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725"/>
  <workbookPr codeName="ThisWorkbook" autoCompressPictures="0"/>
  <xr:revisionPtr revIDLastSave="0" documentId="11_49D59A7EB4E2CDD7F1B2F1E077AEBC70814AAC19" xr6:coauthVersionLast="47" xr6:coauthVersionMax="47" xr10:uidLastSave="{00000000-0000-0000-0000-000000000000}"/>
  <bookViews>
    <workbookView xWindow="0" yWindow="0" windowWidth="25600" windowHeight="16060" firstSheet="1" activeTab="1" xr2:uid="{00000000-000D-0000-FFFF-FFFF00000000}"/>
  </bookViews>
  <sheets>
    <sheet name="Profile" sheetId="1" r:id="rId1"/>
    <sheet name="Register" sheetId="2" r:id="rId2"/>
    <sheet name="Questionnaire" sheetId="3" r:id="rId3"/>
    <sheet name="Guidance" sheetId="4" r:id="rId4"/>
  </sheets>
  <definedNames>
    <definedName name="_xlnm._FilterDatabase" localSheetId="2" hidden="1">Questionnaire!$A$1:$N$120</definedName>
    <definedName name="_xlnm.Print_Titles" localSheetId="2">Questionnaire!$2:$2</definedName>
    <definedName name="_xlnm.Print_Titles" localSheetId="1">Register!$1:$4</definedName>
    <definedName name="_xlnm.Print_Area" localSheetId="0">Profile!$A$1:$G$29</definedName>
    <definedName name="_xlnm.Print_Area" localSheetId="2">Questionnaire!$A$1:$L$121</definedName>
    <definedName name="_xlnm.Print_Area" localSheetId="1">Register!$A$1:$I$39</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A11" i="4" l="1"/>
  <c r="A10" i="4"/>
  <c r="J120" i="3"/>
  <c r="E112" i="3"/>
  <c r="E113" i="3"/>
  <c r="E114" i="3"/>
  <c r="E115" i="3"/>
  <c r="D115" i="3"/>
  <c r="I115" i="3"/>
  <c r="J115" i="3"/>
  <c r="E108" i="3"/>
  <c r="E109" i="3"/>
  <c r="E110" i="3"/>
  <c r="D110" i="3"/>
  <c r="I110" i="3"/>
  <c r="J110" i="3"/>
  <c r="E103" i="3"/>
  <c r="E104" i="3"/>
  <c r="E105" i="3"/>
  <c r="E106" i="3"/>
  <c r="D106" i="3"/>
  <c r="I106" i="3"/>
  <c r="J106" i="3"/>
  <c r="E97" i="3"/>
  <c r="E99" i="3"/>
  <c r="E98" i="3"/>
  <c r="E100" i="3"/>
  <c r="D100" i="3"/>
  <c r="I100" i="3"/>
  <c r="J100" i="3"/>
  <c r="E93" i="3"/>
  <c r="E94" i="3"/>
  <c r="E95" i="3"/>
  <c r="D95" i="3"/>
  <c r="I95" i="3"/>
  <c r="J95" i="3"/>
  <c r="E87" i="3"/>
  <c r="E88" i="3"/>
  <c r="E89" i="3"/>
  <c r="E90" i="3"/>
  <c r="E91" i="3"/>
  <c r="D91" i="3"/>
  <c r="I91" i="3"/>
  <c r="J91" i="3"/>
  <c r="E82" i="3"/>
  <c r="E83" i="3"/>
  <c r="E84" i="3"/>
  <c r="D84" i="3"/>
  <c r="I84" i="3"/>
  <c r="J84" i="3"/>
  <c r="E77" i="3"/>
  <c r="E78" i="3"/>
  <c r="E79" i="3"/>
  <c r="E80" i="3"/>
  <c r="D80" i="3"/>
  <c r="I80" i="3"/>
  <c r="J80" i="3"/>
  <c r="E73" i="3"/>
  <c r="E74" i="3"/>
  <c r="E75" i="3"/>
  <c r="D75" i="3"/>
  <c r="I75" i="3"/>
  <c r="J75" i="3"/>
  <c r="E69" i="3"/>
  <c r="E70" i="3"/>
  <c r="E71" i="3"/>
  <c r="D71" i="3"/>
  <c r="I71" i="3"/>
  <c r="J71" i="3"/>
  <c r="E64" i="3"/>
  <c r="E65" i="3"/>
  <c r="E66" i="3"/>
  <c r="D66" i="3"/>
  <c r="I66" i="3"/>
  <c r="J66" i="3"/>
  <c r="E58" i="3"/>
  <c r="E59" i="3"/>
  <c r="E60" i="3"/>
  <c r="E61" i="3"/>
  <c r="E62" i="3"/>
  <c r="D62" i="3"/>
  <c r="I62" i="3"/>
  <c r="J62" i="3"/>
  <c r="E51" i="3"/>
  <c r="E52" i="3"/>
  <c r="E53" i="3"/>
  <c r="E54" i="3"/>
  <c r="E55" i="3"/>
  <c r="E56" i="3"/>
  <c r="D56" i="3"/>
  <c r="I56" i="3"/>
  <c r="J56" i="3"/>
  <c r="E45" i="3"/>
  <c r="E46" i="3"/>
  <c r="E47" i="3"/>
  <c r="E48" i="3"/>
  <c r="E49" i="3"/>
  <c r="D49" i="3"/>
  <c r="I49" i="3"/>
  <c r="J49" i="3"/>
  <c r="E41" i="3"/>
  <c r="E42" i="3"/>
  <c r="E43" i="3"/>
  <c r="D43" i="3"/>
  <c r="I43" i="3"/>
  <c r="J43" i="3"/>
  <c r="E34" i="3"/>
  <c r="E35" i="3"/>
  <c r="E36" i="3"/>
  <c r="E37" i="3"/>
  <c r="E38" i="3"/>
  <c r="D38" i="3"/>
  <c r="I38" i="3"/>
  <c r="J38" i="3"/>
  <c r="E29" i="3"/>
  <c r="E30" i="3"/>
  <c r="E31" i="3"/>
  <c r="E28" i="3"/>
  <c r="E32" i="3"/>
  <c r="D32" i="3"/>
  <c r="I32" i="3"/>
  <c r="J32" i="3"/>
  <c r="E12" i="3"/>
  <c r="E13" i="3"/>
  <c r="E14" i="3"/>
  <c r="D14" i="3"/>
  <c r="I14" i="3"/>
  <c r="J14" i="3"/>
  <c r="E19" i="3"/>
  <c r="E20" i="3"/>
  <c r="E21" i="3"/>
  <c r="D21" i="3"/>
  <c r="I21" i="3"/>
  <c r="J21" i="3"/>
  <c r="G18" i="1"/>
  <c r="A12" i="4"/>
  <c r="A13" i="4"/>
  <c r="A15" i="4"/>
  <c r="A16" i="4"/>
  <c r="A17" i="4"/>
  <c r="A18" i="4"/>
  <c r="A20" i="4"/>
  <c r="I39" i="2"/>
  <c r="I38" i="2"/>
  <c r="I37" i="2"/>
  <c r="I36" i="2"/>
  <c r="I35" i="2"/>
  <c r="I33" i="2"/>
  <c r="I32" i="2"/>
  <c r="I31" i="2"/>
  <c r="I30" i="2"/>
  <c r="I28" i="2"/>
  <c r="I27" i="2"/>
  <c r="I26" i="2"/>
  <c r="I25" i="2"/>
  <c r="I24" i="2"/>
  <c r="I22" i="2"/>
  <c r="I21" i="2"/>
  <c r="I20" i="2"/>
  <c r="I19" i="2"/>
  <c r="I18" i="2"/>
  <c r="I17" i="2"/>
  <c r="I15" i="2"/>
  <c r="I14" i="2"/>
  <c r="I13" i="2"/>
  <c r="I12" i="2"/>
  <c r="I10" i="2"/>
  <c r="I9" i="2"/>
  <c r="I8" i="2"/>
  <c r="I7" i="2"/>
  <c r="I6" i="2"/>
  <c r="E120" i="3"/>
  <c r="E119" i="3"/>
  <c r="E118" i="3"/>
  <c r="E117" i="3"/>
  <c r="E25" i="3"/>
  <c r="E24" i="3"/>
  <c r="E16" i="3"/>
  <c r="E17" i="3"/>
  <c r="E9" i="3"/>
  <c r="E8" i="3"/>
  <c r="E7" i="3"/>
  <c r="E6" i="3"/>
  <c r="E5" i="3"/>
  <c r="E10" i="3"/>
  <c r="E26" i="3"/>
  <c r="H33" i="2"/>
  <c r="A32" i="2"/>
  <c r="A31" i="2"/>
  <c r="A30" i="2"/>
  <c r="A29" i="2"/>
  <c r="A18" i="1"/>
  <c r="F100" i="3"/>
  <c r="B32" i="2"/>
  <c r="B31" i="2"/>
  <c r="F91" i="3"/>
  <c r="B30" i="2"/>
  <c r="C30" i="2"/>
  <c r="F95" i="3"/>
  <c r="D1" i="2"/>
  <c r="G1" i="2"/>
  <c r="J1" i="3"/>
  <c r="D1" i="3"/>
  <c r="B1" i="3"/>
  <c r="A1" i="2"/>
  <c r="D32" i="2"/>
  <c r="C32" i="2"/>
  <c r="D31" i="2"/>
  <c r="C31" i="2"/>
  <c r="D30" i="2"/>
  <c r="B33" i="2"/>
  <c r="L7" i="2"/>
  <c r="L6" i="2"/>
  <c r="L5" i="2"/>
  <c r="L4" i="2"/>
  <c r="L3" i="2"/>
  <c r="A38" i="2"/>
  <c r="A37" i="2"/>
  <c r="A36" i="2"/>
  <c r="A35" i="2"/>
  <c r="A34" i="2"/>
  <c r="A19" i="1"/>
  <c r="A27" i="2"/>
  <c r="A26" i="2"/>
  <c r="A25" i="2"/>
  <c r="A24" i="2"/>
  <c r="A23" i="2"/>
  <c r="A17" i="1"/>
  <c r="A21" i="2"/>
  <c r="A20" i="2"/>
  <c r="A19" i="2"/>
  <c r="A18" i="2"/>
  <c r="A17" i="2"/>
  <c r="A16" i="2"/>
  <c r="A16" i="1"/>
  <c r="A14" i="2"/>
  <c r="A13" i="2"/>
  <c r="A12" i="2"/>
  <c r="A11" i="2"/>
  <c r="A15" i="1"/>
  <c r="A5" i="2"/>
  <c r="A14" i="1"/>
  <c r="A9" i="2"/>
  <c r="A8" i="2"/>
  <c r="A7" i="2"/>
  <c r="A6" i="2"/>
  <c r="D18" i="1"/>
  <c r="C33" i="2"/>
  <c r="C18" i="1"/>
  <c r="D33" i="2"/>
  <c r="E18" i="1"/>
  <c r="F18" i="1"/>
  <c r="D26" i="3"/>
  <c r="I26" i="3"/>
  <c r="J26" i="3"/>
  <c r="D120" i="3"/>
  <c r="D17" i="3"/>
  <c r="F49" i="3"/>
  <c r="D10" i="3"/>
  <c r="I10" i="3"/>
  <c r="J10" i="3"/>
  <c r="B6" i="2"/>
  <c r="C6" i="2"/>
  <c r="F80" i="3"/>
  <c r="B26" i="2"/>
  <c r="C26" i="2"/>
  <c r="F75" i="3"/>
  <c r="B25" i="2"/>
  <c r="C25" i="2"/>
  <c r="F71" i="3"/>
  <c r="H39" i="2"/>
  <c r="F19" i="1"/>
  <c r="G12" i="1"/>
  <c r="H28" i="2"/>
  <c r="F17" i="1"/>
  <c r="H22" i="2"/>
  <c r="H10" i="2"/>
  <c r="F14" i="1"/>
  <c r="H15" i="2"/>
  <c r="F15" i="1"/>
  <c r="I15" i="1"/>
  <c r="I19" i="1"/>
  <c r="I14" i="1"/>
  <c r="I20" i="1"/>
  <c r="I17" i="1"/>
  <c r="I16" i="1"/>
  <c r="G19" i="1"/>
  <c r="G17" i="1"/>
  <c r="G14" i="1"/>
  <c r="G15" i="1"/>
  <c r="G16" i="1"/>
  <c r="F16" i="1"/>
  <c r="I17" i="3"/>
  <c r="B24" i="2"/>
  <c r="C24" i="2"/>
  <c r="F84" i="3"/>
  <c r="F62" i="3"/>
  <c r="F106" i="3"/>
  <c r="I120" i="3"/>
  <c r="B38" i="2"/>
  <c r="C38" i="2"/>
  <c r="F115" i="3"/>
  <c r="F66" i="3"/>
  <c r="F38" i="3"/>
  <c r="B14" i="2"/>
  <c r="C14" i="2"/>
  <c r="F56" i="3"/>
  <c r="B12" i="2"/>
  <c r="C12" i="2"/>
  <c r="F26" i="3"/>
  <c r="F21" i="3"/>
  <c r="F17" i="3"/>
  <c r="J17" i="3"/>
  <c r="B8" i="2"/>
  <c r="C8" i="2"/>
  <c r="D24" i="2"/>
  <c r="D12" i="2"/>
  <c r="B36" i="2"/>
  <c r="C36" i="2"/>
  <c r="F110" i="3"/>
  <c r="B19" i="2"/>
  <c r="C19" i="2"/>
  <c r="B18" i="2"/>
  <c r="C18" i="2"/>
  <c r="B21" i="2"/>
  <c r="C21" i="2"/>
  <c r="B17" i="2"/>
  <c r="C17" i="2"/>
  <c r="B13" i="2"/>
  <c r="C13" i="2"/>
  <c r="B9" i="2"/>
  <c r="C9" i="2"/>
  <c r="F32" i="3"/>
  <c r="F14" i="3"/>
  <c r="F43" i="3"/>
  <c r="F120" i="3"/>
  <c r="F10" i="3"/>
  <c r="B15" i="2"/>
  <c r="C15" i="2"/>
  <c r="D21" i="2"/>
  <c r="D19" i="2"/>
  <c r="D18" i="2"/>
  <c r="D9" i="2"/>
  <c r="B35" i="2"/>
  <c r="C35" i="2"/>
  <c r="B37" i="2"/>
  <c r="C37" i="2"/>
  <c r="B27" i="2"/>
  <c r="D14" i="2"/>
  <c r="D17" i="2"/>
  <c r="D25" i="2"/>
  <c r="B20" i="2"/>
  <c r="D13" i="2"/>
  <c r="B7" i="2"/>
  <c r="D8" i="2"/>
  <c r="B28" i="2"/>
  <c r="C28" i="2"/>
  <c r="C27" i="2"/>
  <c r="B22" i="2"/>
  <c r="C22" i="2"/>
  <c r="C20" i="2"/>
  <c r="D15" i="2"/>
  <c r="E15" i="1"/>
  <c r="B10" i="2"/>
  <c r="C10" i="2"/>
  <c r="C7" i="2"/>
  <c r="B39" i="2"/>
  <c r="C39" i="2"/>
  <c r="C15" i="1"/>
  <c r="D37" i="2"/>
  <c r="D27" i="2"/>
  <c r="D20" i="2"/>
  <c r="D15" i="1"/>
  <c r="D7" i="2"/>
  <c r="D38" i="2"/>
  <c r="D36" i="2"/>
  <c r="D35" i="2"/>
  <c r="D26" i="2"/>
  <c r="D6" i="2"/>
  <c r="D22" i="2"/>
  <c r="E16" i="1"/>
  <c r="D39" i="2"/>
  <c r="E19" i="1"/>
  <c r="D17" i="1"/>
  <c r="D28" i="2"/>
  <c r="E17" i="1"/>
  <c r="C17" i="1"/>
  <c r="C16" i="1"/>
  <c r="D16" i="1"/>
  <c r="D10" i="2"/>
  <c r="E14" i="1"/>
  <c r="C14" i="1"/>
  <c r="C19" i="1"/>
  <c r="D19" i="1"/>
  <c r="D14" i="1"/>
</calcChain>
</file>

<file path=xl/sharedStrings.xml><?xml version="1.0" encoding="utf-8"?>
<sst xmlns="http://schemas.openxmlformats.org/spreadsheetml/2006/main" count="486" uniqueCount="302">
  <si>
    <r>
      <t xml:space="preserve">SOCIAL PROFILE  </t>
    </r>
    <r>
      <rPr>
        <b/>
        <sz val="9"/>
        <color rgb="FFFF0000"/>
        <rFont val="Arial"/>
        <family val="2"/>
      </rPr>
      <t>(V.2017-0)</t>
    </r>
  </si>
  <si>
    <t>Value chain:</t>
  </si>
  <si>
    <t>Café</t>
  </si>
  <si>
    <t>Country :</t>
  </si>
  <si>
    <t>Ecuador</t>
  </si>
  <si>
    <t>Date last modif.</t>
  </si>
  <si>
    <t>20 / 10 / 2021</t>
  </si>
  <si>
    <t>Domain</t>
  </si>
  <si>
    <t>Present profile</t>
  </si>
  <si>
    <t>Trend</t>
  </si>
  <si>
    <t>Previous profile</t>
  </si>
  <si>
    <t>Score level</t>
  </si>
  <si>
    <t>Count</t>
  </si>
  <si>
    <t>Tr_score</t>
  </si>
  <si>
    <t>Overall Recommendation</t>
  </si>
  <si>
    <t>Major Issues</t>
  </si>
  <si>
    <t>Risk/Cost of Non-Intervention vs. Benefits</t>
  </si>
  <si>
    <t>Key Mitigating Measures</t>
  </si>
  <si>
    <t>Country:</t>
  </si>
  <si>
    <t xml:space="preserve">  Date Last Modification: </t>
  </si>
  <si>
    <t>Previous Analysis</t>
  </si>
  <si>
    <t>Dimension</t>
  </si>
  <si>
    <t>Major risks and possible negative consequences</t>
  </si>
  <si>
    <t>Mitigating measures</t>
  </si>
  <si>
    <t>Comments</t>
  </si>
  <si>
    <t>date:</t>
  </si>
  <si>
    <t>../../20..</t>
  </si>
  <si>
    <t>Zero</t>
  </si>
  <si>
    <t>Score</t>
  </si>
  <si>
    <t>Level</t>
  </si>
  <si>
    <t>Low</t>
  </si>
  <si>
    <t>Medium</t>
  </si>
  <si>
    <t>↑</t>
  </si>
  <si>
    <t>High</t>
  </si>
  <si>
    <t>↓</t>
  </si>
  <si>
    <t>1. Riesgo de inhalar agroquímicos por falta de uso sistemático de equipos de protección. 2. Riesgo de accidentes en las instalaciones más vetustas de algunos grandes intermediarios.</t>
  </si>
  <si>
    <t>Sensibilización e información.</t>
  </si>
  <si>
    <t>↔</t>
  </si>
  <si>
    <t>Riesgo de migración de los jóvenes si no se facilita su incorporación a las sub-cadenas de cafés diferenciados.</t>
  </si>
  <si>
    <t>Esfuerzos articulados para promover y apoyar el desarrollo inclusivo de las sub-cadenas de cafés de especialidad, y así garantizar el relevo generacional.</t>
  </si>
  <si>
    <t>Average</t>
  </si>
  <si>
    <t>Riesgo de extensión de las actividades extractivas que puedan amenazar la producción de café</t>
  </si>
  <si>
    <t>Fortalecimiento de la participación social en los mecanismos de consulta</t>
  </si>
  <si>
    <t>Riesgo que el Fondo de Tierras se quede sin recursos para la reubicación de los productores que sean eventualmente desplazados</t>
  </si>
  <si>
    <t>Fortalecer las provisiones</t>
  </si>
  <si>
    <t>Incitar a las organizaciones de una inclusión creciente de las mujeres en sus juntas directivas</t>
  </si>
  <si>
    <t>Riesgo que la situación de pandemia desemboque en un aumento de los precios de los alimentos y de la pobreza</t>
  </si>
  <si>
    <t>Estructurar y desarrollar todas las acciones que contribuyan a un aumento de la productividad en cosecha y pos cosecha, aprovechando el alza actual de los precios del café</t>
  </si>
  <si>
    <t>Incitar a los centros de salud a desarrollar acciones de educación nutricional</t>
  </si>
  <si>
    <t>Eficientizar y simplificar la normativa de la EPS. Incitar a la cooperación internacional en fomentar el surgimiento y consolidación de nuevas organizaciones. Sistematizar el apoyo al aumento de capacidades y de transparencia en las organizaciones de base. Mejorar la participación de las organizaciones de productores en los espacios de díalogo (mesas del café).</t>
  </si>
  <si>
    <t>Integrar los TICs en la circulación de la información sobre prácticas y precios. Desarrollar un sistema de alerta temprana. Revisar a profundidad el modelo de asistencia técnica, retomando un modelo de asistencia técnica que incorpore a promotores campesinos.</t>
  </si>
  <si>
    <t>Riesgo de exclusión del SSC</t>
  </si>
  <si>
    <t>Revisar la normativa respecto a la exclusión del SSC por motivo de emisión de facturas</t>
  </si>
  <si>
    <t>Riesgo que los gobiernos locales sigan desatendiendo la red pública de aducción de agua y el tema del saneamiento</t>
  </si>
  <si>
    <t xml:space="preserve">Apoyar el arranque y el funcionamiento de la Escuela de Café de Manabí, con énfasis en el intercambio entre productores sobre sus prácticas. Duplicar el modelo de las Escuelas de Campo. </t>
  </si>
  <si>
    <t>Explanations</t>
  </si>
  <si>
    <t>Question</t>
  </si>
  <si>
    <t>Source</t>
  </si>
  <si>
    <t>1. WORKING CONDITIONS</t>
  </si>
  <si>
    <t>1.1 Respect of labour rights</t>
  </si>
  <si>
    <t>Substantial</t>
  </si>
  <si>
    <t>1.1.1 To what extent do companies involved in the value chain respect the standards elaborated in the 8 fundamental ILO international labour conventions and in the ICESCR  and ICCPR?</t>
  </si>
  <si>
    <t>Los derechos laborales en la CV son respetados, pero la contratación de fuerza de trabajo en la producción agrícola es relativamente marginal, esencialmente concentrada en las sub-cadenas de café de especialidad taza y de DO en Galápagos.</t>
  </si>
  <si>
    <t>Moderate/Low</t>
  </si>
  <si>
    <t>1.1.2 Is freedom of association allowed and effective (collective bargaining)?</t>
  </si>
  <si>
    <t>La libertad de asociación es autorizada y efectiva, así como garantizada por ley.</t>
  </si>
  <si>
    <t>Not at all</t>
  </si>
  <si>
    <t xml:space="preserve">1.1.3 To what extent do workers benefit from enforceable and fair contracts </t>
  </si>
  <si>
    <t>A nivel agrícola la mayoría de los contratos de trabajo son temporales y se sellan oralmente, a excepción de las sub-cadenas arriba mencionadas (1.1.1) donde estos contratos respetan la normativa legal. Estos últimos contratos, al igual que los contratos de trabajo permanente en la industria, establecen el pago de cargas sociales, 13º y 14º meses.</t>
  </si>
  <si>
    <t>n/a</t>
  </si>
  <si>
    <t>1.1.4 To what extent are risks of forced labour in any segment of the value chain minimised?</t>
  </si>
  <si>
    <t>El trabajo forzoso no existe en la CV. Está prohibido y castigado según el Código Orgánico Penal.</t>
  </si>
  <si>
    <t xml:space="preserve">1.1.5 To what extent are any risks of discrimination in employment for specific categories of the population minimised? </t>
  </si>
  <si>
    <t xml:space="preserve">El riesgo de discriminación está contemplado por la normativa del Ministerio de Trabajo, la cual define los mecanismos de denuncia. El Código de procesamiento Penal prevee una pena privativa de libertad para quienes practiquen cualquier forma de discriminación en el trabajo. </t>
  </si>
  <si>
    <t>Average:</t>
  </si>
  <si>
    <t>Final:</t>
  </si>
  <si>
    <r>
      <rPr>
        <b/>
        <i/>
        <sz val="9"/>
        <rFont val="Arial"/>
        <family val="2"/>
      </rPr>
      <t>Justification if adjustment of the score level =</t>
    </r>
    <r>
      <rPr>
        <i/>
        <sz val="9"/>
        <rFont val="Arial"/>
        <family val="2"/>
      </rPr>
      <t xml:space="preserve"> …</t>
    </r>
  </si>
  <si>
    <t>1.2 Child Labour</t>
  </si>
  <si>
    <t xml:space="preserve">1.2.1 Degree of school attendance in case  children are working (in any segment of the value chain)? </t>
  </si>
  <si>
    <t xml:space="preserve">No se encontraron evidencias de ausentismo de niños en la escuela. El trabajo infantil solía ser más frecuente cuando la superficie plantada en café era más importante. </t>
  </si>
  <si>
    <t>Cf: Guidance</t>
  </si>
  <si>
    <t>1.2.2 Are children protected from exposure to harmful jobs?</t>
  </si>
  <si>
    <t>El trabajo infantil puede darse en el marco de la economía familiar. Los padres de familia protegen a sus hijos de trabajos pesados.</t>
  </si>
  <si>
    <t>1.3 Job safety</t>
  </si>
  <si>
    <t>1.3.1 Degree of protection from accidents and health damages (in any segment of the value chain)?</t>
  </si>
  <si>
    <t>Los riesgos de accidentes de trabajo son limitados. Se deben al poco uso de protección en las aplicaciones de productos fitosanitarios (pero estas aplicaciones son marginales) y en las instalaciones más vetustas de transformación de los intermediarios).</t>
  </si>
  <si>
    <t>1.4 Attractiveness</t>
  </si>
  <si>
    <t>1.4.1 To what extent are remunerations in accordance with local standards?</t>
  </si>
  <si>
    <t>Las remuneraciones están conformes a los estrándares de cada región.</t>
  </si>
  <si>
    <t>1.4.2 Are conditions of activities attractive for youth?</t>
  </si>
  <si>
    <t>Muchos jóvenes han emigrado de las zonas de producción cafetalera. Sólo los cafés de especialidad ofrecen condiciones atractivas para los jóvenes. Algunos han regresado después de varios años de emigración para dedicarse a su cultivo.</t>
  </si>
  <si>
    <t>2. LAND &amp; WATER RIGHTS</t>
  </si>
  <si>
    <t xml:space="preserve">2.1 Adherence to VGGT </t>
  </si>
  <si>
    <t>2.1.1 Do the companies/institutions involved in the value chain declare adhering to the VGGT?</t>
  </si>
  <si>
    <t>No existen en la CV compañías de gran tamaño involucradas en la producción cafetalera.</t>
  </si>
  <si>
    <t>2.1.2 If large scale investments for land aquisition are at stake, do the involved companies/institutions apply the 'Guide to due diligence of agribusiness projects that affect land and property rights'?</t>
  </si>
  <si>
    <t>En las regiones cafetaleras, el acaparamiento a gran escala se da fuera de la CV y concierne exclusivamente las concesiones mineras otorgadas por el Estado.</t>
  </si>
  <si>
    <t>2.2 Transparency, participation and consultation</t>
  </si>
  <si>
    <t>2.2.1  Level of prior disclosure of project related information to local stakeholders?</t>
  </si>
  <si>
    <t>Exinste un marco legal robusto y esfuerzos de integración comunitaria en el ordenamiento de la actividad minera, pero a la vez hacen falta procesos efectivos y consensuados de consulta, transparencia y coherencia del suistema de permisos así como un consenso sobre el rol de las comunidades afectadas por la minería en el proceso de toma de decisiones.</t>
  </si>
  <si>
    <t>2.2.2 Level of accessibility of intervention policies, laws, procedures and decisions to all stakeholders of the value chain?</t>
  </si>
  <si>
    <t>Please add justification.</t>
  </si>
  <si>
    <t xml:space="preserve">2.2.3  Level of participation and consultation of all individuals and groups in the decision-making process? </t>
  </si>
  <si>
    <t>Id.</t>
  </si>
  <si>
    <t xml:space="preserve">2.2.4 To what extent prior consent of those affected by the decisions was reached? </t>
  </si>
  <si>
    <t>2.3  Equity,compensation and justice</t>
  </si>
  <si>
    <t>2.3.1  Do the locally applied rules promote secure and equitable tenure rights or access to land and water?</t>
  </si>
  <si>
    <t>Más del 80% de las fincas está en propiedad, 16% en propiedad comunal. Ha progresado sensiblemente la titulación de los terrenos. La Ley Orgánica de Tierras Rurales y Territorios Ancestrales y la Ley de Aguas establecen derechos seguros de tenencia y de acceso a la tierra y al agua.</t>
  </si>
  <si>
    <t>2.3.2 In case disruption of livelihoods is expected, have alternative strategies been considered?</t>
  </si>
  <si>
    <t>La degradación de acceso a los medios de subsistencia está relacionada con la actividad minera y petrolera, afectando principalmente la calidad del agua, sin que estrategias alternas se hayan implementado.</t>
  </si>
  <si>
    <t xml:space="preserve">2.3.3 Where expropriation is indispensable: is a system for ensuring fair and prompt compensation in place (in accordance with the national law and publically acknowledged as being fair)?  </t>
  </si>
  <si>
    <t>Las expropriaciones no están relacionadas con proyectos de agrobusiness sino a la industria extractiva. Los mecanismos de reubicación están sustendados por el Fondo de Tierras; su implementación es limitada.</t>
  </si>
  <si>
    <t>2.3.4 Are there provisions foreseen to address stakeholder complains and for arbitration of possible conflicts caused by value chain investments?</t>
  </si>
  <si>
    <t>Los canales de denuncia y arbitraje están establecidos. Su implementación es lenta. Se han utilizado para los conflictos de las comunidades con las compañías mineras. Sin embargo, las inversiones causantes de los conflictos se generan fuera de la CV.</t>
  </si>
  <si>
    <t>3. GENDER EQUALITY</t>
  </si>
  <si>
    <t>3.1 Economic activities</t>
  </si>
  <si>
    <t>3.1.1 Are risks of women being excluded from certain segments of the value chain minimised?</t>
  </si>
  <si>
    <t>Los riesgos de exclusión de las mujeres de los distintos eslabones de la CV son bajos, al existir disposiciones al respecto en la Constitución.</t>
  </si>
  <si>
    <t xml:space="preserve">3.1.2 To what extent are women active in the value chain (as producers, processors, workers, traders…)? </t>
  </si>
  <si>
    <t>Las mujeres están activas en todos los eslabones de la cadena aunque no se haya logrado la paridad.</t>
  </si>
  <si>
    <t>3.2 Access to resources and services</t>
  </si>
  <si>
    <t>3.2.1 Do women have ownership of assets (other than land)?</t>
  </si>
  <si>
    <t>Las mujeres jefas de hogar son propietarias del conjunto de sus bienes. En el caso de parejas, la propiedad de otros bienes es compartida.</t>
  </si>
  <si>
    <t>3.2.2 Do women have equal land rights as men?</t>
  </si>
  <si>
    <t>Existe igualdad de derechos sobre la tierra entre hombres y mujeres, aunque en caso de herencia las dotaciones suelen ser desiguales.</t>
  </si>
  <si>
    <t>3.2.3 Do women have access to credit?</t>
  </si>
  <si>
    <t>El acceso y el uso del crédito están limitados en la CV. Para obtener un crédito se requiere la firma del conyugue (en ambas vías).</t>
  </si>
  <si>
    <t xml:space="preserve">3.2.4 Do women have access to other services (extension services, inputs…)? </t>
  </si>
  <si>
    <t>El acceso a los servicios está limitado más por la oferta de servicios que por dificultades específicas de las mujeres para usarlos.</t>
  </si>
  <si>
    <t>3.3 Decision making</t>
  </si>
  <si>
    <t>3.3.1 To what extent do women take part in the decisions related to production?</t>
  </si>
  <si>
    <t>Cuando las mujeres no son jefas de hogar, su participación en la toma de decisiones relativas a la producción es más fuerte en las decisiones relativas a la comercialización.</t>
  </si>
  <si>
    <t>3.3.2 To what extent are women autonomous in the organisation of their work?</t>
  </si>
  <si>
    <t>Las mujeres organizan su trabajo de forma autónoma.</t>
  </si>
  <si>
    <t>3.3.3 Do women have control over income?</t>
  </si>
  <si>
    <t xml:space="preserve">El control sobre el ingreso está generalmente compartido entre hombres y mujeres. </t>
  </si>
  <si>
    <t>3.3.4 Do women earn independent income?</t>
  </si>
  <si>
    <t>Cuando las mujeres disponen de un emprendimiento propio, ejercen el control sobre el ingreso generado.</t>
  </si>
  <si>
    <t>3.2.5 Do women take part in decisions on the purchase, sale or transfer of assets?</t>
  </si>
  <si>
    <t>De manera general, las mujeres asumen las decisiones relativas a la economía familiar.</t>
  </si>
  <si>
    <t>3.4 Leadership and empowerment</t>
  </si>
  <si>
    <t>3.4.1 Are women members of groups, trade unions, farmers' organisations?</t>
  </si>
  <si>
    <t xml:space="preserve">Las mujeres representan entre 20 y 30% de los productores asociados. </t>
  </si>
  <si>
    <t xml:space="preserve">3.4.2 Do women have leadership positions within the organisations they are part of? </t>
  </si>
  <si>
    <t>La participación de las mujeres en las juntas directivas de las organizaciones es bastante limitada.</t>
  </si>
  <si>
    <t xml:space="preserve">3.4.3 Do women have the power to influence services, territorial power and policy decision making? </t>
  </si>
  <si>
    <t>La influencia de las mujeres en las instancias de poder territorial y la toma de decisiones políticas es bastante limitada.</t>
  </si>
  <si>
    <t>3.4.4 Do women speak in public?</t>
  </si>
  <si>
    <t>Las mujeres se expresan en público.</t>
  </si>
  <si>
    <t>3.5 Hardship and division of labour</t>
  </si>
  <si>
    <t>3.5.1 To what extent are the overall work loads of men and women equal (including domestic work and child care)?</t>
  </si>
  <si>
    <t>Las mujeres tienen una carga de trabajo superior en más del 30% a la de los hombres, debido a que asumen el trabajo doméstico y el cuido de los niños.</t>
  </si>
  <si>
    <t>3.5.2 Are risks of women being subject to strenuous work minimised (e.g. using labour saving technologies…)?</t>
  </si>
  <si>
    <t>Los hombres suelen asumir los trabajos más pesados en la CV. El uso de herramientas que alivianan la dureza del trabajo (hoyadoras, motoguadañas) es limitado.</t>
  </si>
  <si>
    <t>4. FOOD AND NUTRITION SECURITY</t>
  </si>
  <si>
    <t xml:space="preserve">4.1 Availability of food </t>
  </si>
  <si>
    <t xml:space="preserve">4.1.1 Does the local production of food increase?
</t>
  </si>
  <si>
    <t>La CV no contribuye directamente al aumento en la disponibilidad de alimentos, caracterizada por una dependencia creciente de las importaciones. En Manabí y la Amazonía Norte, el café se cultiva de forma asociada con un alto número de especies alimentacias. El sombrío de las plantaciones incluye casi siempre musáceas.</t>
  </si>
  <si>
    <t xml:space="preserve">4.1.2 Are food supplies increasing on local markets? 
</t>
  </si>
  <si>
    <t>El desarrollo de pequeñas y medianas empresas en la industria del tostado y molido aumenta su disponibilidad en los mercados locales y está impulsando un cambio de consumo en el cual este café desplaza (en una proporción menor) el consumo de café soluble.</t>
  </si>
  <si>
    <t xml:space="preserve">4.2 Accessibility of food </t>
  </si>
  <si>
    <t xml:space="preserve">4.2.1 Do people have more income to allocate to food?  </t>
  </si>
  <si>
    <t>El ingreso generado por el café en las sub-cadenas de café convencional (dominantes en términos del número de productores involucrados) genera menos del 12% de la canasta familiar vital. Sin embargo este ingreso es de suma importancia para poder comprar alimentos básicos (como sal, grasa, azúcar). La pobreza por consumo afecta fuertemente la población de las regiones cafetaleras (a excepción de las provincias de Pichincha y Galápagos).</t>
  </si>
  <si>
    <t xml:space="preserve">4.2.2 Are (relative) consumers food prices decreasing? </t>
  </si>
  <si>
    <t>Los precios de los alimentos han permanecido estables en los últimos 3 años, independientemente de la CV del café.</t>
  </si>
  <si>
    <t xml:space="preserve">4.3 Utilisation and nutritional adequacy </t>
  </si>
  <si>
    <r>
      <t xml:space="preserve">4.3.1 Is the nutritional quality of available food improving?  </t>
    </r>
    <r>
      <rPr>
        <i/>
        <sz val="11"/>
        <rFont val="Arial"/>
        <family val="2"/>
      </rPr>
      <t xml:space="preserve">
</t>
    </r>
  </si>
  <si>
    <t xml:space="preserve">No hay un efecto directo de la CV sobre la utilización y adecuación nutricional. </t>
  </si>
  <si>
    <t>4.3.2 Are nutritional practices being improved?</t>
  </si>
  <si>
    <t>La dieta comporta un exceso de consumo de carbohidratos con déficit de proteinas.</t>
  </si>
  <si>
    <t>4.3.3 Is dietary diversity increased?</t>
  </si>
  <si>
    <t>La dieta comporta un exceso de consumo de carbohidratos con déficit de proteinas, lo cual se traduce por una alta prevalencia de algunas manifestaciones clínicas (retraso de crecimiento en niños, anemia en mujeres en edad reproductiva).</t>
  </si>
  <si>
    <t xml:space="preserve">4.4 Stability </t>
  </si>
  <si>
    <t>4.4.1 Is risk of periodic food shortage for household reduced?</t>
  </si>
  <si>
    <t>La prevalencia de la inseguridad alimentaria moderada o grave es alta (32.7% de la población ecuatoriana en 2019).</t>
  </si>
  <si>
    <t xml:space="preserve">4.4.2 Is excessive food price variation reduced? </t>
  </si>
  <si>
    <t>5. SOCIAL CAPITAL</t>
  </si>
  <si>
    <t>5.1 Strength of producer organisations</t>
  </si>
  <si>
    <t>5.1.1 Do formal and informal farmer organisations /cooperatives participate in the value chain?</t>
  </si>
  <si>
    <t>Existen organizaciones activas en los distintos eslabones de la cadena. El nivel de asociatividad es bajo (alrededor del 10%). Las organizaciones en su mayoría prestan servicios limitados a sus socios, tienen problemas de sustentabilidad así como de permanencia y durabilidad.</t>
  </si>
  <si>
    <t>5.1.2 How inclusive is group/cooperative membership?</t>
  </si>
  <si>
    <t xml:space="preserve">La membresía es abierta, de costo reducido y con requisitos que los productores están en capacidad de cumplir. </t>
  </si>
  <si>
    <t xml:space="preserve">5.1.3 Do groups have representative and accountable leadership? </t>
  </si>
  <si>
    <t>El liderazgo carece de liderazgo en la mayoría de las organizaciones. La rendición de cuentas no es sistemática e impera la falta de transparencia, con excepciones notables, en particular en la sub-cadena de café orgánico.</t>
  </si>
  <si>
    <t>5.1.4 Are farmer groups, cooperatives and associations able to negotiate in input or output markets?</t>
  </si>
  <si>
    <t>Existe una capacidad limitada de negociación en las sub-cadenas de cafés convencionales, mas no en las sub-cadenas de cafés de especialidad.</t>
  </si>
  <si>
    <t>5.2 Information and confidence</t>
  </si>
  <si>
    <t xml:space="preserve">5.2.1 Do farmers in the value chain have access to information on agricultural practices, agricultural policies, and market prices? </t>
  </si>
  <si>
    <t>El acceso a información sobre prácticas agrícolas y  políticas agropecuarias  es deficiente. Pero existen varios canales de información de precios.</t>
  </si>
  <si>
    <t>5.2.2 To what extent is the relation between value chain actors perceived as trustworthy?</t>
  </si>
  <si>
    <t>La desconfianza prima en las relaciones entre los actores de la cadena, debido a experiencias de mal uso de fondos, de transacciones con incumplimiento de una de las partes, y a falta de transparencia.</t>
  </si>
  <si>
    <t>5.3 Social involvement</t>
  </si>
  <si>
    <t xml:space="preserve">5.3.1 Do communities participate in decisions that impact their livelihood? </t>
  </si>
  <si>
    <t>Existe un nivel limitado de participación en las juntas parroquiales y en los GAD cantonales.</t>
  </si>
  <si>
    <t>5.3.2 Are there actions to ensure respect of traditional knowledge and resources?</t>
  </si>
  <si>
    <t>En la Amazonía Norte existe la preocupación de preservar los conocimientos tradicionales indígenas.</t>
  </si>
  <si>
    <t xml:space="preserve">5.3.3 Is there participation in voluntary communal activities for benefit of the community </t>
  </si>
  <si>
    <t>No existe una participación significativa en actividades voluntarias en beneficio de la comunidad.</t>
  </si>
  <si>
    <t>6. LIVING CONDITIONS</t>
  </si>
  <si>
    <t>6.1 Health services</t>
  </si>
  <si>
    <t>6.1.1 Do households have access to health facilities?</t>
  </si>
  <si>
    <t>Existe el acceso a infraestructura de salud, en su mayoría del sector privado (71%). Los establecimientos públicos están en disminución.</t>
  </si>
  <si>
    <t>6.1.2 Do households have access to health services?</t>
  </si>
  <si>
    <t>La tasa de médicos por 10.000 habitantes es de 23.4 a nivel nacional, levemente inferior al nivel mínimo de 25 recomendado por la OMS. Pero existe una fuerte disparidad entre provincias (15 de las 24 provincias cuentan con una tasa de médicos inferior a 25).</t>
  </si>
  <si>
    <t>6.1.3  Are health services affordable for households?</t>
  </si>
  <si>
    <t>Entre los productores de café sólo el 33% está afiliado al Seguro Social Campesino.</t>
  </si>
  <si>
    <t>6.2 Housing</t>
  </si>
  <si>
    <t>6.2.1 Do households have access to good quality accomodations?</t>
  </si>
  <si>
    <t>La calidad de la vivienda es muy variable en función del nivel de pobreza. El nivel de Necesidades Básicas Insatisfechas (que incluye la vivienda) supera el 25% (excepto en Pichincha y Galápagos). Supera el 50% en las provincias donde predominan las sub-cadenas de café convencional (Manabí, Sucumbíos, Orellana).</t>
  </si>
  <si>
    <t xml:space="preserve">6.2.2 Do households have access to good quality water and sanitation facilities? </t>
  </si>
  <si>
    <t>El acceso a la red pública de agua es limitado. La calidad del agua es deficiente, al igual que las redes de alcantarillado.</t>
  </si>
  <si>
    <t>6.3 Education and training</t>
  </si>
  <si>
    <t>6.3.1 Is primary education accessible to households?</t>
  </si>
  <si>
    <t>La educación primaria pública es gratuita, con un alto nivel de asistencia.</t>
  </si>
  <si>
    <t>6.3.2 Are secondary and/or vocational education accessible to households?</t>
  </si>
  <si>
    <t>La educación secundaria pública es gratuita, pero con niveles medios de asistencia.</t>
  </si>
  <si>
    <t xml:space="preserve">6.3.3 Existence and quality of in-service vocational training provided by the investors in the value chain?
</t>
  </si>
  <si>
    <t>No existe aun un sistema establecido de entrenamiento vocacional articulado con la CV del café</t>
  </si>
  <si>
    <t>6.4 Mobility ??????</t>
  </si>
  <si>
    <t xml:space="preserve">6.4.1  </t>
  </si>
  <si>
    <t xml:space="preserve">6.4.2 </t>
  </si>
  <si>
    <t xml:space="preserve">6.4.3 </t>
  </si>
  <si>
    <t>How to use the Social Profile Tool</t>
  </si>
  <si>
    <t>When using this Excel tool, please take into account the following guiding principles:</t>
  </si>
  <si>
    <t>*</t>
  </si>
  <si>
    <r>
      <rPr>
        <b/>
        <sz val="12"/>
        <rFont val="Times New Roman"/>
        <family val="1"/>
      </rPr>
      <t>Only fill in blank cells and select score levels as they appear in the drop-down lists of the questionnaire!</t>
    </r>
    <r>
      <rPr>
        <sz val="12"/>
        <rFont val="Times New Roman"/>
        <family val="1"/>
      </rPr>
      <t xml:space="preserve">
Grey cells are automatically filled based on previous entries. Grey cells should never be changed by the user.</t>
    </r>
  </si>
  <si>
    <t>**</t>
  </si>
  <si>
    <t>Be careful in using "copy and paste" function that covers more than one cell, as you might interfere with non-visible formulas or cells used for calculations.</t>
  </si>
  <si>
    <t>***</t>
  </si>
  <si>
    <r>
      <t>When writing comments and observation with text ending beyond the limits of the cell,</t>
    </r>
    <r>
      <rPr>
        <b/>
        <sz val="12"/>
        <rFont val="Times New Roman"/>
        <family val="1"/>
      </rPr>
      <t xml:space="preserve"> you can adjust the row height</t>
    </r>
    <r>
      <rPr>
        <sz val="12"/>
        <rFont val="Times New Roman"/>
        <family val="1"/>
      </rPr>
      <t xml:space="preserve"> by dragging down the bottom line of the row from the far left colum which shows the row numbers.</t>
    </r>
  </si>
  <si>
    <t>It is recommended to follow the steps below:</t>
  </si>
  <si>
    <r>
      <t xml:space="preserve">Profile </t>
    </r>
    <r>
      <rPr>
        <sz val="12"/>
        <rFont val="Times New Roman"/>
        <family val="1"/>
      </rPr>
      <t>sheet</t>
    </r>
  </si>
  <si>
    <r>
      <rPr>
        <b/>
        <sz val="12"/>
        <rFont val="Times New Roman"/>
        <family val="1"/>
      </rPr>
      <t>Fill in the name of the value chain, country and the date</t>
    </r>
    <r>
      <rPr>
        <sz val="12"/>
        <rFont val="Times New Roman"/>
        <family val="1"/>
      </rPr>
      <t xml:space="preserve"> of assessment in the first sheet "Profile". 
They will be copied automatically in the other sheets from where you cannot access these elements.</t>
    </r>
  </si>
  <si>
    <r>
      <t xml:space="preserve">Questionnaire </t>
    </r>
    <r>
      <rPr>
        <sz val="12"/>
        <rFont val="Times New Roman"/>
        <family val="1"/>
      </rPr>
      <t>sheet</t>
    </r>
  </si>
  <si>
    <r>
      <rPr>
        <b/>
        <sz val="12"/>
        <rFont val="Times New Roman"/>
        <family val="1"/>
      </rPr>
      <t>Respond to each question by using the score levels</t>
    </r>
    <r>
      <rPr>
        <sz val="12"/>
        <rFont val="Times New Roman"/>
        <family val="1"/>
      </rPr>
      <t xml:space="preserve">: 
- </t>
    </r>
    <r>
      <rPr>
        <b/>
        <sz val="12"/>
        <color rgb="FF00B050"/>
        <rFont val="Times New Roman"/>
        <family val="1"/>
      </rPr>
      <t>High</t>
    </r>
    <r>
      <rPr>
        <sz val="12"/>
        <rFont val="Times New Roman"/>
        <family val="1"/>
      </rPr>
      <t xml:space="preserve">, 
- </t>
    </r>
    <r>
      <rPr>
        <b/>
        <sz val="12"/>
        <color rgb="FF92D050"/>
        <rFont val="Times New Roman"/>
        <family val="1"/>
      </rPr>
      <t>Substantial</t>
    </r>
    <r>
      <rPr>
        <sz val="12"/>
        <rFont val="Times New Roman"/>
        <family val="1"/>
      </rPr>
      <t xml:space="preserve">, 
- </t>
    </r>
    <r>
      <rPr>
        <b/>
        <sz val="12"/>
        <color rgb="FFFFC000"/>
        <rFont val="Times New Roman"/>
        <family val="1"/>
      </rPr>
      <t>Moderate/Low</t>
    </r>
    <r>
      <rPr>
        <sz val="12"/>
        <rFont val="Times New Roman"/>
        <family val="1"/>
      </rPr>
      <t xml:space="preserve">, 
- </t>
    </r>
    <r>
      <rPr>
        <b/>
        <sz val="12"/>
        <color rgb="FFFF0000"/>
        <rFont val="Times New Roman"/>
        <family val="1"/>
      </rPr>
      <t>Not at all</t>
    </r>
    <r>
      <rPr>
        <sz val="12"/>
        <rFont val="Times New Roman"/>
        <family val="1"/>
      </rPr>
      <t xml:space="preserve">,
- </t>
    </r>
    <r>
      <rPr>
        <b/>
        <sz val="12"/>
        <rFont val="Times New Roman"/>
        <family val="1"/>
      </rPr>
      <t>n/a</t>
    </r>
    <r>
      <rPr>
        <sz val="12"/>
        <rFont val="Times New Roman"/>
        <family val="1"/>
      </rPr>
      <t xml:space="preserve"> = </t>
    </r>
    <r>
      <rPr>
        <b/>
        <sz val="12"/>
        <rFont val="Times New Roman"/>
        <family val="1"/>
      </rPr>
      <t>not applicable</t>
    </r>
    <r>
      <rPr>
        <sz val="12"/>
        <rFont val="Times New Roman"/>
        <family val="1"/>
      </rPr>
      <t xml:space="preserve"> (when not relevant) or </t>
    </r>
    <r>
      <rPr>
        <b/>
        <sz val="12"/>
        <rFont val="Times New Roman"/>
        <family val="1"/>
      </rPr>
      <t>not available</t>
    </r>
    <r>
      <rPr>
        <sz val="12"/>
        <rFont val="Times New Roman"/>
        <family val="1"/>
      </rPr>
      <t xml:space="preserve"> (when not possible to reply). 
In your assessment, take into account the likelihood and the impact and consider the stage of the chain the most at risk.</t>
    </r>
  </si>
  <si>
    <r>
      <rPr>
        <b/>
        <sz val="12"/>
        <rFont val="Times New Roman"/>
        <family val="1"/>
      </rPr>
      <t>Give a short justification for your choice</t>
    </r>
    <r>
      <rPr>
        <sz val="12"/>
        <rFont val="Times New Roman"/>
        <family val="1"/>
      </rPr>
      <t xml:space="preserve"> in the "Comments" column. </t>
    </r>
  </si>
  <si>
    <r>
      <t xml:space="preserve">In the column "Source", you should include which </t>
    </r>
    <r>
      <rPr>
        <b/>
        <sz val="12"/>
        <rFont val="Times New Roman"/>
        <family val="1"/>
      </rPr>
      <t>source of information</t>
    </r>
    <r>
      <rPr>
        <sz val="12"/>
        <rFont val="Times New Roman"/>
        <family val="1"/>
      </rPr>
      <t xml:space="preserve"> you used for your judgement.</t>
    </r>
  </si>
  <si>
    <r>
      <t>The "</t>
    </r>
    <r>
      <rPr>
        <b/>
        <sz val="12"/>
        <rFont val="Times New Roman"/>
        <family val="1"/>
      </rPr>
      <t>Average</t>
    </r>
    <r>
      <rPr>
        <sz val="12"/>
        <rFont val="Times New Roman"/>
        <family val="1"/>
      </rPr>
      <t>" score level is automatically set as the unweighted average of the score levels for the underlying questions. 
In exceptional cases,</t>
    </r>
    <r>
      <rPr>
        <b/>
        <sz val="12"/>
        <rFont val="Times New Roman"/>
        <family val="1"/>
      </rPr>
      <t xml:space="preserve"> the average score level can be manually modified</t>
    </r>
    <r>
      <rPr>
        <sz val="12"/>
        <rFont val="Times New Roman"/>
        <family val="1"/>
      </rPr>
      <t xml:space="preserve"> using column I (cell next to "Final:"). This may be used in order to take into account important aspects not covered by the questions. 
In this case, </t>
    </r>
    <r>
      <rPr>
        <b/>
        <sz val="12"/>
        <rFont val="Times New Roman"/>
        <family val="1"/>
      </rPr>
      <t>a justification should be provided</t>
    </r>
    <r>
      <rPr>
        <sz val="12"/>
        <rFont val="Times New Roman"/>
        <family val="1"/>
      </rPr>
      <t xml:space="preserve"> (under "Comments", column K). 
Change can only be done to the immediate nearest score level or to n/a (otherwise the calculations will be wrong). 
</t>
    </r>
    <r>
      <rPr>
        <u/>
        <sz val="12"/>
        <rFont val="Times New Roman"/>
        <family val="1"/>
      </rPr>
      <t>NB</t>
    </r>
    <r>
      <rPr>
        <sz val="12"/>
        <rFont val="Times New Roman"/>
        <family val="1"/>
      </rPr>
      <t>: After making trials of adjustment of this cell, if you eventually want to let the initial automatic calculation work, it is necessary to reintroduce manually the reference of the corresponding D cell ("=Dx" for line x) to come back to the intial state of the spreadsheet.</t>
    </r>
  </si>
  <si>
    <r>
      <t xml:space="preserve">Register </t>
    </r>
    <r>
      <rPr>
        <sz val="12"/>
        <rFont val="Times New Roman"/>
        <family val="1"/>
      </rPr>
      <t>sheet</t>
    </r>
  </si>
  <si>
    <r>
      <rPr>
        <b/>
        <sz val="12"/>
        <rFont val="Times New Roman"/>
        <family val="1"/>
      </rPr>
      <t>Describe the major risks,</t>
    </r>
    <r>
      <rPr>
        <sz val="12"/>
        <rFont val="Times New Roman"/>
        <family val="1"/>
      </rPr>
      <t xml:space="preserve"> if any, in column E. 
All the questions assessed as "not at all" or "moderate/low" in the questionnaire need to be analyzed as possible risks or negative outcomes.
Major risks and negative consequences may be identified by the questionnaire, but could also include further issues to be pointed at. </t>
    </r>
  </si>
  <si>
    <r>
      <t xml:space="preserve">Describe the </t>
    </r>
    <r>
      <rPr>
        <b/>
        <sz val="12"/>
        <rFont val="Times New Roman"/>
        <family val="1"/>
      </rPr>
      <t>major mitigating measures</t>
    </r>
    <r>
      <rPr>
        <sz val="12"/>
        <rFont val="Times New Roman"/>
        <family val="1"/>
      </rPr>
      <t xml:space="preserve"> in column F.</t>
    </r>
  </si>
  <si>
    <r>
      <t xml:space="preserve">Insert date and </t>
    </r>
    <r>
      <rPr>
        <b/>
        <sz val="12"/>
        <rFont val="Times New Roman"/>
        <family val="1"/>
      </rPr>
      <t>copy scores of previous social profile</t>
    </r>
    <r>
      <rPr>
        <sz val="12"/>
        <rFont val="Times New Roman"/>
        <family val="1"/>
      </rPr>
      <t xml:space="preserve"> assessment (column H), if there has been one.</t>
    </r>
  </si>
  <si>
    <r>
      <rPr>
        <b/>
        <sz val="12"/>
        <rFont val="Times New Roman"/>
        <family val="1"/>
      </rPr>
      <t>Highlight progress done</t>
    </r>
    <r>
      <rPr>
        <sz val="12"/>
        <rFont val="Times New Roman"/>
        <family val="1"/>
      </rPr>
      <t xml:space="preserve"> in the implementation of specific measures since previous social profile assessment in column G "Comments".</t>
    </r>
  </si>
  <si>
    <r>
      <t xml:space="preserve">Provide an </t>
    </r>
    <r>
      <rPr>
        <b/>
        <sz val="12"/>
        <rFont val="Times New Roman"/>
        <family val="1"/>
      </rPr>
      <t>overall summary of the key issues and recommendations</t>
    </r>
    <r>
      <rPr>
        <sz val="12"/>
        <rFont val="Times New Roman"/>
        <family val="1"/>
      </rPr>
      <t xml:space="preserve">, the Risk and Cost of Non-Intervention vs. Benefits and the key mitigating measures. </t>
    </r>
  </si>
  <si>
    <t>Warning</t>
  </si>
  <si>
    <r>
      <t>After some time of work and changes,</t>
    </r>
    <r>
      <rPr>
        <b/>
        <sz val="12"/>
        <color rgb="FFC00000"/>
        <rFont val="Arial"/>
        <family val="2"/>
      </rPr>
      <t xml:space="preserve">
                                  it happens that colours are not automatically selected</t>
    </r>
    <r>
      <rPr>
        <sz val="10"/>
        <color rgb="FFC00000"/>
        <rFont val="Arial"/>
        <family val="2"/>
      </rPr>
      <t>.</t>
    </r>
    <r>
      <rPr>
        <b/>
        <sz val="10"/>
        <color rgb="FFC00000"/>
        <rFont val="Arial"/>
        <family val="2"/>
      </rPr>
      <t xml:space="preserve"> 
                                                                      </t>
    </r>
    <r>
      <rPr>
        <b/>
        <sz val="12"/>
        <color rgb="FFC00000"/>
        <rFont val="Arial"/>
        <family val="2"/>
      </rPr>
      <t xml:space="preserve">=&gt; Save your work, close the file and open it again… </t>
    </r>
    <r>
      <rPr>
        <b/>
        <sz val="10"/>
        <color rgb="FFC00000"/>
        <rFont val="Arial"/>
        <family val="2"/>
      </rPr>
      <t>and it will work afresh!</t>
    </r>
  </si>
  <si>
    <t>Question n°</t>
  </si>
  <si>
    <t>Explanations on questions</t>
  </si>
  <si>
    <t>1.2.1</t>
  </si>
  <si>
    <t>Risk assessment</t>
  </si>
  <si>
    <t>1.2.2</t>
  </si>
  <si>
    <t>1.4.1</t>
  </si>
  <si>
    <t>Remuneration: provision of income allowing workers to support themselves and their families.</t>
  </si>
  <si>
    <t>Consider as entry point for the analysis the current state of play of the country specific land governance (policy, legislation, institutions/actors, enacting and application of legislation in particular as regards the consideration/impact on smallholders, land administration). This is important to know/judge if government legislation and/or customary rights matter</t>
  </si>
  <si>
    <t>2.1.1</t>
  </si>
  <si>
    <t xml:space="preserve">How is adherence to VGGT done and is this publically acknowledged? </t>
  </si>
  <si>
    <t>2.2.4</t>
  </si>
  <si>
    <t>Respond 'High' if formal contract exists</t>
  </si>
  <si>
    <t>2.3.1</t>
  </si>
  <si>
    <t>Practice of legal recognition and allocation of land rights in the sphere of value chain investment: formal, customary and informal land rights, rights of indigenous people, pastoralists, contracts… To which extent doeas the value chain investment impact on local/traditional land governance?</t>
  </si>
  <si>
    <t>3.1.1</t>
  </si>
  <si>
    <t>Good reasons for restictions make the question non applicable</t>
  </si>
  <si>
    <t xml:space="preserve">The complexity of the food and nutrition security sector implies that, for the purpose of this social profile, it should be analysed from the point of view of changes and evolution of the systems </t>
  </si>
  <si>
    <t>4.1.1</t>
  </si>
  <si>
    <t>Does food availability increase? Production,export Yc transports (trucks…).</t>
  </si>
  <si>
    <t>4.1.2</t>
  </si>
  <si>
    <t>Import, transport, stock, market institutions.</t>
  </si>
  <si>
    <t>4.2.2</t>
  </si>
  <si>
    <t>Impact on food prices; impact on revenues =&gt; link with Economic analysis.</t>
  </si>
  <si>
    <t>4.3.2</t>
  </si>
  <si>
    <t xml:space="preserve">As nutritional practices please consider: nutrition policies and strategies, nutrition-training, education, the setting up of coordination mechanisms between agriculture, health, education, and social protection sectors. Do such nutritional practises target pregnant and lactating women as well as children under five (with a stronger emphasis on those under the age of two)? </t>
  </si>
  <si>
    <t>4.3.3</t>
  </si>
  <si>
    <t>Minimum number of food groups consumed by an individual over a reference period. Ref.: FAO Manual Minimum Dietary Diversity in Women (in preparation). This is relevant only if the baseline score is low.</t>
  </si>
  <si>
    <t>4.4.2</t>
  </si>
  <si>
    <t>Price variation can be seasonal or transitory due to any type of shock.</t>
  </si>
  <si>
    <t>5.1.2</t>
  </si>
  <si>
    <t>Inclusiveness viewed from different perspectives: wealth strata, age, gender, ethnic or social groups…</t>
  </si>
  <si>
    <t>5.2.2</t>
  </si>
  <si>
    <t>Verbal agreement, long lasting collaboration, contract, market, hierarchy… Looking upstream and downstream the VC.</t>
  </si>
  <si>
    <t>5.3.1</t>
  </si>
  <si>
    <t>CFS RAI: principle 9 on meanigful information, consultation and decision making processes.</t>
  </si>
  <si>
    <t>5.3.2</t>
  </si>
  <si>
    <t>CFS RAI: principle 7 on respect cultural heritage and traditional knowledge and support diversity and innovation.</t>
  </si>
  <si>
    <t>6.1.1</t>
  </si>
  <si>
    <t>Health facilities: health center, buildings, equipments…</t>
  </si>
  <si>
    <t>6.1.2</t>
  </si>
  <si>
    <t>Health services: availabilty of nurse, doctors…</t>
  </si>
  <si>
    <t>6.1.3</t>
  </si>
  <si>
    <t>Affordability: consider prices for health services or possible existance of health insurance.</t>
  </si>
  <si>
    <t>6.3.3</t>
  </si>
  <si>
    <t>The reply to this question might be 'non applicable' if the reply to 5.3.2 is 'high'.</t>
  </si>
  <si>
    <t>Initial count</t>
  </si>
  <si>
    <t>Ranges used for averages</t>
  </si>
  <si>
    <r>
      <t xml:space="preserve">How does the profile calculate?           </t>
    </r>
    <r>
      <rPr>
        <b/>
        <sz val="10"/>
        <color rgb="FFC00000"/>
        <rFont val="Wingdings"/>
        <charset val="2"/>
      </rPr>
      <t>è     è     è     è     è     è     è     è</t>
    </r>
  </si>
  <si>
    <t>Used in sheets:</t>
  </si>
  <si>
    <t>"Questionnaire"</t>
  </si>
  <si>
    <t>"Questionnaire", "Register" and "Profile"</t>
  </si>
  <si>
    <r>
      <rPr>
        <sz val="10"/>
        <rFont val="Calibri"/>
        <family val="2"/>
      </rPr>
      <t>≥</t>
    </r>
    <r>
      <rPr>
        <sz val="10"/>
        <rFont val="Arial"/>
      </rPr>
      <t xml:space="preserve"> 3.5</t>
    </r>
  </si>
  <si>
    <t>2.50 ≤     &lt; 3.50</t>
  </si>
  <si>
    <t>1.50 ≤     &lt; 2.50</t>
  </si>
  <si>
    <t>&lt; 1.50</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</si>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</sst>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8">
    <font>
      <sz val="10"/>
      <name val="Arial"/>
    </font>
    <font>
      <sz val="8"/>
      <name val="Arial"/>
      <family val="2"/>
    </font>
    <font>
      <b/>
      <sz val="10"/>
      <name val="Arial"/>
      <family val="2"/>
    </font>
    <font>
      <sz val="12"/>
      <name val="Times New Roman"/>
      <family val="1"/>
    </font>
    <font>
      <b/>
      <sz val="12"/>
      <name val="Times New Roman"/>
      <family val="1"/>
    </font>
    <font>
      <b/>
      <sz val="12"/>
      <color indexed="8"/>
      <name val="Times New Roman"/>
      <family val="1"/>
    </font>
    <font>
      <sz val="9"/>
      <name val="Arial"/>
      <family val="2"/>
    </font>
    <font>
      <sz val="10"/>
      <name val="Arial"/>
      <family val="2"/>
    </font>
    <font>
      <b/>
      <sz val="11"/>
      <name val="Arial"/>
      <family val="2"/>
    </font>
    <font>
      <sz val="11"/>
      <name val="Arial"/>
      <family val="2"/>
    </font>
    <font>
      <i/>
      <sz val="11"/>
      <name val="Arial"/>
      <family val="2"/>
    </font>
    <font>
      <i/>
      <sz val="9"/>
      <name val="Arial"/>
      <family val="2"/>
    </font>
    <font>
      <b/>
      <sz val="10"/>
      <color rgb="FFC00000"/>
      <name val="Arial"/>
      <family val="2"/>
    </font>
    <font>
      <sz val="10"/>
      <color rgb="FFFF0000"/>
      <name val="Arial"/>
      <family val="2"/>
    </font>
    <font>
      <sz val="12"/>
      <color rgb="FF555555"/>
      <name val="Arial"/>
      <family val="2"/>
    </font>
    <font>
      <b/>
      <sz val="10"/>
      <color rgb="FFFF0000"/>
      <name val="Arial"/>
      <family val="2"/>
    </font>
    <font>
      <b/>
      <sz val="12"/>
      <name val="Arial"/>
      <family val="2"/>
    </font>
    <font>
      <b/>
      <i/>
      <sz val="9"/>
      <name val="Arial"/>
      <family val="2"/>
    </font>
    <font>
      <b/>
      <sz val="9"/>
      <name val="Arial"/>
      <family val="2"/>
    </font>
    <font>
      <b/>
      <sz val="8"/>
      <name val="Arial"/>
      <family val="2"/>
    </font>
    <font>
      <b/>
      <i/>
      <sz val="10"/>
      <name val="Arial"/>
      <family val="2"/>
    </font>
    <font>
      <b/>
      <i/>
      <sz val="14"/>
      <name val="Arial"/>
      <family val="2"/>
    </font>
    <font>
      <i/>
      <sz val="10"/>
      <name val="Arial"/>
      <family val="2"/>
    </font>
    <font>
      <b/>
      <i/>
      <sz val="12"/>
      <name val="Arial"/>
      <family val="2"/>
    </font>
    <font>
      <b/>
      <sz val="12"/>
      <color rgb="FFC00000"/>
      <name val="Arial"/>
      <family val="2"/>
    </font>
    <font>
      <sz val="10"/>
      <color rgb="FFC00000"/>
      <name val="Arial"/>
      <family val="2"/>
    </font>
    <font>
      <b/>
      <sz val="10"/>
      <color rgb="FFC00000"/>
      <name val="Wingdings"/>
      <charset val="2"/>
    </font>
    <font>
      <sz val="10"/>
      <name val="Calibri"/>
      <family val="2"/>
    </font>
    <font>
      <b/>
      <sz val="12"/>
      <color rgb="FF00B050"/>
      <name val="Times New Roman"/>
      <family val="1"/>
    </font>
    <font>
      <b/>
      <sz val="12"/>
      <color rgb="FF92D050"/>
      <name val="Times New Roman"/>
      <family val="1"/>
    </font>
    <font>
      <b/>
      <sz val="12"/>
      <color rgb="FFFFC000"/>
      <name val="Times New Roman"/>
      <family val="1"/>
    </font>
    <font>
      <b/>
      <sz val="12"/>
      <color rgb="FFFF0000"/>
      <name val="Times New Roman"/>
      <family val="1"/>
    </font>
    <font>
      <u/>
      <sz val="12"/>
      <name val="Times New Roman"/>
      <family val="1"/>
    </font>
    <font>
      <b/>
      <sz val="14"/>
      <color rgb="FFC00000"/>
      <name val="Arial"/>
      <family val="2"/>
    </font>
    <font>
      <b/>
      <sz val="12"/>
      <color rgb="FFFF0000"/>
      <name val="Arial"/>
      <family val="2"/>
    </font>
    <font>
      <b/>
      <sz val="9"/>
      <color rgb="FFFF0000"/>
      <name val="Arial"/>
      <family val="2"/>
    </font>
    <font>
      <u/>
      <sz val="10"/>
      <color theme="10"/>
      <name val="Arial"/>
    </font>
    <font>
      <u/>
      <sz val="10"/>
      <color theme="11"/>
      <name val="Arial"/>
    </font>
  </fonts>
  <fills count="34">
    <fill>
      <patternFill patternType="none"/>
    </fill>
    <fill>
      <patternFill patternType="gray125"/>
    </fill>
    <fill>
      <patternFill patternType="solid">
        <fgColor indexed="22"/>
        <bgColor indexed="64"/>
      </patternFill>
    </fill>
    <fill>
      <patternFill patternType="solid">
        <fgColor indexed="44"/>
        <bgColor indexed="64"/>
      </patternFill>
    </fill>
    <fill>
      <patternFill patternType="solid">
        <fgColor theme="0" tint="-0.249977111117893"/>
        <bgColor indexed="64"/>
      </patternFill>
    </fill>
    <fill>
      <patternFill patternType="solid">
        <fgColor theme="0"/>
        <bgColor indexed="64"/>
      </patternFill>
    </fill>
    <fill>
      <patternFill patternType="solid">
        <fgColor rgb="FFFFFF00"/>
        <bgColor indexed="64"/>
      </patternFill>
    </fill>
    <fill>
      <patternFill patternType="solid">
        <fgColor theme="8" tint="0.79998168889431442"/>
        <bgColor indexed="64"/>
      </patternFill>
    </fill>
    <fill>
      <patternFill patternType="solid">
        <fgColor theme="8" tint="0.39997558519241921"/>
        <bgColor indexed="64"/>
      </patternFill>
    </fill>
    <fill>
      <patternFill patternType="solid">
        <fgColor theme="8" tint="-0.249977111117893"/>
        <bgColor indexed="64"/>
      </patternFill>
    </fill>
    <fill>
      <patternFill patternType="solid">
        <fgColor rgb="FFFF0000"/>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theme="6" tint="-0.249977111117893"/>
        <bgColor indexed="64"/>
      </patternFill>
    </fill>
    <fill>
      <patternFill patternType="solid">
        <fgColor theme="6" tint="0.39997558519241921"/>
        <bgColor indexed="64"/>
      </patternFill>
    </fill>
    <fill>
      <patternFill patternType="solid">
        <fgColor theme="9" tint="-0.249977111117893"/>
        <bgColor indexed="64"/>
      </patternFill>
    </fill>
    <fill>
      <patternFill patternType="solid">
        <fgColor theme="9" tint="0.39997558519241921"/>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rgb="FF785B97"/>
        <bgColor indexed="64"/>
      </patternFill>
    </fill>
    <fill>
      <patternFill patternType="solid">
        <fgColor rgb="FFB1A0C7"/>
        <bgColor indexed="64"/>
      </patternFill>
    </fill>
    <fill>
      <patternFill patternType="solid">
        <fgColor theme="2" tint="-0.249977111117893"/>
        <bgColor indexed="64"/>
      </patternFill>
    </fill>
    <fill>
      <patternFill patternType="solid">
        <fgColor theme="9"/>
        <bgColor indexed="64"/>
      </patternFill>
    </fill>
    <fill>
      <patternFill patternType="solid">
        <fgColor theme="6" tint="0.59999389629810485"/>
        <bgColor indexed="64"/>
      </patternFill>
    </fill>
    <fill>
      <patternFill patternType="solid">
        <fgColor rgb="FFFFC000"/>
        <bgColor indexed="64"/>
      </patternFill>
    </fill>
    <fill>
      <patternFill patternType="solid">
        <fgColor rgb="FF00B050"/>
        <bgColor indexed="64"/>
      </patternFill>
    </fill>
    <fill>
      <patternFill patternType="solid">
        <fgColor rgb="FF92D050"/>
        <bgColor indexed="64"/>
      </patternFill>
    </fill>
    <fill>
      <patternFill patternType="solid">
        <fgColor theme="0" tint="-0.14999847407452621"/>
        <bgColor indexed="64"/>
      </patternFill>
    </fill>
    <fill>
      <patternFill patternType="solid">
        <fgColor theme="0" tint="-0.34998626667073579"/>
        <bgColor indexed="64"/>
      </patternFill>
    </fill>
    <fill>
      <patternFill patternType="solid">
        <fgColor theme="2" tint="-0.499984740745262"/>
        <bgColor indexed="64"/>
      </patternFill>
    </fill>
    <fill>
      <patternFill patternType="solid">
        <fgColor theme="2" tint="-9.9978637043366805E-2"/>
        <bgColor indexed="64"/>
      </patternFill>
    </fill>
  </fills>
  <borders count="84">
    <border>
      <left/>
      <right/>
      <top/>
      <bottom/>
      <diagonal/>
    </border>
    <border>
      <left/>
      <right style="medium">
        <color auto="1"/>
      </right>
      <top/>
      <bottom/>
      <diagonal/>
    </border>
    <border>
      <left style="medium">
        <color auto="1"/>
      </left>
      <right/>
      <top/>
      <bottom/>
      <diagonal/>
    </border>
    <border>
      <left style="medium">
        <color auto="1"/>
      </left>
      <right style="medium">
        <color auto="1"/>
      </right>
      <top style="thin">
        <color auto="1"/>
      </top>
      <bottom style="thin">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double">
        <color auto="1"/>
      </bottom>
      <diagonal/>
    </border>
    <border>
      <left style="medium">
        <color auto="1"/>
      </left>
      <right/>
      <top style="thin">
        <color auto="1"/>
      </top>
      <bottom style="thin">
        <color auto="1"/>
      </bottom>
      <diagonal/>
    </border>
    <border>
      <left style="medium">
        <color auto="1"/>
      </left>
      <right/>
      <top style="thin">
        <color auto="1"/>
      </top>
      <bottom style="double">
        <color auto="1"/>
      </bottom>
      <diagonal/>
    </border>
    <border>
      <left style="medium">
        <color auto="1"/>
      </left>
      <right style="medium">
        <color auto="1"/>
      </right>
      <top style="medium">
        <color auto="1"/>
      </top>
      <bottom style="medium">
        <color auto="1"/>
      </bottom>
      <diagonal/>
    </border>
    <border>
      <left style="medium">
        <color auto="1"/>
      </left>
      <right style="medium">
        <color auto="1"/>
      </right>
      <top style="medium">
        <color auto="1"/>
      </top>
      <bottom/>
      <diagonal/>
    </border>
    <border>
      <left/>
      <right style="medium">
        <color auto="1"/>
      </right>
      <top style="medium">
        <color auto="1"/>
      </top>
      <bottom/>
      <diagonal/>
    </border>
    <border>
      <left/>
      <right style="medium">
        <color auto="1"/>
      </right>
      <top/>
      <bottom style="thin">
        <color auto="1"/>
      </bottom>
      <diagonal/>
    </border>
    <border>
      <left/>
      <right style="medium">
        <color auto="1"/>
      </right>
      <top style="thin">
        <color auto="1"/>
      </top>
      <bottom style="thin">
        <color auto="1"/>
      </bottom>
      <diagonal/>
    </border>
    <border>
      <left/>
      <right style="medium">
        <color auto="1"/>
      </right>
      <top style="thin">
        <color auto="1"/>
      </top>
      <bottom style="double">
        <color auto="1"/>
      </bottom>
      <diagonal/>
    </border>
    <border>
      <left style="medium">
        <color auto="1"/>
      </left>
      <right style="medium">
        <color auto="1"/>
      </right>
      <top/>
      <bottom style="medium">
        <color auto="1"/>
      </bottom>
      <diagonal/>
    </border>
    <border>
      <left/>
      <right style="medium">
        <color auto="1"/>
      </right>
      <top/>
      <bottom style="medium">
        <color auto="1"/>
      </bottom>
      <diagonal/>
    </border>
    <border>
      <left style="medium">
        <color auto="1"/>
      </left>
      <right/>
      <top/>
      <bottom style="medium">
        <color auto="1"/>
      </bottom>
      <diagonal/>
    </border>
    <border>
      <left style="medium">
        <color auto="1"/>
      </left>
      <right style="medium">
        <color auto="1"/>
      </right>
      <top/>
      <bottom style="thin">
        <color auto="1"/>
      </bottom>
      <diagonal/>
    </border>
    <border>
      <left/>
      <right style="medium">
        <color auto="1"/>
      </right>
      <top style="medium">
        <color auto="1"/>
      </top>
      <bottom style="thin">
        <color auto="1"/>
      </bottom>
      <diagonal/>
    </border>
    <border>
      <left style="medium">
        <color auto="1"/>
      </left>
      <right style="medium">
        <color auto="1"/>
      </right>
      <top/>
      <bottom/>
      <diagonal/>
    </border>
    <border>
      <left style="medium">
        <color auto="1"/>
      </left>
      <right style="medium">
        <color auto="1"/>
      </right>
      <top/>
      <bottom style="double">
        <color auto="1"/>
      </bottom>
      <diagonal/>
    </border>
    <border>
      <left/>
      <right style="medium">
        <color auto="1"/>
      </right>
      <top style="medium">
        <color auto="1"/>
      </top>
      <bottom style="medium">
        <color auto="1"/>
      </bottom>
      <diagonal/>
    </border>
    <border>
      <left style="thin">
        <color auto="1"/>
      </left>
      <right style="thin">
        <color auto="1"/>
      </right>
      <top style="thin">
        <color auto="1"/>
      </top>
      <bottom style="thin">
        <color auto="1"/>
      </bottom>
      <diagonal/>
    </border>
    <border>
      <left style="medium">
        <color auto="1"/>
      </left>
      <right/>
      <top style="medium">
        <color auto="1"/>
      </top>
      <bottom/>
      <diagonal/>
    </border>
    <border>
      <left style="medium">
        <color auto="1"/>
      </left>
      <right/>
      <top style="medium">
        <color auto="1"/>
      </top>
      <bottom style="medium">
        <color auto="1"/>
      </bottom>
      <diagonal/>
    </border>
    <border>
      <left/>
      <right/>
      <top style="medium">
        <color auto="1"/>
      </top>
      <bottom style="medium">
        <color auto="1"/>
      </bottom>
      <diagonal/>
    </border>
    <border>
      <left style="medium">
        <color auto="1"/>
      </left>
      <right/>
      <top/>
      <bottom style="thin">
        <color auto="1"/>
      </bottom>
      <diagonal/>
    </border>
    <border>
      <left/>
      <right/>
      <top/>
      <bottom style="medium">
        <color auto="1"/>
      </bottom>
      <diagonal/>
    </border>
    <border>
      <left style="thin">
        <color auto="1"/>
      </left>
      <right style="medium">
        <color auto="1"/>
      </right>
      <top style="medium">
        <color auto="1"/>
      </top>
      <bottom style="medium">
        <color auto="1"/>
      </bottom>
      <diagonal/>
    </border>
    <border>
      <left style="thin">
        <color auto="1"/>
      </left>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top style="medium">
        <color auto="1"/>
      </top>
      <bottom style="thin">
        <color auto="1"/>
      </bottom>
      <diagonal/>
    </border>
    <border>
      <left style="medium">
        <color auto="1"/>
      </left>
      <right/>
      <top style="thin">
        <color auto="1"/>
      </top>
      <bottom style="medium">
        <color auto="1"/>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style="medium">
        <color auto="1"/>
      </bottom>
      <diagonal/>
    </border>
    <border>
      <left style="thin">
        <color auto="1"/>
      </left>
      <right style="thin">
        <color auto="1"/>
      </right>
      <top/>
      <bottom style="thin">
        <color auto="1"/>
      </bottom>
      <diagonal/>
    </border>
    <border>
      <left/>
      <right/>
      <top style="thin">
        <color auto="1"/>
      </top>
      <bottom style="thin">
        <color auto="1"/>
      </bottom>
      <diagonal/>
    </border>
    <border>
      <left style="medium">
        <color auto="1"/>
      </left>
      <right style="thin">
        <color auto="1"/>
      </right>
      <top style="medium">
        <color auto="1"/>
      </top>
      <bottom style="thin">
        <color auto="1"/>
      </bottom>
      <diagonal/>
    </border>
    <border>
      <left style="medium">
        <color auto="1"/>
      </left>
      <right style="thin">
        <color auto="1"/>
      </right>
      <top/>
      <bottom style="thin">
        <color auto="1"/>
      </bottom>
      <diagonal/>
    </border>
    <border>
      <left style="thin">
        <color auto="1"/>
      </left>
      <right/>
      <top/>
      <bottom style="thin">
        <color auto="1"/>
      </bottom>
      <diagonal/>
    </border>
    <border>
      <left/>
      <right/>
      <top style="medium">
        <color auto="1"/>
      </top>
      <bottom/>
      <diagonal/>
    </border>
    <border>
      <left/>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medium">
        <color auto="1"/>
      </right>
      <top style="thin">
        <color auto="1"/>
      </top>
      <bottom style="medium">
        <color auto="1"/>
      </bottom>
      <diagonal/>
    </border>
    <border>
      <left/>
      <right style="thin">
        <color auto="1"/>
      </right>
      <top style="medium">
        <color auto="1"/>
      </top>
      <bottom style="medium">
        <color auto="1"/>
      </bottom>
      <diagonal/>
    </border>
    <border>
      <left style="medium">
        <color auto="1"/>
      </left>
      <right/>
      <top/>
      <bottom style="double">
        <color auto="1"/>
      </bottom>
      <diagonal/>
    </border>
    <border>
      <left/>
      <right style="thin">
        <color auto="1"/>
      </right>
      <top style="thin">
        <color auto="1"/>
      </top>
      <bottom style="thin">
        <color auto="1"/>
      </bottom>
      <diagonal/>
    </border>
    <border>
      <left/>
      <right style="medium">
        <color auto="1"/>
      </right>
      <top/>
      <bottom style="double">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right/>
      <top style="thin">
        <color auto="1"/>
      </top>
      <bottom style="medium">
        <color auto="1"/>
      </bottom>
      <diagonal/>
    </border>
    <border>
      <left style="medium">
        <color auto="1"/>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medium">
        <color auto="1"/>
      </left>
      <right style="thin">
        <color auto="1"/>
      </right>
      <top/>
      <bottom style="medium">
        <color auto="1"/>
      </bottom>
      <diagonal/>
    </border>
    <border>
      <left style="thin">
        <color auto="1"/>
      </left>
      <right style="thin">
        <color auto="1"/>
      </right>
      <top style="medium">
        <color auto="1"/>
      </top>
      <bottom/>
      <diagonal/>
    </border>
    <border>
      <left/>
      <right style="thin">
        <color auto="1"/>
      </right>
      <top/>
      <bottom style="thin">
        <color auto="1"/>
      </bottom>
      <diagonal/>
    </border>
    <border>
      <left style="thin">
        <color auto="1"/>
      </left>
      <right style="thin">
        <color auto="1"/>
      </right>
      <top/>
      <bottom style="medium">
        <color auto="1"/>
      </bottom>
      <diagonal/>
    </border>
    <border>
      <left style="thin">
        <color auto="1"/>
      </left>
      <right style="medium">
        <color auto="1"/>
      </right>
      <top/>
      <bottom style="medium">
        <color auto="1"/>
      </bottom>
      <diagonal/>
    </border>
    <border>
      <left style="thin">
        <color auto="1"/>
      </left>
      <right style="medium">
        <color auto="1"/>
      </right>
      <top style="thin">
        <color auto="1"/>
      </top>
      <bottom/>
      <diagonal/>
    </border>
    <border>
      <left/>
      <right style="medium">
        <color auto="1"/>
      </right>
      <top style="thin">
        <color auto="1"/>
      </top>
      <bottom/>
      <diagonal/>
    </border>
    <border>
      <left style="thin">
        <color auto="1"/>
      </left>
      <right/>
      <top style="medium">
        <color auto="1"/>
      </top>
      <bottom style="medium">
        <color auto="1"/>
      </bottom>
      <diagonal/>
    </border>
    <border>
      <left style="thin">
        <color auto="1"/>
      </left>
      <right/>
      <top/>
      <bottom style="medium">
        <color auto="1"/>
      </bottom>
      <diagonal/>
    </border>
    <border>
      <left style="thin">
        <color auto="1"/>
      </left>
      <right style="thin">
        <color auto="1"/>
      </right>
      <top style="thin">
        <color auto="1"/>
      </top>
      <bottom/>
      <diagonal/>
    </border>
    <border>
      <left style="thin">
        <color auto="1"/>
      </left>
      <right style="thin">
        <color auto="1"/>
      </right>
      <top style="thin">
        <color auto="1"/>
      </top>
      <bottom style="medium">
        <color auto="1"/>
      </bottom>
      <diagonal/>
    </border>
    <border>
      <left style="thin">
        <color auto="1"/>
      </left>
      <right/>
      <top style="thin">
        <color auto="1"/>
      </top>
      <bottom/>
      <diagonal/>
    </border>
    <border>
      <left/>
      <right/>
      <top style="thin">
        <color auto="1"/>
      </top>
      <bottom/>
      <diagonal/>
    </border>
    <border>
      <left/>
      <right style="thin">
        <color auto="1"/>
      </right>
      <top style="medium">
        <color auto="1"/>
      </top>
      <bottom style="thin">
        <color auto="1"/>
      </bottom>
      <diagonal/>
    </border>
    <border>
      <left style="medium">
        <color auto="1"/>
      </left>
      <right/>
      <top style="thin">
        <color auto="1"/>
      </top>
      <bottom/>
      <diagonal/>
    </border>
    <border>
      <left/>
      <right style="thin">
        <color auto="1"/>
      </right>
      <top style="thin">
        <color auto="1"/>
      </top>
      <bottom/>
      <diagonal/>
    </border>
    <border>
      <left style="thin">
        <color auto="1"/>
      </left>
      <right style="thin">
        <color auto="1"/>
      </right>
      <top style="medium">
        <color auto="1"/>
      </top>
      <bottom style="thin">
        <color auto="1"/>
      </bottom>
      <diagonal/>
    </border>
    <border>
      <left/>
      <right/>
      <top/>
      <bottom style="thin">
        <color auto="1"/>
      </bottom>
      <diagonal/>
    </border>
    <border>
      <left/>
      <right style="thin">
        <color auto="1"/>
      </right>
      <top style="thin">
        <color auto="1"/>
      </top>
      <bottom style="medium">
        <color auto="1"/>
      </bottom>
      <diagonal/>
    </border>
    <border>
      <left style="thin">
        <color auto="1"/>
      </left>
      <right/>
      <top style="thin">
        <color auto="1"/>
      </top>
      <bottom style="medium">
        <color auto="1"/>
      </bottom>
      <diagonal/>
    </border>
    <border>
      <left/>
      <right style="thin">
        <color auto="1"/>
      </right>
      <top/>
      <bottom style="medium">
        <color auto="1"/>
      </bottom>
      <diagonal/>
    </border>
    <border>
      <left style="thin">
        <color auto="1"/>
      </left>
      <right/>
      <top style="medium">
        <color auto="1"/>
      </top>
      <bottom/>
      <diagonal/>
    </border>
    <border>
      <left style="medium">
        <color auto="1"/>
      </left>
      <right style="medium">
        <color auto="1"/>
      </right>
      <top style="thin">
        <color auto="1"/>
      </top>
      <bottom/>
      <diagonal/>
    </border>
    <border>
      <left style="medium">
        <color auto="1"/>
      </left>
      <right style="medium">
        <color auto="1"/>
      </right>
      <top style="double">
        <color auto="1"/>
      </top>
      <bottom style="medium">
        <color auto="1"/>
      </bottom>
      <diagonal/>
    </border>
    <border>
      <left style="thin">
        <color auto="1"/>
      </left>
      <right style="medium">
        <color auto="1"/>
      </right>
      <top/>
      <bottom style="thin">
        <color auto="1"/>
      </bottom>
      <diagonal/>
    </border>
    <border>
      <left style="medium">
        <color auto="1"/>
      </left>
      <right style="medium">
        <color auto="1"/>
      </right>
      <top style="double">
        <color auto="1"/>
      </top>
      <bottom/>
      <diagonal/>
    </border>
    <border>
      <left style="thin">
        <color auto="1"/>
      </left>
      <right/>
      <top/>
      <bottom/>
      <diagonal/>
    </border>
    <border>
      <left/>
      <right style="thin">
        <color auto="1"/>
      </right>
      <top/>
      <bottom/>
      <diagonal/>
    </border>
    <border>
      <left style="medium">
        <color auto="1"/>
      </left>
      <right style="thin">
        <color auto="1"/>
      </right>
      <top/>
      <bottom/>
      <diagonal/>
    </border>
    <border>
      <left style="thin">
        <color auto="1"/>
      </left>
      <right style="medium">
        <color auto="1"/>
      </right>
      <top/>
      <bottom/>
      <diagonal/>
    </border>
  </borders>
  <cellStyleXfs count="7">
    <xf numFmtId="0" fontId="0" fillId="0" borderId="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cellStyleXfs>
  <cellXfs count="612">
    <xf numFmtId="0" fontId="0" fillId="0" borderId="0" xfId="0"/>
    <xf numFmtId="0" fontId="9" fillId="0" borderId="11" xfId="0" applyFont="1" applyBorder="1" applyAlignment="1" applyProtection="1">
      <alignment horizontal="left" vertical="center" wrapText="1"/>
      <protection locked="0"/>
    </xf>
    <xf numFmtId="0" fontId="9" fillId="0" borderId="18" xfId="0" applyFont="1" applyBorder="1" applyAlignment="1" applyProtection="1">
      <alignment horizontal="left" vertical="center" wrapText="1"/>
      <protection locked="0"/>
    </xf>
    <xf numFmtId="0" fontId="9" fillId="0" borderId="12" xfId="0" applyFont="1" applyBorder="1" applyAlignment="1" applyProtection="1">
      <alignment horizontal="left" vertical="center" wrapText="1"/>
      <protection locked="0"/>
    </xf>
    <xf numFmtId="0" fontId="9" fillId="0" borderId="13" xfId="0" applyFont="1" applyBorder="1" applyAlignment="1" applyProtection="1">
      <alignment horizontal="left" vertical="center" wrapText="1"/>
      <protection locked="0"/>
    </xf>
    <xf numFmtId="0" fontId="9" fillId="0" borderId="4" xfId="0" applyFont="1" applyBorder="1" applyAlignment="1" applyProtection="1">
      <alignment horizontal="left" vertical="center" wrapText="1"/>
      <protection locked="0"/>
    </xf>
    <xf numFmtId="0" fontId="9" fillId="0" borderId="3" xfId="0" applyFont="1" applyBorder="1" applyAlignment="1" applyProtection="1">
      <alignment horizontal="left" vertical="center" wrapText="1"/>
      <protection locked="0"/>
    </xf>
    <xf numFmtId="0" fontId="9" fillId="0" borderId="5" xfId="0" applyFont="1" applyBorder="1" applyAlignment="1" applyProtection="1">
      <alignment horizontal="left" vertical="center" wrapText="1"/>
      <protection locked="0"/>
    </xf>
    <xf numFmtId="0" fontId="9" fillId="0" borderId="20" xfId="0" applyFont="1" applyBorder="1" applyAlignment="1" applyProtection="1">
      <alignment horizontal="left" vertical="center" wrapText="1"/>
      <protection locked="0"/>
    </xf>
    <xf numFmtId="0" fontId="9" fillId="0" borderId="46" xfId="0" applyFont="1" applyBorder="1" applyAlignment="1" applyProtection="1">
      <alignment horizontal="left" vertical="center" wrapText="1"/>
      <protection locked="0"/>
    </xf>
    <xf numFmtId="2" fontId="7" fillId="4" borderId="14" xfId="0" applyNumberFormat="1" applyFont="1" applyFill="1" applyBorder="1" applyAlignment="1">
      <alignment horizontal="center" vertical="center"/>
    </xf>
    <xf numFmtId="0" fontId="7" fillId="2" borderId="15" xfId="0" applyFont="1" applyFill="1" applyBorder="1" applyAlignment="1">
      <alignment horizontal="center" vertical="center"/>
    </xf>
    <xf numFmtId="2" fontId="7" fillId="4" borderId="19" xfId="0" applyNumberFormat="1" applyFont="1" applyFill="1" applyBorder="1" applyAlignment="1">
      <alignment horizontal="center" vertical="center"/>
    </xf>
    <xf numFmtId="0" fontId="0" fillId="0" borderId="2" xfId="0" applyBorder="1"/>
    <xf numFmtId="0" fontId="0" fillId="0" borderId="1" xfId="0" applyBorder="1"/>
    <xf numFmtId="0" fontId="2" fillId="2" borderId="8" xfId="0" applyFont="1" applyFill="1" applyBorder="1" applyAlignment="1">
      <alignment horizontal="left" vertical="center"/>
    </xf>
    <xf numFmtId="0" fontId="2" fillId="0" borderId="0" xfId="0" applyFont="1" applyAlignment="1">
      <alignment horizontal="center"/>
    </xf>
    <xf numFmtId="0" fontId="6" fillId="2" borderId="41" xfId="0" applyFont="1" applyFill="1" applyBorder="1" applyAlignment="1">
      <alignment horizontal="right"/>
    </xf>
    <xf numFmtId="49" fontId="6" fillId="2" borderId="18" xfId="0" applyNumberFormat="1" applyFont="1" applyFill="1" applyBorder="1" applyAlignment="1">
      <alignment horizontal="left"/>
    </xf>
    <xf numFmtId="0" fontId="6" fillId="2" borderId="27" xfId="0" applyFont="1" applyFill="1" applyBorder="1" applyAlignment="1">
      <alignment horizontal="center"/>
    </xf>
    <xf numFmtId="0" fontId="6" fillId="2" borderId="34" xfId="0" applyFont="1" applyFill="1" applyBorder="1" applyAlignment="1">
      <alignment horizontal="center" vertical="center"/>
    </xf>
    <xf numFmtId="0" fontId="6" fillId="3" borderId="41" xfId="0" applyFont="1" applyFill="1" applyBorder="1" applyAlignment="1">
      <alignment horizontal="center" vertical="center"/>
    </xf>
    <xf numFmtId="0" fontId="6" fillId="3" borderId="36" xfId="0" applyFont="1" applyFill="1" applyBorder="1" applyAlignment="1">
      <alignment horizontal="center" vertical="center"/>
    </xf>
    <xf numFmtId="0" fontId="6" fillId="3" borderId="51" xfId="0" applyFont="1" applyFill="1" applyBorder="1" applyAlignment="1">
      <alignment horizontal="center" vertical="center"/>
    </xf>
    <xf numFmtId="0" fontId="0" fillId="0" borderId="2" xfId="0" applyBorder="1" applyAlignment="1">
      <alignment horizontal="center"/>
    </xf>
    <xf numFmtId="0" fontId="0" fillId="0" borderId="0" xfId="0" applyAlignment="1">
      <alignment horizontal="center"/>
    </xf>
    <xf numFmtId="0" fontId="2" fillId="5" borderId="50" xfId="0" applyFont="1" applyFill="1" applyBorder="1" applyAlignment="1" applyProtection="1">
      <alignment horizontal="center" vertical="center"/>
      <protection locked="0"/>
    </xf>
    <xf numFmtId="0" fontId="2" fillId="2" borderId="50" xfId="0" applyFont="1" applyFill="1" applyBorder="1" applyAlignment="1">
      <alignment horizontal="center" vertical="center"/>
    </xf>
    <xf numFmtId="2" fontId="2" fillId="2" borderId="28" xfId="0" applyNumberFormat="1" applyFont="1" applyFill="1" applyBorder="1" applyAlignment="1">
      <alignment horizontal="center" vertical="center"/>
    </xf>
    <xf numFmtId="0" fontId="2" fillId="2" borderId="49" xfId="0" applyFont="1" applyFill="1" applyBorder="1" applyAlignment="1">
      <alignment horizontal="center" vertical="center"/>
    </xf>
    <xf numFmtId="2" fontId="2" fillId="4" borderId="50" xfId="0" applyNumberFormat="1" applyFont="1" applyFill="1" applyBorder="1" applyAlignment="1">
      <alignment horizontal="center" vertical="center"/>
    </xf>
    <xf numFmtId="0" fontId="2" fillId="17" borderId="2" xfId="0" applyFont="1" applyFill="1" applyBorder="1" applyAlignment="1">
      <alignment vertical="center"/>
    </xf>
    <xf numFmtId="0" fontId="2" fillId="17" borderId="0" xfId="0" applyFont="1" applyFill="1" applyAlignment="1">
      <alignment vertical="center"/>
    </xf>
    <xf numFmtId="0" fontId="2" fillId="17" borderId="40" xfId="0" applyFont="1" applyFill="1" applyBorder="1" applyAlignment="1">
      <alignment horizontal="right" vertical="center"/>
    </xf>
    <xf numFmtId="2" fontId="2" fillId="17" borderId="40" xfId="0" applyNumberFormat="1" applyFont="1" applyFill="1" applyBorder="1" applyAlignment="1">
      <alignment horizontal="center" vertical="center"/>
    </xf>
    <xf numFmtId="0" fontId="2" fillId="17" borderId="40" xfId="0" applyFont="1" applyFill="1" applyBorder="1" applyAlignment="1">
      <alignment horizontal="center" vertical="center"/>
    </xf>
    <xf numFmtId="0" fontId="2" fillId="19" borderId="49" xfId="0" applyFont="1" applyFill="1" applyBorder="1" applyAlignment="1">
      <alignment horizontal="right" vertical="center"/>
    </xf>
    <xf numFmtId="0" fontId="6" fillId="11" borderId="22" xfId="0" applyFont="1" applyFill="1" applyBorder="1" applyAlignment="1" applyProtection="1">
      <alignment horizontal="left" vertical="top" wrapText="1"/>
      <protection locked="0"/>
    </xf>
    <xf numFmtId="0" fontId="6" fillId="19" borderId="22" xfId="0" applyFont="1" applyFill="1" applyBorder="1" applyAlignment="1" applyProtection="1">
      <alignment vertical="top" wrapText="1"/>
      <protection locked="0"/>
    </xf>
    <xf numFmtId="0" fontId="2" fillId="21" borderId="49" xfId="0" applyFont="1" applyFill="1" applyBorder="1" applyAlignment="1">
      <alignment vertical="top"/>
    </xf>
    <xf numFmtId="0" fontId="2" fillId="12" borderId="49" xfId="0" applyFont="1" applyFill="1" applyBorder="1" applyAlignment="1">
      <alignment horizontal="right" vertical="center"/>
    </xf>
    <xf numFmtId="0" fontId="6" fillId="12" borderId="22" xfId="0" applyFont="1" applyFill="1" applyBorder="1" applyAlignment="1" applyProtection="1">
      <alignment horizontal="left" vertical="top" wrapText="1"/>
      <protection locked="0"/>
    </xf>
    <xf numFmtId="0" fontId="2" fillId="12" borderId="16" xfId="0" applyFont="1" applyFill="1" applyBorder="1" applyAlignment="1">
      <alignment vertical="center"/>
    </xf>
    <xf numFmtId="0" fontId="2" fillId="12" borderId="27" xfId="0" applyFont="1" applyFill="1" applyBorder="1" applyAlignment="1">
      <alignment vertical="center"/>
    </xf>
    <xf numFmtId="0" fontId="2" fillId="12" borderId="54" xfId="0" applyFont="1" applyFill="1" applyBorder="1" applyAlignment="1">
      <alignment horizontal="right" vertical="center"/>
    </xf>
    <xf numFmtId="0" fontId="8" fillId="7" borderId="29" xfId="0" applyFont="1" applyFill="1" applyBorder="1" applyAlignment="1">
      <alignment horizontal="right" vertical="center" wrapText="1"/>
    </xf>
    <xf numFmtId="0" fontId="2" fillId="2" borderId="55" xfId="0" applyFont="1" applyFill="1" applyBorder="1" applyAlignment="1">
      <alignment horizontal="center" vertical="center"/>
    </xf>
    <xf numFmtId="0" fontId="6" fillId="12" borderId="35" xfId="0" applyFont="1" applyFill="1" applyBorder="1" applyAlignment="1" applyProtection="1">
      <alignment horizontal="left" vertical="top" wrapText="1"/>
      <protection locked="0"/>
    </xf>
    <xf numFmtId="0" fontId="0" fillId="0" borderId="22" xfId="0" applyBorder="1" applyAlignment="1" applyProtection="1">
      <alignment horizontal="center" vertical="top"/>
      <protection locked="0"/>
    </xf>
    <xf numFmtId="2" fontId="2" fillId="2" borderId="58" xfId="0" applyNumberFormat="1" applyFont="1" applyFill="1" applyBorder="1" applyAlignment="1">
      <alignment horizontal="center" vertical="center"/>
    </xf>
    <xf numFmtId="0" fontId="2" fillId="2" borderId="54" xfId="0" applyFont="1" applyFill="1" applyBorder="1" applyAlignment="1">
      <alignment horizontal="center" vertical="center"/>
    </xf>
    <xf numFmtId="0" fontId="2" fillId="2" borderId="49" xfId="0" applyFont="1" applyFill="1" applyBorder="1" applyAlignment="1">
      <alignment vertical="center"/>
    </xf>
    <xf numFmtId="0" fontId="2" fillId="9" borderId="24" xfId="0" applyFont="1" applyFill="1" applyBorder="1" applyAlignment="1">
      <alignment vertical="center"/>
    </xf>
    <xf numFmtId="0" fontId="2" fillId="15" borderId="24" xfId="0" applyFont="1" applyFill="1" applyBorder="1" applyAlignment="1">
      <alignment vertical="center"/>
    </xf>
    <xf numFmtId="0" fontId="2" fillId="15" borderId="40" xfId="0" applyFont="1" applyFill="1" applyBorder="1" applyAlignment="1">
      <alignment vertical="center"/>
    </xf>
    <xf numFmtId="0" fontId="2" fillId="15" borderId="25" xfId="0" applyFont="1" applyFill="1" applyBorder="1" applyAlignment="1">
      <alignment vertical="center"/>
    </xf>
    <xf numFmtId="0" fontId="7" fillId="16" borderId="26" xfId="0" applyFont="1" applyFill="1" applyBorder="1" applyAlignment="1">
      <alignment horizontal="left" vertical="center"/>
    </xf>
    <xf numFmtId="0" fontId="7" fillId="16" borderId="6" xfId="0" applyFont="1" applyFill="1" applyBorder="1" applyAlignment="1">
      <alignment horizontal="left" vertical="center"/>
    </xf>
    <xf numFmtId="0" fontId="7" fillId="16" borderId="7" xfId="0" applyFont="1" applyFill="1" applyBorder="1" applyAlignment="1">
      <alignment horizontal="left" vertical="center"/>
    </xf>
    <xf numFmtId="0" fontId="7" fillId="16" borderId="2" xfId="0" applyFont="1" applyFill="1" applyBorder="1" applyAlignment="1">
      <alignment horizontal="right" vertical="center"/>
    </xf>
    <xf numFmtId="0" fontId="2" fillId="13" borderId="24" xfId="0" applyFont="1" applyFill="1" applyBorder="1" applyAlignment="1">
      <alignment vertical="center"/>
    </xf>
    <xf numFmtId="0" fontId="2" fillId="13" borderId="25" xfId="0" applyFont="1" applyFill="1" applyBorder="1" applyAlignment="1">
      <alignment vertical="center"/>
    </xf>
    <xf numFmtId="0" fontId="7" fillId="14" borderId="26" xfId="0" applyFont="1" applyFill="1" applyBorder="1" applyAlignment="1">
      <alignment horizontal="left" vertical="center" wrapText="1"/>
    </xf>
    <xf numFmtId="0" fontId="7" fillId="14" borderId="6" xfId="0" applyFont="1" applyFill="1" applyBorder="1" applyAlignment="1">
      <alignment horizontal="left" vertical="center"/>
    </xf>
    <xf numFmtId="0" fontId="7" fillId="14" borderId="7" xfId="0" applyFont="1" applyFill="1" applyBorder="1" applyAlignment="1">
      <alignment horizontal="left" vertical="center" wrapText="1"/>
    </xf>
    <xf numFmtId="0" fontId="7" fillId="14" borderId="14" xfId="0" applyFont="1" applyFill="1" applyBorder="1" applyAlignment="1">
      <alignment horizontal="right" vertical="center"/>
    </xf>
    <xf numFmtId="0" fontId="2" fillId="17" borderId="24" xfId="0" applyFont="1" applyFill="1" applyBorder="1" applyAlignment="1">
      <alignment vertical="center"/>
    </xf>
    <xf numFmtId="0" fontId="2" fillId="17" borderId="25" xfId="0" applyFont="1" applyFill="1" applyBorder="1" applyAlignment="1">
      <alignment vertical="center"/>
    </xf>
    <xf numFmtId="0" fontId="7" fillId="18" borderId="17" xfId="0" applyFont="1" applyFill="1" applyBorder="1" applyAlignment="1">
      <alignment horizontal="left" vertical="center"/>
    </xf>
    <xf numFmtId="0" fontId="7" fillId="18" borderId="7" xfId="0" applyFont="1" applyFill="1" applyBorder="1" applyAlignment="1">
      <alignment horizontal="left" vertical="center"/>
    </xf>
    <xf numFmtId="0" fontId="2" fillId="9" borderId="25" xfId="0" applyFont="1" applyFill="1" applyBorder="1" applyAlignment="1">
      <alignment vertical="center"/>
    </xf>
    <xf numFmtId="0" fontId="7" fillId="8" borderId="17" xfId="0" applyFont="1" applyFill="1" applyBorder="1" applyAlignment="1">
      <alignment horizontal="left" vertical="center" wrapText="1"/>
    </xf>
    <xf numFmtId="0" fontId="7" fillId="8" borderId="3" xfId="0" applyFont="1" applyFill="1" applyBorder="1" applyAlignment="1">
      <alignment horizontal="left" vertical="center" wrapText="1"/>
    </xf>
    <xf numFmtId="0" fontId="7" fillId="8" borderId="2" xfId="0" applyFont="1" applyFill="1" applyBorder="1" applyAlignment="1">
      <alignment horizontal="left" vertical="center"/>
    </xf>
    <xf numFmtId="0" fontId="7" fillId="8" borderId="5" xfId="0" applyFont="1" applyFill="1" applyBorder="1" applyAlignment="1">
      <alignment horizontal="left" vertical="center" wrapText="1"/>
    </xf>
    <xf numFmtId="0" fontId="7" fillId="8" borderId="14" xfId="0" applyFont="1" applyFill="1" applyBorder="1" applyAlignment="1">
      <alignment horizontal="right" vertical="center" wrapText="1"/>
    </xf>
    <xf numFmtId="0" fontId="2" fillId="22" borderId="24" xfId="0" applyFont="1" applyFill="1" applyBorder="1" applyAlignment="1">
      <alignment horizontal="left" vertical="center"/>
    </xf>
    <xf numFmtId="2" fontId="2" fillId="22" borderId="25" xfId="0" applyNumberFormat="1" applyFont="1" applyFill="1" applyBorder="1" applyAlignment="1">
      <alignment horizontal="left" vertical="center"/>
    </xf>
    <xf numFmtId="0" fontId="2" fillId="22" borderId="25" xfId="0" applyFont="1" applyFill="1" applyBorder="1" applyAlignment="1">
      <alignment horizontal="left" vertical="center"/>
    </xf>
    <xf numFmtId="0" fontId="7" fillId="23" borderId="2" xfId="0" applyFont="1" applyFill="1" applyBorder="1" applyAlignment="1">
      <alignment horizontal="left" vertical="center"/>
    </xf>
    <xf numFmtId="0" fontId="7" fillId="23" borderId="14" xfId="0" applyFont="1" applyFill="1" applyBorder="1" applyAlignment="1">
      <alignment horizontal="right" vertical="center"/>
    </xf>
    <xf numFmtId="0" fontId="7" fillId="18" borderId="14" xfId="0" applyFont="1" applyFill="1" applyBorder="1" applyAlignment="1">
      <alignment horizontal="right" vertical="center"/>
    </xf>
    <xf numFmtId="0" fontId="9" fillId="0" borderId="19" xfId="0" applyFont="1" applyBorder="1" applyAlignment="1" applyProtection="1">
      <alignment horizontal="left" vertical="center" wrapText="1"/>
      <protection locked="0"/>
    </xf>
    <xf numFmtId="0" fontId="9" fillId="0" borderId="1" xfId="0" applyFont="1" applyBorder="1" applyAlignment="1" applyProtection="1">
      <alignment horizontal="left" vertical="center" wrapText="1"/>
      <protection locked="0"/>
    </xf>
    <xf numFmtId="2" fontId="7" fillId="24" borderId="14" xfId="0" applyNumberFormat="1" applyFont="1" applyFill="1" applyBorder="1" applyAlignment="1">
      <alignment horizontal="center" vertical="center"/>
    </xf>
    <xf numFmtId="0" fontId="7" fillId="24" borderId="14" xfId="0" applyFont="1" applyFill="1" applyBorder="1" applyAlignment="1">
      <alignment horizontal="center" vertical="center"/>
    </xf>
    <xf numFmtId="0" fontId="2" fillId="2" borderId="53" xfId="0" applyFont="1" applyFill="1" applyBorder="1" applyAlignment="1">
      <alignment horizontal="center" vertical="center"/>
    </xf>
    <xf numFmtId="0" fontId="2" fillId="2" borderId="59" xfId="0" applyFont="1" applyFill="1" applyBorder="1" applyAlignment="1">
      <alignment horizontal="center" vertical="center"/>
    </xf>
    <xf numFmtId="0" fontId="6" fillId="7" borderId="22" xfId="0" applyFont="1" applyFill="1" applyBorder="1" applyAlignment="1">
      <alignment vertical="top" wrapText="1"/>
    </xf>
    <xf numFmtId="0" fontId="11" fillId="5" borderId="61" xfId="0" applyFont="1" applyFill="1" applyBorder="1" applyAlignment="1" applyProtection="1">
      <alignment horizontal="left" vertical="center" wrapText="1"/>
      <protection locked="0"/>
    </xf>
    <xf numFmtId="0" fontId="2" fillId="2" borderId="57" xfId="0" applyFont="1" applyFill="1" applyBorder="1" applyAlignment="1">
      <alignment horizontal="center" vertical="center"/>
    </xf>
    <xf numFmtId="2" fontId="2" fillId="4" borderId="57" xfId="0" applyNumberFormat="1" applyFont="1" applyFill="1" applyBorder="1" applyAlignment="1">
      <alignment horizontal="center" vertical="center"/>
    </xf>
    <xf numFmtId="0" fontId="11" fillId="5" borderId="62" xfId="0" applyFont="1" applyFill="1" applyBorder="1" applyAlignment="1" applyProtection="1">
      <alignment horizontal="left" vertical="center" wrapText="1"/>
      <protection locked="0"/>
    </xf>
    <xf numFmtId="0" fontId="0" fillId="0" borderId="2" xfId="0" applyBorder="1" applyAlignment="1">
      <alignment horizontal="center" vertical="top"/>
    </xf>
    <xf numFmtId="0" fontId="3" fillId="0" borderId="1" xfId="0" applyFont="1" applyBorder="1" applyAlignment="1">
      <alignment horizontal="left" vertical="top" wrapText="1" indent="2"/>
    </xf>
    <xf numFmtId="0" fontId="6" fillId="11" borderId="22" xfId="0" applyFont="1" applyFill="1" applyBorder="1" applyAlignment="1">
      <alignment horizontal="left" vertical="top" wrapText="1"/>
    </xf>
    <xf numFmtId="0" fontId="6" fillId="11" borderId="22" xfId="0" applyFont="1" applyFill="1" applyBorder="1" applyAlignment="1">
      <alignment horizontal="left" vertical="center" wrapText="1"/>
    </xf>
    <xf numFmtId="0" fontId="6" fillId="14" borderId="22" xfId="0" applyFont="1" applyFill="1" applyBorder="1" applyAlignment="1">
      <alignment horizontal="left" vertical="top" wrapText="1"/>
    </xf>
    <xf numFmtId="0" fontId="6" fillId="14" borderId="22" xfId="0" applyFont="1" applyFill="1" applyBorder="1" applyAlignment="1">
      <alignment wrapText="1"/>
    </xf>
    <xf numFmtId="0" fontId="6" fillId="26" borderId="22" xfId="0" applyFont="1" applyFill="1" applyBorder="1" applyAlignment="1">
      <alignment wrapText="1"/>
    </xf>
    <xf numFmtId="0" fontId="6" fillId="26" borderId="22" xfId="0" applyFont="1" applyFill="1" applyBorder="1" applyAlignment="1">
      <alignment vertical="top" wrapText="1"/>
    </xf>
    <xf numFmtId="0" fontId="6" fillId="19" borderId="22" xfId="0" applyFont="1" applyFill="1" applyBorder="1" applyAlignment="1">
      <alignment vertical="top" wrapText="1"/>
    </xf>
    <xf numFmtId="0" fontId="6" fillId="9" borderId="22" xfId="0" applyFont="1" applyFill="1" applyBorder="1" applyAlignment="1">
      <alignment horizontal="left" vertical="top" wrapText="1"/>
    </xf>
    <xf numFmtId="0" fontId="6" fillId="21" borderId="22" xfId="0" applyFont="1" applyFill="1" applyBorder="1" applyAlignment="1">
      <alignment vertical="top" wrapText="1"/>
    </xf>
    <xf numFmtId="0" fontId="6" fillId="21" borderId="22" xfId="0" applyFont="1" applyFill="1" applyBorder="1"/>
    <xf numFmtId="0" fontId="0" fillId="0" borderId="0" xfId="0" applyAlignment="1">
      <alignment vertical="center"/>
    </xf>
    <xf numFmtId="0" fontId="7" fillId="0" borderId="0" xfId="0" applyFont="1" applyAlignment="1">
      <alignment vertical="center"/>
    </xf>
    <xf numFmtId="0" fontId="2" fillId="0" borderId="0" xfId="0" applyFont="1" applyAlignment="1">
      <alignment horizontal="center" vertical="center"/>
    </xf>
    <xf numFmtId="0" fontId="2" fillId="0" borderId="0" xfId="0" applyFont="1" applyAlignment="1">
      <alignment vertical="center"/>
    </xf>
    <xf numFmtId="0" fontId="7" fillId="0" borderId="0" xfId="0" applyFont="1" applyAlignment="1">
      <alignment horizontal="left" vertical="center"/>
    </xf>
    <xf numFmtId="0" fontId="7" fillId="2" borderId="14" xfId="0" applyFont="1" applyFill="1" applyBorder="1" applyAlignment="1">
      <alignment vertical="center"/>
    </xf>
    <xf numFmtId="0" fontId="13" fillId="0" borderId="0" xfId="0" applyFont="1" applyAlignment="1">
      <alignment horizontal="left"/>
    </xf>
    <xf numFmtId="0" fontId="7" fillId="0" borderId="0" xfId="0" quotePrefix="1" applyFont="1"/>
    <xf numFmtId="0" fontId="0" fillId="4" borderId="0" xfId="0" applyFill="1"/>
    <xf numFmtId="0" fontId="2" fillId="15" borderId="23" xfId="0" applyFont="1" applyFill="1" applyBorder="1" applyAlignment="1">
      <alignment horizontal="left" vertical="center"/>
    </xf>
    <xf numFmtId="0" fontId="2" fillId="15" borderId="40" xfId="0" applyFont="1" applyFill="1" applyBorder="1" applyAlignment="1">
      <alignment horizontal="left" vertical="center"/>
    </xf>
    <xf numFmtId="0" fontId="2" fillId="16" borderId="23" xfId="0" applyFont="1" applyFill="1" applyBorder="1" applyAlignment="1">
      <alignment horizontal="left" vertical="center"/>
    </xf>
    <xf numFmtId="0" fontId="2" fillId="16" borderId="40" xfId="0" applyFont="1" applyFill="1" applyBorder="1" applyAlignment="1">
      <alignment horizontal="left" vertical="center" wrapText="1"/>
    </xf>
    <xf numFmtId="0" fontId="0" fillId="2" borderId="22" xfId="0" applyFill="1" applyBorder="1" applyAlignment="1">
      <alignment horizontal="center" vertical="top"/>
    </xf>
    <xf numFmtId="0" fontId="2" fillId="0" borderId="0" xfId="0" applyFont="1" applyAlignment="1">
      <alignment horizontal="left" vertical="center"/>
    </xf>
    <xf numFmtId="0" fontId="2" fillId="0" borderId="27" xfId="0" applyFont="1" applyBorder="1" applyAlignment="1">
      <alignment horizontal="center" vertical="center"/>
    </xf>
    <xf numFmtId="0" fontId="2" fillId="16" borderId="0" xfId="0" applyFont="1" applyFill="1" applyAlignment="1">
      <alignment vertical="center"/>
    </xf>
    <xf numFmtId="0" fontId="2" fillId="16" borderId="0" xfId="0" applyFont="1" applyFill="1" applyAlignment="1">
      <alignment horizontal="left" vertical="center" wrapText="1"/>
    </xf>
    <xf numFmtId="0" fontId="2" fillId="16" borderId="25" xfId="0" applyFont="1" applyFill="1" applyBorder="1" applyAlignment="1">
      <alignment horizontal="left" vertical="center" wrapText="1"/>
    </xf>
    <xf numFmtId="0" fontId="9" fillId="0" borderId="0" xfId="0" applyFont="1"/>
    <xf numFmtId="0" fontId="2" fillId="13" borderId="2" xfId="0" applyFont="1" applyFill="1" applyBorder="1" applyAlignment="1">
      <alignment horizontal="left" vertical="center"/>
    </xf>
    <xf numFmtId="0" fontId="2" fillId="13" borderId="0" xfId="0" applyFont="1" applyFill="1" applyAlignment="1">
      <alignment horizontal="left" vertical="center"/>
    </xf>
    <xf numFmtId="0" fontId="2" fillId="13" borderId="40" xfId="0" applyFont="1" applyFill="1" applyBorder="1" applyAlignment="1">
      <alignment horizontal="left" vertical="center"/>
    </xf>
    <xf numFmtId="0" fontId="2" fillId="14" borderId="24" xfId="0" applyFont="1" applyFill="1" applyBorder="1" applyAlignment="1">
      <alignment horizontal="left" vertical="center"/>
    </xf>
    <xf numFmtId="0" fontId="2" fillId="14" borderId="25" xfId="0" applyFont="1" applyFill="1" applyBorder="1" applyAlignment="1">
      <alignment horizontal="left" vertical="center" wrapText="1"/>
    </xf>
    <xf numFmtId="0" fontId="2" fillId="14" borderId="23" xfId="0" applyFont="1" applyFill="1" applyBorder="1" applyAlignment="1">
      <alignment horizontal="left" vertical="center"/>
    </xf>
    <xf numFmtId="0" fontId="2" fillId="14" borderId="40" xfId="0" applyFont="1" applyFill="1" applyBorder="1" applyAlignment="1">
      <alignment horizontal="left" vertical="center" wrapText="1"/>
    </xf>
    <xf numFmtId="0" fontId="2" fillId="14" borderId="0" xfId="0" applyFont="1" applyFill="1" applyAlignment="1">
      <alignment horizontal="left" vertical="center" wrapText="1"/>
    </xf>
    <xf numFmtId="0" fontId="2" fillId="14" borderId="27" xfId="0" applyFont="1" applyFill="1" applyBorder="1" applyAlignment="1">
      <alignment horizontal="left" vertical="center" wrapText="1"/>
    </xf>
    <xf numFmtId="0" fontId="9" fillId="0" borderId="0" xfId="0" applyFont="1" applyAlignment="1">
      <alignment vertical="center"/>
    </xf>
    <xf numFmtId="0" fontId="2" fillId="17" borderId="0" xfId="0" applyFont="1" applyFill="1" applyAlignment="1">
      <alignment horizontal="center" vertical="center"/>
    </xf>
    <xf numFmtId="0" fontId="11" fillId="17" borderId="40" xfId="0" applyFont="1" applyFill="1" applyBorder="1" applyAlignment="1">
      <alignment horizontal="left" vertical="center" wrapText="1"/>
    </xf>
    <xf numFmtId="0" fontId="2" fillId="18" borderId="23" xfId="0" applyFont="1" applyFill="1" applyBorder="1" applyAlignment="1">
      <alignment horizontal="left" vertical="center"/>
    </xf>
    <xf numFmtId="0" fontId="2" fillId="18" borderId="40" xfId="0" applyFont="1" applyFill="1" applyBorder="1" applyAlignment="1">
      <alignment horizontal="left" vertical="center" wrapText="1"/>
    </xf>
    <xf numFmtId="0" fontId="2" fillId="18" borderId="2" xfId="0" applyFont="1" applyFill="1" applyBorder="1" applyAlignment="1">
      <alignment horizontal="left" vertical="center"/>
    </xf>
    <xf numFmtId="0" fontId="2" fillId="18" borderId="0" xfId="0" applyFont="1" applyFill="1" applyAlignment="1">
      <alignment horizontal="left" vertical="center"/>
    </xf>
    <xf numFmtId="0" fontId="2" fillId="18" borderId="40" xfId="0" applyFont="1" applyFill="1" applyBorder="1" applyAlignment="1">
      <alignment horizontal="left" vertical="center"/>
    </xf>
    <xf numFmtId="0" fontId="2" fillId="18" borderId="2" xfId="0" applyFont="1" applyFill="1" applyBorder="1" applyAlignment="1">
      <alignment vertical="center"/>
    </xf>
    <xf numFmtId="0" fontId="2" fillId="18" borderId="0" xfId="0" applyFont="1" applyFill="1" applyAlignment="1">
      <alignment vertical="center" wrapText="1"/>
    </xf>
    <xf numFmtId="0" fontId="2" fillId="18" borderId="25" xfId="0" applyFont="1" applyFill="1" applyBorder="1" applyAlignment="1">
      <alignment vertical="center" wrapText="1"/>
    </xf>
    <xf numFmtId="2" fontId="2" fillId="2" borderId="50" xfId="0" applyNumberFormat="1" applyFont="1" applyFill="1" applyBorder="1" applyAlignment="1">
      <alignment horizontal="center" vertical="center"/>
    </xf>
    <xf numFmtId="0" fontId="2" fillId="18" borderId="0" xfId="0" applyFont="1" applyFill="1" applyAlignment="1">
      <alignment horizontal="left" vertical="center" wrapText="1"/>
    </xf>
    <xf numFmtId="0" fontId="2" fillId="18" borderId="25" xfId="0" applyFont="1" applyFill="1" applyBorder="1" applyAlignment="1">
      <alignment horizontal="left" vertical="center" wrapText="1"/>
    </xf>
    <xf numFmtId="0" fontId="9" fillId="0" borderId="0" xfId="0" applyFont="1" applyAlignment="1">
      <alignment vertical="top"/>
    </xf>
    <xf numFmtId="0" fontId="0" fillId="0" borderId="0" xfId="0" applyAlignment="1">
      <alignment vertical="top" wrapText="1"/>
    </xf>
    <xf numFmtId="0" fontId="2" fillId="9" borderId="23" xfId="0" applyFont="1" applyFill="1" applyBorder="1" applyAlignment="1">
      <alignment horizontal="left" vertical="center"/>
    </xf>
    <xf numFmtId="0" fontId="2" fillId="9" borderId="40" xfId="0" applyFont="1" applyFill="1" applyBorder="1" applyAlignment="1">
      <alignment horizontal="left" vertical="center" wrapText="1"/>
    </xf>
    <xf numFmtId="0" fontId="0" fillId="0" borderId="0" xfId="0" applyAlignment="1">
      <alignment vertical="top"/>
    </xf>
    <xf numFmtId="0" fontId="15" fillId="0" borderId="0" xfId="0" applyFont="1" applyAlignment="1">
      <alignment vertical="top"/>
    </xf>
    <xf numFmtId="0" fontId="13" fillId="0" borderId="0" xfId="0" applyFont="1" applyAlignment="1">
      <alignment vertical="top"/>
    </xf>
    <xf numFmtId="0" fontId="13" fillId="0" borderId="0" xfId="0" applyFont="1"/>
    <xf numFmtId="0" fontId="2" fillId="22" borderId="23" xfId="0" applyFont="1" applyFill="1" applyBorder="1" applyAlignment="1">
      <alignment horizontal="left" vertical="center"/>
    </xf>
    <xf numFmtId="0" fontId="2" fillId="22" borderId="40" xfId="0" applyFont="1" applyFill="1" applyBorder="1" applyAlignment="1">
      <alignment horizontal="left" vertical="center" wrapText="1"/>
    </xf>
    <xf numFmtId="0" fontId="2" fillId="0" borderId="0" xfId="0" applyFont="1" applyAlignment="1">
      <alignment vertical="top"/>
    </xf>
    <xf numFmtId="0" fontId="14" fillId="0" borderId="0" xfId="0" applyFont="1"/>
    <xf numFmtId="0" fontId="6" fillId="0" borderId="0" xfId="0" applyFont="1"/>
    <xf numFmtId="0" fontId="0" fillId="0" borderId="0" xfId="0" applyAlignment="1">
      <alignment horizontal="center" vertical="top"/>
    </xf>
    <xf numFmtId="0" fontId="0" fillId="2" borderId="43" xfId="0" applyFill="1" applyBorder="1" applyAlignment="1">
      <alignment horizontal="center" vertical="top"/>
    </xf>
    <xf numFmtId="0" fontId="0" fillId="2" borderId="47" xfId="0" applyFill="1" applyBorder="1" applyAlignment="1">
      <alignment horizontal="center" vertical="top"/>
    </xf>
    <xf numFmtId="0" fontId="0" fillId="0" borderId="67" xfId="0" applyBorder="1" applyAlignment="1" applyProtection="1">
      <alignment horizontal="center" vertical="top"/>
      <protection locked="0"/>
    </xf>
    <xf numFmtId="0" fontId="0" fillId="0" borderId="72" xfId="0" applyBorder="1" applyAlignment="1" applyProtection="1">
      <alignment horizontal="center" vertical="top"/>
      <protection locked="0"/>
    </xf>
    <xf numFmtId="0" fontId="0" fillId="0" borderId="70" xfId="0" applyBorder="1" applyAlignment="1" applyProtection="1">
      <alignment horizontal="center" vertical="top"/>
      <protection locked="0"/>
    </xf>
    <xf numFmtId="0" fontId="0" fillId="0" borderId="64" xfId="0" applyBorder="1" applyAlignment="1" applyProtection="1">
      <alignment horizontal="center" vertical="top"/>
      <protection locked="0"/>
    </xf>
    <xf numFmtId="0" fontId="0" fillId="0" borderId="35" xfId="0" applyBorder="1" applyAlignment="1" applyProtection="1">
      <alignment horizontal="center" vertical="top"/>
      <protection locked="0"/>
    </xf>
    <xf numFmtId="0" fontId="2" fillId="18" borderId="41" xfId="0" applyFont="1" applyFill="1" applyBorder="1" applyAlignment="1">
      <alignment vertical="center" wrapText="1"/>
    </xf>
    <xf numFmtId="0" fontId="2" fillId="18" borderId="40" xfId="0" applyFont="1" applyFill="1" applyBorder="1" applyAlignment="1">
      <alignment vertical="center" wrapText="1"/>
    </xf>
    <xf numFmtId="0" fontId="0" fillId="2" borderId="36" xfId="0" applyFill="1" applyBorder="1" applyAlignment="1">
      <alignment horizontal="center" vertical="top"/>
    </xf>
    <xf numFmtId="0" fontId="0" fillId="2" borderId="72" xfId="0" applyFill="1" applyBorder="1" applyAlignment="1">
      <alignment horizontal="center" vertical="top"/>
    </xf>
    <xf numFmtId="0" fontId="6" fillId="12" borderId="70" xfId="0" applyFont="1" applyFill="1" applyBorder="1" applyAlignment="1" applyProtection="1">
      <alignment horizontal="left" vertical="top" wrapText="1"/>
      <protection locked="0"/>
    </xf>
    <xf numFmtId="0" fontId="0" fillId="2" borderId="70" xfId="0" applyFill="1" applyBorder="1" applyAlignment="1">
      <alignment horizontal="center" vertical="top"/>
    </xf>
    <xf numFmtId="0" fontId="0" fillId="2" borderId="64" xfId="0" applyFill="1" applyBorder="1" applyAlignment="1">
      <alignment horizontal="center" vertical="top"/>
    </xf>
    <xf numFmtId="0" fontId="0" fillId="0" borderId="36" xfId="0" applyBorder="1" applyAlignment="1" applyProtection="1">
      <alignment horizontal="center" vertical="top"/>
      <protection locked="0"/>
    </xf>
    <xf numFmtId="0" fontId="0" fillId="2" borderId="67" xfId="0" applyFill="1" applyBorder="1" applyAlignment="1">
      <alignment horizontal="center" vertical="top"/>
    </xf>
    <xf numFmtId="0" fontId="0" fillId="2" borderId="66" xfId="0" applyFill="1" applyBorder="1" applyAlignment="1">
      <alignment horizontal="center" vertical="top"/>
    </xf>
    <xf numFmtId="0" fontId="6" fillId="11" borderId="64" xfId="0" applyFont="1" applyFill="1" applyBorder="1" applyAlignment="1" applyProtection="1">
      <alignment horizontal="left" vertical="top" wrapText="1"/>
      <protection locked="0"/>
    </xf>
    <xf numFmtId="0" fontId="2" fillId="16" borderId="41" xfId="0" applyFont="1" applyFill="1" applyBorder="1" applyAlignment="1">
      <alignment horizontal="left" vertical="center" wrapText="1"/>
    </xf>
    <xf numFmtId="0" fontId="11" fillId="5" borderId="50" xfId="0" applyFont="1" applyFill="1" applyBorder="1" applyAlignment="1" applyProtection="1">
      <alignment horizontal="left" vertical="center" wrapText="1"/>
      <protection locked="0"/>
    </xf>
    <xf numFmtId="0" fontId="2" fillId="11" borderId="49" xfId="0" applyFont="1" applyFill="1" applyBorder="1" applyAlignment="1">
      <alignment horizontal="right" vertical="center"/>
    </xf>
    <xf numFmtId="0" fontId="6" fillId="11" borderId="63" xfId="0" applyFont="1" applyFill="1" applyBorder="1" applyAlignment="1" applyProtection="1">
      <alignment horizontal="left" vertical="top" wrapText="1"/>
      <protection locked="0"/>
    </xf>
    <xf numFmtId="0" fontId="6" fillId="12" borderId="63" xfId="0" applyFont="1" applyFill="1" applyBorder="1" applyAlignment="1" applyProtection="1">
      <alignment horizontal="left" vertical="top" wrapText="1"/>
      <protection locked="0"/>
    </xf>
    <xf numFmtId="0" fontId="2" fillId="14" borderId="39" xfId="0" applyFont="1" applyFill="1" applyBorder="1" applyAlignment="1">
      <alignment horizontal="left" vertical="center"/>
    </xf>
    <xf numFmtId="0" fontId="2" fillId="14" borderId="71" xfId="0" applyFont="1" applyFill="1" applyBorder="1" applyAlignment="1">
      <alignment horizontal="left" vertical="center" wrapText="1"/>
    </xf>
    <xf numFmtId="0" fontId="2" fillId="12" borderId="24" xfId="0" applyFont="1" applyFill="1" applyBorder="1" applyAlignment="1">
      <alignment vertical="center"/>
    </xf>
    <xf numFmtId="0" fontId="2" fillId="12" borderId="21" xfId="0" applyFont="1" applyFill="1" applyBorder="1" applyAlignment="1">
      <alignment vertical="center"/>
    </xf>
    <xf numFmtId="0" fontId="6" fillId="12" borderId="64" xfId="0" applyFont="1" applyFill="1" applyBorder="1" applyAlignment="1" applyProtection="1">
      <alignment horizontal="left" vertical="top" wrapText="1"/>
      <protection locked="0"/>
    </xf>
    <xf numFmtId="0" fontId="6" fillId="19" borderId="64" xfId="0" applyFont="1" applyFill="1" applyBorder="1" applyAlignment="1" applyProtection="1">
      <alignment vertical="top" wrapText="1"/>
      <protection locked="0"/>
    </xf>
    <xf numFmtId="0" fontId="11" fillId="5" borderId="28" xfId="0" applyFont="1" applyFill="1" applyBorder="1" applyAlignment="1" applyProtection="1">
      <alignment horizontal="left" vertical="center" wrapText="1"/>
      <protection locked="0"/>
    </xf>
    <xf numFmtId="0" fontId="6" fillId="19" borderId="63" xfId="0" applyFont="1" applyFill="1" applyBorder="1" applyAlignment="1" applyProtection="1">
      <alignment vertical="top" wrapText="1"/>
      <protection locked="0"/>
    </xf>
    <xf numFmtId="0" fontId="2" fillId="18" borderId="41" xfId="0" applyFont="1" applyFill="1" applyBorder="1" applyAlignment="1">
      <alignment horizontal="left" vertical="center" wrapText="1"/>
    </xf>
    <xf numFmtId="0" fontId="0" fillId="0" borderId="47" xfId="0" applyBorder="1" applyAlignment="1" applyProtection="1">
      <alignment horizontal="center" vertical="top"/>
      <protection locked="0"/>
    </xf>
    <xf numFmtId="0" fontId="0" fillId="2" borderId="56" xfId="0" applyFill="1" applyBorder="1" applyAlignment="1">
      <alignment horizontal="center" vertical="top"/>
    </xf>
    <xf numFmtId="0" fontId="2" fillId="18" borderId="67" xfId="0" applyFont="1" applyFill="1" applyBorder="1" applyAlignment="1">
      <alignment horizontal="left" vertical="center" wrapText="1"/>
    </xf>
    <xf numFmtId="0" fontId="2" fillId="18" borderId="31" xfId="0" applyFont="1" applyFill="1" applyBorder="1" applyAlignment="1">
      <alignment horizontal="left" vertical="center"/>
    </xf>
    <xf numFmtId="0" fontId="2" fillId="8" borderId="41" xfId="0" applyFont="1" applyFill="1" applyBorder="1" applyAlignment="1">
      <alignment horizontal="left" vertical="center" wrapText="1"/>
    </xf>
    <xf numFmtId="0" fontId="2" fillId="8" borderId="36" xfId="0" applyFont="1" applyFill="1" applyBorder="1" applyAlignment="1">
      <alignment horizontal="left" vertical="center" wrapText="1"/>
    </xf>
    <xf numFmtId="0" fontId="2" fillId="8" borderId="67" xfId="0" applyFont="1" applyFill="1" applyBorder="1" applyAlignment="1">
      <alignment horizontal="left" vertical="center" wrapText="1"/>
    </xf>
    <xf numFmtId="0" fontId="2" fillId="8" borderId="23" xfId="0" applyFont="1" applyFill="1" applyBorder="1" applyAlignment="1">
      <alignment horizontal="left" vertical="center"/>
    </xf>
    <xf numFmtId="0" fontId="2" fillId="8" borderId="40" xfId="0" applyFont="1" applyFill="1" applyBorder="1" applyAlignment="1">
      <alignment horizontal="left" vertical="center" wrapText="1"/>
    </xf>
    <xf numFmtId="0" fontId="2" fillId="8" borderId="31" xfId="0" applyFont="1" applyFill="1" applyBorder="1" applyAlignment="1">
      <alignment horizontal="left" vertical="center"/>
    </xf>
    <xf numFmtId="0" fontId="2" fillId="8" borderId="39" xfId="0" applyFont="1" applyFill="1" applyBorder="1" applyAlignment="1">
      <alignment horizontal="left" vertical="center" wrapText="1"/>
    </xf>
    <xf numFmtId="0" fontId="2" fillId="8" borderId="71" xfId="0" applyFont="1" applyFill="1" applyBorder="1" applyAlignment="1">
      <alignment horizontal="left" vertical="center" wrapText="1"/>
    </xf>
    <xf numFmtId="0" fontId="2" fillId="8" borderId="56" xfId="0" applyFont="1" applyFill="1" applyBorder="1" applyAlignment="1">
      <alignment horizontal="left" vertical="center" wrapText="1"/>
    </xf>
    <xf numFmtId="0" fontId="2" fillId="9" borderId="25" xfId="0" applyFont="1" applyFill="1" applyBorder="1" applyAlignment="1">
      <alignment horizontal="left" vertical="center" wrapText="1"/>
    </xf>
    <xf numFmtId="0" fontId="2" fillId="9" borderId="45" xfId="0" applyFont="1" applyFill="1" applyBorder="1" applyAlignment="1">
      <alignment horizontal="left" vertical="center" wrapText="1"/>
    </xf>
    <xf numFmtId="0" fontId="2" fillId="7" borderId="16" xfId="0" applyFont="1" applyFill="1" applyBorder="1" applyAlignment="1">
      <alignment vertical="top"/>
    </xf>
    <xf numFmtId="0" fontId="2" fillId="7" borderId="27" xfId="0" applyFont="1" applyFill="1" applyBorder="1" applyAlignment="1">
      <alignment vertical="top"/>
    </xf>
    <xf numFmtId="0" fontId="8" fillId="7" borderId="49" xfId="0" applyFont="1" applyFill="1" applyBorder="1" applyAlignment="1">
      <alignment horizontal="right" vertical="center" wrapText="1"/>
    </xf>
    <xf numFmtId="0" fontId="0" fillId="2" borderId="35" xfId="0" applyFill="1" applyBorder="1" applyAlignment="1">
      <alignment horizontal="center" vertical="top"/>
    </xf>
    <xf numFmtId="0" fontId="2" fillId="20" borderId="41" xfId="0" applyFont="1" applyFill="1" applyBorder="1" applyAlignment="1">
      <alignment vertical="top" wrapText="1"/>
    </xf>
    <xf numFmtId="0" fontId="2" fillId="20" borderId="67" xfId="0" applyFont="1" applyFill="1" applyBorder="1" applyAlignment="1">
      <alignment vertical="top" wrapText="1"/>
    </xf>
    <xf numFmtId="0" fontId="2" fillId="0" borderId="14" xfId="0" applyFont="1" applyBorder="1" applyAlignment="1">
      <alignment horizontal="center" vertical="center"/>
    </xf>
    <xf numFmtId="0" fontId="2" fillId="0" borderId="14" xfId="0" applyFont="1" applyBorder="1" applyAlignment="1">
      <alignment vertical="top"/>
    </xf>
    <xf numFmtId="0" fontId="2" fillId="0" borderId="0" xfId="0" applyFont="1"/>
    <xf numFmtId="0" fontId="2" fillId="2" borderId="23" xfId="0" applyFont="1" applyFill="1" applyBorder="1" applyAlignment="1">
      <alignment horizontal="center"/>
    </xf>
    <xf numFmtId="0" fontId="0" fillId="3" borderId="31" xfId="0" applyFill="1" applyBorder="1" applyAlignment="1">
      <alignment horizontal="center"/>
    </xf>
    <xf numFmtId="0" fontId="0" fillId="3" borderId="6" xfId="0" applyFill="1" applyBorder="1" applyAlignment="1">
      <alignment horizontal="center"/>
    </xf>
    <xf numFmtId="0" fontId="0" fillId="3" borderId="32" xfId="0" applyFill="1" applyBorder="1" applyAlignment="1">
      <alignment horizontal="center"/>
    </xf>
    <xf numFmtId="0" fontId="0" fillId="0" borderId="14" xfId="0" applyBorder="1" applyAlignment="1">
      <alignment horizontal="center"/>
    </xf>
    <xf numFmtId="0" fontId="9" fillId="7" borderId="63" xfId="0" applyFont="1" applyFill="1" applyBorder="1" applyAlignment="1" applyProtection="1">
      <alignment vertical="top" wrapText="1"/>
      <protection locked="0"/>
    </xf>
    <xf numFmtId="0" fontId="0" fillId="0" borderId="56" xfId="0" applyBorder="1" applyAlignment="1" applyProtection="1">
      <alignment horizontal="center" vertical="top"/>
      <protection locked="0"/>
    </xf>
    <xf numFmtId="0" fontId="9" fillId="7" borderId="64" xfId="0" applyFont="1" applyFill="1" applyBorder="1" applyAlignment="1" applyProtection="1">
      <alignment vertical="top" wrapText="1"/>
      <protection locked="0"/>
    </xf>
    <xf numFmtId="0" fontId="10" fillId="7" borderId="22" xfId="0" applyFont="1" applyFill="1" applyBorder="1" applyAlignment="1" applyProtection="1">
      <alignment vertical="top" wrapText="1"/>
      <protection locked="0"/>
    </xf>
    <xf numFmtId="0" fontId="10" fillId="7" borderId="47" xfId="0" applyFont="1" applyFill="1" applyBorder="1" applyAlignment="1" applyProtection="1">
      <alignment vertical="top" wrapText="1"/>
      <protection locked="0"/>
    </xf>
    <xf numFmtId="0" fontId="10" fillId="7" borderId="56" xfId="0" applyFont="1" applyFill="1" applyBorder="1" applyAlignment="1" applyProtection="1">
      <alignment vertical="top" wrapText="1"/>
      <protection locked="0"/>
    </xf>
    <xf numFmtId="0" fontId="10" fillId="7" borderId="64" xfId="0" applyFont="1" applyFill="1" applyBorder="1" applyAlignment="1" applyProtection="1">
      <alignment vertical="top" wrapText="1"/>
      <protection locked="0"/>
    </xf>
    <xf numFmtId="0" fontId="6" fillId="21" borderId="56" xfId="0" applyFont="1" applyFill="1" applyBorder="1" applyAlignment="1" applyProtection="1">
      <alignment vertical="top" wrapText="1"/>
      <protection locked="0"/>
    </xf>
    <xf numFmtId="0" fontId="6" fillId="21" borderId="22" xfId="0" applyFont="1" applyFill="1" applyBorder="1" applyAlignment="1" applyProtection="1">
      <alignment vertical="top" wrapText="1"/>
      <protection locked="0"/>
    </xf>
    <xf numFmtId="0" fontId="6" fillId="21" borderId="74" xfId="0" applyFont="1" applyFill="1" applyBorder="1" applyAlignment="1" applyProtection="1">
      <alignment vertical="top" wrapText="1"/>
      <protection locked="0"/>
    </xf>
    <xf numFmtId="0" fontId="6" fillId="21" borderId="64" xfId="0" applyFont="1" applyFill="1" applyBorder="1" applyAlignment="1" applyProtection="1">
      <alignment vertical="top" wrapText="1"/>
      <protection locked="0"/>
    </xf>
    <xf numFmtId="0" fontId="6" fillId="21" borderId="71" xfId="0" applyFont="1" applyFill="1" applyBorder="1" applyAlignment="1" applyProtection="1">
      <alignment vertical="top" wrapText="1"/>
      <protection locked="0"/>
    </xf>
    <xf numFmtId="2" fontId="7" fillId="0" borderId="17" xfId="0" applyNumberFormat="1" applyFont="1" applyBorder="1" applyAlignment="1" applyProtection="1">
      <alignment horizontal="center" vertical="center"/>
      <protection locked="0"/>
    </xf>
    <xf numFmtId="2" fontId="7" fillId="0" borderId="3" xfId="0" applyNumberFormat="1" applyFont="1" applyBorder="1" applyAlignment="1" applyProtection="1">
      <alignment horizontal="center" vertical="center"/>
      <protection locked="0"/>
    </xf>
    <xf numFmtId="2" fontId="7" fillId="0" borderId="5" xfId="0" applyNumberFormat="1" applyFont="1" applyBorder="1" applyAlignment="1" applyProtection="1">
      <alignment horizontal="center" vertical="center"/>
      <protection locked="0"/>
    </xf>
    <xf numFmtId="2" fontId="7" fillId="0" borderId="20" xfId="0" applyNumberFormat="1" applyFont="1" applyBorder="1" applyAlignment="1" applyProtection="1">
      <alignment horizontal="center" vertical="center"/>
      <protection locked="0"/>
    </xf>
    <xf numFmtId="2" fontId="7" fillId="0" borderId="12" xfId="0" applyNumberFormat="1" applyFont="1" applyBorder="1" applyAlignment="1" applyProtection="1">
      <alignment horizontal="center" vertical="center"/>
      <protection locked="0"/>
    </xf>
    <xf numFmtId="0" fontId="9" fillId="0" borderId="33" xfId="0" applyFont="1" applyBorder="1" applyAlignment="1" applyProtection="1">
      <alignment horizontal="left" vertical="center" wrapText="1"/>
      <protection locked="0"/>
    </xf>
    <xf numFmtId="0" fontId="9" fillId="0" borderId="47" xfId="0" applyFont="1" applyBorder="1" applyAlignment="1" applyProtection="1">
      <alignment horizontal="left" vertical="center" wrapText="1"/>
      <protection locked="0"/>
    </xf>
    <xf numFmtId="0" fontId="9" fillId="0" borderId="31" xfId="0" applyFont="1" applyBorder="1" applyAlignment="1" applyProtection="1">
      <alignment horizontal="left" vertical="center" wrapText="1"/>
      <protection locked="0"/>
    </xf>
    <xf numFmtId="0" fontId="9" fillId="0" borderId="6" xfId="0" applyFont="1" applyBorder="1" applyAlignment="1" applyProtection="1">
      <alignment horizontal="left" vertical="center" wrapText="1"/>
      <protection locked="0"/>
    </xf>
    <xf numFmtId="0" fontId="7" fillId="2" borderId="5" xfId="0" applyFont="1" applyFill="1" applyBorder="1" applyAlignment="1">
      <alignment horizontal="center" vertical="center"/>
    </xf>
    <xf numFmtId="0" fontId="7" fillId="23" borderId="4" xfId="0" applyFont="1" applyFill="1" applyBorder="1" applyAlignment="1">
      <alignment horizontal="left" vertical="center"/>
    </xf>
    <xf numFmtId="0" fontId="7" fillId="23" borderId="76" xfId="0" applyFont="1" applyFill="1" applyBorder="1" applyAlignment="1">
      <alignment horizontal="left" vertical="center"/>
    </xf>
    <xf numFmtId="0" fontId="7" fillId="23" borderId="5" xfId="0" applyFont="1" applyFill="1" applyBorder="1" applyAlignment="1">
      <alignment horizontal="left" vertical="center"/>
    </xf>
    <xf numFmtId="0" fontId="7" fillId="2" borderId="19" xfId="0" applyFont="1" applyFill="1" applyBorder="1" applyAlignment="1">
      <alignment horizontal="center" vertical="center"/>
    </xf>
    <xf numFmtId="2" fontId="2" fillId="2" borderId="57" xfId="0" applyNumberFormat="1" applyFont="1" applyFill="1" applyBorder="1" applyAlignment="1">
      <alignment horizontal="center" vertical="center"/>
    </xf>
    <xf numFmtId="0" fontId="12" fillId="0" borderId="0" xfId="0" applyFont="1" applyAlignment="1">
      <alignment horizontal="center" vertical="center"/>
    </xf>
    <xf numFmtId="0" fontId="12" fillId="0" borderId="0" xfId="0" applyFont="1" applyAlignment="1">
      <alignment horizontal="left" vertical="center"/>
    </xf>
    <xf numFmtId="0" fontId="4" fillId="30" borderId="1" xfId="0" applyFont="1" applyFill="1" applyBorder="1" applyAlignment="1">
      <alignment horizontal="left"/>
    </xf>
    <xf numFmtId="0" fontId="3" fillId="30" borderId="1" xfId="0" applyFont="1" applyFill="1" applyBorder="1" applyAlignment="1">
      <alignment horizontal="left" vertical="top" wrapText="1" indent="2"/>
    </xf>
    <xf numFmtId="0" fontId="12" fillId="6" borderId="21" xfId="0" applyFont="1" applyFill="1" applyBorder="1" applyAlignment="1">
      <alignment horizontal="left" vertical="center" wrapText="1"/>
    </xf>
    <xf numFmtId="0" fontId="0" fillId="0" borderId="15" xfId="0" applyBorder="1" applyAlignment="1">
      <alignment horizontal="center" wrapText="1"/>
    </xf>
    <xf numFmtId="0" fontId="2" fillId="4" borderId="28" xfId="0" applyFont="1" applyFill="1" applyBorder="1" applyAlignment="1">
      <alignment horizontal="center" wrapText="1"/>
    </xf>
    <xf numFmtId="0" fontId="7" fillId="0" borderId="33" xfId="0" applyFont="1" applyBorder="1" applyAlignment="1">
      <alignment horizontal="center" vertical="center" wrapText="1"/>
    </xf>
    <xf numFmtId="0" fontId="7" fillId="0" borderId="34" xfId="0" quotePrefix="1" applyFont="1" applyBorder="1" applyAlignment="1">
      <alignment horizontal="center" vertical="center" wrapText="1"/>
    </xf>
    <xf numFmtId="0" fontId="7" fillId="0" borderId="78" xfId="0" applyFont="1" applyBorder="1" applyAlignment="1">
      <alignment horizontal="center" vertical="center" wrapText="1"/>
    </xf>
    <xf numFmtId="0" fontId="22" fillId="30" borderId="28" xfId="0" applyFont="1" applyFill="1" applyBorder="1" applyAlignment="1">
      <alignment horizontal="center" vertical="center" wrapText="1"/>
    </xf>
    <xf numFmtId="0" fontId="2" fillId="4" borderId="45" xfId="0" applyFont="1" applyFill="1" applyBorder="1" applyAlignment="1">
      <alignment horizontal="center" vertical="center" wrapText="1"/>
    </xf>
    <xf numFmtId="0" fontId="22" fillId="30" borderId="45" xfId="0" applyFont="1" applyFill="1" applyBorder="1" applyAlignment="1">
      <alignment horizontal="center" vertical="center" wrapText="1"/>
    </xf>
    <xf numFmtId="0" fontId="0" fillId="0" borderId="56" xfId="0" applyBorder="1" applyAlignment="1">
      <alignment horizontal="center" vertical="center" wrapText="1"/>
    </xf>
    <xf numFmtId="0" fontId="0" fillId="0" borderId="47" xfId="0" applyBorder="1" applyAlignment="1">
      <alignment horizontal="center" vertical="center" wrapText="1"/>
    </xf>
    <xf numFmtId="0" fontId="7" fillId="0" borderId="72" xfId="0" quotePrefix="1" applyFont="1" applyBorder="1" applyAlignment="1">
      <alignment horizontal="center" vertical="center" wrapText="1"/>
    </xf>
    <xf numFmtId="0" fontId="22" fillId="30" borderId="8" xfId="0" applyFont="1" applyFill="1" applyBorder="1" applyAlignment="1">
      <alignment horizontal="center" vertical="center" wrapText="1"/>
    </xf>
    <xf numFmtId="0" fontId="2" fillId="28" borderId="11" xfId="0" applyFont="1" applyFill="1" applyBorder="1" applyAlignment="1">
      <alignment horizontal="center" vertical="center" wrapText="1"/>
    </xf>
    <xf numFmtId="0" fontId="2" fillId="29" borderId="12" xfId="0" applyFont="1" applyFill="1" applyBorder="1" applyAlignment="1">
      <alignment horizontal="center" vertical="center" wrapText="1"/>
    </xf>
    <xf numFmtId="0" fontId="2" fillId="27" borderId="12" xfId="0" applyFont="1" applyFill="1" applyBorder="1" applyAlignment="1">
      <alignment horizontal="center" vertical="center" wrapText="1"/>
    </xf>
    <xf numFmtId="0" fontId="2" fillId="10" borderId="12" xfId="0" applyFont="1" applyFill="1" applyBorder="1" applyAlignment="1">
      <alignment horizontal="center" vertical="center" wrapText="1"/>
    </xf>
    <xf numFmtId="0" fontId="2" fillId="0" borderId="44" xfId="0" applyFont="1" applyBorder="1" applyAlignment="1">
      <alignment horizontal="center" vertical="center" wrapText="1"/>
    </xf>
    <xf numFmtId="2" fontId="7" fillId="0" borderId="0" xfId="0" quotePrefix="1" applyNumberFormat="1" applyFont="1" applyAlignment="1">
      <alignment horizontal="center"/>
    </xf>
    <xf numFmtId="2" fontId="13" fillId="0" borderId="0" xfId="0" applyNumberFormat="1" applyFont="1" applyAlignment="1">
      <alignment horizontal="left"/>
    </xf>
    <xf numFmtId="2" fontId="0" fillId="0" borderId="0" xfId="0" applyNumberFormat="1" applyAlignment="1">
      <alignment horizontal="center"/>
    </xf>
    <xf numFmtId="0" fontId="0" fillId="0" borderId="40" xfId="0" applyBorder="1" applyAlignment="1">
      <alignment horizontal="center"/>
    </xf>
    <xf numFmtId="0" fontId="7" fillId="2" borderId="77" xfId="0" applyFont="1" applyFill="1" applyBorder="1" applyAlignment="1">
      <alignment horizontal="center" vertical="center"/>
    </xf>
    <xf numFmtId="0" fontId="7" fillId="2" borderId="17" xfId="0" applyFont="1" applyFill="1" applyBorder="1" applyAlignment="1">
      <alignment horizontal="center" vertical="center"/>
    </xf>
    <xf numFmtId="0" fontId="2" fillId="15" borderId="21" xfId="0" applyFont="1" applyFill="1" applyBorder="1" applyAlignment="1">
      <alignment vertical="center"/>
    </xf>
    <xf numFmtId="0" fontId="2" fillId="13" borderId="21" xfId="0" applyFont="1" applyFill="1" applyBorder="1" applyAlignment="1">
      <alignment vertical="center"/>
    </xf>
    <xf numFmtId="0" fontId="2" fillId="17" borderId="21" xfId="0" applyFont="1" applyFill="1" applyBorder="1" applyAlignment="1">
      <alignment vertical="center"/>
    </xf>
    <xf numFmtId="0" fontId="2" fillId="9" borderId="21" xfId="0" applyFont="1" applyFill="1" applyBorder="1" applyAlignment="1">
      <alignment vertical="center"/>
    </xf>
    <xf numFmtId="0" fontId="2" fillId="22" borderId="21" xfId="0" applyFont="1" applyFill="1" applyBorder="1" applyAlignment="1">
      <alignment horizontal="left" vertical="center"/>
    </xf>
    <xf numFmtId="0" fontId="7" fillId="2" borderId="79" xfId="0" applyFont="1" applyFill="1" applyBorder="1" applyAlignment="1">
      <alignment horizontal="center" vertical="center"/>
    </xf>
    <xf numFmtId="0" fontId="12" fillId="0" borderId="0" xfId="0" applyFont="1"/>
    <xf numFmtId="0" fontId="7" fillId="2" borderId="14" xfId="0" applyFont="1" applyFill="1" applyBorder="1" applyAlignment="1">
      <alignment horizontal="center" vertical="center"/>
    </xf>
    <xf numFmtId="0" fontId="0" fillId="0" borderId="74" xfId="0" applyBorder="1" applyAlignment="1" applyProtection="1">
      <alignment horizontal="center" vertical="top"/>
      <protection locked="0"/>
    </xf>
    <xf numFmtId="0" fontId="0" fillId="2" borderId="57" xfId="0" applyFill="1" applyBorder="1" applyAlignment="1">
      <alignment horizontal="center" vertical="top"/>
    </xf>
    <xf numFmtId="0" fontId="2" fillId="32" borderId="40" xfId="0" applyFont="1" applyFill="1" applyBorder="1" applyAlignment="1">
      <alignment horizontal="left" vertical="center" wrapText="1"/>
    </xf>
    <xf numFmtId="0" fontId="2" fillId="32" borderId="23" xfId="0" applyFont="1" applyFill="1" applyBorder="1" applyAlignment="1">
      <alignment horizontal="left" vertical="center"/>
    </xf>
    <xf numFmtId="0" fontId="2" fillId="24" borderId="41" xfId="0" applyFont="1" applyFill="1" applyBorder="1" applyAlignment="1">
      <alignment vertical="top" wrapText="1"/>
    </xf>
    <xf numFmtId="0" fontId="2" fillId="24" borderId="67" xfId="0" applyFont="1" applyFill="1" applyBorder="1" applyAlignment="1">
      <alignment vertical="top" wrapText="1"/>
    </xf>
    <xf numFmtId="0" fontId="6" fillId="33" borderId="56" xfId="0" applyFont="1" applyFill="1" applyBorder="1" applyAlignment="1" applyProtection="1">
      <alignment vertical="top" wrapText="1"/>
      <protection locked="0"/>
    </xf>
    <xf numFmtId="0" fontId="2" fillId="33" borderId="49" xfId="0" applyFont="1" applyFill="1" applyBorder="1" applyAlignment="1">
      <alignment vertical="top"/>
    </xf>
    <xf numFmtId="0" fontId="6" fillId="33" borderId="64" xfId="0" applyFont="1" applyFill="1" applyBorder="1" applyAlignment="1" applyProtection="1">
      <alignment vertical="top" wrapText="1"/>
      <protection locked="0"/>
    </xf>
    <xf numFmtId="0" fontId="6" fillId="33" borderId="71" xfId="0" applyFont="1" applyFill="1" applyBorder="1" applyAlignment="1" applyProtection="1">
      <alignment vertical="top" wrapText="1"/>
      <protection locked="0"/>
    </xf>
    <xf numFmtId="0" fontId="6" fillId="33" borderId="74" xfId="0" applyFont="1" applyFill="1" applyBorder="1" applyAlignment="1" applyProtection="1">
      <alignment vertical="top" wrapText="1"/>
      <protection locked="0"/>
    </xf>
    <xf numFmtId="0" fontId="7" fillId="32" borderId="27" xfId="0" applyFont="1" applyFill="1" applyBorder="1" applyAlignment="1">
      <alignment vertical="center"/>
    </xf>
    <xf numFmtId="2" fontId="7" fillId="32" borderId="27" xfId="0" applyNumberFormat="1" applyFont="1" applyFill="1" applyBorder="1" applyAlignment="1">
      <alignment horizontal="center" vertical="center"/>
    </xf>
    <xf numFmtId="0" fontId="7" fillId="32" borderId="15" xfId="0" applyFont="1" applyFill="1" applyBorder="1" applyAlignment="1">
      <alignment horizontal="center" vertical="center"/>
    </xf>
    <xf numFmtId="0" fontId="7" fillId="24" borderId="14" xfId="0" applyFont="1" applyFill="1" applyBorder="1" applyAlignment="1">
      <alignment horizontal="right" vertical="center"/>
    </xf>
    <xf numFmtId="0" fontId="7" fillId="2" borderId="15" xfId="0" applyFont="1" applyFill="1" applyBorder="1" applyAlignment="1">
      <alignment vertical="center"/>
    </xf>
    <xf numFmtId="0" fontId="7" fillId="24" borderId="4" xfId="0" applyFont="1" applyFill="1" applyBorder="1" applyAlignment="1">
      <alignment horizontal="left" vertical="center" wrapText="1"/>
    </xf>
    <xf numFmtId="0" fontId="7" fillId="24" borderId="17" xfId="0" applyFont="1" applyFill="1" applyBorder="1" applyAlignment="1">
      <alignment horizontal="left" vertical="center" wrapText="1"/>
    </xf>
    <xf numFmtId="0" fontId="7" fillId="24" borderId="20" xfId="0" applyFont="1" applyFill="1" applyBorder="1" applyAlignment="1">
      <alignment horizontal="left" vertical="center" wrapText="1"/>
    </xf>
    <xf numFmtId="0" fontId="2" fillId="32" borderId="16" xfId="0" applyFont="1" applyFill="1" applyBorder="1" applyAlignment="1">
      <alignment horizontal="left" vertical="center" wrapText="1"/>
    </xf>
    <xf numFmtId="0" fontId="0" fillId="3" borderId="68" xfId="0" applyFill="1" applyBorder="1" applyAlignment="1">
      <alignment horizontal="center"/>
    </xf>
    <xf numFmtId="0" fontId="6" fillId="10" borderId="66" xfId="0" applyFont="1" applyFill="1" applyBorder="1" applyAlignment="1">
      <alignment horizontal="center" vertical="center"/>
    </xf>
    <xf numFmtId="0" fontId="6" fillId="33" borderId="22" xfId="0" applyFont="1" applyFill="1" applyBorder="1" applyAlignment="1">
      <alignment vertical="top" wrapText="1"/>
    </xf>
    <xf numFmtId="0" fontId="6" fillId="33" borderId="22" xfId="0" applyFont="1" applyFill="1" applyBorder="1"/>
    <xf numFmtId="0" fontId="7" fillId="0" borderId="0" xfId="0" applyFont="1" applyAlignment="1">
      <alignment vertical="top"/>
    </xf>
    <xf numFmtId="0" fontId="0" fillId="0" borderId="66" xfId="0" applyBorder="1"/>
    <xf numFmtId="0" fontId="2" fillId="8" borderId="38" xfId="0" applyFont="1" applyFill="1" applyBorder="1" applyAlignment="1">
      <alignment horizontal="left" vertical="center"/>
    </xf>
    <xf numFmtId="2" fontId="0" fillId="30" borderId="30" xfId="0" applyNumberFormat="1" applyFill="1" applyBorder="1" applyAlignment="1">
      <alignment horizontal="center" vertical="center"/>
    </xf>
    <xf numFmtId="0" fontId="2" fillId="30" borderId="18" xfId="0" applyFont="1" applyFill="1" applyBorder="1" applyAlignment="1">
      <alignment horizontal="center" vertical="center"/>
    </xf>
    <xf numFmtId="2" fontId="0" fillId="30" borderId="33" xfId="0" applyNumberFormat="1" applyFill="1" applyBorder="1" applyAlignment="1">
      <alignment horizontal="center" vertical="center"/>
    </xf>
    <xf numFmtId="0" fontId="2" fillId="30" borderId="12" xfId="0" applyFont="1" applyFill="1" applyBorder="1" applyAlignment="1">
      <alignment horizontal="center" vertical="center"/>
    </xf>
    <xf numFmtId="2" fontId="0" fillId="30" borderId="59" xfId="0" applyNumberFormat="1" applyFill="1" applyBorder="1" applyAlignment="1">
      <alignment horizontal="center" vertical="center"/>
    </xf>
    <xf numFmtId="2" fontId="0" fillId="30" borderId="34" xfId="0" applyNumberFormat="1" applyFill="1" applyBorder="1" applyAlignment="1">
      <alignment horizontal="center" vertical="center"/>
    </xf>
    <xf numFmtId="0" fontId="2" fillId="30" borderId="44" xfId="0" applyFont="1" applyFill="1" applyBorder="1" applyAlignment="1">
      <alignment horizontal="center" vertical="center"/>
    </xf>
    <xf numFmtId="2" fontId="6" fillId="4" borderId="4" xfId="0" applyNumberFormat="1" applyFont="1" applyFill="1" applyBorder="1" applyAlignment="1">
      <alignment horizontal="center" vertical="center"/>
    </xf>
    <xf numFmtId="2" fontId="6" fillId="4" borderId="3" xfId="0" applyNumberFormat="1" applyFont="1" applyFill="1" applyBorder="1" applyAlignment="1">
      <alignment horizontal="center" vertical="center"/>
    </xf>
    <xf numFmtId="2" fontId="6" fillId="4" borderId="52" xfId="0" applyNumberFormat="1" applyFont="1" applyFill="1" applyBorder="1" applyAlignment="1">
      <alignment horizontal="center" vertical="center"/>
    </xf>
    <xf numFmtId="0" fontId="2" fillId="2" borderId="54" xfId="0" applyFont="1" applyFill="1" applyBorder="1" applyAlignment="1">
      <alignment vertical="center"/>
    </xf>
    <xf numFmtId="0" fontId="2" fillId="5" borderId="57" xfId="0" applyFont="1" applyFill="1" applyBorder="1" applyAlignment="1" applyProtection="1">
      <alignment horizontal="center" vertical="center"/>
      <protection locked="0"/>
    </xf>
    <xf numFmtId="0" fontId="11" fillId="5" borderId="57" xfId="0" applyFont="1" applyFill="1" applyBorder="1" applyAlignment="1" applyProtection="1">
      <alignment horizontal="left" vertical="center" wrapText="1"/>
      <protection locked="0"/>
    </xf>
    <xf numFmtId="0" fontId="11" fillId="5" borderId="58" xfId="0" applyFont="1" applyFill="1" applyBorder="1" applyAlignment="1" applyProtection="1">
      <alignment horizontal="left" vertical="center" wrapText="1"/>
      <protection locked="0"/>
    </xf>
    <xf numFmtId="0" fontId="2" fillId="4" borderId="25" xfId="0" applyFont="1" applyFill="1" applyBorder="1" applyAlignment="1">
      <alignment vertical="center"/>
    </xf>
    <xf numFmtId="0" fontId="2" fillId="4" borderId="24" xfId="0" applyFont="1" applyFill="1" applyBorder="1"/>
    <xf numFmtId="0" fontId="8" fillId="30" borderId="38" xfId="0" applyFont="1" applyFill="1" applyBorder="1" applyAlignment="1">
      <alignment horizontal="center" vertical="center"/>
    </xf>
    <xf numFmtId="0" fontId="8" fillId="30" borderId="42" xfId="0" applyFont="1" applyFill="1" applyBorder="1" applyAlignment="1">
      <alignment horizontal="center" vertical="center"/>
    </xf>
    <xf numFmtId="0" fontId="8" fillId="30" borderId="53" xfId="0" applyFont="1" applyFill="1" applyBorder="1" applyAlignment="1">
      <alignment horizontal="center" vertical="center"/>
    </xf>
    <xf numFmtId="2" fontId="7" fillId="30" borderId="31" xfId="0" applyNumberFormat="1" applyFont="1" applyFill="1" applyBorder="1" applyAlignment="1">
      <alignment horizontal="center" vertical="center"/>
    </xf>
    <xf numFmtId="0" fontId="7" fillId="30" borderId="4" xfId="0" applyFont="1" applyFill="1" applyBorder="1" applyAlignment="1">
      <alignment horizontal="center" vertical="center"/>
    </xf>
    <xf numFmtId="0" fontId="7" fillId="30" borderId="10" xfId="0" applyFont="1" applyFill="1" applyBorder="1" applyAlignment="1">
      <alignment horizontal="center" vertical="center"/>
    </xf>
    <xf numFmtId="2" fontId="7" fillId="30" borderId="6" xfId="0" applyNumberFormat="1" applyFont="1" applyFill="1" applyBorder="1" applyAlignment="1">
      <alignment horizontal="center" vertical="center"/>
    </xf>
    <xf numFmtId="0" fontId="7" fillId="30" borderId="19" xfId="0" applyFont="1" applyFill="1" applyBorder="1" applyAlignment="1">
      <alignment horizontal="center" vertical="center"/>
    </xf>
    <xf numFmtId="0" fontId="7" fillId="30" borderId="12" xfId="0" applyFont="1" applyFill="1" applyBorder="1" applyAlignment="1">
      <alignment horizontal="center" vertical="center"/>
    </xf>
    <xf numFmtId="0" fontId="7" fillId="30" borderId="3" xfId="0" applyFont="1" applyFill="1" applyBorder="1" applyAlignment="1">
      <alignment horizontal="center" vertical="center"/>
    </xf>
    <xf numFmtId="2" fontId="7" fillId="30" borderId="7" xfId="0" applyNumberFormat="1" applyFont="1" applyFill="1" applyBorder="1" applyAlignment="1">
      <alignment horizontal="center" vertical="center"/>
    </xf>
    <xf numFmtId="0" fontId="7" fillId="30" borderId="48" xfId="0" applyFont="1" applyFill="1" applyBorder="1" applyAlignment="1">
      <alignment horizontal="center" vertical="center"/>
    </xf>
    <xf numFmtId="2" fontId="7" fillId="30" borderId="77" xfId="0" quotePrefix="1" applyNumberFormat="1" applyFont="1" applyFill="1" applyBorder="1" applyAlignment="1">
      <alignment horizontal="center"/>
    </xf>
    <xf numFmtId="0" fontId="7" fillId="30" borderId="15" xfId="0" applyFont="1" applyFill="1" applyBorder="1" applyAlignment="1">
      <alignment horizontal="center" vertical="center"/>
    </xf>
    <xf numFmtId="0" fontId="2" fillId="30" borderId="25" xfId="0" applyFont="1" applyFill="1" applyBorder="1" applyAlignment="1">
      <alignment vertical="center"/>
    </xf>
    <xf numFmtId="0" fontId="2" fillId="30" borderId="27" xfId="0" applyFont="1" applyFill="1" applyBorder="1" applyAlignment="1">
      <alignment vertical="center"/>
    </xf>
    <xf numFmtId="2" fontId="7" fillId="30" borderId="17" xfId="0" applyNumberFormat="1" applyFont="1" applyFill="1" applyBorder="1" applyAlignment="1">
      <alignment horizontal="center" vertical="center"/>
    </xf>
    <xf numFmtId="0" fontId="7" fillId="30" borderId="9" xfId="0" applyFont="1" applyFill="1" applyBorder="1" applyAlignment="1">
      <alignment horizontal="center" vertical="center"/>
    </xf>
    <xf numFmtId="2" fontId="7" fillId="30" borderId="3" xfId="0" applyNumberFormat="1" applyFont="1" applyFill="1" applyBorder="1" applyAlignment="1">
      <alignment horizontal="center" vertical="center"/>
    </xf>
    <xf numFmtId="2" fontId="7" fillId="30" borderId="5" xfId="0" applyNumberFormat="1" applyFont="1" applyFill="1" applyBorder="1" applyAlignment="1">
      <alignment horizontal="center" vertical="center"/>
    </xf>
    <xf numFmtId="2" fontId="7" fillId="30" borderId="0" xfId="0" quotePrefix="1" applyNumberFormat="1" applyFont="1" applyFill="1" applyAlignment="1">
      <alignment horizontal="center"/>
    </xf>
    <xf numFmtId="0" fontId="7" fillId="30" borderId="77" xfId="0" applyFont="1" applyFill="1" applyBorder="1" applyAlignment="1">
      <alignment horizontal="center" vertical="center"/>
    </xf>
    <xf numFmtId="0" fontId="7" fillId="30" borderId="76" xfId="0" applyFont="1" applyFill="1" applyBorder="1" applyAlignment="1">
      <alignment horizontal="center" vertical="center"/>
    </xf>
    <xf numFmtId="0" fontId="7" fillId="30" borderId="36" xfId="0" applyFont="1" applyFill="1" applyBorder="1" applyAlignment="1">
      <alignment horizontal="center" vertical="center"/>
    </xf>
    <xf numFmtId="0" fontId="7" fillId="30" borderId="5" xfId="0" applyFont="1" applyFill="1" applyBorder="1" applyAlignment="1">
      <alignment horizontal="center" vertical="center"/>
    </xf>
    <xf numFmtId="0" fontId="7" fillId="30" borderId="17" xfId="0" applyFont="1" applyFill="1" applyBorder="1" applyAlignment="1">
      <alignment horizontal="center" vertical="center"/>
    </xf>
    <xf numFmtId="2" fontId="7" fillId="30" borderId="40" xfId="0" quotePrefix="1" applyNumberFormat="1" applyFont="1" applyFill="1" applyBorder="1" applyAlignment="1">
      <alignment horizontal="center"/>
    </xf>
    <xf numFmtId="0" fontId="7" fillId="30" borderId="27" xfId="0" applyFont="1" applyFill="1" applyBorder="1" applyAlignment="1">
      <alignment horizontal="center" vertical="center"/>
    </xf>
    <xf numFmtId="2" fontId="7" fillId="30" borderId="10" xfId="0" quotePrefix="1" applyNumberFormat="1" applyFont="1" applyFill="1" applyBorder="1" applyAlignment="1">
      <alignment horizontal="center"/>
    </xf>
    <xf numFmtId="2" fontId="7" fillId="30" borderId="60" xfId="0" quotePrefix="1" applyNumberFormat="1" applyFont="1" applyFill="1" applyBorder="1" applyAlignment="1">
      <alignment horizontal="center"/>
    </xf>
    <xf numFmtId="2" fontId="7" fillId="30" borderId="13" xfId="0" quotePrefix="1" applyNumberFormat="1" applyFont="1" applyFill="1" applyBorder="1" applyAlignment="1">
      <alignment horizontal="center"/>
    </xf>
    <xf numFmtId="2" fontId="2" fillId="30" borderId="25" xfId="0" applyNumberFormat="1" applyFont="1" applyFill="1" applyBorder="1" applyAlignment="1">
      <alignment horizontal="left" vertical="center"/>
    </xf>
    <xf numFmtId="0" fontId="2" fillId="30" borderId="25" xfId="0" applyFont="1" applyFill="1" applyBorder="1" applyAlignment="1">
      <alignment horizontal="left" vertical="center"/>
    </xf>
    <xf numFmtId="2" fontId="7" fillId="30" borderId="19" xfId="0" applyNumberFormat="1" applyFont="1" applyFill="1" applyBorder="1" applyAlignment="1">
      <alignment horizontal="center" vertical="center"/>
    </xf>
    <xf numFmtId="0" fontId="7" fillId="30" borderId="1" xfId="0" applyFont="1" applyFill="1" applyBorder="1" applyAlignment="1">
      <alignment horizontal="center" vertical="center"/>
    </xf>
    <xf numFmtId="0" fontId="2" fillId="4" borderId="24" xfId="0" applyFont="1" applyFill="1" applyBorder="1" applyAlignment="1">
      <alignment horizontal="left" vertical="center"/>
    </xf>
    <xf numFmtId="14" fontId="2" fillId="4" borderId="21" xfId="0" quotePrefix="1" applyNumberFormat="1" applyFont="1" applyFill="1" applyBorder="1" applyAlignment="1">
      <alignment horizontal="left" vertical="center"/>
    </xf>
    <xf numFmtId="0" fontId="2" fillId="4" borderId="24" xfId="0" applyFont="1" applyFill="1" applyBorder="1" applyAlignment="1">
      <alignment horizontal="center" vertical="center"/>
    </xf>
    <xf numFmtId="0" fontId="16" fillId="4" borderId="24" xfId="0" applyFont="1" applyFill="1" applyBorder="1" applyAlignment="1">
      <alignment horizontal="left"/>
    </xf>
    <xf numFmtId="0" fontId="21" fillId="4" borderId="21" xfId="0" applyFont="1" applyFill="1" applyBorder="1"/>
    <xf numFmtId="0" fontId="0" fillId="4" borderId="0" xfId="0" applyFill="1" applyAlignment="1">
      <alignment horizontal="center"/>
    </xf>
    <xf numFmtId="0" fontId="0" fillId="4" borderId="24" xfId="0" applyFill="1" applyBorder="1"/>
    <xf numFmtId="0" fontId="0" fillId="4" borderId="25" xfId="0" applyFill="1" applyBorder="1"/>
    <xf numFmtId="0" fontId="18" fillId="4" borderId="22" xfId="0" applyFont="1" applyFill="1" applyBorder="1" applyAlignment="1">
      <alignment horizontal="center"/>
    </xf>
    <xf numFmtId="0" fontId="2" fillId="4" borderId="8" xfId="0" applyFont="1" applyFill="1" applyBorder="1" applyAlignment="1">
      <alignment horizontal="center" vertical="center"/>
    </xf>
    <xf numFmtId="0" fontId="6" fillId="4" borderId="22" xfId="0" applyFont="1" applyFill="1" applyBorder="1" applyAlignment="1">
      <alignment vertical="center"/>
    </xf>
    <xf numFmtId="0" fontId="6" fillId="30" borderId="22" xfId="0" applyFont="1" applyFill="1" applyBorder="1" applyAlignment="1">
      <alignment vertical="center"/>
    </xf>
    <xf numFmtId="0" fontId="6" fillId="30" borderId="35" xfId="0" applyFont="1" applyFill="1" applyBorder="1" applyAlignment="1">
      <alignment vertical="center"/>
    </xf>
    <xf numFmtId="0" fontId="6" fillId="30" borderId="22" xfId="0" applyFont="1" applyFill="1" applyBorder="1" applyAlignment="1">
      <alignment vertical="top" wrapText="1"/>
    </xf>
    <xf numFmtId="0" fontId="18" fillId="30" borderId="22" xfId="0" applyFont="1" applyFill="1" applyBorder="1" applyAlignment="1">
      <alignment vertical="center"/>
    </xf>
    <xf numFmtId="0" fontId="6" fillId="30" borderId="22" xfId="0" applyFont="1" applyFill="1" applyBorder="1"/>
    <xf numFmtId="0" fontId="6" fillId="30" borderId="22" xfId="0" applyFont="1" applyFill="1" applyBorder="1" applyAlignment="1">
      <alignment horizontal="left" vertical="center" wrapText="1"/>
    </xf>
    <xf numFmtId="0" fontId="17" fillId="30" borderId="22" xfId="0" applyFont="1" applyFill="1" applyBorder="1" applyAlignment="1">
      <alignment vertical="center"/>
    </xf>
    <xf numFmtId="0" fontId="6" fillId="30" borderId="47" xfId="0" applyFont="1" applyFill="1" applyBorder="1"/>
    <xf numFmtId="0" fontId="6" fillId="30" borderId="63" xfId="0" applyFont="1" applyFill="1" applyBorder="1"/>
    <xf numFmtId="0" fontId="6" fillId="30" borderId="22" xfId="0" applyFont="1" applyFill="1" applyBorder="1" applyAlignment="1">
      <alignment vertical="top"/>
    </xf>
    <xf numFmtId="0" fontId="6" fillId="30" borderId="47" xfId="0" applyFont="1" applyFill="1" applyBorder="1" applyAlignment="1">
      <alignment vertical="top"/>
    </xf>
    <xf numFmtId="0" fontId="4" fillId="30" borderId="2" xfId="0" applyFont="1" applyFill="1" applyBorder="1" applyAlignment="1">
      <alignment horizontal="left" vertical="top"/>
    </xf>
    <xf numFmtId="0" fontId="7" fillId="0" borderId="2" xfId="0" applyFont="1" applyBorder="1" applyAlignment="1">
      <alignment horizontal="center" vertical="top"/>
    </xf>
    <xf numFmtId="0" fontId="2" fillId="2" borderId="22" xfId="0" applyFont="1" applyFill="1" applyBorder="1" applyAlignment="1">
      <alignment horizontal="center" vertical="center"/>
    </xf>
    <xf numFmtId="0" fontId="12" fillId="6" borderId="8" xfId="0" applyFont="1" applyFill="1" applyBorder="1" applyAlignment="1">
      <alignment horizontal="center" vertical="center"/>
    </xf>
    <xf numFmtId="0" fontId="3" fillId="0" borderId="58" xfId="0" applyFont="1" applyBorder="1" applyAlignment="1">
      <alignment horizontal="left" vertical="top" wrapText="1" indent="2"/>
    </xf>
    <xf numFmtId="0" fontId="0" fillId="0" borderId="82" xfId="0" applyBorder="1" applyAlignment="1">
      <alignment horizontal="center" vertical="top"/>
    </xf>
    <xf numFmtId="0" fontId="3" fillId="0" borderId="83" xfId="0" applyFont="1" applyBorder="1" applyAlignment="1">
      <alignment horizontal="left" vertical="top" wrapText="1" indent="2"/>
    </xf>
    <xf numFmtId="0" fontId="2" fillId="24" borderId="31" xfId="0" applyFont="1" applyFill="1" applyBorder="1" applyAlignment="1">
      <alignment vertical="center"/>
    </xf>
    <xf numFmtId="0" fontId="2" fillId="23" borderId="31" xfId="0" applyFont="1" applyFill="1" applyBorder="1" applyAlignment="1">
      <alignment vertical="center"/>
    </xf>
    <xf numFmtId="0" fontId="2" fillId="20" borderId="31" xfId="0" applyFont="1" applyFill="1" applyBorder="1" applyAlignment="1">
      <alignment vertical="center"/>
    </xf>
    <xf numFmtId="0" fontId="2" fillId="16" borderId="0" xfId="0" applyFont="1" applyFill="1" applyAlignment="1">
      <alignment horizontal="left" vertical="center"/>
    </xf>
    <xf numFmtId="0" fontId="16" fillId="4" borderId="24" xfId="0" applyFont="1" applyFill="1" applyBorder="1" applyAlignment="1">
      <alignment vertical="center"/>
    </xf>
    <xf numFmtId="0" fontId="7" fillId="30" borderId="79" xfId="0" applyFont="1" applyFill="1" applyBorder="1" applyAlignment="1">
      <alignment horizontal="center" vertical="center"/>
    </xf>
    <xf numFmtId="0" fontId="0" fillId="4" borderId="2" xfId="0" applyFill="1" applyBorder="1"/>
    <xf numFmtId="0" fontId="7" fillId="0" borderId="10" xfId="0" applyFont="1" applyBorder="1" applyAlignment="1" applyProtection="1">
      <alignment vertical="center"/>
      <protection locked="0"/>
    </xf>
    <xf numFmtId="0" fontId="7" fillId="0" borderId="9" xfId="0" applyFont="1" applyBorder="1" applyAlignment="1" applyProtection="1">
      <alignment vertical="center"/>
      <protection locked="0"/>
    </xf>
    <xf numFmtId="0" fontId="7" fillId="0" borderId="60" xfId="0" applyFont="1" applyBorder="1" applyAlignment="1" applyProtection="1">
      <alignment vertical="center"/>
      <protection locked="0"/>
    </xf>
    <xf numFmtId="0" fontId="7" fillId="0" borderId="76" xfId="0" applyFont="1" applyBorder="1" applyAlignment="1" applyProtection="1">
      <alignment vertical="center"/>
      <protection locked="0"/>
    </xf>
    <xf numFmtId="0" fontId="7" fillId="0" borderId="13" xfId="0" applyFont="1" applyBorder="1" applyAlignment="1" applyProtection="1">
      <alignment vertical="center"/>
      <protection locked="0"/>
    </xf>
    <xf numFmtId="0" fontId="7" fillId="0" borderId="20" xfId="0" applyFont="1" applyBorder="1" applyAlignment="1" applyProtection="1">
      <alignment vertical="center"/>
      <protection locked="0"/>
    </xf>
    <xf numFmtId="0" fontId="7" fillId="0" borderId="5" xfId="0" applyFont="1" applyBorder="1" applyAlignment="1" applyProtection="1">
      <alignment vertical="center"/>
      <protection locked="0"/>
    </xf>
    <xf numFmtId="0" fontId="7" fillId="0" borderId="82" xfId="0" applyFont="1" applyBorder="1" applyAlignment="1">
      <alignment horizontal="center" vertical="top"/>
    </xf>
    <xf numFmtId="0" fontId="0" fillId="0" borderId="17" xfId="0" applyBorder="1" applyAlignment="1" applyProtection="1">
      <alignment vertical="center"/>
      <protection locked="0"/>
    </xf>
    <xf numFmtId="0" fontId="0" fillId="0" borderId="4" xfId="0" applyBorder="1" applyAlignment="1" applyProtection="1">
      <alignment vertical="center"/>
      <protection locked="0"/>
    </xf>
    <xf numFmtId="0" fontId="7" fillId="0" borderId="24" xfId="0" applyFont="1" applyBorder="1" applyAlignment="1" applyProtection="1">
      <alignment horizontal="left" vertical="top" wrapText="1"/>
      <protection locked="0"/>
    </xf>
    <xf numFmtId="0" fontId="7" fillId="0" borderId="25" xfId="0" applyFont="1" applyBorder="1" applyAlignment="1" applyProtection="1">
      <alignment horizontal="left" vertical="top" wrapText="1"/>
      <protection locked="0"/>
    </xf>
    <xf numFmtId="0" fontId="7" fillId="0" borderId="21" xfId="0" applyFont="1" applyBorder="1" applyAlignment="1" applyProtection="1">
      <alignment horizontal="left" vertical="top" wrapText="1"/>
      <protection locked="0"/>
    </xf>
    <xf numFmtId="0" fontId="2" fillId="2" borderId="24" xfId="0" applyFont="1" applyFill="1" applyBorder="1" applyAlignment="1">
      <alignment horizontal="center"/>
    </xf>
    <xf numFmtId="0" fontId="2" fillId="2" borderId="25" xfId="0" applyFont="1" applyFill="1" applyBorder="1" applyAlignment="1">
      <alignment horizontal="center"/>
    </xf>
    <xf numFmtId="0" fontId="2" fillId="2" borderId="21" xfId="0" applyFont="1" applyFill="1" applyBorder="1" applyAlignment="1">
      <alignment horizontal="center"/>
    </xf>
    <xf numFmtId="0" fontId="0" fillId="0" borderId="25" xfId="0" applyBorder="1" applyAlignment="1" applyProtection="1">
      <alignment horizontal="left" vertical="top" wrapText="1"/>
      <protection locked="0"/>
    </xf>
    <xf numFmtId="0" fontId="0" fillId="0" borderId="21" xfId="0" applyBorder="1" applyAlignment="1" applyProtection="1">
      <alignment horizontal="left" vertical="top" wrapText="1"/>
      <protection locked="0"/>
    </xf>
    <xf numFmtId="0" fontId="0" fillId="0" borderId="23" xfId="0" applyBorder="1" applyAlignment="1">
      <alignment vertical="top"/>
    </xf>
    <xf numFmtId="0" fontId="0" fillId="0" borderId="40" xfId="0" applyBorder="1" applyAlignment="1">
      <alignment vertical="top"/>
    </xf>
    <xf numFmtId="0" fontId="0" fillId="0" borderId="10" xfId="0" applyBorder="1" applyAlignment="1">
      <alignment vertical="top"/>
    </xf>
    <xf numFmtId="0" fontId="0" fillId="0" borderId="25" xfId="0" applyBorder="1" applyAlignment="1">
      <alignment horizontal="center"/>
    </xf>
    <xf numFmtId="0" fontId="0" fillId="0" borderId="21" xfId="0" applyBorder="1" applyAlignment="1">
      <alignment horizontal="center"/>
    </xf>
    <xf numFmtId="0" fontId="20" fillId="0" borderId="25" xfId="0" applyFont="1" applyBorder="1" applyAlignment="1" applyProtection="1">
      <alignment horizontal="left" vertical="center"/>
      <protection locked="0"/>
    </xf>
    <xf numFmtId="0" fontId="20" fillId="0" borderId="21" xfId="0" applyFont="1" applyBorder="1" applyAlignment="1" applyProtection="1">
      <alignment horizontal="left" vertical="center"/>
      <protection locked="0"/>
    </xf>
    <xf numFmtId="0" fontId="22" fillId="0" borderId="25" xfId="0" applyFont="1" applyBorder="1" applyAlignment="1" applyProtection="1">
      <alignment horizontal="left"/>
      <protection locked="0"/>
    </xf>
    <xf numFmtId="0" fontId="22" fillId="0" borderId="21" xfId="0" applyFont="1" applyBorder="1" applyAlignment="1" applyProtection="1">
      <alignment horizontal="left"/>
      <protection locked="0"/>
    </xf>
    <xf numFmtId="14" fontId="2" fillId="0" borderId="45" xfId="0" quotePrefix="1" applyNumberFormat="1" applyFont="1" applyBorder="1" applyAlignment="1" applyProtection="1">
      <alignment horizontal="center" vertical="center"/>
      <protection locked="0"/>
    </xf>
    <xf numFmtId="14" fontId="2" fillId="0" borderId="28" xfId="0" applyNumberFormat="1" applyFont="1" applyBorder="1" applyAlignment="1" applyProtection="1">
      <alignment horizontal="center" vertical="center"/>
      <protection locked="0"/>
    </xf>
    <xf numFmtId="0" fontId="2" fillId="2" borderId="18" xfId="0" applyFont="1" applyFill="1" applyBorder="1" applyAlignment="1">
      <alignment horizontal="center" vertical="center"/>
    </xf>
    <xf numFmtId="0" fontId="2" fillId="2" borderId="60" xfId="0" applyFont="1" applyFill="1" applyBorder="1" applyAlignment="1">
      <alignment horizontal="center" vertical="center"/>
    </xf>
    <xf numFmtId="0" fontId="2" fillId="2" borderId="24" xfId="0" applyFont="1" applyFill="1" applyBorder="1" applyAlignment="1">
      <alignment horizontal="left"/>
    </xf>
    <xf numFmtId="0" fontId="2" fillId="2" borderId="25" xfId="0" applyFont="1" applyFill="1" applyBorder="1" applyAlignment="1">
      <alignment horizontal="left"/>
    </xf>
    <xf numFmtId="0" fontId="2" fillId="2" borderId="21" xfId="0" applyFont="1" applyFill="1" applyBorder="1" applyAlignment="1">
      <alignment horizontal="left"/>
    </xf>
    <xf numFmtId="0" fontId="19" fillId="25" borderId="31" xfId="0" applyFont="1" applyFill="1" applyBorder="1" applyAlignment="1">
      <alignment horizontal="left" vertical="center"/>
    </xf>
    <xf numFmtId="0" fontId="19" fillId="25" borderId="41" xfId="0" applyFont="1" applyFill="1" applyBorder="1" applyAlignment="1">
      <alignment horizontal="left" vertical="center"/>
    </xf>
    <xf numFmtId="0" fontId="19" fillId="13" borderId="6" xfId="0" applyFont="1" applyFill="1" applyBorder="1" applyAlignment="1">
      <alignment horizontal="left" vertical="center"/>
    </xf>
    <xf numFmtId="0" fontId="19" fillId="13" borderId="36" xfId="0" applyFont="1" applyFill="1" applyBorder="1" applyAlignment="1">
      <alignment horizontal="left" vertical="center"/>
    </xf>
    <xf numFmtId="0" fontId="19" fillId="17" borderId="6" xfId="0" applyFont="1" applyFill="1" applyBorder="1" applyAlignment="1">
      <alignment horizontal="left" vertical="center"/>
    </xf>
    <xf numFmtId="0" fontId="19" fillId="17" borderId="36" xfId="0" applyFont="1" applyFill="1" applyBorder="1" applyAlignment="1">
      <alignment horizontal="left" vertical="center"/>
    </xf>
    <xf numFmtId="0" fontId="19" fillId="9" borderId="6" xfId="0" applyFont="1" applyFill="1" applyBorder="1" applyAlignment="1">
      <alignment horizontal="left" vertical="center"/>
    </xf>
    <xf numFmtId="0" fontId="19" fillId="9" borderId="36" xfId="0" applyFont="1" applyFill="1" applyBorder="1" applyAlignment="1">
      <alignment horizontal="left" vertical="center"/>
    </xf>
    <xf numFmtId="0" fontId="19" fillId="22" borderId="32" xfId="0" applyFont="1" applyFill="1" applyBorder="1" applyAlignment="1">
      <alignment horizontal="left" vertical="center"/>
    </xf>
    <xf numFmtId="0" fontId="19" fillId="22" borderId="51" xfId="0" applyFont="1" applyFill="1" applyBorder="1" applyAlignment="1">
      <alignment horizontal="left" vertical="center"/>
    </xf>
    <xf numFmtId="0" fontId="2" fillId="2" borderId="23" xfId="0" applyFont="1" applyFill="1" applyBorder="1" applyAlignment="1">
      <alignment horizontal="left" vertical="center"/>
    </xf>
    <xf numFmtId="0" fontId="2" fillId="2" borderId="40" xfId="0" applyFont="1" applyFill="1" applyBorder="1" applyAlignment="1">
      <alignment horizontal="left" vertical="center"/>
    </xf>
    <xf numFmtId="0" fontId="2" fillId="2" borderId="16" xfId="0" applyFont="1" applyFill="1" applyBorder="1" applyAlignment="1">
      <alignment horizontal="left" vertical="center"/>
    </xf>
    <xf numFmtId="0" fontId="2" fillId="2" borderId="27" xfId="0" applyFont="1" applyFill="1" applyBorder="1" applyAlignment="1">
      <alignment horizontal="left" vertical="center"/>
    </xf>
    <xf numFmtId="0" fontId="2" fillId="2" borderId="37" xfId="0" applyFont="1" applyFill="1" applyBorder="1" applyAlignment="1">
      <alignment horizontal="center"/>
    </xf>
    <xf numFmtId="0" fontId="2" fillId="2" borderId="30" xfId="0" applyFont="1" applyFill="1" applyBorder="1" applyAlignment="1">
      <alignment horizontal="center"/>
    </xf>
    <xf numFmtId="0" fontId="19" fillId="32" borderId="6" xfId="0" applyFont="1" applyFill="1" applyBorder="1" applyAlignment="1">
      <alignment horizontal="left" vertical="center"/>
    </xf>
    <xf numFmtId="0" fontId="0" fillId="32" borderId="12" xfId="0" applyFill="1" applyBorder="1" applyAlignment="1">
      <alignment horizontal="left" vertical="center"/>
    </xf>
    <xf numFmtId="0" fontId="34" fillId="4" borderId="24" xfId="0" applyFont="1" applyFill="1" applyBorder="1" applyAlignment="1">
      <alignment horizontal="center" vertical="center"/>
    </xf>
    <xf numFmtId="0" fontId="0" fillId="0" borderId="25" xfId="0" applyBorder="1" applyAlignment="1">
      <alignment vertical="center"/>
    </xf>
    <xf numFmtId="0" fontId="0" fillId="0" borderId="21" xfId="0" applyBorder="1" applyAlignment="1">
      <alignment vertical="center"/>
    </xf>
    <xf numFmtId="0" fontId="20" fillId="4" borderId="25" xfId="0" applyFont="1" applyFill="1" applyBorder="1" applyAlignment="1">
      <alignment horizontal="center" vertical="center"/>
    </xf>
    <xf numFmtId="0" fontId="20" fillId="4" borderId="21" xfId="0" applyFont="1" applyFill="1" applyBorder="1" applyAlignment="1">
      <alignment horizontal="center" vertical="center"/>
    </xf>
    <xf numFmtId="0" fontId="2" fillId="24" borderId="23" xfId="0" applyFont="1" applyFill="1" applyBorder="1" applyAlignment="1">
      <alignment horizontal="center" vertical="center" wrapText="1"/>
    </xf>
    <xf numFmtId="0" fontId="2" fillId="24" borderId="10" xfId="0" applyFont="1" applyFill="1" applyBorder="1" applyAlignment="1">
      <alignment horizontal="center" vertical="center" wrapText="1"/>
    </xf>
    <xf numFmtId="0" fontId="23" fillId="4" borderId="24" xfId="0" applyFont="1" applyFill="1" applyBorder="1" applyAlignment="1">
      <alignment horizontal="left"/>
    </xf>
    <xf numFmtId="0" fontId="23" fillId="4" borderId="21" xfId="0" applyFont="1" applyFill="1" applyBorder="1" applyAlignment="1">
      <alignment horizontal="left"/>
    </xf>
    <xf numFmtId="49" fontId="2" fillId="24" borderId="16" xfId="0" quotePrefix="1" applyNumberFormat="1" applyFont="1" applyFill="1" applyBorder="1" applyAlignment="1" applyProtection="1">
      <alignment horizontal="center" vertical="center"/>
      <protection locked="0"/>
    </xf>
    <xf numFmtId="49" fontId="2" fillId="24" borderId="15" xfId="0" quotePrefix="1" applyNumberFormat="1" applyFont="1" applyFill="1" applyBorder="1" applyAlignment="1" applyProtection="1">
      <alignment horizontal="center" vertical="center"/>
      <protection locked="0"/>
    </xf>
    <xf numFmtId="0" fontId="2" fillId="2" borderId="23" xfId="0" applyFont="1" applyFill="1" applyBorder="1" applyAlignment="1">
      <alignment horizontal="center" vertical="center"/>
    </xf>
    <xf numFmtId="0" fontId="2" fillId="2" borderId="2" xfId="0" applyFont="1" applyFill="1" applyBorder="1" applyAlignment="1">
      <alignment horizontal="center" vertical="center"/>
    </xf>
    <xf numFmtId="0" fontId="2" fillId="2" borderId="16" xfId="0" applyFont="1" applyFill="1" applyBorder="1" applyAlignment="1">
      <alignment horizontal="center" vertical="center"/>
    </xf>
    <xf numFmtId="0" fontId="2" fillId="2" borderId="9" xfId="0" applyFont="1" applyFill="1" applyBorder="1" applyAlignment="1">
      <alignment horizontal="center" vertical="center"/>
    </xf>
    <xf numFmtId="0" fontId="2" fillId="2" borderId="19" xfId="0" applyFont="1" applyFill="1" applyBorder="1" applyAlignment="1">
      <alignment horizontal="center" vertical="center"/>
    </xf>
    <xf numFmtId="0" fontId="2" fillId="2" borderId="14" xfId="0" applyFont="1" applyFill="1" applyBorder="1" applyAlignment="1">
      <alignment horizontal="center" vertical="center"/>
    </xf>
    <xf numFmtId="0" fontId="2" fillId="2" borderId="10" xfId="0" applyFont="1" applyFill="1" applyBorder="1" applyAlignment="1">
      <alignment horizontal="center" vertical="center"/>
    </xf>
    <xf numFmtId="0" fontId="2" fillId="2" borderId="1" xfId="0" applyFont="1" applyFill="1" applyBorder="1" applyAlignment="1">
      <alignment horizontal="center" vertical="center"/>
    </xf>
    <xf numFmtId="0" fontId="2" fillId="2" borderId="15" xfId="0" applyFont="1" applyFill="1" applyBorder="1" applyAlignment="1">
      <alignment horizontal="center" vertical="center"/>
    </xf>
    <xf numFmtId="0" fontId="2" fillId="2" borderId="40" xfId="0" applyFont="1" applyFill="1" applyBorder="1" applyAlignment="1">
      <alignment horizontal="center" vertical="center"/>
    </xf>
    <xf numFmtId="0" fontId="2" fillId="2" borderId="0" xfId="0" applyFont="1" applyFill="1" applyAlignment="1">
      <alignment horizontal="center" vertical="center"/>
    </xf>
    <xf numFmtId="0" fontId="2" fillId="2" borderId="27" xfId="0" applyFont="1" applyFill="1" applyBorder="1" applyAlignment="1">
      <alignment horizontal="center" vertical="center"/>
    </xf>
    <xf numFmtId="2" fontId="7" fillId="4" borderId="23" xfId="0" applyNumberFormat="1" applyFont="1" applyFill="1" applyBorder="1" applyAlignment="1">
      <alignment horizontal="center" vertical="center"/>
    </xf>
    <xf numFmtId="2" fontId="7" fillId="4" borderId="2" xfId="0" applyNumberFormat="1" applyFont="1" applyFill="1" applyBorder="1" applyAlignment="1">
      <alignment horizontal="center" vertical="center"/>
    </xf>
    <xf numFmtId="2" fontId="7" fillId="4" borderId="16" xfId="0" applyNumberFormat="1" applyFont="1" applyFill="1" applyBorder="1" applyAlignment="1">
      <alignment horizontal="center" vertical="center"/>
    </xf>
    <xf numFmtId="0" fontId="7" fillId="2" borderId="9" xfId="0" applyFont="1" applyFill="1" applyBorder="1" applyAlignment="1">
      <alignment horizontal="center" vertical="center"/>
    </xf>
    <xf numFmtId="0" fontId="7" fillId="2" borderId="19" xfId="0" applyFont="1" applyFill="1" applyBorder="1" applyAlignment="1">
      <alignment horizontal="center" vertical="center"/>
    </xf>
    <xf numFmtId="0" fontId="7" fillId="2" borderId="14" xfId="0" applyFont="1" applyFill="1" applyBorder="1" applyAlignment="1">
      <alignment horizontal="center" vertical="center"/>
    </xf>
    <xf numFmtId="0" fontId="10" fillId="0" borderId="0" xfId="0" applyFont="1" applyAlignment="1" applyProtection="1">
      <alignment horizontal="left" vertical="top" wrapText="1"/>
      <protection locked="0"/>
    </xf>
    <xf numFmtId="0" fontId="10" fillId="0" borderId="73" xfId="0" applyFont="1" applyBorder="1" applyAlignment="1" applyProtection="1">
      <alignment horizontal="left" vertical="top" wrapText="1"/>
      <protection locked="0"/>
    </xf>
    <xf numFmtId="0" fontId="10" fillId="0" borderId="51" xfId="0" applyFont="1" applyBorder="1" applyAlignment="1" applyProtection="1">
      <alignment horizontal="left" vertical="top" wrapText="1"/>
      <protection locked="0"/>
    </xf>
    <xf numFmtId="0" fontId="10" fillId="0" borderId="72" xfId="0" applyFont="1" applyBorder="1" applyAlignment="1" applyProtection="1">
      <alignment horizontal="left" vertical="top" wrapText="1"/>
      <protection locked="0"/>
    </xf>
    <xf numFmtId="0" fontId="9" fillId="7" borderId="39" xfId="0" applyFont="1" applyFill="1" applyBorder="1" applyAlignment="1">
      <alignment vertical="top" wrapText="1"/>
    </xf>
    <xf numFmtId="0" fontId="9" fillId="7" borderId="71" xfId="0" applyFont="1" applyFill="1" applyBorder="1" applyAlignment="1">
      <alignment vertical="top" wrapText="1"/>
    </xf>
    <xf numFmtId="0" fontId="9" fillId="12" borderId="43" xfId="0" applyFont="1" applyFill="1" applyBorder="1" applyAlignment="1">
      <alignment horizontal="left" vertical="top" wrapText="1"/>
    </xf>
    <xf numFmtId="0" fontId="9" fillId="12" borderId="47" xfId="0" applyFont="1" applyFill="1" applyBorder="1" applyAlignment="1">
      <alignment horizontal="left" vertical="top" wrapText="1"/>
    </xf>
    <xf numFmtId="0" fontId="9" fillId="19" borderId="6" xfId="0" applyFont="1" applyFill="1" applyBorder="1" applyAlignment="1">
      <alignment horizontal="left" vertical="top" wrapText="1"/>
    </xf>
    <xf numFmtId="0" fontId="9" fillId="19" borderId="47" xfId="0" applyFont="1" applyFill="1" applyBorder="1" applyAlignment="1">
      <alignment horizontal="left" vertical="top" wrapText="1"/>
    </xf>
    <xf numFmtId="0" fontId="2" fillId="19" borderId="24" xfId="0" applyFont="1" applyFill="1" applyBorder="1" applyAlignment="1">
      <alignment horizontal="center" vertical="center"/>
    </xf>
    <xf numFmtId="0" fontId="2" fillId="19" borderId="21" xfId="0" applyFont="1" applyFill="1" applyBorder="1" applyAlignment="1">
      <alignment horizontal="center" vertical="center"/>
    </xf>
    <xf numFmtId="0" fontId="9" fillId="19" borderId="22" xfId="0" applyFont="1" applyFill="1" applyBorder="1" applyAlignment="1">
      <alignment horizontal="left" vertical="top" wrapText="1"/>
    </xf>
    <xf numFmtId="0" fontId="9" fillId="19" borderId="68" xfId="0" applyFont="1" applyFill="1" applyBorder="1" applyAlignment="1">
      <alignment horizontal="left" vertical="top" wrapText="1"/>
    </xf>
    <xf numFmtId="0" fontId="9" fillId="19" borderId="66" xfId="0" applyFont="1" applyFill="1" applyBorder="1" applyAlignment="1">
      <alignment horizontal="left" vertical="top" wrapText="1"/>
    </xf>
    <xf numFmtId="0" fontId="9" fillId="7" borderId="73" xfId="0" applyFont="1" applyFill="1" applyBorder="1" applyAlignment="1">
      <alignment vertical="top" wrapText="1"/>
    </xf>
    <xf numFmtId="0" fontId="9" fillId="7" borderId="72" xfId="0" applyFont="1" applyFill="1" applyBorder="1" applyAlignment="1">
      <alignment vertical="top" wrapText="1"/>
    </xf>
    <xf numFmtId="0" fontId="10" fillId="0" borderId="66" xfId="0" applyFont="1" applyBorder="1" applyAlignment="1" applyProtection="1">
      <alignment horizontal="left" vertical="top" wrapText="1"/>
      <protection locked="0"/>
    </xf>
    <xf numFmtId="0" fontId="10" fillId="0" borderId="69" xfId="0" applyFont="1" applyBorder="1" applyAlignment="1" applyProtection="1">
      <alignment horizontal="left" vertical="top" wrapText="1"/>
      <protection locked="0"/>
    </xf>
    <xf numFmtId="0" fontId="9" fillId="7" borderId="61" xfId="0" applyFont="1" applyFill="1" applyBorder="1" applyAlignment="1">
      <alignment vertical="top" wrapText="1"/>
    </xf>
    <xf numFmtId="0" fontId="9" fillId="7" borderId="21" xfId="0" applyFont="1" applyFill="1" applyBorder="1" applyAlignment="1">
      <alignment vertical="top" wrapText="1"/>
    </xf>
    <xf numFmtId="0" fontId="9" fillId="19" borderId="63" xfId="0" applyFont="1" applyFill="1" applyBorder="1" applyAlignment="1">
      <alignment horizontal="left" vertical="top" wrapText="1"/>
    </xf>
    <xf numFmtId="0" fontId="2" fillId="19" borderId="75" xfId="0" applyFont="1" applyFill="1" applyBorder="1" applyAlignment="1">
      <alignment horizontal="center" vertical="center"/>
    </xf>
    <xf numFmtId="0" fontId="2" fillId="19" borderId="40" xfId="0" applyFont="1" applyFill="1" applyBorder="1" applyAlignment="1">
      <alignment horizontal="center" vertical="center"/>
    </xf>
    <xf numFmtId="0" fontId="10" fillId="0" borderId="36" xfId="0" applyFont="1" applyBorder="1" applyAlignment="1" applyProtection="1">
      <alignment vertical="top" wrapText="1"/>
      <protection locked="0"/>
    </xf>
    <xf numFmtId="0" fontId="10" fillId="0" borderId="66" xfId="0" applyFont="1" applyBorder="1" applyAlignment="1" applyProtection="1">
      <alignment vertical="top" wrapText="1"/>
      <protection locked="0"/>
    </xf>
    <xf numFmtId="0" fontId="9" fillId="21" borderId="61" xfId="0" applyFont="1" applyFill="1" applyBorder="1" applyAlignment="1">
      <alignment horizontal="left" vertical="top" wrapText="1"/>
    </xf>
    <xf numFmtId="0" fontId="9" fillId="21" borderId="21" xfId="0" applyFont="1" applyFill="1" applyBorder="1" applyAlignment="1">
      <alignment horizontal="left" vertical="top" wrapText="1"/>
    </xf>
    <xf numFmtId="0" fontId="9" fillId="21" borderId="39" xfId="0" applyFont="1" applyFill="1" applyBorder="1" applyAlignment="1">
      <alignment vertical="top" wrapText="1"/>
    </xf>
    <xf numFmtId="0" fontId="9" fillId="21" borderId="56" xfId="0" applyFont="1" applyFill="1" applyBorder="1" applyAlignment="1">
      <alignment vertical="top" wrapText="1"/>
    </xf>
    <xf numFmtId="0" fontId="10" fillId="0" borderId="71" xfId="0" applyFont="1" applyBorder="1" applyAlignment="1" applyProtection="1">
      <alignment vertical="top" wrapText="1"/>
      <protection locked="0"/>
    </xf>
    <xf numFmtId="0" fontId="9" fillId="7" borderId="29" xfId="0" applyFont="1" applyFill="1" applyBorder="1" applyAlignment="1">
      <alignment vertical="top" wrapText="1"/>
    </xf>
    <xf numFmtId="0" fontId="9" fillId="7" borderId="18" xfId="0" applyFont="1" applyFill="1" applyBorder="1" applyAlignment="1">
      <alignment vertical="top" wrapText="1"/>
    </xf>
    <xf numFmtId="0" fontId="9" fillId="21" borderId="29" xfId="0" applyFont="1" applyFill="1" applyBorder="1" applyAlignment="1">
      <alignment vertical="top" wrapText="1"/>
    </xf>
    <xf numFmtId="0" fontId="9" fillId="21" borderId="18" xfId="0" applyFont="1" applyFill="1" applyBorder="1" applyAlignment="1">
      <alignment vertical="top" wrapText="1"/>
    </xf>
    <xf numFmtId="0" fontId="9" fillId="7" borderId="43" xfId="0" applyFont="1" applyFill="1" applyBorder="1" applyAlignment="1">
      <alignment vertical="top" wrapText="1"/>
    </xf>
    <xf numFmtId="0" fontId="9" fillId="7" borderId="36" xfId="0" applyFont="1" applyFill="1" applyBorder="1" applyAlignment="1">
      <alignment vertical="top" wrapText="1"/>
    </xf>
    <xf numFmtId="0" fontId="9" fillId="21" borderId="65" xfId="0" applyFont="1" applyFill="1" applyBorder="1" applyAlignment="1" applyProtection="1">
      <alignment horizontal="left" vertical="top" wrapText="1"/>
      <protection locked="0"/>
    </xf>
    <xf numFmtId="0" fontId="9" fillId="21" borderId="69" xfId="0" applyFont="1" applyFill="1" applyBorder="1" applyAlignment="1" applyProtection="1">
      <alignment horizontal="left" vertical="top" wrapText="1"/>
      <protection locked="0"/>
    </xf>
    <xf numFmtId="0" fontId="9" fillId="21" borderId="39" xfId="0" applyFont="1" applyFill="1" applyBorder="1" applyAlignment="1" applyProtection="1">
      <alignment vertical="top" wrapText="1"/>
      <protection locked="0"/>
    </xf>
    <xf numFmtId="0" fontId="9" fillId="21" borderId="56" xfId="0" applyFont="1" applyFill="1" applyBorder="1" applyAlignment="1" applyProtection="1">
      <alignment vertical="top" wrapText="1"/>
      <protection locked="0"/>
    </xf>
    <xf numFmtId="0" fontId="9" fillId="21" borderId="73" xfId="0" applyFont="1" applyFill="1" applyBorder="1" applyAlignment="1">
      <alignment horizontal="left" vertical="top" wrapText="1"/>
    </xf>
    <xf numFmtId="0" fontId="9" fillId="21" borderId="72" xfId="0" applyFont="1" applyFill="1" applyBorder="1" applyAlignment="1">
      <alignment horizontal="left" vertical="top" wrapText="1"/>
    </xf>
    <xf numFmtId="0" fontId="9" fillId="33" borderId="39" xfId="0" applyFont="1" applyFill="1" applyBorder="1" applyAlignment="1">
      <alignment vertical="top" wrapText="1"/>
    </xf>
    <xf numFmtId="0" fontId="9" fillId="33" borderId="56" xfId="0" applyFont="1" applyFill="1" applyBorder="1" applyAlignment="1">
      <alignment vertical="top" wrapText="1"/>
    </xf>
    <xf numFmtId="0" fontId="10" fillId="0" borderId="0" xfId="0" applyFont="1" applyAlignment="1" applyProtection="1">
      <alignment vertical="top" wrapText="1"/>
      <protection locked="0"/>
    </xf>
    <xf numFmtId="0" fontId="2" fillId="21" borderId="24" xfId="0" applyFont="1" applyFill="1" applyBorder="1" applyAlignment="1">
      <alignment horizontal="center" vertical="top"/>
    </xf>
    <xf numFmtId="0" fontId="2" fillId="21" borderId="21" xfId="0" applyFont="1" applyFill="1" applyBorder="1" applyAlignment="1">
      <alignment horizontal="center" vertical="top"/>
    </xf>
    <xf numFmtId="0" fontId="2" fillId="33" borderId="24" xfId="0" applyFont="1" applyFill="1" applyBorder="1" applyAlignment="1">
      <alignment horizontal="center" vertical="top"/>
    </xf>
    <xf numFmtId="0" fontId="2" fillId="33" borderId="21" xfId="0" applyFont="1" applyFill="1" applyBorder="1" applyAlignment="1">
      <alignment horizontal="center" vertical="top"/>
    </xf>
    <xf numFmtId="0" fontId="10" fillId="0" borderId="64" xfId="0" applyFont="1" applyBorder="1" applyAlignment="1" applyProtection="1">
      <alignment horizontal="left" vertical="top" wrapText="1"/>
      <protection locked="0"/>
    </xf>
    <xf numFmtId="0" fontId="10" fillId="0" borderId="63" xfId="0" applyFont="1" applyBorder="1" applyAlignment="1" applyProtection="1">
      <alignment horizontal="left" vertical="top" wrapText="1"/>
      <protection locked="0"/>
    </xf>
    <xf numFmtId="0" fontId="9" fillId="11" borderId="63" xfId="0" applyFont="1" applyFill="1" applyBorder="1" applyAlignment="1">
      <alignment horizontal="left" vertical="top" wrapText="1"/>
    </xf>
    <xf numFmtId="0" fontId="10" fillId="0" borderId="43" xfId="0" applyFont="1" applyBorder="1" applyAlignment="1" applyProtection="1">
      <alignment horizontal="left" vertical="top" wrapText="1"/>
      <protection locked="0"/>
    </xf>
    <xf numFmtId="0" fontId="10" fillId="0" borderId="36" xfId="0" applyFont="1" applyBorder="1" applyAlignment="1" applyProtection="1">
      <alignment horizontal="left" vertical="top" wrapText="1"/>
      <protection locked="0"/>
    </xf>
    <xf numFmtId="0" fontId="10" fillId="0" borderId="47" xfId="0" applyFont="1" applyBorder="1" applyAlignment="1" applyProtection="1">
      <alignment horizontal="left" vertical="top" wrapText="1"/>
      <protection locked="0"/>
    </xf>
    <xf numFmtId="0" fontId="10" fillId="0" borderId="29" xfId="0" applyFont="1" applyBorder="1" applyAlignment="1" applyProtection="1">
      <alignment horizontal="left" vertical="top" wrapText="1"/>
      <protection locked="0"/>
    </xf>
    <xf numFmtId="0" fontId="10" fillId="0" borderId="41" xfId="0" applyFont="1" applyBorder="1" applyAlignment="1" applyProtection="1">
      <alignment horizontal="left" vertical="top" wrapText="1"/>
      <protection locked="0"/>
    </xf>
    <xf numFmtId="0" fontId="10" fillId="0" borderId="67" xfId="0" applyFont="1" applyBorder="1" applyAlignment="1" applyProtection="1">
      <alignment horizontal="left" vertical="top" wrapText="1"/>
      <protection locked="0"/>
    </xf>
    <xf numFmtId="0" fontId="10" fillId="0" borderId="39" xfId="0" applyFont="1" applyBorder="1" applyAlignment="1" applyProtection="1">
      <alignment horizontal="left" vertical="top" wrapText="1"/>
      <protection locked="0"/>
    </xf>
    <xf numFmtId="0" fontId="10" fillId="0" borderId="71" xfId="0" applyFont="1" applyBorder="1" applyAlignment="1" applyProtection="1">
      <alignment horizontal="left" vertical="top" wrapText="1"/>
      <protection locked="0"/>
    </xf>
    <xf numFmtId="0" fontId="10" fillId="0" borderId="56" xfId="0" applyFont="1" applyBorder="1" applyAlignment="1" applyProtection="1">
      <alignment horizontal="left" vertical="top" wrapText="1"/>
      <protection locked="0"/>
    </xf>
    <xf numFmtId="0" fontId="2" fillId="12" borderId="16" xfId="0" applyFont="1" applyFill="1" applyBorder="1" applyAlignment="1">
      <alignment horizontal="center" vertical="center"/>
    </xf>
    <xf numFmtId="0" fontId="2" fillId="12" borderId="15" xfId="0" applyFont="1" applyFill="1" applyBorder="1" applyAlignment="1">
      <alignment horizontal="center" vertical="center"/>
    </xf>
    <xf numFmtId="0" fontId="9" fillId="11" borderId="64" xfId="0" applyFont="1" applyFill="1" applyBorder="1" applyAlignment="1">
      <alignment horizontal="left" vertical="top" wrapText="1"/>
    </xf>
    <xf numFmtId="0" fontId="9" fillId="11" borderId="22" xfId="0" applyFont="1" applyFill="1" applyBorder="1" applyAlignment="1">
      <alignment horizontal="left" vertical="top" wrapText="1"/>
    </xf>
    <xf numFmtId="0" fontId="10" fillId="5" borderId="29" xfId="0" applyFont="1" applyFill="1" applyBorder="1" applyAlignment="1" applyProtection="1">
      <alignment horizontal="left" vertical="top" wrapText="1"/>
      <protection locked="0"/>
    </xf>
    <xf numFmtId="0" fontId="10" fillId="5" borderId="41" xfId="0" applyFont="1" applyFill="1" applyBorder="1" applyAlignment="1" applyProtection="1">
      <alignment horizontal="left" vertical="top" wrapText="1"/>
      <protection locked="0"/>
    </xf>
    <xf numFmtId="0" fontId="10" fillId="5" borderId="67" xfId="0" applyFont="1" applyFill="1" applyBorder="1" applyAlignment="1" applyProtection="1">
      <alignment horizontal="left" vertical="top" wrapText="1"/>
      <protection locked="0"/>
    </xf>
    <xf numFmtId="0" fontId="9" fillId="12" borderId="65" xfId="0" applyFont="1" applyFill="1" applyBorder="1" applyAlignment="1">
      <alignment horizontal="left" vertical="top" wrapText="1"/>
    </xf>
    <xf numFmtId="0" fontId="9" fillId="12" borderId="69" xfId="0" applyFont="1" applyFill="1" applyBorder="1" applyAlignment="1">
      <alignment horizontal="left" vertical="top" wrapText="1"/>
    </xf>
    <xf numFmtId="0" fontId="10" fillId="0" borderId="65" xfId="0" applyFont="1" applyBorder="1" applyAlignment="1" applyProtection="1">
      <alignment horizontal="left" vertical="top" wrapText="1"/>
      <protection locked="0"/>
    </xf>
    <xf numFmtId="0" fontId="6" fillId="19" borderId="50" xfId="0" applyFont="1" applyFill="1" applyBorder="1" applyAlignment="1">
      <alignment horizontal="center" vertical="top" wrapText="1"/>
    </xf>
    <xf numFmtId="0" fontId="6" fillId="19" borderId="61" xfId="0" applyFont="1" applyFill="1" applyBorder="1" applyAlignment="1">
      <alignment horizontal="center" vertical="top" wrapText="1"/>
    </xf>
    <xf numFmtId="0" fontId="2" fillId="11" borderId="61" xfId="0" applyFont="1" applyFill="1" applyBorder="1" applyAlignment="1">
      <alignment horizontal="center" vertical="center"/>
    </xf>
    <xf numFmtId="0" fontId="2" fillId="11" borderId="21" xfId="0" applyFont="1" applyFill="1" applyBorder="1" applyAlignment="1">
      <alignment horizontal="center" vertical="center"/>
    </xf>
    <xf numFmtId="0" fontId="10" fillId="0" borderId="40" xfId="0" applyFont="1" applyBorder="1" applyAlignment="1" applyProtection="1">
      <alignment horizontal="left" vertical="top" wrapText="1"/>
      <protection locked="0"/>
    </xf>
    <xf numFmtId="0" fontId="2" fillId="19" borderId="50" xfId="0" applyFont="1" applyFill="1" applyBorder="1" applyAlignment="1">
      <alignment horizontal="center" vertical="center"/>
    </xf>
    <xf numFmtId="0" fontId="2" fillId="19" borderId="61" xfId="0" applyFont="1" applyFill="1" applyBorder="1" applyAlignment="1">
      <alignment horizontal="center" vertical="center"/>
    </xf>
    <xf numFmtId="0" fontId="9" fillId="19" borderId="65" xfId="0" applyFont="1" applyFill="1" applyBorder="1" applyAlignment="1">
      <alignment horizontal="left" vertical="top" wrapText="1"/>
    </xf>
    <xf numFmtId="0" fontId="9" fillId="19" borderId="69" xfId="0" applyFont="1" applyFill="1" applyBorder="1" applyAlignment="1">
      <alignment horizontal="left" vertical="top" wrapText="1"/>
    </xf>
    <xf numFmtId="0" fontId="9" fillId="19" borderId="43" xfId="0" applyFont="1" applyFill="1" applyBorder="1" applyAlignment="1">
      <alignment horizontal="left" vertical="top" wrapText="1"/>
    </xf>
    <xf numFmtId="0" fontId="9" fillId="12" borderId="32" xfId="0" applyFont="1" applyFill="1" applyBorder="1" applyAlignment="1">
      <alignment horizontal="left" vertical="top" wrapText="1"/>
    </xf>
    <xf numFmtId="0" fontId="10" fillId="12" borderId="72" xfId="0" applyFont="1" applyFill="1" applyBorder="1" applyAlignment="1">
      <alignment horizontal="left" vertical="top" wrapText="1"/>
    </xf>
    <xf numFmtId="0" fontId="10" fillId="0" borderId="80" xfId="0" applyFont="1" applyBorder="1" applyAlignment="1" applyProtection="1">
      <alignment horizontal="left" vertical="top" wrapText="1"/>
      <protection locked="0"/>
    </xf>
    <xf numFmtId="0" fontId="10" fillId="0" borderId="81" xfId="0" applyFont="1" applyBorder="1" applyAlignment="1" applyProtection="1">
      <alignment horizontal="left" vertical="top" wrapText="1"/>
      <protection locked="0"/>
    </xf>
    <xf numFmtId="0" fontId="2" fillId="4" borderId="24" xfId="0" applyFont="1" applyFill="1" applyBorder="1" applyAlignment="1">
      <alignment horizontal="center" vertical="center"/>
    </xf>
    <xf numFmtId="0" fontId="2" fillId="4" borderId="25" xfId="0" applyFont="1" applyFill="1" applyBorder="1" applyAlignment="1">
      <alignment horizontal="center" vertical="center"/>
    </xf>
    <xf numFmtId="0" fontId="9" fillId="12" borderId="37" xfId="0" applyFont="1" applyFill="1" applyBorder="1" applyAlignment="1">
      <alignment horizontal="left" vertical="top" wrapText="1"/>
    </xf>
    <xf numFmtId="0" fontId="9" fillId="12" borderId="70" xfId="0" applyFont="1" applyFill="1" applyBorder="1" applyAlignment="1">
      <alignment horizontal="left" vertical="top" wrapText="1"/>
    </xf>
    <xf numFmtId="0" fontId="2" fillId="11" borderId="25" xfId="0" applyFont="1" applyFill="1" applyBorder="1" applyAlignment="1">
      <alignment horizontal="center" vertical="center"/>
    </xf>
    <xf numFmtId="0" fontId="9" fillId="12" borderId="38" xfId="0" applyFont="1" applyFill="1" applyBorder="1" applyAlignment="1">
      <alignment horizontal="left" vertical="top" wrapText="1"/>
    </xf>
    <xf numFmtId="0" fontId="9" fillId="12" borderId="39" xfId="0" applyFont="1" applyFill="1" applyBorder="1" applyAlignment="1">
      <alignment horizontal="left" vertical="top" wrapText="1"/>
    </xf>
    <xf numFmtId="0" fontId="9" fillId="12" borderId="6" xfId="0" applyFont="1" applyFill="1" applyBorder="1" applyAlignment="1">
      <alignment horizontal="left" vertical="top" wrapText="1"/>
    </xf>
    <xf numFmtId="0" fontId="10" fillId="0" borderId="22" xfId="0" applyFont="1" applyBorder="1" applyAlignment="1" applyProtection="1">
      <alignment horizontal="left" vertical="top" wrapText="1"/>
      <protection locked="0"/>
    </xf>
    <xf numFmtId="0" fontId="9" fillId="12" borderId="53" xfId="0" applyFont="1" applyFill="1" applyBorder="1" applyAlignment="1">
      <alignment horizontal="left" vertical="top" wrapText="1"/>
    </xf>
    <xf numFmtId="0" fontId="9" fillId="12" borderId="64" xfId="0" applyFont="1" applyFill="1" applyBorder="1" applyAlignment="1">
      <alignment horizontal="left" vertical="top" wrapText="1"/>
    </xf>
    <xf numFmtId="0" fontId="2" fillId="11" borderId="62" xfId="0" applyFont="1" applyFill="1" applyBorder="1" applyAlignment="1">
      <alignment horizontal="center" vertical="center"/>
    </xf>
    <xf numFmtId="0" fontId="2" fillId="11" borderId="27" xfId="0" applyFont="1" applyFill="1" applyBorder="1" applyAlignment="1">
      <alignment horizontal="center" vertical="center"/>
    </xf>
    <xf numFmtId="0" fontId="9" fillId="21" borderId="43" xfId="0" applyFont="1" applyFill="1" applyBorder="1" applyAlignment="1">
      <alignment horizontal="left" vertical="top" wrapText="1"/>
    </xf>
    <xf numFmtId="0" fontId="9" fillId="21" borderId="36" xfId="0" applyFont="1" applyFill="1" applyBorder="1" applyAlignment="1">
      <alignment horizontal="left" vertical="top" wrapText="1"/>
    </xf>
    <xf numFmtId="0" fontId="9" fillId="21" borderId="65" xfId="0" applyFont="1" applyFill="1" applyBorder="1" applyAlignment="1">
      <alignment horizontal="left" vertical="top" wrapText="1"/>
    </xf>
    <xf numFmtId="0" fontId="9" fillId="21" borderId="66" xfId="0" applyFont="1" applyFill="1" applyBorder="1" applyAlignment="1">
      <alignment horizontal="left" vertical="top" wrapText="1"/>
    </xf>
    <xf numFmtId="0" fontId="10" fillId="0" borderId="73" xfId="0" applyFont="1" applyBorder="1" applyAlignment="1" applyProtection="1">
      <alignment vertical="top" wrapText="1"/>
      <protection locked="0"/>
    </xf>
    <xf numFmtId="0" fontId="10" fillId="0" borderId="51" xfId="0" applyFont="1" applyBorder="1" applyAlignment="1" applyProtection="1">
      <alignment vertical="top" wrapText="1"/>
      <protection locked="0"/>
    </xf>
    <xf numFmtId="0" fontId="10" fillId="0" borderId="72" xfId="0" applyFont="1" applyBorder="1" applyAlignment="1" applyProtection="1">
      <alignment vertical="top" wrapText="1"/>
      <protection locked="0"/>
    </xf>
    <xf numFmtId="0" fontId="9" fillId="7" borderId="47" xfId="0" applyFont="1" applyFill="1" applyBorder="1" applyAlignment="1">
      <alignment vertical="top" wrapText="1"/>
    </xf>
    <xf numFmtId="0" fontId="2" fillId="19" borderId="25" xfId="0" applyFont="1" applyFill="1" applyBorder="1" applyAlignment="1">
      <alignment horizontal="center" vertical="center"/>
    </xf>
    <xf numFmtId="0" fontId="9" fillId="33" borderId="29" xfId="0" applyFont="1" applyFill="1" applyBorder="1" applyAlignment="1">
      <alignment vertical="top" wrapText="1"/>
    </xf>
    <xf numFmtId="0" fontId="9" fillId="33" borderId="18" xfId="0" applyFont="1" applyFill="1" applyBorder="1" applyAlignment="1">
      <alignment vertical="top" wrapText="1"/>
    </xf>
    <xf numFmtId="0" fontId="10" fillId="0" borderId="43" xfId="0" applyFont="1" applyBorder="1" applyAlignment="1" applyProtection="1">
      <alignment vertical="top" wrapText="1"/>
      <protection locked="0"/>
    </xf>
    <xf numFmtId="0" fontId="0" fillId="0" borderId="47" xfId="0" applyBorder="1" applyAlignment="1">
      <alignment vertical="top" wrapText="1"/>
    </xf>
    <xf numFmtId="0" fontId="10" fillId="0" borderId="65" xfId="0" applyFont="1" applyBorder="1" applyAlignment="1" applyProtection="1">
      <alignment vertical="top" wrapText="1"/>
      <protection locked="0"/>
    </xf>
    <xf numFmtId="0" fontId="0" fillId="0" borderId="69" xfId="0" applyBorder="1" applyAlignment="1">
      <alignment vertical="top" wrapText="1"/>
    </xf>
    <xf numFmtId="0" fontId="10" fillId="5" borderId="65" xfId="0" applyFont="1" applyFill="1" applyBorder="1" applyAlignment="1" applyProtection="1">
      <alignment vertical="top" wrapText="1"/>
      <protection locked="0"/>
    </xf>
    <xf numFmtId="0" fontId="10" fillId="5" borderId="66" xfId="0" applyFont="1" applyFill="1" applyBorder="1" applyAlignment="1" applyProtection="1">
      <alignment vertical="top" wrapText="1"/>
      <protection locked="0"/>
    </xf>
    <xf numFmtId="0" fontId="9" fillId="33" borderId="65" xfId="0" applyFont="1" applyFill="1" applyBorder="1" applyAlignment="1">
      <alignment horizontal="left" vertical="top" wrapText="1"/>
    </xf>
    <xf numFmtId="0" fontId="9" fillId="33" borderId="66" xfId="0" applyFont="1" applyFill="1" applyBorder="1" applyAlignment="1">
      <alignment horizontal="left" vertical="top" wrapText="1"/>
    </xf>
    <xf numFmtId="0" fontId="9" fillId="33" borderId="61" xfId="0" applyFont="1" applyFill="1" applyBorder="1" applyAlignment="1">
      <alignment horizontal="left" vertical="top" wrapText="1"/>
    </xf>
    <xf numFmtId="0" fontId="9" fillId="33" borderId="21" xfId="0" applyFont="1" applyFill="1" applyBorder="1" applyAlignment="1">
      <alignment horizontal="left" vertical="top" wrapText="1"/>
    </xf>
    <xf numFmtId="0" fontId="9" fillId="33" borderId="69" xfId="0" applyFont="1" applyFill="1" applyBorder="1" applyAlignment="1">
      <alignment horizontal="left" vertical="top" wrapText="1"/>
    </xf>
    <xf numFmtId="0" fontId="9" fillId="33" borderId="73" xfId="0" applyFont="1" applyFill="1" applyBorder="1" applyAlignment="1">
      <alignment horizontal="left" vertical="top" wrapText="1"/>
    </xf>
    <xf numFmtId="0" fontId="9" fillId="33" borderId="72" xfId="0" applyFont="1" applyFill="1" applyBorder="1" applyAlignment="1">
      <alignment horizontal="left" vertical="top" wrapText="1"/>
    </xf>
    <xf numFmtId="0" fontId="0" fillId="0" borderId="72" xfId="0" applyBorder="1" applyAlignment="1">
      <alignment vertical="top" wrapText="1"/>
    </xf>
    <xf numFmtId="0" fontId="33" fillId="2" borderId="24" xfId="0" applyFont="1" applyFill="1" applyBorder="1" applyAlignment="1">
      <alignment horizontal="center" vertical="center"/>
    </xf>
    <xf numFmtId="0" fontId="33" fillId="2" borderId="21" xfId="0" applyFont="1" applyFill="1" applyBorder="1" applyAlignment="1">
      <alignment horizontal="center" vertical="center"/>
    </xf>
    <xf numFmtId="0" fontId="5" fillId="31" borderId="23" xfId="0" applyFont="1" applyFill="1" applyBorder="1" applyAlignment="1">
      <alignment horizontal="left" vertical="top"/>
    </xf>
    <xf numFmtId="0" fontId="5" fillId="31" borderId="10" xfId="0" applyFont="1" applyFill="1" applyBorder="1" applyAlignment="1">
      <alignment horizontal="left" vertical="top"/>
    </xf>
    <xf numFmtId="0" fontId="4" fillId="31" borderId="23" xfId="0" applyFont="1" applyFill="1" applyBorder="1" applyAlignment="1">
      <alignment horizontal="left" vertical="top"/>
    </xf>
    <xf numFmtId="0" fontId="4" fillId="31" borderId="10" xfId="0" applyFont="1" applyFill="1" applyBorder="1" applyAlignment="1">
      <alignment horizontal="left" vertical="top"/>
    </xf>
    <xf numFmtId="0" fontId="9" fillId="19" borderId="22" xfId="0" applyFont="1" applyFill="1" applyBorder="1" applyAlignment="1"/>
  </cellXfs>
  <cellStyles count="7">
    <cellStyle name="Lien hypertexte" xfId="5" builtinId="8" hidden="1"/>
    <cellStyle name="Lien hypertexte" xfId="3" builtinId="8" hidden="1"/>
    <cellStyle name="Lien hypertexte" xfId="1" builtinId="8" hidden="1"/>
    <cellStyle name="Lien hypertexte visité" xfId="6" builtinId="9" hidden="1"/>
    <cellStyle name="Lien hypertexte visité" xfId="4" builtinId="9" hidden="1"/>
    <cellStyle name="Lien hypertexte visité" xfId="2" builtinId="9" hidden="1"/>
    <cellStyle name="Normal" xfId="0" builtinId="0"/>
  </cellStyles>
  <dxfs count="140">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s>
  <tableStyles count="0" defaultTableStyle="TableStyleMedium9" defaultPivotStyle="PivotStyleLight16"/>
  <colors>
    <mruColors>
      <color rgb="FF785B97"/>
      <color rgb="FFB1A0C7"/>
      <color rgb="FF72569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4800740740740701"/>
          <c:y val="0.192150925925926"/>
          <c:w val="0.50986481481481505"/>
          <c:h val="0.50986481481481505"/>
        </c:manualLayout>
      </c:layout>
      <c:radarChart>
        <c:radarStyle val="marker"/>
        <c:varyColors val="0"/>
        <c:ser>
          <c:idx val="0"/>
          <c:order val="0"/>
          <c:tx>
            <c:v>Present profile</c:v>
          </c:tx>
          <c:spPr>
            <a:ln>
              <a:solidFill>
                <a:srgbClr val="C00000"/>
              </a:solidFill>
            </a:ln>
          </c:spPr>
          <c:marker>
            <c:symbol val="diamond"/>
            <c:size val="7"/>
            <c:spPr>
              <a:solidFill>
                <a:srgbClr val="C00000"/>
              </a:solidFill>
              <a:ln cmpd="sng">
                <a:solidFill>
                  <a:srgbClr val="C00000"/>
                </a:solidFill>
              </a:ln>
            </c:spPr>
          </c:marker>
          <c:cat>
            <c:multiLvlStrRef>
              <c:f>Profile!$A$14:$B$19</c:f>
              <c:multiLvlStrCache>
                <c:ptCount val="6"/>
                <c:lvl/>
                <c:lvl>
                  <c:pt idx="0">
                    <c:v>1. WORKING CONDITIONS</c:v>
                  </c:pt>
                  <c:pt idx="1">
                    <c:v>2. LAND &amp; WATER RIGHTS</c:v>
                  </c:pt>
                  <c:pt idx="2">
                    <c:v>3. GENDER EQUALITY</c:v>
                  </c:pt>
                  <c:pt idx="3">
                    <c:v>4. FOOD AND NUTRITION SECURITY</c:v>
                  </c:pt>
                  <c:pt idx="4">
                    <c:v>5. SOCIAL CAPITAL</c:v>
                  </c:pt>
                  <c:pt idx="5">
                    <c:v>6. LIVING CONDITIONS</c:v>
                  </c:pt>
                </c:lvl>
              </c:multiLvlStrCache>
            </c:multiLvlStrRef>
          </c:cat>
          <c:val>
            <c:numRef>
              <c:f>Profile!$D$14:$D$19</c:f>
              <c:numCache>
                <c:formatCode>0.00</c:formatCode>
                <c:ptCount val="6"/>
                <c:pt idx="0">
                  <c:v>3.0750000000000002</c:v>
                </c:pt>
                <c:pt idx="1">
                  <c:v>2.125</c:v>
                </c:pt>
                <c:pt idx="2">
                  <c:v>2.65</c:v>
                </c:pt>
                <c:pt idx="3">
                  <c:v>2.125</c:v>
                </c:pt>
                <c:pt idx="4">
                  <c:v>2.0833333333333335</c:v>
                </c:pt>
                <c:pt idx="5">
                  <c:v>2.1111111111111112</c:v>
                </c:pt>
              </c:numCache>
            </c:numRef>
          </c:val>
          <c:extLst>
            <c:ext xmlns:c16="http://schemas.microsoft.com/office/drawing/2014/chart" uri="{C3380CC4-5D6E-409C-BE32-E72D297353CC}">
              <c16:uniqueId val="{00000000-6AE1-45EF-9C1C-18AD718B42C0}"/>
            </c:ext>
          </c:extLst>
        </c:ser>
        <c:ser>
          <c:idx val="2"/>
          <c:order val="1"/>
          <c:tx>
            <c:strRef>
              <c:f>Profile!$F$12</c:f>
              <c:strCache>
                <c:ptCount val="1"/>
                <c:pt idx="0">
                  <c:v>Previous profile</c:v>
                </c:pt>
              </c:strCache>
            </c:strRef>
          </c:tx>
          <c:marker>
            <c:symbol val="none"/>
          </c:marker>
          <c:cat>
            <c:multiLvlStrRef>
              <c:f>Profile!$A$14:$B$19</c:f>
              <c:multiLvlStrCache>
                <c:ptCount val="6"/>
                <c:lvl/>
                <c:lvl>
                  <c:pt idx="0">
                    <c:v>1. WORKING CONDITIONS</c:v>
                  </c:pt>
                  <c:pt idx="1">
                    <c:v>2. LAND &amp; WATER RIGHTS</c:v>
                  </c:pt>
                  <c:pt idx="2">
                    <c:v>3. GENDER EQUALITY</c:v>
                  </c:pt>
                  <c:pt idx="3">
                    <c:v>4. FOOD AND NUTRITION SECURITY</c:v>
                  </c:pt>
                  <c:pt idx="4">
                    <c:v>5. SOCIAL CAPITAL</c:v>
                  </c:pt>
                  <c:pt idx="5">
                    <c:v>6. LIVING CONDITIONS</c:v>
                  </c:pt>
                </c:lvl>
              </c:multiLvlStrCache>
            </c:multiLvlStrRef>
          </c:cat>
          <c:val>
            <c:numRef>
              <c:f>Profile!$G$14:$G$19</c:f>
              <c:numCache>
                <c:formatCode>0.00</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1-6AE1-45EF-9C1C-18AD718B42C0}"/>
            </c:ext>
          </c:extLst>
        </c:ser>
        <c:dLbls>
          <c:showLegendKey val="0"/>
          <c:showVal val="0"/>
          <c:showCatName val="0"/>
          <c:showSerName val="0"/>
          <c:showPercent val="0"/>
          <c:showBubbleSize val="0"/>
        </c:dLbls>
        <c:axId val="2097622360"/>
        <c:axId val="2104071384"/>
      </c:radarChart>
      <c:catAx>
        <c:axId val="2097622360"/>
        <c:scaling>
          <c:orientation val="minMax"/>
        </c:scaling>
        <c:delete val="0"/>
        <c:axPos val="b"/>
        <c:majorGridlines/>
        <c:numFmt formatCode="@" sourceLinked="0"/>
        <c:majorTickMark val="none"/>
        <c:minorTickMark val="none"/>
        <c:tickLblPos val="nextTo"/>
        <c:spPr>
          <a:ln w="9525">
            <a:noFill/>
          </a:ln>
        </c:spPr>
        <c:txPr>
          <a:bodyPr rot="0" vert="horz"/>
          <a:lstStyle/>
          <a:p>
            <a:pPr>
              <a:defRPr b="1"/>
            </a:pPr>
            <a:endParaRPr lang="en-US"/>
          </a:p>
        </c:txPr>
        <c:crossAx val="2104071384"/>
        <c:crosses val="autoZero"/>
        <c:auto val="0"/>
        <c:lblAlgn val="ctr"/>
        <c:lblOffset val="100"/>
        <c:noMultiLvlLbl val="0"/>
      </c:catAx>
      <c:valAx>
        <c:axId val="2104071384"/>
        <c:scaling>
          <c:orientation val="minMax"/>
          <c:max val="4"/>
          <c:min val="0"/>
        </c:scaling>
        <c:delete val="0"/>
        <c:axPos val="l"/>
        <c:majorGridlines/>
        <c:numFmt formatCode="@" sourceLinked="0"/>
        <c:majorTickMark val="out"/>
        <c:minorTickMark val="none"/>
        <c:tickLblPos val="nextTo"/>
        <c:txPr>
          <a:bodyPr rot="0" vert="horz"/>
          <a:lstStyle/>
          <a:p>
            <a:pPr>
              <a:defRPr/>
            </a:pPr>
            <a:endParaRPr lang="en-US"/>
          </a:p>
        </c:txPr>
        <c:crossAx val="2097622360"/>
        <c:crosses val="autoZero"/>
        <c:crossBetween val="between"/>
      </c:valAx>
    </c:plotArea>
    <c:legend>
      <c:legendPos val="b"/>
      <c:overlay val="1"/>
    </c:legend>
    <c:plotVisOnly val="1"/>
    <c:dispBlanksAs val="gap"/>
    <c:showDLblsOverMax val="0"/>
  </c:chart>
  <c:spPr>
    <a:solidFill>
      <a:schemeClr val="bg1"/>
    </a:solidFill>
  </c:spPr>
  <c:printSettings>
    <c:headerFooter alignWithMargins="0"/>
    <c:pageMargins b="1" l="0.750000000000003" r="0.750000000000003" t="1" header="0.5" footer="0.5"/>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absolute">
    <xdr:from>
      <xdr:col>7</xdr:col>
      <xdr:colOff>134992</xdr:colOff>
      <xdr:row>3</xdr:row>
      <xdr:rowOff>99520</xdr:rowOff>
    </xdr:from>
    <xdr:to>
      <xdr:col>15</xdr:col>
      <xdr:colOff>300626</xdr:colOff>
      <xdr:row>21</xdr:row>
      <xdr:rowOff>1241101</xdr:rowOff>
    </xdr:to>
    <xdr:graphicFrame macro="">
      <xdr:nvGraphicFramePr>
        <xdr:cNvPr id="4097" name="Chart 1">
          <a:extLst>
            <a:ext uri="{FF2B5EF4-FFF2-40B4-BE49-F238E27FC236}">
              <a16:creationId xmlns:a16="http://schemas.microsoft.com/office/drawing/2014/main" id="{00000000-0008-0000-0000-0000011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J29"/>
  <sheetViews>
    <sheetView view="pageBreakPreview" zoomScaleSheetLayoutView="100" workbookViewId="0">
      <pane ySplit="3" topLeftCell="A4" activePane="bottomLeft" state="frozen"/>
      <selection pane="bottomLeft" activeCell="B4" sqref="B4"/>
    </sheetView>
  </sheetViews>
  <sheetFormatPr defaultColWidth="8.85546875" defaultRowHeight="12"/>
  <cols>
    <col min="1" max="1" width="20" customWidth="1"/>
    <col min="2" max="2" width="13.28515625" customWidth="1"/>
    <col min="3" max="3" width="14.28515625" customWidth="1"/>
    <col min="4" max="4" width="10.42578125" customWidth="1"/>
    <col min="5" max="5" width="8.42578125" customWidth="1"/>
    <col min="6" max="6" width="13.42578125" customWidth="1"/>
    <col min="7" max="7" width="11.28515625" customWidth="1"/>
    <col min="9" max="9" width="10.85546875" hidden="1" customWidth="1"/>
  </cols>
  <sheetData>
    <row r="1" spans="1:10" ht="22.5" customHeight="1" thickBot="1">
      <c r="A1" s="452" t="s">
        <v>0</v>
      </c>
      <c r="B1" s="453"/>
      <c r="C1" s="454"/>
      <c r="D1" s="397" t="s">
        <v>1</v>
      </c>
      <c r="E1" s="327"/>
      <c r="F1" s="423" t="s">
        <v>2</v>
      </c>
      <c r="G1" s="424"/>
      <c r="I1" s="217"/>
    </row>
    <row r="2" spans="1:10" ht="16.5" customHeight="1" thickBot="1">
      <c r="A2" s="399"/>
      <c r="B2" s="113"/>
      <c r="C2" s="113"/>
      <c r="D2" s="328" t="s">
        <v>3</v>
      </c>
      <c r="E2" s="425" t="s">
        <v>4</v>
      </c>
      <c r="F2" s="425"/>
      <c r="G2" s="426"/>
    </row>
    <row r="3" spans="1:10" ht="18" customHeight="1" thickBot="1">
      <c r="A3" s="15" t="s">
        <v>5</v>
      </c>
      <c r="B3" s="427" t="s">
        <v>6</v>
      </c>
      <c r="C3" s="428"/>
      <c r="D3" s="16"/>
      <c r="G3" s="14"/>
      <c r="J3" s="284"/>
    </row>
    <row r="4" spans="1:10" ht="13.5" customHeight="1">
      <c r="A4" s="13"/>
      <c r="G4" s="14"/>
    </row>
    <row r="5" spans="1:10" ht="20.25" customHeight="1">
      <c r="G5" s="14"/>
    </row>
    <row r="6" spans="1:10" ht="18" customHeight="1">
      <c r="G6" s="14"/>
    </row>
    <row r="7" spans="1:10" ht="18" customHeight="1">
      <c r="G7" s="14"/>
    </row>
    <row r="8" spans="1:10" ht="18" customHeight="1">
      <c r="G8" s="14"/>
    </row>
    <row r="9" spans="1:10" ht="18" customHeight="1">
      <c r="G9" s="14"/>
    </row>
    <row r="10" spans="1:10" ht="6" customHeight="1" thickBot="1">
      <c r="A10" s="13"/>
      <c r="G10" s="14"/>
    </row>
    <row r="11" spans="1:10" ht="12.95" hidden="1" thickBot="1">
      <c r="A11" s="13"/>
      <c r="G11" s="14"/>
    </row>
    <row r="12" spans="1:10" ht="12.95" thickBot="1">
      <c r="A12" s="444" t="s">
        <v>7</v>
      </c>
      <c r="B12" s="445"/>
      <c r="C12" s="448" t="s">
        <v>8</v>
      </c>
      <c r="D12" s="449"/>
      <c r="E12" s="429" t="s">
        <v>9</v>
      </c>
      <c r="F12" s="17" t="s">
        <v>10</v>
      </c>
      <c r="G12" s="18" t="str">
        <f>Register!H3</f>
        <v>../../20..</v>
      </c>
    </row>
    <row r="13" spans="1:10" ht="12.95" thickBot="1">
      <c r="A13" s="446"/>
      <c r="B13" s="447"/>
      <c r="C13" s="86" t="s">
        <v>11</v>
      </c>
      <c r="D13" s="87" t="s">
        <v>12</v>
      </c>
      <c r="E13" s="430"/>
      <c r="F13" s="19" t="s">
        <v>11</v>
      </c>
      <c r="G13" s="20" t="s">
        <v>12</v>
      </c>
      <c r="I13" s="218" t="s">
        <v>13</v>
      </c>
    </row>
    <row r="14" spans="1:10" ht="12.95">
      <c r="A14" s="434" t="str">
        <f>Register!A5</f>
        <v>1. WORKING CONDITIONS</v>
      </c>
      <c r="B14" s="435"/>
      <c r="C14" s="329" t="str">
        <f>Register!C10</f>
        <v>Substantial</v>
      </c>
      <c r="D14" s="313">
        <f>Register!B10</f>
        <v>3.0750000000000002</v>
      </c>
      <c r="E14" s="314" t="str">
        <f>Register!D10</f>
        <v>↑</v>
      </c>
      <c r="F14" s="21" t="str">
        <f>Register!I10</f>
        <v>Not at all</v>
      </c>
      <c r="G14" s="320">
        <f>Register!H10</f>
        <v>0</v>
      </c>
      <c r="I14" s="219" t="e">
        <f>Register!#REF!</f>
        <v>#REF!</v>
      </c>
    </row>
    <row r="15" spans="1:10" ht="12.95">
      <c r="A15" s="436" t="str">
        <f>Register!A11</f>
        <v>2. LAND &amp; WATER RIGHTS</v>
      </c>
      <c r="B15" s="437"/>
      <c r="C15" s="330" t="str">
        <f>Register!C15</f>
        <v>Moderate/Low</v>
      </c>
      <c r="D15" s="315">
        <f>Register!B15</f>
        <v>2.125</v>
      </c>
      <c r="E15" s="316" t="str">
        <f>Register!D15</f>
        <v>↑</v>
      </c>
      <c r="F15" s="22" t="str">
        <f>Register!I15</f>
        <v>Not at all</v>
      </c>
      <c r="G15" s="321">
        <f>Register!H15</f>
        <v>0</v>
      </c>
      <c r="I15" s="220" t="e">
        <f>Register!#REF!</f>
        <v>#REF!</v>
      </c>
    </row>
    <row r="16" spans="1:10" ht="12.95">
      <c r="A16" s="438" t="str">
        <f>Register!A16</f>
        <v>3. GENDER EQUALITY</v>
      </c>
      <c r="B16" s="439"/>
      <c r="C16" s="330" t="str">
        <f>Register!C22</f>
        <v>Substantial</v>
      </c>
      <c r="D16" s="315">
        <f>Register!B22</f>
        <v>2.65</v>
      </c>
      <c r="E16" s="316" t="str">
        <f>Register!D22</f>
        <v>↑</v>
      </c>
      <c r="F16" s="22" t="str">
        <f>Register!I22</f>
        <v>Not at all</v>
      </c>
      <c r="G16" s="321">
        <f>Register!H22</f>
        <v>0</v>
      </c>
      <c r="I16" s="220" t="e">
        <f>Register!#REF!</f>
        <v>#REF!</v>
      </c>
    </row>
    <row r="17" spans="1:9" ht="12.95">
      <c r="A17" s="440" t="str">
        <f>Register!A23</f>
        <v>4. FOOD AND NUTRITION SECURITY</v>
      </c>
      <c r="B17" s="441"/>
      <c r="C17" s="330" t="str">
        <f>Register!C28</f>
        <v>Moderate/Low</v>
      </c>
      <c r="D17" s="315">
        <f>Register!B28</f>
        <v>2.125</v>
      </c>
      <c r="E17" s="316" t="str">
        <f>Register!D28</f>
        <v>↑</v>
      </c>
      <c r="F17" s="22" t="str">
        <f>Register!I28</f>
        <v>Not at all</v>
      </c>
      <c r="G17" s="321">
        <f>Register!H28</f>
        <v>0</v>
      </c>
      <c r="I17" s="220" t="e">
        <f>Register!#REF!</f>
        <v>#REF!</v>
      </c>
    </row>
    <row r="18" spans="1:9" ht="12.95">
      <c r="A18" s="450" t="str">
        <f>Register!A29</f>
        <v>5. SOCIAL CAPITAL</v>
      </c>
      <c r="B18" s="451"/>
      <c r="C18" s="330" t="str">
        <f>Register!C33</f>
        <v>Moderate/Low</v>
      </c>
      <c r="D18" s="317">
        <f>Register!B33</f>
        <v>2.0833333333333335</v>
      </c>
      <c r="E18" s="316" t="str">
        <f>Register!D33</f>
        <v>↑</v>
      </c>
      <c r="F18" s="307" t="str">
        <f>Register!I33</f>
        <v>Not at all</v>
      </c>
      <c r="G18" s="321">
        <f>Register!H33</f>
        <v>0</v>
      </c>
      <c r="I18" s="306"/>
    </row>
    <row r="19" spans="1:9" ht="14.1" thickBot="1">
      <c r="A19" s="442" t="str">
        <f>Register!A34</f>
        <v>6. LIVING CONDITIONS</v>
      </c>
      <c r="B19" s="443"/>
      <c r="C19" s="331" t="str">
        <f>Register!C39</f>
        <v>Moderate/Low</v>
      </c>
      <c r="D19" s="318">
        <f>Register!B39</f>
        <v>2.1111111111111112</v>
      </c>
      <c r="E19" s="319" t="str">
        <f>Register!D39</f>
        <v>↑</v>
      </c>
      <c r="F19" s="23" t="str">
        <f>Register!I39</f>
        <v>Not at all</v>
      </c>
      <c r="G19" s="322">
        <f>Register!H39</f>
        <v>0</v>
      </c>
      <c r="I19" s="221" t="e">
        <f>Register!#REF!</f>
        <v>#REF!</v>
      </c>
    </row>
    <row r="20" spans="1:9" s="25" customFormat="1" ht="9" customHeight="1" thickBot="1">
      <c r="A20" s="24"/>
      <c r="E20"/>
      <c r="F20"/>
      <c r="G20" s="14"/>
      <c r="I20" s="222" t="e">
        <f>AVERAGE(I14:I19)</f>
        <v>#REF!</v>
      </c>
    </row>
    <row r="21" spans="1:9" ht="12.95" thickBot="1">
      <c r="A21" s="431" t="s">
        <v>14</v>
      </c>
      <c r="B21" s="432"/>
      <c r="C21" s="432"/>
      <c r="D21" s="432"/>
      <c r="E21" s="432"/>
      <c r="F21" s="432"/>
      <c r="G21" s="433"/>
    </row>
    <row r="22" spans="1:9" ht="107.25" customHeight="1" thickBot="1">
      <c r="A22" s="410"/>
      <c r="B22" s="411"/>
      <c r="C22" s="411"/>
      <c r="D22" s="411"/>
      <c r="E22" s="411"/>
      <c r="F22" s="411"/>
      <c r="G22" s="412"/>
    </row>
    <row r="23" spans="1:9" ht="7.5" customHeight="1" thickBot="1">
      <c r="A23" s="13"/>
      <c r="G23" s="14"/>
    </row>
    <row r="24" spans="1:9" ht="12.95" thickBot="1">
      <c r="A24" s="413" t="s">
        <v>15</v>
      </c>
      <c r="B24" s="414"/>
      <c r="C24" s="414"/>
      <c r="D24" s="421"/>
      <c r="E24" s="421"/>
      <c r="F24" s="421"/>
      <c r="G24" s="422"/>
    </row>
    <row r="25" spans="1:9" ht="105.75" customHeight="1" thickBot="1">
      <c r="A25" s="410"/>
      <c r="B25" s="416"/>
      <c r="C25" s="416"/>
      <c r="D25" s="416"/>
      <c r="E25" s="416"/>
      <c r="F25" s="416"/>
      <c r="G25" s="417"/>
    </row>
    <row r="26" spans="1:9" ht="12.95" thickBot="1">
      <c r="A26" s="413" t="s">
        <v>16</v>
      </c>
      <c r="B26" s="414"/>
      <c r="C26" s="414"/>
      <c r="D26" s="414"/>
      <c r="E26" s="414"/>
      <c r="F26" s="414"/>
      <c r="G26" s="415"/>
    </row>
    <row r="27" spans="1:9" ht="83.25" customHeight="1" thickBot="1">
      <c r="A27" s="418"/>
      <c r="B27" s="419"/>
      <c r="C27" s="419"/>
      <c r="D27" s="419"/>
      <c r="E27" s="419"/>
      <c r="F27" s="419"/>
      <c r="G27" s="420"/>
    </row>
    <row r="28" spans="1:9" ht="12.95" thickBot="1">
      <c r="A28" s="413" t="s">
        <v>17</v>
      </c>
      <c r="B28" s="414"/>
      <c r="C28" s="414"/>
      <c r="D28" s="414"/>
      <c r="E28" s="414"/>
      <c r="F28" s="414"/>
      <c r="G28" s="415"/>
    </row>
    <row r="29" spans="1:9" ht="83.25" customHeight="1" thickBot="1">
      <c r="A29" s="410"/>
      <c r="B29" s="411"/>
      <c r="C29" s="411"/>
      <c r="D29" s="411"/>
      <c r="E29" s="411"/>
      <c r="F29" s="411"/>
      <c r="G29" s="412"/>
    </row>
  </sheetData>
  <sheetProtection password="CC15" sheet="1" objects="1" scenarios="1" formatRows="0"/>
  <mergeCells count="21">
    <mergeCell ref="F1:G1"/>
    <mergeCell ref="E2:G2"/>
    <mergeCell ref="B3:C3"/>
    <mergeCell ref="E12:E13"/>
    <mergeCell ref="A21:G21"/>
    <mergeCell ref="A14:B14"/>
    <mergeCell ref="A15:B15"/>
    <mergeCell ref="A16:B16"/>
    <mergeCell ref="A17:B17"/>
    <mergeCell ref="A19:B19"/>
    <mergeCell ref="A12:B13"/>
    <mergeCell ref="C12:D12"/>
    <mergeCell ref="A18:B18"/>
    <mergeCell ref="A1:C1"/>
    <mergeCell ref="A29:G29"/>
    <mergeCell ref="A28:G28"/>
    <mergeCell ref="A22:G22"/>
    <mergeCell ref="A25:G25"/>
    <mergeCell ref="A26:G26"/>
    <mergeCell ref="A27:G27"/>
    <mergeCell ref="A24:G24"/>
  </mergeCells>
  <phoneticPr fontId="1" type="noConversion"/>
  <conditionalFormatting sqref="A8:G9">
    <cfRule type="cellIs" dxfId="139" priority="1" operator="equal">
      <formula>"High"</formula>
    </cfRule>
    <cfRule type="cellIs" dxfId="138" priority="2" operator="equal">
      <formula>"Substantial"</formula>
    </cfRule>
    <cfRule type="cellIs" dxfId="137" priority="3" operator="equal">
      <formula>"Moderate"</formula>
    </cfRule>
    <cfRule type="cellIs" dxfId="136" priority="4" operator="equal">
      <formula>"Low"</formula>
    </cfRule>
  </conditionalFormatting>
  <pageMargins left="0.70866141732283472" right="0.70866141732283472" top="0.74803149606299213" bottom="0.74803149606299213" header="0.31496062992125984" footer="0.31496062992125984"/>
  <pageSetup paperSize="9" scale="97" orientation="portrait"/>
  <headerFooter alignWithMargins="0"/>
  <colBreaks count="1" manualBreakCount="1">
    <brk id="7" max="1048575" man="1"/>
  </colBreaks>
  <drawing r:id="rId1"/>
  <extLst>
    <ext xmlns:x14="http://schemas.microsoft.com/office/spreadsheetml/2009/9/main" uri="{78C0D931-6437-407d-A8EE-F0AAD7539E65}">
      <x14:conditionalFormattings>
        <x14:conditionalFormatting xmlns:xm="http://schemas.microsoft.com/office/excel/2006/main">
          <x14:cfRule type="cellIs" priority="9" operator="equal" id="{34BB3A6B-5693-4104-B882-7EC3C2744687}">
            <xm:f>Register!$L$6</xm:f>
            <x14:dxf>
              <fill>
                <patternFill>
                  <bgColor rgb="FFFF0000"/>
                </patternFill>
              </fill>
            </x14:dxf>
          </x14:cfRule>
          <x14:cfRule type="cellIs" priority="10" operator="equal" id="{92867827-A734-4EBD-859A-FC93914BAC5D}">
            <xm:f>Register!$L$5</xm:f>
            <x14:dxf>
              <fill>
                <patternFill>
                  <bgColor rgb="FFFFC000"/>
                </patternFill>
              </fill>
            </x14:dxf>
          </x14:cfRule>
          <x14:cfRule type="cellIs" priority="11" operator="equal" id="{F24A8D15-038A-4A74-8DFE-EBD1E2C1A6B6}">
            <xm:f>Register!$L$4</xm:f>
            <x14:dxf>
              <fill>
                <patternFill>
                  <bgColor rgb="FF92D050"/>
                </patternFill>
              </fill>
            </x14:dxf>
          </x14:cfRule>
          <x14:cfRule type="cellIs" priority="12" operator="equal" id="{4E30DD93-1A47-4844-9856-E0E8EBD88FFA}">
            <xm:f>Register!$L$3</xm:f>
            <x14:dxf>
              <fill>
                <patternFill>
                  <bgColor rgb="FF00B050"/>
                </patternFill>
              </fill>
            </x14:dxf>
          </x14:cfRule>
          <xm:sqref>A5:G17 A19:G19 A18 C18:G18</xm:sqref>
        </x14:conditionalFormatting>
      </x14:conditionalFormatting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O46"/>
  <sheetViews>
    <sheetView tabSelected="1" zoomScaleSheetLayoutView="100" workbookViewId="0">
      <pane ySplit="4" topLeftCell="A5" activePane="bottomLeft" state="frozen"/>
      <selection pane="bottomLeft" activeCell="B9" sqref="B9 L3:L6"/>
    </sheetView>
  </sheetViews>
  <sheetFormatPr defaultColWidth="8.85546875" defaultRowHeight="12"/>
  <cols>
    <col min="1" max="1" width="36.7109375" customWidth="1"/>
    <col min="2" max="2" width="10.28515625" style="274" customWidth="1"/>
    <col min="3" max="3" width="15.140625" style="25" customWidth="1"/>
    <col min="4" max="4" width="6.28515625" style="25" customWidth="1"/>
    <col min="5" max="5" width="66.42578125" customWidth="1"/>
    <col min="6" max="7" width="39.28515625" customWidth="1"/>
    <col min="8" max="8" width="6" style="274" customWidth="1"/>
    <col min="9" max="9" width="14.140625" style="25" customWidth="1"/>
    <col min="10" max="10" width="8.85546875" hidden="1" customWidth="1"/>
    <col min="11" max="11" width="9.140625" hidden="1" customWidth="1"/>
    <col min="12" max="12" width="14.85546875" hidden="1" customWidth="1"/>
    <col min="13" max="13" width="9.140625" hidden="1" customWidth="1"/>
    <col min="14" max="14" width="9.140625" customWidth="1"/>
  </cols>
  <sheetData>
    <row r="1" spans="1:15" s="105" customFormat="1" ht="27.75" customHeight="1" thickBot="1">
      <c r="A1" s="459" t="str">
        <f>Profile!F1</f>
        <v>Café</v>
      </c>
      <c r="B1" s="460"/>
      <c r="C1" s="366" t="s">
        <v>18</v>
      </c>
      <c r="D1" s="455" t="str">
        <f>Profile!E2</f>
        <v>Ecuador</v>
      </c>
      <c r="E1" s="456"/>
      <c r="F1" s="364" t="s">
        <v>19</v>
      </c>
      <c r="G1" s="365" t="str">
        <f>Profile!B3</f>
        <v>20 / 10 / 2021</v>
      </c>
      <c r="H1" s="457" t="s">
        <v>20</v>
      </c>
      <c r="I1" s="458"/>
      <c r="M1" s="106"/>
    </row>
    <row r="2" spans="1:15" s="105" customFormat="1" ht="10.5" customHeight="1">
      <c r="A2" s="463" t="s">
        <v>21</v>
      </c>
      <c r="B2" s="475" t="s">
        <v>12</v>
      </c>
      <c r="C2" s="478" t="s">
        <v>11</v>
      </c>
      <c r="D2" s="466" t="s">
        <v>9</v>
      </c>
      <c r="E2" s="472" t="s">
        <v>22</v>
      </c>
      <c r="F2" s="466" t="s">
        <v>23</v>
      </c>
      <c r="G2" s="469" t="s">
        <v>24</v>
      </c>
      <c r="H2" s="457" t="s">
        <v>25</v>
      </c>
      <c r="I2" s="458"/>
      <c r="M2" s="106"/>
    </row>
    <row r="3" spans="1:15" s="106" customFormat="1" ht="13.5" customHeight="1" thickBot="1">
      <c r="A3" s="464"/>
      <c r="B3" s="476"/>
      <c r="C3" s="479"/>
      <c r="D3" s="467"/>
      <c r="E3" s="473"/>
      <c r="F3" s="467"/>
      <c r="G3" s="470"/>
      <c r="H3" s="461" t="s">
        <v>26</v>
      </c>
      <c r="I3" s="462"/>
      <c r="L3" s="107" t="str">
        <f>Questionnaire!$N$3</f>
        <v>High</v>
      </c>
      <c r="M3" s="106" t="s">
        <v>27</v>
      </c>
    </row>
    <row r="4" spans="1:15" s="108" customFormat="1" ht="12.95" thickBot="1">
      <c r="A4" s="465"/>
      <c r="B4" s="477"/>
      <c r="C4" s="480"/>
      <c r="D4" s="468"/>
      <c r="E4" s="474"/>
      <c r="F4" s="468"/>
      <c r="G4" s="471"/>
      <c r="H4" s="84" t="s">
        <v>28</v>
      </c>
      <c r="I4" s="85" t="s">
        <v>29</v>
      </c>
      <c r="L4" s="107" t="str">
        <f>Questionnaire!$N$4</f>
        <v>Substantial</v>
      </c>
      <c r="M4" s="106" t="s">
        <v>30</v>
      </c>
    </row>
    <row r="5" spans="1:15" s="106" customFormat="1" ht="15" customHeight="1" thickBot="1">
      <c r="A5" s="53" t="str">
        <f>Questionnaire!$A$3</f>
        <v>1. WORKING CONDITIONS</v>
      </c>
      <c r="B5" s="54"/>
      <c r="C5" s="54"/>
      <c r="D5" s="54"/>
      <c r="E5" s="55"/>
      <c r="F5" s="55"/>
      <c r="G5" s="55"/>
      <c r="H5" s="55"/>
      <c r="I5" s="278"/>
      <c r="L5" s="107" t="str">
        <f>Questionnaire!$N$5</f>
        <v>Moderate/Low</v>
      </c>
      <c r="M5" s="106" t="s">
        <v>31</v>
      </c>
    </row>
    <row r="6" spans="1:15" s="109" customFormat="1" ht="12.95">
      <c r="A6" s="56" t="str">
        <f>Questionnaire!$A$4</f>
        <v>1.1 Respect of labour rights</v>
      </c>
      <c r="B6" s="332">
        <f>Questionnaire!J10</f>
        <v>3.8</v>
      </c>
      <c r="C6" s="333" t="str">
        <f>IF(B6&lt;1.5,$L$6,IF(B6&lt;2.5,$L$5,IF(B6&lt;3.5,$L$4,IF(B6&lt;4.5,$L$3,"n/a"))))</f>
        <v>High</v>
      </c>
      <c r="D6" s="334" t="str">
        <f>IF(H6&lt;B6,"↑",IF(H6&gt;B6,"↓","↔"))</f>
        <v>↑</v>
      </c>
      <c r="E6" s="2"/>
      <c r="F6" s="1"/>
      <c r="G6" s="1"/>
      <c r="H6" s="235">
        <v>0</v>
      </c>
      <c r="I6" s="277" t="str">
        <f>IF(H6&lt;1.5,$L$6,IF(H6&lt;2.5,$L$5,IF(H6&lt;3.5,$L$4,IF(H6&lt;4.5,$L$3,"n/a"))))</f>
        <v>Not at all</v>
      </c>
      <c r="K6" s="109" t="s">
        <v>32</v>
      </c>
      <c r="L6" s="107" t="str">
        <f>Questionnaire!$N$6</f>
        <v>Not at all</v>
      </c>
      <c r="M6" s="109" t="s">
        <v>33</v>
      </c>
    </row>
    <row r="7" spans="1:15" s="109" customFormat="1" ht="12.95">
      <c r="A7" s="57" t="str">
        <f>Questionnaire!$A$11</f>
        <v>1.2 Child Labour</v>
      </c>
      <c r="B7" s="335">
        <f>Questionnaire!J14</f>
        <v>3</v>
      </c>
      <c r="C7" s="336" t="str">
        <f>IF(B7&lt;1.5,$L$6,IF(B7&lt;2.5,$L$5,IF(B7&lt;3.5,$L$4,IF(B7&lt;4.5,$L$3,"n/a"))))</f>
        <v>Substantial</v>
      </c>
      <c r="D7" s="337" t="str">
        <f>IF(H7&lt;B7,"↑",IF(H7&gt;B7,"↓","↔"))</f>
        <v>↑</v>
      </c>
      <c r="E7" s="3"/>
      <c r="F7" s="3"/>
      <c r="G7" s="3"/>
      <c r="H7" s="236">
        <v>0</v>
      </c>
      <c r="I7" s="277" t="str">
        <f>IF(H7&lt;1.5,$L$6,IF(H7&lt;2.5,$L$5,IF(H7&lt;3.5,$L$4,IF(H7&lt;4.5,$L$3,"n/a"))))</f>
        <v>Not at all</v>
      </c>
      <c r="K7" s="109" t="s">
        <v>34</v>
      </c>
      <c r="L7" s="107" t="str">
        <f>Questionnaire!$N$7</f>
        <v>n/a</v>
      </c>
    </row>
    <row r="8" spans="1:15" s="109" customFormat="1" ht="39">
      <c r="A8" s="57" t="str">
        <f>Questionnaire!$A$15</f>
        <v>1.3 Job safety</v>
      </c>
      <c r="B8" s="335">
        <f>Questionnaire!J17</f>
        <v>3</v>
      </c>
      <c r="C8" s="338" t="str">
        <f>IF(B8&lt;1.5,$L$6,IF(B8&lt;2.5,$L$5,IF(B8&lt;3.5,$L$4,IF(B8&lt;4.5,$L$3,"n/a"))))</f>
        <v>Substantial</v>
      </c>
      <c r="D8" s="337" t="str">
        <f>IF(H8&lt;B8,"↑",IF(H8&gt;B8,"↓","↔"))</f>
        <v>↑</v>
      </c>
      <c r="E8" s="3" t="s">
        <v>35</v>
      </c>
      <c r="F8" s="3" t="s">
        <v>36</v>
      </c>
      <c r="G8" s="3"/>
      <c r="H8" s="236">
        <v>0</v>
      </c>
      <c r="I8" s="277" t="str">
        <f>IF(H8&lt;1.5,$L$6,IF(H8&lt;2.5,$L$5,IF(H8&lt;3.5,$L$4,IF(H8&lt;4.5,$L$3,"n/a"))))</f>
        <v>Not at all</v>
      </c>
      <c r="K8" s="109" t="s">
        <v>37</v>
      </c>
      <c r="L8" s="107"/>
    </row>
    <row r="9" spans="1:15" s="109" customFormat="1" ht="53.1" thickBot="1">
      <c r="A9" s="58" t="str">
        <f>Questionnaire!$A$18</f>
        <v>1.4 Attractiveness</v>
      </c>
      <c r="B9" s="339">
        <f>Questionnaire!J21</f>
        <v>2.5</v>
      </c>
      <c r="C9" s="336" t="str">
        <f>IF(B9&lt;1.5,$L$6,IF(B9&lt;2.5,$L$5,IF(B9&lt;3.5,$L$4,IF(B9&lt;4.5,$L$3,"n/a"))))</f>
        <v>Substantial</v>
      </c>
      <c r="D9" s="340" t="str">
        <f>IF(H9&lt;B9,"↑",IF(H9&gt;B9,"↓","↔"))</f>
        <v>↑</v>
      </c>
      <c r="E9" s="4" t="s">
        <v>38</v>
      </c>
      <c r="F9" s="4" t="s">
        <v>39</v>
      </c>
      <c r="G9" s="4"/>
      <c r="H9" s="237">
        <v>0</v>
      </c>
      <c r="I9" s="248" t="str">
        <f>IF(H9&lt;1.5,$L$6,IF(H9&lt;2.5,$L$5,IF(H9&lt;3.5,$L$4,IF(H9&lt;4.5,$L$3,"n/a"))))</f>
        <v>Not at all</v>
      </c>
      <c r="L9" s="107"/>
    </row>
    <row r="10" spans="1:15" s="109" customFormat="1" ht="18" customHeight="1" thickTop="1" thickBot="1">
      <c r="A10" s="59" t="s">
        <v>40</v>
      </c>
      <c r="B10" s="341">
        <f>IF(COUNT(B6:B9)=0,"n/a",(AVERAGE(B6:B9)))</f>
        <v>3.0750000000000002</v>
      </c>
      <c r="C10" s="398" t="str">
        <f>IF(B10&lt;1.5,$L$6,IF(B10&lt;2.5,$L$5,IF(B10&lt;3.5,$L$4,IF(B10&lt;4.5,$L$3,"n/a"))))</f>
        <v>Substantial</v>
      </c>
      <c r="D10" s="342" t="str">
        <f>IF(H10&lt;B10,"↑",IF(H10&gt;B10,"↓","↔"))</f>
        <v>↑</v>
      </c>
      <c r="E10" s="11"/>
      <c r="F10" s="110"/>
      <c r="G10" s="110"/>
      <c r="H10" s="12">
        <f>AVERAGE(H6:H9)</f>
        <v>0</v>
      </c>
      <c r="I10" s="276" t="str">
        <f>IF(H10&lt;1.5,$L$6,IF(H10&lt;2.5,$L$5,IF(H10&lt;3.5,$L$4,IF(H10&lt;4.5,$L$3,"n/a"))))</f>
        <v>Not at all</v>
      </c>
      <c r="O10" s="284"/>
    </row>
    <row r="11" spans="1:15" s="109" customFormat="1" ht="15" customHeight="1" thickBot="1">
      <c r="A11" s="60" t="str">
        <f>Questionnaire!$A$22</f>
        <v>2. LAND &amp; WATER RIGHTS</v>
      </c>
      <c r="B11" s="343"/>
      <c r="C11" s="343"/>
      <c r="D11" s="344"/>
      <c r="E11" s="61"/>
      <c r="F11" s="61"/>
      <c r="G11" s="61"/>
      <c r="H11" s="61"/>
      <c r="I11" s="279"/>
    </row>
    <row r="12" spans="1:15" s="109" customFormat="1" ht="18" customHeight="1">
      <c r="A12" s="62" t="str">
        <f>Questionnaire!$A$23</f>
        <v xml:space="preserve">2.1 Adherence to VGGT </v>
      </c>
      <c r="B12" s="345" t="str">
        <f>Questionnaire!J26</f>
        <v>n/a</v>
      </c>
      <c r="C12" s="346" t="str">
        <f>IF(B12&lt;1.5,$L$6,IF(B12&lt;2.5,$L$5,IF(B12&lt;3.5,$L$4,IF(B12&lt;4.5,$L$3,"n/a"))))</f>
        <v>n/a</v>
      </c>
      <c r="D12" s="337" t="str">
        <f>IF(H12&lt;B12,"↑",IF(H12&gt;B12,"↓","↔"))</f>
        <v>↑</v>
      </c>
      <c r="E12" s="5"/>
      <c r="F12" s="1"/>
      <c r="G12" s="1"/>
      <c r="H12" s="235">
        <v>0</v>
      </c>
      <c r="I12" s="277" t="str">
        <f>IF(H12&lt;1.5,$L$6,IF(H12&lt;2.5,$L$5,IF(H12&lt;3.5,$L$4,IF(H12&lt;4.5,$L$3,"n/a"))))</f>
        <v>Not at all</v>
      </c>
    </row>
    <row r="13" spans="1:15" s="109" customFormat="1" ht="27" customHeight="1">
      <c r="A13" s="63" t="str">
        <f>Questionnaire!$A$27</f>
        <v>2.2 Transparency, participation and consultation</v>
      </c>
      <c r="B13" s="347">
        <f>Questionnaire!J32</f>
        <v>2</v>
      </c>
      <c r="C13" s="338" t="str">
        <f>IF(B13&lt;1.5,$L$6,IF(B13&lt;2.5,$L$5,IF(B13&lt;3.5,$L$4,IF(B13&lt;4.5,$L$3,"n/a"))))</f>
        <v>Moderate/Low</v>
      </c>
      <c r="D13" s="337" t="str">
        <f>IF(H13&lt;B13,"↑",IF(H13&gt;B13,"↓","↔"))</f>
        <v>↑</v>
      </c>
      <c r="E13" s="6" t="s">
        <v>41</v>
      </c>
      <c r="F13" s="3" t="s">
        <v>42</v>
      </c>
      <c r="G13" s="3"/>
      <c r="H13" s="236">
        <v>0</v>
      </c>
      <c r="I13" s="277" t="str">
        <f>IF(H13&lt;1.5,$L$6,IF(H13&lt;2.5,$L$5,IF(H13&lt;3.5,$L$4,IF(H13&lt;4.5,$L$3,"n/a"))))</f>
        <v>Not at all</v>
      </c>
    </row>
    <row r="14" spans="1:15" s="109" customFormat="1" ht="30" customHeight="1" thickBot="1">
      <c r="A14" s="64" t="str">
        <f>Questionnaire!$A$33</f>
        <v>2.3  Equity,compensation and justice</v>
      </c>
      <c r="B14" s="348">
        <f>Questionnaire!J38</f>
        <v>2.25</v>
      </c>
      <c r="C14" s="336" t="str">
        <f>IF(B14&lt;1.5,$L$6,IF(B14&lt;2.5,$L$5,IF(B14&lt;3.5,$L$4,IF(B14&lt;4.5,$L$3,"n/a"))))</f>
        <v>Moderate/Low</v>
      </c>
      <c r="D14" s="340" t="str">
        <f>IF(H14&lt;B14,"↑",IF(H14&gt;B14,"↓","↔"))</f>
        <v>↑</v>
      </c>
      <c r="E14" s="7" t="s">
        <v>43</v>
      </c>
      <c r="F14" s="4" t="s">
        <v>44</v>
      </c>
      <c r="G14" s="4"/>
      <c r="H14" s="237">
        <v>0</v>
      </c>
      <c r="I14" s="248" t="str">
        <f>IF(H14&lt;1.5,$L$6,IF(H14&lt;2.5,$L$5,IF(H14&lt;3.5,$L$4,IF(H14&lt;4.5,$L$3,"n/a"))))</f>
        <v>Not at all</v>
      </c>
    </row>
    <row r="15" spans="1:15" s="106" customFormat="1" ht="14.1" thickTop="1" thickBot="1">
      <c r="A15" s="65" t="s">
        <v>40</v>
      </c>
      <c r="B15" s="349">
        <f>IF(COUNT(B12:B14)=0,"n/a",(AVERAGE(B12:B14)))</f>
        <v>2.125</v>
      </c>
      <c r="C15" s="350" t="str">
        <f>IF(B15&lt;1.5,$L$6,IF(B15&lt;2.5,$L$5,IF(B15&lt;3.5,$L$4,IF(B15&lt;4.5,$L$3,"n/a"))))</f>
        <v>Moderate/Low</v>
      </c>
      <c r="D15" s="342" t="str">
        <f>IF(H15&lt;B15,"↑",IF(H15&gt;B15,"↓","↔"))</f>
        <v>↑</v>
      </c>
      <c r="E15" s="110"/>
      <c r="F15" s="110"/>
      <c r="G15" s="110"/>
      <c r="H15" s="10">
        <f>AVERAGE(H12:H14)</f>
        <v>0</v>
      </c>
      <c r="I15" s="276" t="str">
        <f>IF(H15&lt;1.5,$L$6,IF(H15&lt;2.5,$L$5,IF(H15&lt;3.5,$L$4,IF(H15&lt;4.5,$L$3,"n/a"))))</f>
        <v>Not at all</v>
      </c>
    </row>
    <row r="16" spans="1:15" s="109" customFormat="1" ht="15" customHeight="1" thickBot="1">
      <c r="A16" s="66" t="str">
        <f>Questionnaire!$A$39</f>
        <v>3. GENDER EQUALITY</v>
      </c>
      <c r="B16" s="343"/>
      <c r="C16" s="343"/>
      <c r="D16" s="343"/>
      <c r="E16" s="67"/>
      <c r="F16" s="67"/>
      <c r="G16" s="67"/>
      <c r="H16" s="67"/>
      <c r="I16" s="280"/>
    </row>
    <row r="17" spans="1:9" s="109" customFormat="1" ht="12.95">
      <c r="A17" s="68" t="str">
        <f>Questionnaire!$A$40</f>
        <v>3.1 Economic activities</v>
      </c>
      <c r="B17" s="345">
        <f>Questionnaire!J43</f>
        <v>3</v>
      </c>
      <c r="C17" s="346" t="str">
        <f t="shared" ref="C17:C22" si="0">IF(B17&lt;1.5,$L$6,IF(B17&lt;2.5,$L$5,IF(B17&lt;3.5,$L$4,IF(B17&lt;4.5,$L$3,"n/a"))))</f>
        <v>Substantial</v>
      </c>
      <c r="D17" s="337" t="str">
        <f>IF(H17&lt;B17,"↑",IF(H17&gt;B17,"↓","↔"))</f>
        <v>↑</v>
      </c>
      <c r="E17" s="5"/>
      <c r="F17" s="1"/>
      <c r="G17" s="1"/>
      <c r="H17" s="235">
        <v>0</v>
      </c>
      <c r="I17" s="277" t="str">
        <f t="shared" ref="I17:I22" si="1">IF(H17&lt;1.5,$L$6,IF(H17&lt;2.5,$L$5,IF(H17&lt;3.5,$L$4,IF(H17&lt;4.5,$L$3,"n/a"))))</f>
        <v>Not at all</v>
      </c>
    </row>
    <row r="18" spans="1:9" s="109" customFormat="1" ht="12.95">
      <c r="A18" s="68" t="str">
        <f>Questionnaire!$A$44</f>
        <v>3.2 Access to resources and services</v>
      </c>
      <c r="B18" s="347">
        <f>Questionnaire!J49</f>
        <v>2.5</v>
      </c>
      <c r="C18" s="351" t="str">
        <f t="shared" si="0"/>
        <v>Substantial</v>
      </c>
      <c r="D18" s="337" t="str">
        <f t="shared" ref="D18:D20" si="2">IF(H18&lt;B18,"↑",IF(H18&gt;B18,"↓","↔"))</f>
        <v>↑</v>
      </c>
      <c r="E18" s="6"/>
      <c r="F18" s="3"/>
      <c r="G18" s="3"/>
      <c r="H18" s="236">
        <v>0</v>
      </c>
      <c r="I18" s="277" t="str">
        <f t="shared" si="1"/>
        <v>Not at all</v>
      </c>
    </row>
    <row r="19" spans="1:9" s="109" customFormat="1" ht="12.95">
      <c r="A19" s="68" t="str">
        <f>Questionnaire!$A$50</f>
        <v>3.3 Decision making</v>
      </c>
      <c r="B19" s="347">
        <f>Questionnaire!J56</f>
        <v>3</v>
      </c>
      <c r="C19" s="338" t="str">
        <f t="shared" si="0"/>
        <v>Substantial</v>
      </c>
      <c r="D19" s="352" t="str">
        <f t="shared" si="2"/>
        <v>↑</v>
      </c>
      <c r="E19" s="240"/>
      <c r="F19" s="3"/>
      <c r="G19" s="241"/>
      <c r="H19" s="239">
        <v>0</v>
      </c>
      <c r="I19" s="277" t="str">
        <f t="shared" si="1"/>
        <v>Not at all</v>
      </c>
    </row>
    <row r="20" spans="1:9" s="109" customFormat="1" ht="39">
      <c r="A20" s="68" t="str">
        <f>Questionnaire!$A$57</f>
        <v>3.4 Leadership and empowerment</v>
      </c>
      <c r="B20" s="347">
        <f>Questionnaire!J62</f>
        <v>2.25</v>
      </c>
      <c r="C20" s="336" t="str">
        <f t="shared" si="0"/>
        <v>Moderate/Low</v>
      </c>
      <c r="D20" s="337" t="str">
        <f t="shared" si="2"/>
        <v>↑</v>
      </c>
      <c r="E20" s="82"/>
      <c r="F20" s="83" t="s">
        <v>45</v>
      </c>
      <c r="G20" s="83"/>
      <c r="H20" s="236">
        <v>0</v>
      </c>
      <c r="I20" s="277" t="str">
        <f t="shared" si="1"/>
        <v>Not at all</v>
      </c>
    </row>
    <row r="21" spans="1:9" s="109" customFormat="1" ht="14.1" thickBot="1">
      <c r="A21" s="69" t="str">
        <f>Questionnaire!$A$63</f>
        <v>3.5 Hardship and division of labour</v>
      </c>
      <c r="B21" s="348">
        <f>Questionnaire!J66</f>
        <v>2.5</v>
      </c>
      <c r="C21" s="353" t="str">
        <f t="shared" si="0"/>
        <v>Substantial</v>
      </c>
      <c r="D21" s="340" t="str">
        <f>IF(H21&lt;B21,"↑",IF(H21&gt;B21,"↓","↔"))</f>
        <v>↑</v>
      </c>
      <c r="E21" s="7"/>
      <c r="F21" s="4"/>
      <c r="G21" s="4"/>
      <c r="H21" s="237">
        <v>0</v>
      </c>
      <c r="I21" s="248" t="str">
        <f t="shared" si="1"/>
        <v>Not at all</v>
      </c>
    </row>
    <row r="22" spans="1:9" s="106" customFormat="1" ht="14.1" thickTop="1" thickBot="1">
      <c r="A22" s="81" t="s">
        <v>40</v>
      </c>
      <c r="B22" s="349">
        <f>IF(COUNT(B17:B21)=0,"n/a",(AVERAGE(B17:B21)))</f>
        <v>2.65</v>
      </c>
      <c r="C22" s="354" t="str">
        <f t="shared" si="0"/>
        <v>Substantial</v>
      </c>
      <c r="D22" s="342" t="str">
        <f>IF(H22&lt;B22,"↑",IF(H22&gt;B22,"↓","↔"))</f>
        <v>↑</v>
      </c>
      <c r="E22" s="110"/>
      <c r="F22" s="110"/>
      <c r="G22" s="110"/>
      <c r="H22" s="10">
        <f>AVERAGE(H17:H21)</f>
        <v>0</v>
      </c>
      <c r="I22" s="276" t="str">
        <f t="shared" si="1"/>
        <v>Not at all</v>
      </c>
    </row>
    <row r="23" spans="1:9" s="109" customFormat="1" ht="15" customHeight="1" thickBot="1">
      <c r="A23" s="52" t="str">
        <f>Questionnaire!$A$67</f>
        <v>4. FOOD AND NUTRITION SECURITY</v>
      </c>
      <c r="B23" s="343"/>
      <c r="C23" s="343"/>
      <c r="D23" s="343"/>
      <c r="E23" s="70"/>
      <c r="F23" s="70"/>
      <c r="G23" s="70"/>
      <c r="H23" s="70"/>
      <c r="I23" s="281"/>
    </row>
    <row r="24" spans="1:9" s="109" customFormat="1" ht="18.75" customHeight="1">
      <c r="A24" s="71" t="str">
        <f>Questionnaire!$A$68</f>
        <v xml:space="preserve">4.1 Availability of food </v>
      </c>
      <c r="B24" s="345">
        <f>Questionnaire!J71</f>
        <v>2</v>
      </c>
      <c r="C24" s="346" t="str">
        <f>IF(B24&lt;1.5,$L$6,IF(B24&lt;2.5,$L$5,IF(B24&lt;3.5,$L$4,IF(B24&lt;4.5,$L$3,"n/a"))))</f>
        <v>Moderate/Low</v>
      </c>
      <c r="D24" s="334" t="str">
        <f>IF(H24&lt;B24,"↑",IF(H24&gt;B24,"↓","↔"))</f>
        <v>↑</v>
      </c>
      <c r="E24" s="5"/>
      <c r="F24" s="1"/>
      <c r="G24" s="1"/>
      <c r="H24" s="235">
        <v>0</v>
      </c>
      <c r="I24" s="277" t="str">
        <f>IF(H24&lt;1.5,$L$6,IF(H24&lt;2.5,$L$5,IF(H24&lt;3.5,$L$4,IF(H24&lt;4.5,$L$3,"n/a"))))</f>
        <v>Not at all</v>
      </c>
    </row>
    <row r="25" spans="1:9" s="109" customFormat="1" ht="66.95" customHeight="1">
      <c r="A25" s="72" t="str">
        <f>Questionnaire!$A$72</f>
        <v xml:space="preserve">4.2 Accessibility of food </v>
      </c>
      <c r="B25" s="347">
        <f>Questionnaire!J75</f>
        <v>2</v>
      </c>
      <c r="C25" s="338" t="str">
        <f>IF(B25&lt;1.5,$L$6,IF(B25&lt;2.5,$L$5,IF(B25&lt;3.5,$L$4,IF(B25&lt;4.5,$L$3,"n/a"))))</f>
        <v>Moderate/Low</v>
      </c>
      <c r="D25" s="337" t="str">
        <f>IF(H25&lt;B25,"↑",IF(H25&gt;B25,"↓","↔"))</f>
        <v>↑</v>
      </c>
      <c r="E25" s="6" t="s">
        <v>46</v>
      </c>
      <c r="F25" s="3" t="s">
        <v>47</v>
      </c>
      <c r="G25" s="3"/>
      <c r="H25" s="236">
        <v>0</v>
      </c>
      <c r="I25" s="277" t="str">
        <f>IF(H25&lt;1.5,$L$6,IF(H25&lt;2.5,$L$5,IF(H25&lt;3.5,$L$4,IF(H25&lt;4.5,$L$3,"n/a"))))</f>
        <v>Not at all</v>
      </c>
    </row>
    <row r="26" spans="1:9" s="109" customFormat="1" ht="26.1">
      <c r="A26" s="73" t="str">
        <f>Questionnaire!$A$76</f>
        <v xml:space="preserve">4.3 Utilisation and nutritional adequacy </v>
      </c>
      <c r="B26" s="347">
        <f>Questionnaire!J80</f>
        <v>2</v>
      </c>
      <c r="C26" s="338" t="str">
        <f>IF(B26&lt;1.5,$L$6,IF(B26&lt;2.5,$L$5,IF(B26&lt;3.5,$L$4,IF(B26&lt;4.5,$L$3,"n/a"))))</f>
        <v>Moderate/Low</v>
      </c>
      <c r="D26" s="337" t="str">
        <f>IF(H26&lt;B26,"↑",IF(H26&gt;B26,"↓","↔"))</f>
        <v>↑</v>
      </c>
      <c r="E26" s="6"/>
      <c r="F26" s="3" t="s">
        <v>48</v>
      </c>
      <c r="G26" s="3"/>
      <c r="H26" s="236">
        <v>0</v>
      </c>
      <c r="I26" s="277" t="str">
        <f>IF(H26&lt;1.5,$L$6,IF(H26&lt;2.5,$L$5,IF(H26&lt;3.5,$L$4,IF(H26&lt;4.5,$L$3,"n/a"))))</f>
        <v>Not at all</v>
      </c>
    </row>
    <row r="27" spans="1:9" s="109" customFormat="1" ht="14.1" thickBot="1">
      <c r="A27" s="74" t="str">
        <f>Questionnaire!$A$81</f>
        <v xml:space="preserve">4.4 Stability </v>
      </c>
      <c r="B27" s="348">
        <f>Questionnaire!J84</f>
        <v>2.5</v>
      </c>
      <c r="C27" s="336" t="str">
        <f>IF(B27&lt;1.5,$L$6,IF(B27&lt;2.5,$L$5,IF(B27&lt;3.5,$L$4,IF(B27&lt;4.5,$L$3,"n/a"))))</f>
        <v>Substantial</v>
      </c>
      <c r="D27" s="340" t="str">
        <f>IF(H27&lt;B27,"↑",IF(H27&gt;B27,"↓","↔"))</f>
        <v>↑</v>
      </c>
      <c r="E27" s="7"/>
      <c r="F27" s="4"/>
      <c r="G27" s="4"/>
      <c r="H27" s="237">
        <v>0</v>
      </c>
      <c r="I27" s="248" t="str">
        <f>IF(H27&lt;1.5,$L$6,IF(H27&lt;2.5,$L$5,IF(H27&lt;3.5,$L$4,IF(H27&lt;4.5,$L$3,"n/a"))))</f>
        <v>Not at all</v>
      </c>
    </row>
    <row r="28" spans="1:9" s="106" customFormat="1" ht="14.1" thickTop="1" thickBot="1">
      <c r="A28" s="75" t="s">
        <v>40</v>
      </c>
      <c r="B28" s="349">
        <f>IF(COUNT(B24:B27)=0,"n/a",(AVERAGE(B24:B27)))</f>
        <v>2.125</v>
      </c>
      <c r="C28" s="350" t="str">
        <f>IF(B28&lt;1.5,$L$6,IF(B28&lt;2.5,$L$5,IF(B28&lt;3.5,$L$4,IF(B28&lt;4.5,$L$3,"n/a"))))</f>
        <v>Moderate/Low</v>
      </c>
      <c r="D28" s="342" t="str">
        <f>IF(H28&lt;B28,"↑",IF(H28&gt;B28,"↓","↔"))</f>
        <v>↑</v>
      </c>
      <c r="E28" s="110"/>
      <c r="F28" s="110"/>
      <c r="G28" s="110"/>
      <c r="H28" s="10">
        <f>AVERAGE(H24:H27)</f>
        <v>0</v>
      </c>
      <c r="I28" s="276" t="str">
        <f>IF(H28&lt;1.5,$L$6,IF(H28&lt;2.5,$L$5,IF(H28&lt;3.5,$L$4,IF(H28&lt;4.5,$L$3,"n/a"))))</f>
        <v>Not at all</v>
      </c>
    </row>
    <row r="29" spans="1:9" s="106" customFormat="1" ht="12.95" thickBot="1">
      <c r="A29" s="305" t="str">
        <f>Questionnaire!$A$85</f>
        <v>5. SOCIAL CAPITAL</v>
      </c>
      <c r="B29" s="355"/>
      <c r="C29" s="356"/>
      <c r="D29" s="356"/>
      <c r="E29" s="297"/>
      <c r="F29" s="297"/>
      <c r="G29" s="297"/>
      <c r="H29" s="298"/>
      <c r="I29" s="299"/>
    </row>
    <row r="30" spans="1:9" s="106" customFormat="1">
      <c r="A30" s="302" t="str">
        <f>Questionnaire!$A$86</f>
        <v>5.1 Strength of producer organisations</v>
      </c>
      <c r="B30" s="357">
        <f>Questionnaire!J91</f>
        <v>2.25</v>
      </c>
      <c r="C30" s="333" t="str">
        <f>IF(B30&lt;1.5,$L$6,IF(B30&lt;2.5,$L$5,IF(B30&lt;3.5,$L$4,IF(B30&lt;4.5,$L$3,"n/a"))))</f>
        <v>Moderate/Low</v>
      </c>
      <c r="D30" s="334" t="str">
        <f t="shared" ref="D30:D32" si="3">IF(H30&lt;B30,"↑",IF(H30&gt;B30,"↓","↔"))</f>
        <v>↑</v>
      </c>
      <c r="E30" s="400"/>
      <c r="F30" s="409" t="s">
        <v>49</v>
      </c>
      <c r="G30" s="401"/>
      <c r="H30" s="235">
        <v>0</v>
      </c>
      <c r="I30" s="277" t="str">
        <f>IF(H30&lt;1.5,$L$6,IF(H30&lt;2.5,$L$5,IF(H30&lt;3.5,$L$4,IF(H30&lt;4.5,$L$3,"n/a"))))</f>
        <v>Not at all</v>
      </c>
    </row>
    <row r="31" spans="1:9" s="106" customFormat="1" ht="27.95" customHeight="1">
      <c r="A31" s="303" t="str">
        <f>Questionnaire!$A$92</f>
        <v>5.2 Information and confidence</v>
      </c>
      <c r="B31" s="358">
        <f>Questionnaire!J95</f>
        <v>2</v>
      </c>
      <c r="C31" s="338" t="str">
        <f>IF(B31&lt;1.5,$L$6,IF(B31&lt;2.5,$L$5,IF(B31&lt;3.5,$L$4,IF(B31&lt;4.5,$L$3,"n/a"))))</f>
        <v>Moderate/Low</v>
      </c>
      <c r="D31" s="351" t="str">
        <f t="shared" si="3"/>
        <v>↑</v>
      </c>
      <c r="E31" s="402"/>
      <c r="F31" s="408" t="s">
        <v>50</v>
      </c>
      <c r="G31" s="403"/>
      <c r="H31" s="235">
        <v>0</v>
      </c>
      <c r="I31" s="277" t="str">
        <f>IF(H31&lt;1.5,$L$6,IF(H31&lt;2.5,$L$5,IF(H31&lt;3.5,$L$4,IF(H31&lt;4.5,$L$3,"n/a"))))</f>
        <v>Not at all</v>
      </c>
    </row>
    <row r="32" spans="1:9" s="106" customFormat="1" ht="12.95" thickBot="1">
      <c r="A32" s="304" t="str">
        <f>Questionnaire!$A$96</f>
        <v>5.3 Social involvement</v>
      </c>
      <c r="B32" s="359">
        <f>Questionnaire!J100</f>
        <v>2</v>
      </c>
      <c r="C32" s="336" t="str">
        <f>IF(B32&lt;1.5,$L$6,IF(B32&lt;2.5,$L$5,IF(B32&lt;3.5,$L$4,IF(B32&lt;4.5,$L$3,"n/a"))))</f>
        <v>Moderate/Low</v>
      </c>
      <c r="D32" s="353" t="str">
        <f t="shared" si="3"/>
        <v>↑</v>
      </c>
      <c r="E32" s="404"/>
      <c r="F32" s="405"/>
      <c r="G32" s="406"/>
      <c r="H32" s="237">
        <v>0</v>
      </c>
      <c r="I32" s="244" t="str">
        <f>IF(H32&lt;1.5,$L$6,IF(H32&lt;2.5,$L$5,IF(H32&lt;3.5,$L$4,IF(H32&lt;4.5,$L$3,"n/a"))))</f>
        <v>Not at all</v>
      </c>
    </row>
    <row r="33" spans="1:9" s="106" customFormat="1" ht="14.1" thickTop="1" thickBot="1">
      <c r="A33" s="300" t="s">
        <v>40</v>
      </c>
      <c r="B33" s="349">
        <f>IF(COUNT(B30:B32)=0,"n/a",(AVERAGE(B30:B32)))</f>
        <v>2.0833333333333335</v>
      </c>
      <c r="C33" s="350" t="str">
        <f>IF(B33&lt;1.5,$L$6,IF(B33&lt;2.5,$L$5,IF(B33&lt;3.5,$L$4,IF(B33&lt;4.5,$L$3,"n/a"))))</f>
        <v>Moderate/Low</v>
      </c>
      <c r="D33" s="342" t="str">
        <f>IF(H33&lt;B33,"↑",IF(H33&gt;B33,"↓","↔"))</f>
        <v>↑</v>
      </c>
      <c r="E33" s="110"/>
      <c r="F33" s="301"/>
      <c r="G33" s="110"/>
      <c r="H33" s="10">
        <f>AVERAGE(H30:H32)</f>
        <v>0</v>
      </c>
      <c r="I33" s="285" t="str">
        <f>IF(H33&lt;1.5,$L$6,IF(H33&lt;2.5,$L$5,IF(H33&lt;3.5,$L$4,IF(H33&lt;4.5,$L$3,"n/a"))))</f>
        <v>Not at all</v>
      </c>
    </row>
    <row r="34" spans="1:9" s="109" customFormat="1" ht="15" customHeight="1" thickBot="1">
      <c r="A34" s="76" t="str">
        <f>Questionnaire!$A$101</f>
        <v>6. LIVING CONDITIONS</v>
      </c>
      <c r="B34" s="360"/>
      <c r="C34" s="361"/>
      <c r="D34" s="361"/>
      <c r="E34" s="78"/>
      <c r="F34" s="78"/>
      <c r="G34" s="78"/>
      <c r="H34" s="77"/>
      <c r="I34" s="282"/>
    </row>
    <row r="35" spans="1:9" s="109" customFormat="1" ht="27" customHeight="1" thickBot="1">
      <c r="A35" s="245" t="str">
        <f>Questionnaire!$A$102</f>
        <v>6.1 Health services</v>
      </c>
      <c r="B35" s="362">
        <f>Questionnaire!J106</f>
        <v>2.3333333333333335</v>
      </c>
      <c r="C35" s="346" t="str">
        <f>IF(B35&lt;1.5,$L$6,IF(B35&lt;2.5,$L$5,IF(B35&lt;3.5,$L$4,IF(B35&lt;4.5,$L$3,"n/a"))))</f>
        <v>Moderate/Low</v>
      </c>
      <c r="D35" s="363" t="str">
        <f>IF(H35&lt;B35,"↑",IF(H35&gt;B35,"↓","↔"))</f>
        <v>↑</v>
      </c>
      <c r="E35" s="5" t="s">
        <v>51</v>
      </c>
      <c r="F35" s="242" t="s">
        <v>52</v>
      </c>
      <c r="G35" s="5"/>
      <c r="H35" s="238">
        <v>0</v>
      </c>
      <c r="I35" s="277" t="str">
        <f>IF(H35&lt;1.5,$L$6,IF(H35&lt;2.5,$L$5,IF(H35&lt;3.5,$L$4,IF(H35&lt;4.5,$L$3,"n/a"))))</f>
        <v>Not at all</v>
      </c>
    </row>
    <row r="36" spans="1:9" s="109" customFormat="1" ht="26.1" customHeight="1" thickTop="1" thickBot="1">
      <c r="A36" s="79" t="str">
        <f>Questionnaire!$A$107</f>
        <v>6.2 Housing</v>
      </c>
      <c r="B36" s="347">
        <f>Questionnaire!J110</f>
        <v>2</v>
      </c>
      <c r="C36" s="338" t="str">
        <f>IF(B36&lt;1.5,$L$6,IF(B36&lt;2.5,$L$5,IF(B36&lt;3.5,$L$4,IF(B36&lt;4.5,$L$3,"n/a"))))</f>
        <v>Moderate/Low</v>
      </c>
      <c r="D36" s="338" t="str">
        <f>IF(H36&lt;B36,"↑",IF(H36&gt;B36,"↓","↔"))</f>
        <v>↑</v>
      </c>
      <c r="E36" s="6" t="s">
        <v>53</v>
      </c>
      <c r="F36" s="243"/>
      <c r="G36" s="6"/>
      <c r="H36" s="238">
        <v>0</v>
      </c>
      <c r="I36" s="277" t="str">
        <f>IF(H36&lt;1.5,$L$6,IF(H36&lt;2.5,$L$5,IF(H36&lt;3.5,$L$4,IF(H36&lt;4.5,$L$3,"n/a"))))</f>
        <v>Not at all</v>
      </c>
    </row>
    <row r="37" spans="1:9" s="109" customFormat="1" ht="107.1" customHeight="1" thickTop="1" thickBot="1">
      <c r="A37" s="246" t="str">
        <f>Questionnaire!$A$111</f>
        <v>6.3 Education and training</v>
      </c>
      <c r="B37" s="362">
        <f>Questionnaire!J115</f>
        <v>2</v>
      </c>
      <c r="C37" s="338" t="str">
        <f>IF(B37&lt;1.5,$L$6,IF(B37&lt;2.5,$L$5,IF(B37&lt;3.5,$L$4,IF(B37&lt;4.5,$L$3,"n/a"))))</f>
        <v>Moderate/Low</v>
      </c>
      <c r="D37" s="363" t="str">
        <f>IF(H37&lt;B37,"↑",IF(H37&gt;B37,"↓","↔"))</f>
        <v>↑</v>
      </c>
      <c r="E37" s="6"/>
      <c r="F37" s="243" t="s">
        <v>54</v>
      </c>
      <c r="G37" s="6"/>
      <c r="H37" s="238">
        <v>0</v>
      </c>
      <c r="I37" s="277" t="str">
        <f>IF(H37&lt;1.5,$L$6,IF(H37&lt;2.5,$L$5,IF(H37&lt;3.5,$L$4,IF(H37&lt;4.5,$L$3,"n/a"))))</f>
        <v>Not at all</v>
      </c>
    </row>
    <row r="38" spans="1:9" s="109" customFormat="1" ht="15" customHeight="1" thickTop="1" thickBot="1">
      <c r="A38" s="247" t="str">
        <f>Questionnaire!$A$116</f>
        <v>6.4 Mobility ??????</v>
      </c>
      <c r="B38" s="348" t="str">
        <f>Questionnaire!J120</f>
        <v>n/a</v>
      </c>
      <c r="C38" s="336" t="str">
        <f>IF(B38&lt;1.5,$L$6,IF(B38&lt;2.5,$L$5,IF(B38&lt;3.5,$L$4,IF(B38&lt;4.5,$L$3,"n/a"))))</f>
        <v>n/a</v>
      </c>
      <c r="D38" s="353" t="str">
        <f>IF(H38&lt;B38,"↑",IF(H38&gt;B38,"↓","↔"))</f>
        <v>↑</v>
      </c>
      <c r="E38" s="8"/>
      <c r="F38" s="9"/>
      <c r="G38" s="9"/>
      <c r="H38" s="238">
        <v>0</v>
      </c>
      <c r="I38" s="248" t="str">
        <f>IF(H38&lt;1.5,$L$6,IF(H38&lt;2.5,$L$5,IF(H38&lt;3.5,$L$4,IF(H38&lt;4.5,$L$3,"n/a"))))</f>
        <v>Not at all</v>
      </c>
    </row>
    <row r="39" spans="1:9" s="106" customFormat="1" ht="14.1" thickTop="1" thickBot="1">
      <c r="A39" s="80" t="s">
        <v>40</v>
      </c>
      <c r="B39" s="341">
        <f>IF(COUNT(B35:B38)=0,"n/a",(AVERAGE(B35:B38)))</f>
        <v>2.1111111111111112</v>
      </c>
      <c r="C39" s="350" t="str">
        <f>IF(B39&lt;1.5,$L$6,IF(B39&lt;2.5,$L$5,IF(B39&lt;3.5,$L$4,IF(B39&lt;4.5,$L$3,"n/a"))))</f>
        <v>Moderate/Low</v>
      </c>
      <c r="D39" s="342" t="str">
        <f>IF(H39&lt;B39,"↑",IF(H39&gt;B39,"↓","↔"))</f>
        <v>↑</v>
      </c>
      <c r="E39" s="110"/>
      <c r="F39" s="110"/>
      <c r="G39" s="110"/>
      <c r="H39" s="10">
        <f>AVERAGE(H35:H38)</f>
        <v>0</v>
      </c>
      <c r="I39" s="283" t="str">
        <f>IF(H39&lt;1.5,$L$6,IF(H39&lt;2.5,$L$5,IF(H39&lt;3.5,$L$4,IF(H39&lt;4.5,$L$3,"n/a"))))</f>
        <v>Not at all</v>
      </c>
    </row>
    <row r="40" spans="1:9">
      <c r="B40" s="273"/>
      <c r="C40" s="275"/>
      <c r="I40" s="275"/>
    </row>
    <row r="41" spans="1:9">
      <c r="C41" s="111"/>
    </row>
    <row r="44" spans="1:9">
      <c r="D44"/>
      <c r="I44"/>
    </row>
    <row r="45" spans="1:9">
      <c r="F45" s="112"/>
    </row>
    <row r="46" spans="1:9">
      <c r="B46" s="272"/>
    </row>
  </sheetData>
  <sheetProtection password="CC15" sheet="1" objects="1" scenarios="1" formatRows="0"/>
  <mergeCells count="12">
    <mergeCell ref="D1:E1"/>
    <mergeCell ref="H1:I1"/>
    <mergeCell ref="A1:B1"/>
    <mergeCell ref="H3:I3"/>
    <mergeCell ref="A2:A4"/>
    <mergeCell ref="D2:D4"/>
    <mergeCell ref="G2:G4"/>
    <mergeCell ref="H2:I2"/>
    <mergeCell ref="F2:F4"/>
    <mergeCell ref="E2:E4"/>
    <mergeCell ref="B2:B4"/>
    <mergeCell ref="C2:C4"/>
  </mergeCells>
  <phoneticPr fontId="1" type="noConversion"/>
  <conditionalFormatting sqref="G39 G28:G32 G15:G16 G10:G11 G22:G23 G2 G5 G34">
    <cfRule type="cellIs" dxfId="131" priority="41" operator="equal">
      <formula>"High"</formula>
    </cfRule>
    <cfRule type="cellIs" dxfId="130" priority="42" operator="equal">
      <formula>"Substantial"</formula>
    </cfRule>
    <cfRule type="cellIs" dxfId="129" priority="43" operator="equal">
      <formula>"Moderate"</formula>
    </cfRule>
    <cfRule type="containsText" dxfId="128" priority="44" operator="containsText" text="Low">
      <formula>NOT(ISERROR(SEARCH("Low",G2)))</formula>
    </cfRule>
  </conditionalFormatting>
  <conditionalFormatting sqref="H35:I38">
    <cfRule type="cellIs" dxfId="127" priority="33" operator="equal">
      <formula>"High"</formula>
    </cfRule>
    <cfRule type="cellIs" dxfId="126" priority="34" operator="equal">
      <formula>"Substantial"</formula>
    </cfRule>
    <cfRule type="cellIs" dxfId="125" priority="35" operator="equal">
      <formula>"Moderate"</formula>
    </cfRule>
    <cfRule type="containsText" dxfId="124" priority="36" operator="containsText" text="Low">
      <formula>NOT(ISERROR(SEARCH("Low",H35)))</formula>
    </cfRule>
  </conditionalFormatting>
  <conditionalFormatting sqref="H39">
    <cfRule type="cellIs" dxfId="123" priority="29" operator="equal">
      <formula>"High"</formula>
    </cfRule>
    <cfRule type="cellIs" dxfId="122" priority="30" operator="equal">
      <formula>"Substantial"</formula>
    </cfRule>
    <cfRule type="cellIs" dxfId="121" priority="31" operator="equal">
      <formula>"Moderate"</formula>
    </cfRule>
    <cfRule type="containsText" dxfId="120" priority="32" operator="containsText" text="Low">
      <formula>NOT(ISERROR(SEARCH("Low",H39)))</formula>
    </cfRule>
  </conditionalFormatting>
  <conditionalFormatting sqref="C1">
    <cfRule type="cellIs" dxfId="119" priority="21" operator="equal">
      <formula>"High"</formula>
    </cfRule>
    <cfRule type="cellIs" dxfId="118" priority="22" operator="equal">
      <formula>"Substantial"</formula>
    </cfRule>
    <cfRule type="cellIs" dxfId="117" priority="23" operator="equal">
      <formula>"Moderate"</formula>
    </cfRule>
    <cfRule type="cellIs" dxfId="116" priority="24" operator="equal">
      <formula>"Low"</formula>
    </cfRule>
  </conditionalFormatting>
  <conditionalFormatting sqref="F1">
    <cfRule type="cellIs" dxfId="115" priority="17" operator="equal">
      <formula>"High"</formula>
    </cfRule>
    <cfRule type="cellIs" dxfId="114" priority="18" operator="equal">
      <formula>"Substantial"</formula>
    </cfRule>
    <cfRule type="cellIs" dxfId="113" priority="19" operator="equal">
      <formula>"Moderate"</formula>
    </cfRule>
    <cfRule type="cellIs" dxfId="112" priority="20" operator="equal">
      <formula>"Low"</formula>
    </cfRule>
  </conditionalFormatting>
  <conditionalFormatting sqref="A5:I9 A15 C15:I15 A34:I38 A28:A32 A39 C39:I39 A11:I14 A10 C10:I10 A23:I27 A22 C22:I22 A16:I21 C28:I32">
    <cfRule type="cellIs" dxfId="111" priority="46" operator="equal">
      <formula>$L$5</formula>
    </cfRule>
    <cfRule type="cellIs" dxfId="110" priority="47" operator="equal">
      <formula>$L$4</formula>
    </cfRule>
    <cfRule type="cellIs" dxfId="109" priority="48" operator="equal">
      <formula>$L$3</formula>
    </cfRule>
    <cfRule type="cellIs" dxfId="108" priority="57" operator="equal">
      <formula>$L$6</formula>
    </cfRule>
  </conditionalFormatting>
  <conditionalFormatting sqref="G33">
    <cfRule type="cellIs" dxfId="107" priority="1" operator="equal">
      <formula>"High"</formula>
    </cfRule>
    <cfRule type="cellIs" dxfId="106" priority="2" operator="equal">
      <formula>"Substantial"</formula>
    </cfRule>
    <cfRule type="cellIs" dxfId="105" priority="3" operator="equal">
      <formula>"Moderate"</formula>
    </cfRule>
    <cfRule type="containsText" dxfId="104" priority="4" operator="containsText" text="Low">
      <formula>NOT(ISERROR(SEARCH("Low",G33)))</formula>
    </cfRule>
  </conditionalFormatting>
  <conditionalFormatting sqref="A33 C33:I33">
    <cfRule type="cellIs" dxfId="103" priority="5" operator="equal">
      <formula>$L$5</formula>
    </cfRule>
    <cfRule type="cellIs" dxfId="102" priority="6" operator="equal">
      <formula>$L$4</formula>
    </cfRule>
    <cfRule type="cellIs" dxfId="101" priority="7" operator="equal">
      <formula>$L$3</formula>
    </cfRule>
    <cfRule type="cellIs" dxfId="100" priority="8" operator="equal">
      <formula>$L$6</formula>
    </cfRule>
  </conditionalFormatting>
  <pageMargins left="0.70866141732283472" right="0.70866141732283472" top="0.74803149606299213" bottom="0.74803149606299213" header="0.31496062992125984" footer="0.31496062992125984"/>
  <pageSetup paperSize="9" scale="61" orientation="landscape"/>
  <headerFooter alignWithMargins="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A1:S120"/>
  <sheetViews>
    <sheetView zoomScale="85" zoomScaleNormal="85" zoomScaleSheetLayoutView="100" zoomScalePageLayoutView="85" workbookViewId="0">
      <pane ySplit="2" topLeftCell="A54" activePane="bottomLeft" state="frozen"/>
      <selection pane="bottomLeft" activeCell="F60" sqref="F60:K60"/>
    </sheetView>
  </sheetViews>
  <sheetFormatPr defaultColWidth="8.85546875" defaultRowHeight="12"/>
  <cols>
    <col min="1" max="1" width="18" customWidth="1"/>
    <col min="2" max="2" width="29" customWidth="1"/>
    <col min="3" max="3" width="30.42578125" style="160" customWidth="1"/>
    <col min="4" max="4" width="14.42578125" style="161" customWidth="1"/>
    <col min="5" max="6" width="7.42578125" style="25" customWidth="1"/>
    <col min="7" max="7" width="1.140625" style="25" customWidth="1"/>
    <col min="8" max="8" width="7.42578125" style="25" customWidth="1"/>
    <col min="9" max="9" width="12.42578125" style="25" customWidth="1"/>
    <col min="10" max="10" width="12.28515625" style="25" customWidth="1"/>
    <col min="11" max="11" width="65.85546875" customWidth="1"/>
    <col min="12" max="12" width="15.42578125" style="160" customWidth="1"/>
    <col min="13" max="13" width="13.42578125" hidden="1" customWidth="1"/>
    <col min="14" max="14" width="14.85546875" hidden="1" customWidth="1"/>
    <col min="15" max="15" width="11.140625" hidden="1" customWidth="1"/>
    <col min="16" max="16" width="13.85546875" customWidth="1"/>
  </cols>
  <sheetData>
    <row r="1" spans="1:15" ht="21" customHeight="1" thickBot="1">
      <c r="A1" s="367" t="s">
        <v>1</v>
      </c>
      <c r="B1" s="368" t="str">
        <f>Profile!F1</f>
        <v>Café</v>
      </c>
      <c r="C1" s="366" t="s">
        <v>18</v>
      </c>
      <c r="D1" s="455" t="str">
        <f>Profile!E2</f>
        <v>Ecuador</v>
      </c>
      <c r="E1" s="456"/>
      <c r="F1" s="364" t="s">
        <v>19</v>
      </c>
      <c r="G1" s="369"/>
      <c r="H1" s="370"/>
      <c r="I1" s="371"/>
      <c r="J1" s="365" t="str">
        <f>Profile!B3</f>
        <v>20 / 10 / 2021</v>
      </c>
      <c r="K1" s="113"/>
      <c r="L1" s="372" t="s">
        <v>55</v>
      </c>
    </row>
    <row r="2" spans="1:15" s="105" customFormat="1" ht="15" customHeight="1" thickBot="1">
      <c r="A2" s="567" t="s">
        <v>56</v>
      </c>
      <c r="B2" s="568"/>
      <c r="C2" s="373" t="s">
        <v>57</v>
      </c>
      <c r="D2" s="373" t="s">
        <v>11</v>
      </c>
      <c r="E2" s="373" t="s">
        <v>12</v>
      </c>
      <c r="F2" s="567" t="s">
        <v>24</v>
      </c>
      <c r="G2" s="568"/>
      <c r="H2" s="568"/>
      <c r="I2" s="568"/>
      <c r="J2" s="568"/>
      <c r="K2" s="568"/>
      <c r="L2" s="374"/>
      <c r="M2" s="107"/>
    </row>
    <row r="3" spans="1:15" s="105" customFormat="1" ht="24.75" customHeight="1" thickBot="1">
      <c r="A3" s="114" t="s">
        <v>58</v>
      </c>
      <c r="B3" s="115"/>
      <c r="C3" s="115"/>
      <c r="D3" s="115"/>
      <c r="E3" s="115"/>
      <c r="F3" s="115"/>
      <c r="G3" s="115"/>
      <c r="H3" s="115"/>
      <c r="I3" s="115"/>
      <c r="J3" s="115"/>
      <c r="K3" s="115"/>
      <c r="L3" s="375"/>
      <c r="N3" s="16" t="s">
        <v>33</v>
      </c>
      <c r="O3" s="105">
        <v>4.5</v>
      </c>
    </row>
    <row r="4" spans="1:15" s="105" customFormat="1" ht="21" customHeight="1">
      <c r="A4" s="116" t="s">
        <v>59</v>
      </c>
      <c r="B4" s="117"/>
      <c r="C4" s="117"/>
      <c r="D4" s="117"/>
      <c r="E4" s="117"/>
      <c r="F4" s="117"/>
      <c r="G4" s="117"/>
      <c r="H4" s="117"/>
      <c r="I4" s="117"/>
      <c r="J4" s="117"/>
      <c r="K4" s="117"/>
      <c r="L4" s="375"/>
      <c r="N4" s="16" t="s">
        <v>60</v>
      </c>
      <c r="O4" s="105">
        <v>3.5</v>
      </c>
    </row>
    <row r="5" spans="1:15" s="105" customFormat="1" ht="60.75" customHeight="1">
      <c r="A5" s="546" t="s">
        <v>61</v>
      </c>
      <c r="B5" s="546"/>
      <c r="C5" s="37"/>
      <c r="D5" s="48" t="s">
        <v>33</v>
      </c>
      <c r="E5" s="118">
        <f>IF(D5=$N$6,1,IF(D5=$N$5,2,IF(D5=$N$4,3,IF(D5=$N$3,4,"n/a"))))</f>
        <v>4</v>
      </c>
      <c r="F5" s="575" t="s">
        <v>62</v>
      </c>
      <c r="G5" s="575"/>
      <c r="H5" s="575"/>
      <c r="I5" s="575"/>
      <c r="J5" s="575"/>
      <c r="K5" s="575"/>
      <c r="L5" s="375"/>
      <c r="N5" s="107" t="s">
        <v>63</v>
      </c>
      <c r="O5" s="106">
        <v>2.5</v>
      </c>
    </row>
    <row r="6" spans="1:15" s="105" customFormat="1" ht="31.5" customHeight="1">
      <c r="A6" s="546" t="s">
        <v>64</v>
      </c>
      <c r="B6" s="546"/>
      <c r="C6" s="37"/>
      <c r="D6" s="48" t="s">
        <v>33</v>
      </c>
      <c r="E6" s="118">
        <f>IF(D6=$N$6,1,IF(D6=$N$5,2,IF(D6=$N$4,3,IF(D6=$N$3,4,"n/a"))))</f>
        <v>4</v>
      </c>
      <c r="F6" s="575" t="s">
        <v>65</v>
      </c>
      <c r="G6" s="575"/>
      <c r="H6" s="575"/>
      <c r="I6" s="575"/>
      <c r="J6" s="575"/>
      <c r="K6" s="575"/>
      <c r="L6" s="375"/>
      <c r="N6" s="107" t="s">
        <v>66</v>
      </c>
      <c r="O6" s="106">
        <v>1.5</v>
      </c>
    </row>
    <row r="7" spans="1:15" s="105" customFormat="1" ht="28.5" customHeight="1">
      <c r="A7" s="546" t="s">
        <v>67</v>
      </c>
      <c r="B7" s="546"/>
      <c r="C7" s="37"/>
      <c r="D7" s="48" t="s">
        <v>60</v>
      </c>
      <c r="E7" s="118">
        <f>IF(D7=$N$6,1,IF(D7=$N$5,2,IF(D7=$N$4,3,IF(D7=$N$3,4,"n/a"))))</f>
        <v>3</v>
      </c>
      <c r="F7" s="575" t="s">
        <v>68</v>
      </c>
      <c r="G7" s="575"/>
      <c r="H7" s="575"/>
      <c r="I7" s="575"/>
      <c r="J7" s="575"/>
      <c r="K7" s="575"/>
      <c r="L7" s="375"/>
      <c r="N7" s="16" t="s">
        <v>69</v>
      </c>
    </row>
    <row r="8" spans="1:15" s="105" customFormat="1" ht="30" customHeight="1">
      <c r="A8" s="546" t="s">
        <v>70</v>
      </c>
      <c r="B8" s="546"/>
      <c r="C8" s="37"/>
      <c r="D8" s="48" t="s">
        <v>33</v>
      </c>
      <c r="E8" s="118">
        <f>IF(D8=$N$6,1,IF(D8=$N$5,2,IF(D8=$N$4,3,IF(D8=$N$3,4,"n/a"))))</f>
        <v>4</v>
      </c>
      <c r="F8" s="575" t="s">
        <v>71</v>
      </c>
      <c r="G8" s="575"/>
      <c r="H8" s="575"/>
      <c r="I8" s="575"/>
      <c r="J8" s="575"/>
      <c r="K8" s="575"/>
      <c r="L8" s="375"/>
      <c r="N8" s="107"/>
    </row>
    <row r="9" spans="1:15" s="105" customFormat="1" ht="45.75" customHeight="1" thickBot="1">
      <c r="A9" s="545" t="s">
        <v>72</v>
      </c>
      <c r="B9" s="545"/>
      <c r="C9" s="179"/>
      <c r="D9" s="48" t="s">
        <v>33</v>
      </c>
      <c r="E9" s="175">
        <f>IF(D9=$N$6,1,IF(D9=$N$5,2,IF(D9=$N$4,3,IF(D9=$N$3,4,"n/a"))))</f>
        <v>4</v>
      </c>
      <c r="F9" s="531" t="s">
        <v>73</v>
      </c>
      <c r="G9" s="532"/>
      <c r="H9" s="531"/>
      <c r="I9" s="531"/>
      <c r="J9" s="531"/>
      <c r="K9" s="531"/>
      <c r="L9" s="375"/>
      <c r="N9" s="119"/>
    </row>
    <row r="10" spans="1:15" s="105" customFormat="1" ht="28.5" customHeight="1" thickBot="1">
      <c r="A10" s="555"/>
      <c r="B10" s="571"/>
      <c r="C10" s="182" t="s">
        <v>74</v>
      </c>
      <c r="D10" s="90" t="str">
        <f>IF(E10&lt;1.5,$N$6,IF(E10&lt;2.5,$N$5,IF(E10&lt;3.5,$N$4,IF(E10&lt;4.5,$N$3,"n/a"))))</f>
        <v>High</v>
      </c>
      <c r="E10" s="249">
        <f>IF(COUNT(E5:E9)=0,"n/a",AVERAGE(E5:E9))</f>
        <v>3.8</v>
      </c>
      <c r="F10" s="49">
        <f>E10</f>
        <v>3.8</v>
      </c>
      <c r="G10" s="215"/>
      <c r="H10" s="50" t="s">
        <v>75</v>
      </c>
      <c r="I10" s="26" t="str">
        <f>D10</f>
        <v>High</v>
      </c>
      <c r="J10" s="91">
        <f>IF(I10=$N$7,"n/a",IF(AND(I10=$N$5,D10=$N$6),1.5,IF(AND(I10=$N$4,D10=$N$5),2.5,IF(AND(I10=$N$3,D10=$N$4),3.5,IF(AND(I10=$N$6,D10=$N$5),1.49,IF(AND(I10=$N$5,D10=$N$4),2.49,IF(AND(I10=$N$4,D10=$N$3),3.49,E10)))))))</f>
        <v>3.8</v>
      </c>
      <c r="K10" s="92" t="s">
        <v>76</v>
      </c>
      <c r="L10" s="376"/>
      <c r="N10" s="16"/>
    </row>
    <row r="11" spans="1:15" s="105" customFormat="1" ht="20.25" customHeight="1" thickBot="1">
      <c r="A11" s="121" t="s">
        <v>77</v>
      </c>
      <c r="B11" s="122"/>
      <c r="C11" s="180"/>
      <c r="D11" s="123"/>
      <c r="E11" s="123"/>
      <c r="F11" s="123"/>
      <c r="G11" s="123"/>
      <c r="H11" s="123"/>
      <c r="I11" s="123"/>
      <c r="J11" s="123"/>
      <c r="K11" s="123"/>
      <c r="L11" s="375"/>
      <c r="N11" s="16"/>
    </row>
    <row r="12" spans="1:15" ht="45.75" customHeight="1">
      <c r="A12" s="546" t="s">
        <v>78</v>
      </c>
      <c r="B12" s="546"/>
      <c r="C12" s="37"/>
      <c r="D12" s="48" t="s">
        <v>60</v>
      </c>
      <c r="E12" s="177">
        <f>IF(D12=$N$6,1,IF(D12=$N$5,2,IF(D12=$N$4,3,IF(D12=$N$3,4,"n/a"))))</f>
        <v>3</v>
      </c>
      <c r="F12" s="557" t="s">
        <v>79</v>
      </c>
      <c r="G12" s="557"/>
      <c r="H12" s="557"/>
      <c r="I12" s="557"/>
      <c r="J12" s="557"/>
      <c r="K12" s="557"/>
      <c r="L12" s="377" t="s">
        <v>80</v>
      </c>
      <c r="N12" s="16"/>
    </row>
    <row r="13" spans="1:15" ht="43.5" customHeight="1" thickBot="1">
      <c r="A13" s="533" t="s">
        <v>81</v>
      </c>
      <c r="B13" s="533"/>
      <c r="C13" s="183"/>
      <c r="D13" s="48" t="s">
        <v>60</v>
      </c>
      <c r="E13" s="178">
        <f>IF(D13=$N$6,1,IF(D13=$N$5,2,IF(D13=$N$4,3,IF(D13=$N$3,4,"n/a"))))</f>
        <v>3</v>
      </c>
      <c r="F13" s="552" t="s">
        <v>82</v>
      </c>
      <c r="G13" s="498"/>
      <c r="H13" s="498"/>
      <c r="I13" s="498"/>
      <c r="J13" s="498"/>
      <c r="K13" s="536"/>
      <c r="L13" s="377" t="s">
        <v>80</v>
      </c>
    </row>
    <row r="14" spans="1:15" s="108" customFormat="1" ht="28.5" customHeight="1" thickBot="1">
      <c r="A14" s="555"/>
      <c r="B14" s="556"/>
      <c r="C14" s="182" t="s">
        <v>74</v>
      </c>
      <c r="D14" s="27" t="str">
        <f>IF(E14&lt;1.5,$N$6,IF(E14&lt;2.5,$N$5,IF(E14&lt;3.5,$N$4,IF(E14&lt;4.5,$N$3,"n/a"))))</f>
        <v>Substantial</v>
      </c>
      <c r="E14" s="145">
        <f>IF(COUNT(E12:E13)=0,"n/a",AVERAGE(E12:E13))</f>
        <v>3</v>
      </c>
      <c r="F14" s="28">
        <f>E14</f>
        <v>3</v>
      </c>
      <c r="G14" s="215"/>
      <c r="H14" s="29" t="s">
        <v>75</v>
      </c>
      <c r="I14" s="26" t="str">
        <f>D14</f>
        <v>Substantial</v>
      </c>
      <c r="J14" s="30">
        <f>IF(I14=$N$7,"n/a",IF(AND(I14=$N$5,D14=$N$6),1.5,IF(AND(I14=$N$4,D14=$N$5),2.5,IF(AND(I14=$N$3,D14=$N$4),3.5,IF(AND(I14=$N$6,D14=$N$5),1.49,IF(AND(I14=$N$5,D14=$N$4),2.49,IF(AND(I14=$N$4,D14=$N$3),3.49,E14)))))))</f>
        <v>3</v>
      </c>
      <c r="K14" s="181" t="s">
        <v>76</v>
      </c>
      <c r="L14" s="378"/>
      <c r="N14" s="16"/>
    </row>
    <row r="15" spans="1:15" ht="21.75" customHeight="1">
      <c r="A15" s="396" t="s">
        <v>83</v>
      </c>
      <c r="B15" s="121"/>
      <c r="C15" s="121"/>
      <c r="D15" s="121"/>
      <c r="E15" s="121"/>
      <c r="F15" s="121"/>
      <c r="G15" s="121"/>
      <c r="H15" s="121"/>
      <c r="I15" s="121"/>
      <c r="J15" s="121"/>
      <c r="K15" s="121"/>
      <c r="L15" s="379"/>
      <c r="N15" s="16"/>
    </row>
    <row r="16" spans="1:15" ht="46.5" customHeight="1" thickBot="1">
      <c r="A16" s="545" t="s">
        <v>84</v>
      </c>
      <c r="B16" s="545"/>
      <c r="C16" s="183"/>
      <c r="D16" s="48" t="s">
        <v>60</v>
      </c>
      <c r="E16" s="171">
        <f>IF(D16=$N$6,1,IF(D16=$N$5,2,IF(D16=$N$4,3,IF(D16=$N$3,4,"n/a"))))</f>
        <v>3</v>
      </c>
      <c r="F16" s="534" t="s">
        <v>85</v>
      </c>
      <c r="G16" s="498"/>
      <c r="H16" s="535"/>
      <c r="I16" s="535"/>
      <c r="J16" s="498"/>
      <c r="K16" s="536"/>
      <c r="L16" s="379"/>
    </row>
    <row r="17" spans="1:14" s="105" customFormat="1" ht="24.75" customHeight="1" thickBot="1">
      <c r="A17" s="578"/>
      <c r="B17" s="579"/>
      <c r="C17" s="182" t="s">
        <v>74</v>
      </c>
      <c r="D17" s="27" t="str">
        <f>IF(E17&lt;1.5,$N$6,IF(E17&lt;2.5,$N$5,IF(E17&lt;3.5,$N$4,IF(E17&lt;4.5,$N$3,"n/a"))))</f>
        <v>Substantial</v>
      </c>
      <c r="E17" s="145">
        <f>IF(COUNT(E16)=0,"n/a",AVERAGE(E16))</f>
        <v>3</v>
      </c>
      <c r="F17" s="28">
        <f>E17</f>
        <v>3</v>
      </c>
      <c r="G17" s="215"/>
      <c r="H17" s="29" t="s">
        <v>75</v>
      </c>
      <c r="I17" s="26" t="str">
        <f>D17</f>
        <v>Substantial</v>
      </c>
      <c r="J17" s="30">
        <f>IF(I17=$N$7,"n/a",IF(AND(I17=$N$5,D17=$N$6),1.5,IF(AND(I17=$N$4,D17=$N$5),2.5,IF(AND(I17=$N$3,D17=$N$4),3.5,IF(AND(I17=$N$6,D17=$N$5),1.49,IF(AND(I17=$N$5,D17=$N$4),2.49,IF(AND(I17=$N$4,D17=$N$3),3.49,E17)))))))</f>
        <v>3</v>
      </c>
      <c r="K17" s="181" t="s">
        <v>76</v>
      </c>
      <c r="L17" s="375"/>
      <c r="N17" s="107"/>
    </row>
    <row r="18" spans="1:14" s="124" customFormat="1" ht="21" customHeight="1">
      <c r="A18" s="121" t="s">
        <v>86</v>
      </c>
      <c r="B18" s="121"/>
      <c r="C18" s="121"/>
      <c r="D18" s="121"/>
      <c r="E18" s="121"/>
      <c r="F18" s="121"/>
      <c r="G18" s="121"/>
      <c r="H18" s="121"/>
      <c r="I18" s="121"/>
      <c r="J18" s="121"/>
      <c r="K18" s="121"/>
      <c r="L18" s="379"/>
      <c r="N18" s="16"/>
    </row>
    <row r="19" spans="1:14" s="124" customFormat="1" ht="32.25" customHeight="1">
      <c r="A19" s="546" t="s">
        <v>87</v>
      </c>
      <c r="B19" s="546"/>
      <c r="C19" s="37"/>
      <c r="D19" s="48" t="s">
        <v>60</v>
      </c>
      <c r="E19" s="163">
        <f>IF(D19=$N$6,1,IF(D19=$N$5,2,IF(D19=$N$4,3,IF(D19=$N$3,4,"n/a"))))</f>
        <v>3</v>
      </c>
      <c r="F19" s="534" t="s">
        <v>88</v>
      </c>
      <c r="G19" s="535"/>
      <c r="H19" s="535"/>
      <c r="I19" s="535"/>
      <c r="J19" s="535"/>
      <c r="K19" s="536"/>
      <c r="L19" s="377" t="s">
        <v>80</v>
      </c>
      <c r="N19" s="16"/>
    </row>
    <row r="20" spans="1:14" s="124" customFormat="1" ht="33" customHeight="1" thickBot="1">
      <c r="A20" s="533" t="s">
        <v>89</v>
      </c>
      <c r="B20" s="533"/>
      <c r="C20" s="183"/>
      <c r="D20" s="176" t="s">
        <v>63</v>
      </c>
      <c r="E20" s="175">
        <f>IF(D20=$N$6,1,IF(D20=$N$5,2,IF(D20=$N$4,3,IF(D20=$N$3,4,"n/a"))))</f>
        <v>2</v>
      </c>
      <c r="F20" s="482" t="s">
        <v>90</v>
      </c>
      <c r="G20" s="498"/>
      <c r="H20" s="483"/>
      <c r="I20" s="483"/>
      <c r="J20" s="483"/>
      <c r="K20" s="484"/>
      <c r="L20" s="380"/>
      <c r="N20" s="16"/>
    </row>
    <row r="21" spans="1:14" s="105" customFormat="1" ht="29.25" customHeight="1" thickBot="1">
      <c r="A21" s="555"/>
      <c r="B21" s="556"/>
      <c r="C21" s="182" t="s">
        <v>74</v>
      </c>
      <c r="D21" s="27" t="str">
        <f>IF(E21&lt;1.5,$N$6,IF(E21&lt;2.5,$N$5,IF(E21&lt;3.5,$N$4,IF(E21&lt;4.5,$N$3,"n/a"))))</f>
        <v>Substantial</v>
      </c>
      <c r="E21" s="145">
        <f>IF(COUNT(E19:E20)=0,"n/a",AVERAGE(E19:E20))</f>
        <v>2.5</v>
      </c>
      <c r="F21" s="28">
        <f>E21</f>
        <v>2.5</v>
      </c>
      <c r="G21" s="215"/>
      <c r="H21" s="29" t="s">
        <v>75</v>
      </c>
      <c r="I21" s="26" t="str">
        <f>D21</f>
        <v>Substantial</v>
      </c>
      <c r="J21" s="91">
        <f>IF(I21=$N$7,"n/a",IF(AND(I21=$N$5,D21=$N$6),1.5,IF(AND(I21=$N$4,D21=$N$5),2.5,IF(AND(I21=$N$3,D21=$N$4),3.5,IF(AND(I21=$N$6,D21=$N$5),1.49,IF(AND(I21=$N$5,D21=$N$4),2.49,IF(AND(I21=$N$4,D21=$N$3),3.49,E21)))))))</f>
        <v>2.5</v>
      </c>
      <c r="K21" s="89" t="s">
        <v>76</v>
      </c>
      <c r="L21" s="381"/>
    </row>
    <row r="22" spans="1:14" s="105" customFormat="1" ht="22.5" customHeight="1" thickBot="1">
      <c r="A22" s="125" t="s">
        <v>91</v>
      </c>
      <c r="B22" s="126"/>
      <c r="C22" s="126"/>
      <c r="D22" s="127"/>
      <c r="E22" s="127"/>
      <c r="F22" s="127"/>
      <c r="G22" s="127"/>
      <c r="H22" s="127"/>
      <c r="I22" s="127"/>
      <c r="J22" s="127"/>
      <c r="K22" s="127"/>
      <c r="L22" s="375"/>
    </row>
    <row r="23" spans="1:14" ht="21.75" customHeight="1" thickBot="1">
      <c r="A23" s="128" t="s">
        <v>92</v>
      </c>
      <c r="B23" s="129"/>
      <c r="C23" s="129"/>
      <c r="D23" s="129"/>
      <c r="E23" s="129"/>
      <c r="F23" s="129"/>
      <c r="G23" s="129"/>
      <c r="H23" s="129"/>
      <c r="I23" s="129"/>
      <c r="J23" s="129"/>
      <c r="K23" s="129"/>
      <c r="L23" s="377" t="s">
        <v>80</v>
      </c>
    </row>
    <row r="24" spans="1:14" ht="54" customHeight="1">
      <c r="A24" s="569" t="s">
        <v>93</v>
      </c>
      <c r="B24" s="570"/>
      <c r="C24" s="173"/>
      <c r="D24" s="164" t="s">
        <v>69</v>
      </c>
      <c r="E24" s="174" t="str">
        <f>IF(D24=$N$6,1,IF(D24=$N$5,2,IF(D24=$N$4,3,IF(D24=$N$3,4,"n/a"))))</f>
        <v>n/a</v>
      </c>
      <c r="F24" s="557" t="s">
        <v>94</v>
      </c>
      <c r="G24" s="557"/>
      <c r="H24" s="557"/>
      <c r="I24" s="557"/>
      <c r="J24" s="557"/>
      <c r="K24" s="557"/>
      <c r="L24" s="377" t="s">
        <v>80</v>
      </c>
    </row>
    <row r="25" spans="1:14" ht="73.5" customHeight="1" thickBot="1">
      <c r="A25" s="576" t="s">
        <v>95</v>
      </c>
      <c r="B25" s="577"/>
      <c r="C25" s="184"/>
      <c r="D25" s="165" t="s">
        <v>69</v>
      </c>
      <c r="E25" s="175" t="str">
        <f>IF(D25=$N$6,1,IF(D25=$N$5,2,IF(D25=$N$4,3,IF(D25=$N$3,4,"n/a"))))</f>
        <v>n/a</v>
      </c>
      <c r="F25" s="482" t="s">
        <v>96</v>
      </c>
      <c r="G25" s="483"/>
      <c r="H25" s="483"/>
      <c r="I25" s="483"/>
      <c r="J25" s="483"/>
      <c r="K25" s="484"/>
      <c r="L25" s="379"/>
    </row>
    <row r="26" spans="1:14" ht="35.25" customHeight="1" thickBot="1">
      <c r="A26" s="543"/>
      <c r="B26" s="544"/>
      <c r="C26" s="40" t="s">
        <v>74</v>
      </c>
      <c r="D26" s="27" t="str">
        <f>IF(E26&lt;1.5,"Low",IF(E26&lt;2.5,"Moderate",IF(E26&lt;3.5,"Substantial",IF(E26&lt;4.5,"High","n/a"))))</f>
        <v>n/a</v>
      </c>
      <c r="E26" s="145" t="str">
        <f>IF(COUNT(E24:E25)=0,"n/a",AVERAGE(E24:E25))</f>
        <v>n/a</v>
      </c>
      <c r="F26" s="49" t="str">
        <f>E26</f>
        <v>n/a</v>
      </c>
      <c r="G26" s="215"/>
      <c r="H26" s="50" t="s">
        <v>75</v>
      </c>
      <c r="I26" s="26" t="str">
        <f>D26</f>
        <v>n/a</v>
      </c>
      <c r="J26" s="91" t="str">
        <f>IF(I26=$N$7,"n/a",IF(AND(I26=$N$5,D26=$N$6),1.5,IF(AND(I26=$N$4,D26=$N$5),2.5,IF(AND(I26=$N$3,D26=$N$4),3.5,IF(AND(I26=$N$6,D26=$N$5),1.49,IF(AND(I26=$N$5,D26=$N$4),2.49,IF(AND(I26=$N$4,D26=$N$3),3.49,E26)))))))</f>
        <v>n/a</v>
      </c>
      <c r="K26" s="325" t="s">
        <v>76</v>
      </c>
      <c r="L26" s="379"/>
    </row>
    <row r="27" spans="1:14" ht="20.25" customHeight="1" thickBot="1">
      <c r="A27" s="130" t="s">
        <v>97</v>
      </c>
      <c r="B27" s="131"/>
      <c r="C27" s="132"/>
      <c r="D27" s="133"/>
      <c r="E27" s="133"/>
      <c r="F27" s="133"/>
      <c r="G27" s="133"/>
      <c r="H27" s="133"/>
      <c r="I27" s="133"/>
      <c r="J27" s="133"/>
      <c r="K27" s="133"/>
      <c r="L27" s="379"/>
    </row>
    <row r="28" spans="1:14" ht="41.1" customHeight="1">
      <c r="A28" s="487" t="s">
        <v>98</v>
      </c>
      <c r="B28" s="488"/>
      <c r="C28" s="41"/>
      <c r="D28" s="166" t="s">
        <v>63</v>
      </c>
      <c r="E28" s="177">
        <f>IF(D28=$N$6,1,IF(D28=$N$5,2,IF(D28=$N$4,3,IF(D28=$N$3,4,"n/a"))))</f>
        <v>2</v>
      </c>
      <c r="F28" s="537" t="s">
        <v>99</v>
      </c>
      <c r="G28" s="538"/>
      <c r="H28" s="538"/>
      <c r="I28" s="538"/>
      <c r="J28" s="538"/>
      <c r="K28" s="539"/>
      <c r="L28" s="379"/>
    </row>
    <row r="29" spans="1:14" ht="50.25" customHeight="1">
      <c r="A29" s="487" t="s">
        <v>100</v>
      </c>
      <c r="B29" s="488"/>
      <c r="C29" s="41"/>
      <c r="D29" s="48" t="s">
        <v>63</v>
      </c>
      <c r="E29" s="163">
        <f>IF(D29=$N$6,1,IF(D29=$N$5,2,IF(D29=$N$4,3,IF(D29=$N$3,4,"n/a"))))</f>
        <v>2</v>
      </c>
      <c r="F29" s="534" t="s">
        <v>101</v>
      </c>
      <c r="G29" s="535"/>
      <c r="H29" s="535"/>
      <c r="I29" s="535"/>
      <c r="J29" s="535"/>
      <c r="K29" s="536"/>
      <c r="L29" s="379"/>
    </row>
    <row r="30" spans="1:14" s="134" customFormat="1" ht="56.25" customHeight="1">
      <c r="A30" s="487" t="s">
        <v>102</v>
      </c>
      <c r="B30" s="488"/>
      <c r="C30" s="41"/>
      <c r="D30" s="48" t="s">
        <v>63</v>
      </c>
      <c r="E30" s="163">
        <f>IF(D30=$N$6,1,IF(D30=$N$5,2,IF(D30=$N$4,3,IF(D30=$N$3,4,"n/a"))))</f>
        <v>2</v>
      </c>
      <c r="F30" s="481" t="s">
        <v>103</v>
      </c>
      <c r="G30" s="481"/>
      <c r="H30" s="481"/>
      <c r="I30" s="481"/>
      <c r="J30" s="481"/>
      <c r="K30" s="481"/>
      <c r="L30" s="375"/>
    </row>
    <row r="31" spans="1:14" s="105" customFormat="1" ht="36" customHeight="1" thickBot="1">
      <c r="A31" s="550" t="s">
        <v>104</v>
      </c>
      <c r="B31" s="551"/>
      <c r="C31" s="184"/>
      <c r="D31" s="167" t="s">
        <v>63</v>
      </c>
      <c r="E31" s="172">
        <f>IF(D31=$N$6,1,IF(D31=$N$5,2,IF(D31=$N$4,3,IF(D31=$N$3,4,"n/a"))))</f>
        <v>2</v>
      </c>
      <c r="F31" s="552" t="s">
        <v>103</v>
      </c>
      <c r="G31" s="498"/>
      <c r="H31" s="498"/>
      <c r="I31" s="498"/>
      <c r="J31" s="498"/>
      <c r="K31" s="499"/>
      <c r="L31" s="377" t="s">
        <v>80</v>
      </c>
    </row>
    <row r="32" spans="1:14" s="105" customFormat="1" ht="25.5" customHeight="1" thickBot="1">
      <c r="A32" s="187"/>
      <c r="B32" s="188"/>
      <c r="C32" s="40" t="s">
        <v>74</v>
      </c>
      <c r="D32" s="27" t="str">
        <f>IF(E32&lt;1.5,"Low",IF(E32&lt;2.5,"Moderate",IF(E32&lt;3.5,"Substantial",IF(E32&lt;4.5,"High","n/a"))))</f>
        <v>Moderate</v>
      </c>
      <c r="E32" s="145">
        <f>IF(COUNT(E28:E31)=0,"n/a",AVERAGE(E28:E31))</f>
        <v>2</v>
      </c>
      <c r="F32" s="28">
        <f>E32</f>
        <v>2</v>
      </c>
      <c r="G32" s="215"/>
      <c r="H32" s="29" t="s">
        <v>75</v>
      </c>
      <c r="I32" s="26" t="str">
        <f>D32</f>
        <v>Moderate</v>
      </c>
      <c r="J32" s="30">
        <f>IF(I32=$N$7,"n/a",IF(AND(I32=$N$5,D32=$N$6),1.5,IF(AND(I32=$N$4,D32=$N$5),2.5,IF(AND(I32=$N$3,D32=$N$4),3.5,IF(AND(I32=$N$6,D32=$N$5),1.49,IF(AND(I32=$N$5,D32=$N$4),2.49,IF(AND(I32=$N$4,D32=$N$3),3.49,E32)))))))</f>
        <v>2</v>
      </c>
      <c r="K32" s="181" t="s">
        <v>76</v>
      </c>
      <c r="L32" s="375"/>
    </row>
    <row r="33" spans="1:12" s="105" customFormat="1" ht="25.5" customHeight="1" thickBot="1">
      <c r="A33" s="185" t="s">
        <v>105</v>
      </c>
      <c r="B33" s="186"/>
      <c r="C33" s="186"/>
      <c r="D33" s="186"/>
      <c r="E33" s="186"/>
      <c r="F33" s="186"/>
      <c r="G33" s="186"/>
      <c r="H33" s="186"/>
      <c r="I33" s="186"/>
      <c r="J33" s="186"/>
      <c r="K33" s="186"/>
      <c r="L33" s="375"/>
    </row>
    <row r="34" spans="1:12" s="105" customFormat="1" ht="45.75" customHeight="1">
      <c r="A34" s="572" t="s">
        <v>106</v>
      </c>
      <c r="B34" s="573"/>
      <c r="C34" s="47"/>
      <c r="D34" s="48" t="s">
        <v>60</v>
      </c>
      <c r="E34" s="118">
        <f>IF(D34=$N$6,1,IF(D34=$N$5,2,IF(D34=$N$4,3,IF(D34=$N$3,4,"n/a"))))</f>
        <v>3</v>
      </c>
      <c r="F34" s="557" t="s">
        <v>107</v>
      </c>
      <c r="G34" s="557"/>
      <c r="H34" s="557"/>
      <c r="I34" s="557"/>
      <c r="J34" s="557"/>
      <c r="K34" s="557"/>
      <c r="L34" s="377" t="s">
        <v>80</v>
      </c>
    </row>
    <row r="35" spans="1:12" s="105" customFormat="1" ht="33" customHeight="1">
      <c r="A35" s="574" t="s">
        <v>108</v>
      </c>
      <c r="B35" s="488"/>
      <c r="C35" s="47"/>
      <c r="D35" s="168" t="s">
        <v>63</v>
      </c>
      <c r="E35" s="118">
        <f>IF(D35=$N$6,1,IF(D35=$N$5,2,IF(D35=$N$4,3,IF(D35=$N$3,4,"n/a"))))</f>
        <v>2</v>
      </c>
      <c r="F35" s="534" t="s">
        <v>109</v>
      </c>
      <c r="G35" s="535"/>
      <c r="H35" s="535"/>
      <c r="I35" s="535"/>
      <c r="J35" s="535"/>
      <c r="K35" s="536"/>
      <c r="L35" s="375"/>
    </row>
    <row r="36" spans="1:12" s="105" customFormat="1" ht="60.75" customHeight="1">
      <c r="A36" s="572" t="s">
        <v>110</v>
      </c>
      <c r="B36" s="573"/>
      <c r="C36" s="47"/>
      <c r="D36" s="168" t="s">
        <v>63</v>
      </c>
      <c r="E36" s="118">
        <f>IF(D36=$N$6,1,IF(D36=$N$5,2,IF(D36=$N$4,3,IF(D36=$N$3,4,"n/a"))))</f>
        <v>2</v>
      </c>
      <c r="F36" s="534" t="s">
        <v>111</v>
      </c>
      <c r="G36" s="535"/>
      <c r="H36" s="535"/>
      <c r="I36" s="535"/>
      <c r="J36" s="535"/>
      <c r="K36" s="536"/>
      <c r="L36" s="375"/>
    </row>
    <row r="37" spans="1:12" s="105" customFormat="1" ht="60.75" customHeight="1" thickBot="1">
      <c r="A37" s="563" t="s">
        <v>112</v>
      </c>
      <c r="B37" s="564"/>
      <c r="C37" s="189"/>
      <c r="D37" s="167" t="s">
        <v>63</v>
      </c>
      <c r="E37" s="171">
        <f>IF(D37=$N$6,1,IF(D37=$N$5,2,IF(D37=$N$4,3,IF(D37=$N$3,4,"n/a"))))</f>
        <v>2</v>
      </c>
      <c r="F37" s="565" t="s">
        <v>113</v>
      </c>
      <c r="G37" s="481"/>
      <c r="H37" s="481"/>
      <c r="I37" s="481"/>
      <c r="J37" s="481"/>
      <c r="K37" s="566"/>
      <c r="L37" s="375"/>
    </row>
    <row r="38" spans="1:12" s="105" customFormat="1" ht="25.5" customHeight="1" thickBot="1">
      <c r="A38" s="42"/>
      <c r="B38" s="43"/>
      <c r="C38" s="44" t="s">
        <v>74</v>
      </c>
      <c r="D38" s="27" t="str">
        <f>IF(E38&lt;1.5,"Low",IF(E38&lt;2.5,"Moderate",IF(E38&lt;3.5,"Substantial",IF(E38&lt;4.5,"High","n/a"))))</f>
        <v>Moderate</v>
      </c>
      <c r="E38" s="145">
        <f>IF(COUNT(E34:E37)=0,"n/a",AVERAGE(E34:E37))</f>
        <v>2.25</v>
      </c>
      <c r="F38" s="28">
        <f>E38</f>
        <v>2.25</v>
      </c>
      <c r="G38" s="215"/>
      <c r="H38" s="29" t="s">
        <v>75</v>
      </c>
      <c r="I38" s="26" t="str">
        <f>D38</f>
        <v>Moderate</v>
      </c>
      <c r="J38" s="30">
        <f>IF(I38=$N$7,"n/a",IF(AND(I38=$N$5,D38=$N$6),1.5,IF(AND(I38=$N$4,D38=$N$5),2.5,IF(AND(I38=$N$3,D38=$N$4),3.5,IF(AND(I38=$N$6,D38=$N$5),1.49,IF(AND(I38=$N$5,D38=$N$4),2.49,IF(AND(I38=$N$4,D38=$N$3),3.49,E38)))))))</f>
        <v>2.25</v>
      </c>
      <c r="K38" s="181" t="s">
        <v>76</v>
      </c>
      <c r="L38" s="375"/>
    </row>
    <row r="39" spans="1:12" s="124" customFormat="1" ht="22.5" customHeight="1" thickBot="1">
      <c r="A39" s="31" t="s">
        <v>114</v>
      </c>
      <c r="B39" s="32"/>
      <c r="C39" s="33"/>
      <c r="D39" s="35"/>
      <c r="E39" s="35"/>
      <c r="F39" s="34"/>
      <c r="G39" s="135"/>
      <c r="H39" s="35"/>
      <c r="I39" s="35"/>
      <c r="J39" s="34"/>
      <c r="K39" s="136"/>
      <c r="L39" s="379"/>
    </row>
    <row r="40" spans="1:12" s="124" customFormat="1" ht="22.5" customHeight="1">
      <c r="A40" s="137" t="s">
        <v>115</v>
      </c>
      <c r="B40" s="138"/>
      <c r="C40" s="138"/>
      <c r="D40" s="138"/>
      <c r="E40" s="138"/>
      <c r="F40" s="138"/>
      <c r="G40" s="138"/>
      <c r="H40" s="138"/>
      <c r="I40" s="138"/>
      <c r="J40" s="138"/>
      <c r="K40" s="138"/>
      <c r="L40" s="379"/>
    </row>
    <row r="41" spans="1:12" s="105" customFormat="1" ht="33.75" customHeight="1">
      <c r="A41" s="493" t="s">
        <v>116</v>
      </c>
      <c r="B41" s="493"/>
      <c r="C41" s="38"/>
      <c r="D41" s="48" t="s">
        <v>60</v>
      </c>
      <c r="E41" s="163">
        <f>IF(D41=$N$6,1,IF(D41=$N$5,2,IF(D41=$N$4,3,IF(D41=$N$3,4,"n/a"))))</f>
        <v>3</v>
      </c>
      <c r="F41" s="498" t="s">
        <v>117</v>
      </c>
      <c r="G41" s="498"/>
      <c r="H41" s="498"/>
      <c r="I41" s="498"/>
      <c r="J41" s="498"/>
      <c r="K41" s="498"/>
      <c r="L41" s="377" t="s">
        <v>80</v>
      </c>
    </row>
    <row r="42" spans="1:12" s="105" customFormat="1" ht="44.25" customHeight="1" thickBot="1">
      <c r="A42" s="560" t="s">
        <v>118</v>
      </c>
      <c r="B42" s="561"/>
      <c r="C42" s="190"/>
      <c r="D42" s="48" t="s">
        <v>60</v>
      </c>
      <c r="E42" s="163">
        <f>IF(D42=$N$6,1,IF(D42=$N$5,2,IF(D42=$N$4,3,IF(D42=$N$3,4,"n/a"))))</f>
        <v>3</v>
      </c>
      <c r="F42" s="498" t="s">
        <v>119</v>
      </c>
      <c r="G42" s="498"/>
      <c r="H42" s="498"/>
      <c r="I42" s="498"/>
      <c r="J42" s="498"/>
      <c r="K42" s="499"/>
      <c r="L42" s="375"/>
    </row>
    <row r="43" spans="1:12" s="124" customFormat="1" ht="30" customHeight="1" thickBot="1">
      <c r="A43" s="558"/>
      <c r="B43" s="559"/>
      <c r="C43" s="36" t="s">
        <v>74</v>
      </c>
      <c r="D43" s="27" t="str">
        <f>IF(E43&lt;1.5,"Low",IF(E43&lt;2.5,"Moderate",IF(E43&lt;3.5,"Substantial",IF(E43&lt;4.5,"High","n/a"))))</f>
        <v>Substantial</v>
      </c>
      <c r="E43" s="145">
        <f>IF(COUNT(E41:E42)=0,"n/a",AVERAGE(E41:E42))</f>
        <v>3</v>
      </c>
      <c r="F43" s="28">
        <f>E43</f>
        <v>3</v>
      </c>
      <c r="G43" s="215"/>
      <c r="H43" s="29" t="s">
        <v>75</v>
      </c>
      <c r="I43" s="26" t="str">
        <f>D43</f>
        <v>Substantial</v>
      </c>
      <c r="J43" s="30">
        <f>IF(I43=$N$7,"n/a",IF(AND(I43=$N$5,D43=$N$6),1.5,IF(AND(I43=$N$4,D43=$N$5),2.5,IF(AND(I43=$N$3,D43=$N$4),3.5,IF(AND(I43=$N$6,D43=$N$5),1.49,IF(AND(I43=$N$5,D43=$N$4),2.49,IF(AND(I43=$N$4,D43=$N$3),3.49,E43)))))))</f>
        <v>3</v>
      </c>
      <c r="K43" s="191" t="s">
        <v>76</v>
      </c>
      <c r="L43" s="382"/>
    </row>
    <row r="44" spans="1:12" s="124" customFormat="1" ht="18" customHeight="1" thickBot="1">
      <c r="A44" s="139" t="s">
        <v>120</v>
      </c>
      <c r="B44" s="140"/>
      <c r="C44" s="140"/>
      <c r="D44" s="141"/>
      <c r="E44" s="141"/>
      <c r="F44" s="141"/>
      <c r="G44" s="141"/>
      <c r="H44" s="141"/>
      <c r="I44" s="141"/>
      <c r="J44" s="141"/>
      <c r="K44" s="141"/>
      <c r="L44" s="379"/>
    </row>
    <row r="45" spans="1:12" s="105" customFormat="1" ht="30.75" customHeight="1">
      <c r="A45" s="493" t="s">
        <v>121</v>
      </c>
      <c r="B45" s="611"/>
      <c r="C45" s="38"/>
      <c r="D45" s="48" t="s">
        <v>60</v>
      </c>
      <c r="E45" s="163">
        <f>IF(D45=$N$6,1,IF(D45=$N$5,2,IF(D45=$N$4,3,IF(D45=$N$3,4,"n/a"))))</f>
        <v>3</v>
      </c>
      <c r="F45" s="537" t="s">
        <v>122</v>
      </c>
      <c r="G45" s="538"/>
      <c r="H45" s="538"/>
      <c r="I45" s="538"/>
      <c r="J45" s="538"/>
      <c r="K45" s="539"/>
      <c r="L45" s="375"/>
    </row>
    <row r="46" spans="1:12" s="105" customFormat="1" ht="27.95" customHeight="1">
      <c r="A46" s="562" t="s">
        <v>123</v>
      </c>
      <c r="B46" s="490"/>
      <c r="C46" s="38"/>
      <c r="D46" s="48" t="s">
        <v>60</v>
      </c>
      <c r="E46" s="163">
        <f>IF(D46=$N$6,1,IF(D46=$N$5,2,IF(D46=$N$4,3,IF(D46=$N$3,4,"n/a"))))</f>
        <v>3</v>
      </c>
      <c r="F46" s="541" t="s">
        <v>124</v>
      </c>
      <c r="G46" s="541"/>
      <c r="H46" s="541"/>
      <c r="I46" s="541"/>
      <c r="J46" s="541"/>
      <c r="K46" s="541"/>
      <c r="L46" s="375"/>
    </row>
    <row r="47" spans="1:12" s="105" customFormat="1" ht="27" customHeight="1">
      <c r="A47" s="562" t="s">
        <v>125</v>
      </c>
      <c r="B47" s="490"/>
      <c r="C47" s="38"/>
      <c r="D47" s="48" t="s">
        <v>63</v>
      </c>
      <c r="E47" s="163">
        <f>IF(D47=$N$6,1,IF(D47=$N$5,2,IF(D47=$N$4,3,IF(D47=$N$3,4,"n/a"))))</f>
        <v>2</v>
      </c>
      <c r="F47" s="535" t="s">
        <v>126</v>
      </c>
      <c r="G47" s="535"/>
      <c r="H47" s="535"/>
      <c r="I47" s="535"/>
      <c r="J47" s="535"/>
      <c r="K47" s="535"/>
      <c r="L47" s="375"/>
    </row>
    <row r="48" spans="1:12" s="105" customFormat="1" ht="31.5" customHeight="1" thickBot="1">
      <c r="A48" s="560" t="s">
        <v>127</v>
      </c>
      <c r="B48" s="561"/>
      <c r="C48" s="192"/>
      <c r="D48" s="167" t="s">
        <v>63</v>
      </c>
      <c r="E48" s="163">
        <f>IF(D48=$N$6,1,IF(D48=$N$5,2,IF(D48=$N$4,3,IF(D48=$N$3,4,"n/a"))))</f>
        <v>2</v>
      </c>
      <c r="F48" s="482" t="s">
        <v>128</v>
      </c>
      <c r="G48" s="483"/>
      <c r="H48" s="483"/>
      <c r="I48" s="483"/>
      <c r="J48" s="483"/>
      <c r="K48" s="484"/>
      <c r="L48" s="375"/>
    </row>
    <row r="49" spans="1:19" s="124" customFormat="1" ht="32.25" customHeight="1" thickBot="1">
      <c r="A49" s="559"/>
      <c r="B49" s="588"/>
      <c r="C49" s="36" t="s">
        <v>74</v>
      </c>
      <c r="D49" s="27" t="str">
        <f>IF(E49&lt;1.5,"Low",IF(E49&lt;2.5,"Moderate",IF(E49&lt;3.5,"Substantial",IF(E49&lt;4.5,"High","n/a"))))</f>
        <v>Substantial</v>
      </c>
      <c r="E49" s="145">
        <f>IF(COUNT(E45:E48)=0,"n/a",AVERAGE(E45:E48))</f>
        <v>2.5</v>
      </c>
      <c r="F49" s="49">
        <f>E49</f>
        <v>2.5</v>
      </c>
      <c r="G49" s="215"/>
      <c r="H49" s="50" t="s">
        <v>75</v>
      </c>
      <c r="I49" s="324" t="str">
        <f>D49</f>
        <v>Substantial</v>
      </c>
      <c r="J49" s="91">
        <f>IF(I49=$N$7,"n/a",IF(AND(I49=$N$5,D49=$N$6),1.5,IF(AND(I49=$N$4,D49=$N$5),2.5,IF(AND(I49=$N$3,D49=$N$4),3.5,IF(AND(I49=$N$6,D49=$N$5),1.49,IF(AND(I49=$N$5,D49=$N$4),2.49,IF(AND(I49=$N$4,D49=$N$3),3.49,E49)))))))</f>
        <v>2.5</v>
      </c>
      <c r="K49" s="92" t="s">
        <v>76</v>
      </c>
      <c r="L49" s="379"/>
    </row>
    <row r="50" spans="1:19" s="124" customFormat="1" ht="22.5" customHeight="1" thickBot="1">
      <c r="A50" s="142" t="s">
        <v>129</v>
      </c>
      <c r="B50" s="143"/>
      <c r="C50" s="169"/>
      <c r="D50" s="169"/>
      <c r="E50" s="170"/>
      <c r="F50" s="144"/>
      <c r="G50" s="144"/>
      <c r="H50" s="144"/>
      <c r="I50" s="144"/>
      <c r="J50" s="144"/>
      <c r="K50" s="144"/>
      <c r="L50" s="379"/>
    </row>
    <row r="51" spans="1:19" s="124" customFormat="1" ht="34.5" customHeight="1">
      <c r="A51" s="502" t="s">
        <v>130</v>
      </c>
      <c r="B51" s="502"/>
      <c r="C51" s="192"/>
      <c r="D51" s="168" t="s">
        <v>60</v>
      </c>
      <c r="E51" s="162">
        <f>IF(D51=$N$6,1,IF(D51=$N$5,2,IF(D51=$N$4,3,IF(D51=$N$3,4,"n/a"))))</f>
        <v>3</v>
      </c>
      <c r="F51" s="537" t="s">
        <v>131</v>
      </c>
      <c r="G51" s="538"/>
      <c r="H51" s="538"/>
      <c r="I51" s="538"/>
      <c r="J51" s="538"/>
      <c r="K51" s="539"/>
      <c r="L51" s="379"/>
    </row>
    <row r="52" spans="1:19" s="124" customFormat="1" ht="34.5" customHeight="1">
      <c r="A52" s="502" t="s">
        <v>132</v>
      </c>
      <c r="B52" s="502"/>
      <c r="C52" s="192"/>
      <c r="D52" s="168" t="s">
        <v>60</v>
      </c>
      <c r="E52" s="162">
        <f>IF(D52=$N$6,1,IF(D52=$N$5,2,IF(D52=$N$4,3,IF(D52=$N$3,4,"n/a"))))</f>
        <v>3</v>
      </c>
      <c r="F52" s="534" t="s">
        <v>133</v>
      </c>
      <c r="G52" s="535"/>
      <c r="H52" s="535"/>
      <c r="I52" s="535"/>
      <c r="J52" s="535"/>
      <c r="K52" s="536"/>
      <c r="L52" s="379"/>
    </row>
    <row r="53" spans="1:19" s="124" customFormat="1" ht="24.75" customHeight="1">
      <c r="A53" s="493" t="s">
        <v>134</v>
      </c>
      <c r="B53" s="493"/>
      <c r="C53" s="38"/>
      <c r="D53" s="168" t="s">
        <v>60</v>
      </c>
      <c r="E53" s="162">
        <f>IF(D53=$N$6,1,IF(D53=$N$5,2,IF(D53=$N$4,3,IF(D53=$N$3,4,"n/a"))))</f>
        <v>3</v>
      </c>
      <c r="F53" s="540" t="s">
        <v>135</v>
      </c>
      <c r="G53" s="541"/>
      <c r="H53" s="541"/>
      <c r="I53" s="541"/>
      <c r="J53" s="541"/>
      <c r="K53" s="542"/>
      <c r="L53" s="379"/>
    </row>
    <row r="54" spans="1:19" s="124" customFormat="1" ht="21" customHeight="1">
      <c r="A54" s="502" t="s">
        <v>136</v>
      </c>
      <c r="B54" s="502"/>
      <c r="C54" s="192"/>
      <c r="D54" s="48" t="s">
        <v>60</v>
      </c>
      <c r="E54" s="171">
        <f>IF(D54=$N$6,1,IF(D54=$N$5,2,IF(D54=$N$4,3,IF(D54=$N$3,4,"n/a"))))</f>
        <v>3</v>
      </c>
      <c r="F54" s="534" t="s">
        <v>137</v>
      </c>
      <c r="G54" s="498"/>
      <c r="H54" s="535"/>
      <c r="I54" s="535"/>
      <c r="J54" s="535"/>
      <c r="K54" s="536"/>
      <c r="L54" s="379"/>
    </row>
    <row r="55" spans="1:19" s="124" customFormat="1" ht="34.5" customHeight="1" thickBot="1">
      <c r="A55" s="493" t="s">
        <v>138</v>
      </c>
      <c r="B55" s="493"/>
      <c r="C55" s="38"/>
      <c r="D55" s="168" t="s">
        <v>60</v>
      </c>
      <c r="E55" s="163">
        <f>IF(D55=$N$6,1,IF(D55=$N$5,2,IF(D55=$N$4,3,IF(D55=$N$3,4,"n/a"))))</f>
        <v>3</v>
      </c>
      <c r="F55" s="535" t="s">
        <v>139</v>
      </c>
      <c r="G55" s="535"/>
      <c r="H55" s="535"/>
      <c r="I55" s="535"/>
      <c r="J55" s="498"/>
      <c r="K55" s="535"/>
      <c r="L55" s="379"/>
    </row>
    <row r="56" spans="1:19" s="105" customFormat="1" ht="28.5" customHeight="1" thickBot="1">
      <c r="A56" s="553"/>
      <c r="B56" s="554"/>
      <c r="C56" s="36" t="s">
        <v>74</v>
      </c>
      <c r="D56" s="27" t="str">
        <f>IF(E56&lt;1.5,"Low",IF(E56&lt;2.5,"Moderate",IF(E56&lt;3.5,"Substantial",IF(E56&lt;4.5,"High","n/a"))))</f>
        <v>Substantial</v>
      </c>
      <c r="E56" s="145">
        <f>IF(COUNT(E51:E55)=0,"n/a",AVERAGE(E51:E55))</f>
        <v>3</v>
      </c>
      <c r="F56" s="28">
        <f>E56</f>
        <v>3</v>
      </c>
      <c r="G56" s="215"/>
      <c r="H56" s="29" t="s">
        <v>75</v>
      </c>
      <c r="I56" s="26" t="str">
        <f>D56</f>
        <v>Substantial</v>
      </c>
      <c r="J56" s="30">
        <f>IF(I56=$N$7,"n/a",IF(AND(I56=$N$5,D56=$N$6),1.5,IF(AND(I56=$N$4,D56=$N$5),2.5,IF(AND(I56=$N$3,D56=$N$4),3.5,IF(AND(I56=$N$6,D56=$N$5),1.49,IF(AND(I56=$N$5,D56=$N$4),2.49,IF(AND(I56=$N$4,D56=$N$3),3.49,E56)))))))</f>
        <v>3</v>
      </c>
      <c r="K56" s="89" t="s">
        <v>76</v>
      </c>
      <c r="L56" s="375"/>
    </row>
    <row r="57" spans="1:19" s="105" customFormat="1" ht="19.5" customHeight="1" thickBot="1">
      <c r="A57" s="139" t="s">
        <v>140</v>
      </c>
      <c r="B57" s="146"/>
      <c r="C57" s="193"/>
      <c r="D57" s="147"/>
      <c r="E57" s="147"/>
      <c r="F57" s="147"/>
      <c r="G57" s="147"/>
      <c r="H57" s="147"/>
      <c r="I57" s="147"/>
      <c r="J57" s="147"/>
      <c r="K57" s="147"/>
      <c r="L57" s="375"/>
    </row>
    <row r="58" spans="1:19" s="124" customFormat="1" ht="32.25" customHeight="1">
      <c r="A58" s="493" t="s">
        <v>141</v>
      </c>
      <c r="B58" s="493"/>
      <c r="C58" s="38"/>
      <c r="D58" s="166" t="s">
        <v>63</v>
      </c>
      <c r="E58" s="171">
        <f>IF(D58=$N$6,1,IF(D58=$N$5,2,IF(D58=$N$4,3,IF(D58=$N$3,4,"n/a"))))</f>
        <v>2</v>
      </c>
      <c r="F58" s="547" t="s">
        <v>142</v>
      </c>
      <c r="G58" s="548"/>
      <c r="H58" s="548"/>
      <c r="I58" s="548"/>
      <c r="J58" s="548"/>
      <c r="K58" s="549"/>
      <c r="L58" s="379"/>
    </row>
    <row r="59" spans="1:19" s="124" customFormat="1" ht="32.25" customHeight="1">
      <c r="A59" s="493" t="s">
        <v>143</v>
      </c>
      <c r="B59" s="493"/>
      <c r="C59" s="38"/>
      <c r="D59" s="48" t="s">
        <v>63</v>
      </c>
      <c r="E59" s="118">
        <f>IF(D59=$N$6,1,IF(D59=$N$5,2,IF(D59=$N$4,3,IF(D59=$N$3,4,"n/a"))))</f>
        <v>2</v>
      </c>
      <c r="F59" s="534" t="s">
        <v>144</v>
      </c>
      <c r="G59" s="535"/>
      <c r="H59" s="535"/>
      <c r="I59" s="535"/>
      <c r="J59" s="535"/>
      <c r="K59" s="536"/>
      <c r="L59" s="379"/>
    </row>
    <row r="60" spans="1:19" s="124" customFormat="1" ht="48.75" customHeight="1">
      <c r="A60" s="493" t="s">
        <v>145</v>
      </c>
      <c r="B60" s="493"/>
      <c r="C60" s="38"/>
      <c r="D60" s="48" t="s">
        <v>63</v>
      </c>
      <c r="E60" s="118">
        <f>IF(D60=$N$6,1,IF(D60=$N$5,2,IF(D60=$N$4,3,IF(D60=$N$3,4,"n/a"))))</f>
        <v>2</v>
      </c>
      <c r="F60" s="534" t="s">
        <v>146</v>
      </c>
      <c r="G60" s="535"/>
      <c r="H60" s="535"/>
      <c r="I60" s="535"/>
      <c r="J60" s="535"/>
      <c r="K60" s="536"/>
      <c r="L60" s="383"/>
    </row>
    <row r="61" spans="1:19" s="124" customFormat="1" ht="21" customHeight="1" thickBot="1">
      <c r="A61" s="502" t="s">
        <v>147</v>
      </c>
      <c r="B61" s="502"/>
      <c r="C61" s="192"/>
      <c r="D61" s="176" t="s">
        <v>60</v>
      </c>
      <c r="E61" s="175">
        <f>IF(D61=$N$6,1,IF(D61=$N$5,2,IF(D61=$N$4,3,IF(D61=$N$3,4,"n/a"))))</f>
        <v>3</v>
      </c>
      <c r="F61" s="482" t="s">
        <v>148</v>
      </c>
      <c r="G61" s="483"/>
      <c r="H61" s="483"/>
      <c r="I61" s="483"/>
      <c r="J61" s="483"/>
      <c r="K61" s="484"/>
      <c r="L61" s="379"/>
    </row>
    <row r="62" spans="1:19" s="105" customFormat="1" ht="28.5" customHeight="1" thickBot="1">
      <c r="A62" s="503"/>
      <c r="B62" s="504"/>
      <c r="C62" s="36" t="s">
        <v>74</v>
      </c>
      <c r="D62" s="27" t="str">
        <f>IF(E62&lt;1.5,"Low",IF(E62&lt;2.5,"Moderate",IF(E62&lt;3.5,"Substantial",IF(E62&lt;4.5,"High","n/a"))))</f>
        <v>Moderate</v>
      </c>
      <c r="E62" s="145">
        <f>IF(COUNT(E58:E61)=0,"n/a",AVERAGE(E58:E61))</f>
        <v>2.25</v>
      </c>
      <c r="F62" s="49">
        <f>E62</f>
        <v>2.25</v>
      </c>
      <c r="G62" s="120"/>
      <c r="H62" s="50" t="s">
        <v>75</v>
      </c>
      <c r="I62" s="324" t="str">
        <f>D62</f>
        <v>Moderate</v>
      </c>
      <c r="J62" s="91">
        <f>IF(I62=$N$7,"n/a",IF(AND(I62=$N$5,D62=$N$6),1.5,IF(AND(I62=$N$4,D62=$N$5),2.5,IF(AND(I62=$N$3,D62=$N$4),3.5,IF(AND(I62=$N$6,D62=$N$5),1.49,IF(AND(I62=$N$5,D62=$N$4),2.49,IF(AND(I62=$N$4,D62=$N$3),3.49,E62)))))))</f>
        <v>2.25</v>
      </c>
      <c r="K62" s="325" t="s">
        <v>76</v>
      </c>
      <c r="L62" s="375"/>
    </row>
    <row r="63" spans="1:19" s="105" customFormat="1" ht="21.75" customHeight="1">
      <c r="A63" s="197" t="s">
        <v>149</v>
      </c>
      <c r="B63" s="138"/>
      <c r="C63" s="146"/>
      <c r="D63" s="138"/>
      <c r="E63" s="193"/>
      <c r="F63" s="193"/>
      <c r="G63" s="193"/>
      <c r="H63" s="193"/>
      <c r="I63" s="193"/>
      <c r="J63" s="193"/>
      <c r="K63" s="196"/>
      <c r="L63" s="375"/>
    </row>
    <row r="64" spans="1:19" s="148" customFormat="1" ht="47.25" customHeight="1">
      <c r="A64" s="489" t="s">
        <v>150</v>
      </c>
      <c r="B64" s="490"/>
      <c r="C64" s="38"/>
      <c r="D64" s="194" t="s">
        <v>63</v>
      </c>
      <c r="E64" s="195">
        <f>IF(D64=$N$6,1,IF(D64=$N$5,2,IF(D64=$N$4,3,IF(D64=$N$3,4,"n/a"))))</f>
        <v>2</v>
      </c>
      <c r="F64" s="481" t="s">
        <v>151</v>
      </c>
      <c r="G64" s="481"/>
      <c r="H64" s="481"/>
      <c r="I64" s="481"/>
      <c r="J64" s="481"/>
      <c r="K64" s="481"/>
      <c r="L64" s="384"/>
      <c r="S64" s="149"/>
    </row>
    <row r="65" spans="1:19" s="148" customFormat="1" ht="48.75" customHeight="1" thickBot="1">
      <c r="A65" s="494" t="s">
        <v>152</v>
      </c>
      <c r="B65" s="495"/>
      <c r="C65" s="190"/>
      <c r="D65" s="165" t="s">
        <v>60</v>
      </c>
      <c r="E65" s="163">
        <f>IF(D65=$N$6,1,IF(D65=$N$5,2,IF(D65=$N$4,3,IF(D65=$N$3,4,"n/a"))))</f>
        <v>3</v>
      </c>
      <c r="F65" s="482" t="s">
        <v>153</v>
      </c>
      <c r="G65" s="483"/>
      <c r="H65" s="483"/>
      <c r="I65" s="483"/>
      <c r="J65" s="483"/>
      <c r="K65" s="484"/>
      <c r="L65" s="384"/>
      <c r="S65" s="149"/>
    </row>
    <row r="66" spans="1:19" s="148" customFormat="1" ht="30" customHeight="1" thickBot="1">
      <c r="A66" s="491"/>
      <c r="B66" s="492"/>
      <c r="C66" s="36" t="s">
        <v>74</v>
      </c>
      <c r="D66" s="27" t="str">
        <f>IF(E66&lt;1.5,"Low",IF(E66&lt;2.5,"Moderate",IF(E66&lt;3.5,"Substantial",IF(E66&lt;4.5,"High","n/a"))))</f>
        <v>Substantial</v>
      </c>
      <c r="E66" s="145">
        <f>IF(COUNT(E64:E65)=0,"n/a",AVERAGE(E64:E65))</f>
        <v>2.5</v>
      </c>
      <c r="F66" s="49">
        <f>E66</f>
        <v>2.5</v>
      </c>
      <c r="G66" s="215"/>
      <c r="H66" s="50" t="s">
        <v>75</v>
      </c>
      <c r="I66" s="324" t="str">
        <f>D66</f>
        <v>Substantial</v>
      </c>
      <c r="J66" s="91">
        <f>IF(I66=$N$7,"n/a",IF(AND(I66=$N$5,D66=$N$6),1.5,IF(AND(I66=$N$4,D66=$N$5),2.5,IF(AND(I66=$N$3,D66=$N$4),3.5,IF(AND(I66=$N$6,D66=$N$5),1.49,IF(AND(I66=$N$5,D66=$N$4),2.49,IF(AND(I66=$N$4,D66=$N$3),3.49,E66)))))))</f>
        <v>2.5</v>
      </c>
      <c r="K66" s="326" t="s">
        <v>76</v>
      </c>
      <c r="L66" s="385"/>
      <c r="S66" s="149"/>
    </row>
    <row r="67" spans="1:19" s="152" customFormat="1" ht="24.75" customHeight="1" thickBot="1">
      <c r="A67" s="150" t="s">
        <v>154</v>
      </c>
      <c r="B67" s="151"/>
      <c r="C67" s="207"/>
      <c r="D67" s="207"/>
      <c r="E67" s="207"/>
      <c r="F67" s="207"/>
      <c r="G67" s="207"/>
      <c r="H67" s="207"/>
      <c r="I67" s="207"/>
      <c r="J67" s="207"/>
      <c r="K67" s="208"/>
      <c r="L67" s="377" t="s">
        <v>80</v>
      </c>
      <c r="Q67" s="153"/>
    </row>
    <row r="68" spans="1:19" s="152" customFormat="1" ht="23.25" customHeight="1">
      <c r="A68" s="201" t="s">
        <v>155</v>
      </c>
      <c r="B68" s="202"/>
      <c r="C68" s="204"/>
      <c r="D68" s="205"/>
      <c r="E68" s="205"/>
      <c r="F68" s="205"/>
      <c r="G68" s="205"/>
      <c r="H68" s="205"/>
      <c r="I68" s="205"/>
      <c r="J68" s="205"/>
      <c r="K68" s="206"/>
      <c r="L68" s="384"/>
    </row>
    <row r="69" spans="1:19" s="152" customFormat="1" ht="41.1" customHeight="1">
      <c r="A69" s="516" t="s">
        <v>156</v>
      </c>
      <c r="B69" s="587"/>
      <c r="C69" s="223"/>
      <c r="D69" s="224" t="s">
        <v>63</v>
      </c>
      <c r="E69" s="118">
        <f>IF(D69=$N$6,1,IF(D69=$N$5,2,IF(D69=$N$4,3,IF(D69=$N$3,4,"n/a"))))</f>
        <v>2</v>
      </c>
      <c r="F69" s="511" t="s">
        <v>157</v>
      </c>
      <c r="G69" s="511"/>
      <c r="H69" s="511"/>
      <c r="I69" s="511"/>
      <c r="J69" s="511"/>
      <c r="K69" s="511"/>
      <c r="L69" s="377" t="s">
        <v>80</v>
      </c>
    </row>
    <row r="70" spans="1:19" s="152" customFormat="1" ht="41.1" customHeight="1" thickBot="1">
      <c r="A70" s="496" t="s">
        <v>158</v>
      </c>
      <c r="B70" s="497"/>
      <c r="C70" s="225"/>
      <c r="D70" s="165" t="s">
        <v>63</v>
      </c>
      <c r="E70" s="175">
        <f>IF(D70=$N$6,1,IF(D70=$N$5,2,IF(D70=$N$4,3,IF(D70=$N$3,4,"n/a"))))</f>
        <v>2</v>
      </c>
      <c r="F70" s="505" t="s">
        <v>159</v>
      </c>
      <c r="G70" s="506"/>
      <c r="H70" s="505"/>
      <c r="I70" s="505"/>
      <c r="J70" s="506"/>
      <c r="K70" s="505"/>
      <c r="L70" s="377" t="s">
        <v>80</v>
      </c>
    </row>
    <row r="71" spans="1:19" s="152" customFormat="1" ht="27" customHeight="1" thickBot="1">
      <c r="A71" s="500"/>
      <c r="B71" s="501"/>
      <c r="C71" s="211" t="s">
        <v>74</v>
      </c>
      <c r="D71" s="46" t="str">
        <f>IF(E71&lt;1.5,"Low",IF(E71&lt;2.5,"Moderate",IF(E71&lt;3.5,"Substantial",IF(E71&lt;4.5,"High","n/a"))))</f>
        <v>Moderate</v>
      </c>
      <c r="E71" s="145">
        <f>IF(COUNT(E69:E70)=0,"n/a",AVERAGE(E69:E70))</f>
        <v>2</v>
      </c>
      <c r="F71" s="28">
        <f>E71</f>
        <v>2</v>
      </c>
      <c r="G71" s="215"/>
      <c r="H71" s="29" t="s">
        <v>75</v>
      </c>
      <c r="I71" s="26" t="str">
        <f>D71</f>
        <v>Moderate</v>
      </c>
      <c r="J71" s="30">
        <f>IF(I71=$N$7,"n/a",IF(AND(I71=$N$5,D71=$N$6),1.5,IF(AND(I71=$N$4,D71=$N$5),2.5,IF(AND(I71=$N$3,D71=$N$4),3.5,IF(AND(I71=$N$6,D71=$N$5),1.49,IF(AND(I71=$N$5,D71=$N$4),2.49,IF(AND(I71=$N$4,D71=$N$3),3.49,E71)))))))</f>
        <v>2</v>
      </c>
      <c r="K71" s="181" t="s">
        <v>76</v>
      </c>
      <c r="L71" s="384"/>
    </row>
    <row r="72" spans="1:19" s="152" customFormat="1" ht="20.25" customHeight="1">
      <c r="A72" s="312" t="s">
        <v>160</v>
      </c>
      <c r="B72" s="204"/>
      <c r="C72" s="205"/>
      <c r="D72" s="198"/>
      <c r="E72" s="199"/>
      <c r="F72" s="205"/>
      <c r="G72" s="205"/>
      <c r="H72" s="205"/>
      <c r="I72" s="205"/>
      <c r="J72" s="205"/>
      <c r="K72" s="206"/>
      <c r="L72" s="384"/>
    </row>
    <row r="73" spans="1:19" s="152" customFormat="1" ht="50.1" customHeight="1">
      <c r="A73" s="485" t="s">
        <v>161</v>
      </c>
      <c r="B73" s="486"/>
      <c r="C73" s="226"/>
      <c r="D73" s="168" t="s">
        <v>63</v>
      </c>
      <c r="E73" s="118">
        <f>IF(D73=$N$6,1,IF(D73=$N$5,2,IF(D73=$N$4,3,IF(D73=$N$3,4,"n/a"))))</f>
        <v>2</v>
      </c>
      <c r="F73" s="591" t="s">
        <v>162</v>
      </c>
      <c r="G73" s="505"/>
      <c r="H73" s="505"/>
      <c r="I73" s="505"/>
      <c r="J73" s="505"/>
      <c r="K73" s="592"/>
      <c r="L73" s="377"/>
    </row>
    <row r="74" spans="1:19" s="152" customFormat="1" ht="33.75" customHeight="1" thickBot="1">
      <c r="A74" s="496" t="s">
        <v>163</v>
      </c>
      <c r="B74" s="497"/>
      <c r="C74" s="227"/>
      <c r="D74" s="167" t="s">
        <v>63</v>
      </c>
      <c r="E74" s="175">
        <f>IF(D74=$N$6,1,IF(D74=$N$5,2,IF(D74=$N$4,3,IF(D74=$N$3,4,"n/a"))))</f>
        <v>2</v>
      </c>
      <c r="F74" s="584" t="s">
        <v>164</v>
      </c>
      <c r="G74" s="585"/>
      <c r="H74" s="585"/>
      <c r="I74" s="585"/>
      <c r="J74" s="585"/>
      <c r="K74" s="604"/>
      <c r="L74" s="377" t="s">
        <v>80</v>
      </c>
    </row>
    <row r="75" spans="1:19" s="152" customFormat="1" ht="25.5" customHeight="1" thickBot="1">
      <c r="A75" s="512"/>
      <c r="B75" s="513"/>
      <c r="C75" s="45" t="s">
        <v>74</v>
      </c>
      <c r="D75" s="27" t="str">
        <f>IF(E75&lt;1.5,"Low",IF(E75&lt;2.5,"Moderate",IF(E75&lt;3.5,"Substantial",IF(E75&lt;4.5,"High","n/a"))))</f>
        <v>Moderate</v>
      </c>
      <c r="E75" s="145">
        <f>IF(COUNT(E73:E74)=0,"n/a",AVERAGE(E73:E74))</f>
        <v>2</v>
      </c>
      <c r="F75" s="49">
        <f>E75</f>
        <v>2</v>
      </c>
      <c r="G75" s="215"/>
      <c r="H75" s="50" t="s">
        <v>75</v>
      </c>
      <c r="I75" s="324" t="str">
        <f>D75</f>
        <v>Moderate</v>
      </c>
      <c r="J75" s="91">
        <f>IF(I75=$N$7,"n/a",IF(AND(I75=$N$5,D75=$N$6),1.5,IF(AND(I75=$N$4,D75=$N$5),2.5,IF(AND(I75=$N$3,D75=$N$4),3.5,IF(AND(I75=$N$6,D75=$N$5),1.49,IF(AND(I75=$N$5,D75=$N$4),2.49,IF(AND(I75=$N$4,D75=$N$3),3.49,E75)))))))</f>
        <v>2</v>
      </c>
      <c r="K75" s="92" t="s">
        <v>76</v>
      </c>
      <c r="L75" s="384"/>
    </row>
    <row r="76" spans="1:19" s="152" customFormat="1" ht="21" customHeight="1">
      <c r="A76" s="201" t="s">
        <v>165</v>
      </c>
      <c r="B76" s="202"/>
      <c r="C76" s="198"/>
      <c r="D76" s="198"/>
      <c r="E76" s="198"/>
      <c r="F76" s="198"/>
      <c r="G76" s="198"/>
      <c r="H76" s="198"/>
      <c r="I76" s="198"/>
      <c r="J76" s="198"/>
      <c r="K76" s="200"/>
      <c r="L76" s="384"/>
    </row>
    <row r="77" spans="1:19" s="152" customFormat="1" ht="44.1" customHeight="1">
      <c r="A77" s="516" t="s">
        <v>166</v>
      </c>
      <c r="B77" s="587"/>
      <c r="C77" s="228"/>
      <c r="D77" s="168" t="s">
        <v>63</v>
      </c>
      <c r="E77" s="118">
        <f>IF(D77=$N$6,1,IF(D77=$N$5,2,IF(D77=$N$4,3,IF(D77=$N$3,4,"n/a"))))</f>
        <v>2</v>
      </c>
      <c r="F77" s="511" t="s">
        <v>167</v>
      </c>
      <c r="G77" s="511"/>
      <c r="H77" s="511"/>
      <c r="I77" s="511"/>
      <c r="J77" s="511"/>
      <c r="K77" s="511"/>
      <c r="L77" s="384"/>
    </row>
    <row r="78" spans="1:19" s="152" customFormat="1" ht="26.25" customHeight="1">
      <c r="A78" s="516" t="s">
        <v>168</v>
      </c>
      <c r="B78" s="517"/>
      <c r="C78" s="226"/>
      <c r="D78" s="48" t="s">
        <v>63</v>
      </c>
      <c r="E78" s="118">
        <f>IF(D78=$N$6,1,IF(D78=$N$5,2,IF(D78=$N$4,3,IF(D78=$N$3,4,"n/a"))))</f>
        <v>2</v>
      </c>
      <c r="F78" s="505" t="s">
        <v>169</v>
      </c>
      <c r="G78" s="505"/>
      <c r="H78" s="505"/>
      <c r="I78" s="505"/>
      <c r="J78" s="505"/>
      <c r="K78" s="505"/>
      <c r="L78" s="377" t="s">
        <v>80</v>
      </c>
    </row>
    <row r="79" spans="1:19" s="152" customFormat="1" ht="35.1" customHeight="1" thickBot="1">
      <c r="A79" s="516" t="s">
        <v>170</v>
      </c>
      <c r="B79" s="517"/>
      <c r="C79" s="229"/>
      <c r="D79" s="167" t="s">
        <v>63</v>
      </c>
      <c r="E79" s="175">
        <f>IF(D79=$N$6,1,IF(D79=$N$5,2,IF(D79=$N$4,3,IF(D79=$N$3,4,"n/a"))))</f>
        <v>2</v>
      </c>
      <c r="F79" s="505" t="s">
        <v>171</v>
      </c>
      <c r="G79" s="506"/>
      <c r="H79" s="505"/>
      <c r="I79" s="505"/>
      <c r="J79" s="506"/>
      <c r="K79" s="505"/>
      <c r="L79" s="377" t="s">
        <v>80</v>
      </c>
    </row>
    <row r="80" spans="1:19" s="152" customFormat="1" ht="27.75" customHeight="1" thickBot="1">
      <c r="A80" s="512"/>
      <c r="B80" s="513"/>
      <c r="C80" s="45" t="s">
        <v>74</v>
      </c>
      <c r="D80" s="27" t="str">
        <f>IF(E80&lt;1.5,"Low",IF(E80&lt;2.5,"Moderate",IF(E80&lt;3.5,"Substantial",IF(E80&lt;4.5,"High","n/a"))))</f>
        <v>Moderate</v>
      </c>
      <c r="E80" s="145">
        <f>IF(COUNT(E77:E79)=0,"n/a",AVERAGE(E77:E79))</f>
        <v>2</v>
      </c>
      <c r="F80" s="28">
        <f>E80</f>
        <v>2</v>
      </c>
      <c r="G80" s="215"/>
      <c r="H80" s="29" t="s">
        <v>75</v>
      </c>
      <c r="I80" s="26" t="str">
        <f>D80</f>
        <v>Moderate</v>
      </c>
      <c r="J80" s="30">
        <f>IF(I80=$N$7,"n/a",IF(AND(I80=$N$5,D80=$N$6),1.5,IF(AND(I80=$N$4,D80=$N$5),2.5,IF(AND(I80=$N$3,D80=$N$4),3.5,IF(AND(I80=$N$6,D80=$N$5),1.49,IF(AND(I80=$N$5,D80=$N$4),2.49,IF(AND(I80=$N$4,D80=$N$3),3.49,E80)))))))</f>
        <v>2</v>
      </c>
      <c r="K80" s="89" t="s">
        <v>76</v>
      </c>
      <c r="L80" s="384"/>
    </row>
    <row r="81" spans="1:17" s="152" customFormat="1" ht="21" customHeight="1">
      <c r="A81" s="203" t="s">
        <v>172</v>
      </c>
      <c r="B81" s="198"/>
      <c r="C81" s="198"/>
      <c r="D81" s="198"/>
      <c r="E81" s="198"/>
      <c r="F81" s="198"/>
      <c r="G81" s="198"/>
      <c r="H81" s="198"/>
      <c r="I81" s="198"/>
      <c r="J81" s="198"/>
      <c r="K81" s="200"/>
      <c r="L81" s="384"/>
    </row>
    <row r="82" spans="1:17" s="152" customFormat="1" ht="34.5" customHeight="1">
      <c r="A82" s="516" t="s">
        <v>173</v>
      </c>
      <c r="B82" s="587"/>
      <c r="C82" s="228"/>
      <c r="D82" s="168" t="s">
        <v>63</v>
      </c>
      <c r="E82" s="118">
        <f>IF(D82=$N$6,1,IF(D82=$N$5,2,IF(D82=$N$4,3,IF(D82=$N$3,4,"n/a"))))</f>
        <v>2</v>
      </c>
      <c r="F82" s="511" t="s">
        <v>174</v>
      </c>
      <c r="G82" s="511"/>
      <c r="H82" s="511"/>
      <c r="I82" s="511"/>
      <c r="J82" s="511"/>
      <c r="K82" s="511"/>
      <c r="L82" s="384"/>
    </row>
    <row r="83" spans="1:17" s="152" customFormat="1" ht="27.75" customHeight="1" thickBot="1">
      <c r="A83" s="496" t="s">
        <v>175</v>
      </c>
      <c r="B83" s="497"/>
      <c r="C83" s="229"/>
      <c r="D83" s="167" t="s">
        <v>60</v>
      </c>
      <c r="E83" s="175">
        <f>IF(D83=$N$6,1,IF(D83=$N$5,2,IF(D83=$N$4,3,IF(D83=$N$3,4,"n/a"))))</f>
        <v>3</v>
      </c>
      <c r="F83" s="584" t="s">
        <v>164</v>
      </c>
      <c r="G83" s="585"/>
      <c r="H83" s="585"/>
      <c r="I83" s="585"/>
      <c r="J83" s="585"/>
      <c r="K83" s="586"/>
      <c r="L83" s="377" t="s">
        <v>80</v>
      </c>
      <c r="Q83" s="154"/>
    </row>
    <row r="84" spans="1:17" s="152" customFormat="1" ht="26.25" customHeight="1" thickBot="1">
      <c r="A84" s="209"/>
      <c r="B84" s="210"/>
      <c r="C84" s="211" t="s">
        <v>74</v>
      </c>
      <c r="D84" s="27" t="str">
        <f>IF(E84&lt;1.5,"Low",IF(E84&lt;2.5,"Moderate",IF(E84&lt;3.5,"Substantial",IF(E84&lt;4.5,"High","n/a"))))</f>
        <v>Substantial</v>
      </c>
      <c r="E84" s="145">
        <f>IF(COUNT(E82:E83)=0,"n/a",AVERAGE(E82:E83))</f>
        <v>2.5</v>
      </c>
      <c r="F84" s="49">
        <f>E84</f>
        <v>2.5</v>
      </c>
      <c r="G84" s="216"/>
      <c r="H84" s="323" t="s">
        <v>75</v>
      </c>
      <c r="I84" s="324" t="str">
        <f>D84</f>
        <v>Substantial</v>
      </c>
      <c r="J84" s="91">
        <f>IF(I84=$N$7,"n/a",IF(AND(I84=$N$5,D84=$N$6),1.5,IF(AND(I84=$N$4,D84=$N$5),2.5,IF(AND(I84=$N$3,D84=$N$4),3.5,IF(AND(I84=$N$6,D84=$N$5),1.49,IF(AND(I84=$N$5,D84=$N$4),2.49,IF(AND(I84=$N$4,D84=$N$3),3.49,E84)))))))</f>
        <v>2.5</v>
      </c>
      <c r="K84" s="325" t="s">
        <v>76</v>
      </c>
      <c r="L84" s="384"/>
      <c r="Q84" s="155"/>
    </row>
    <row r="85" spans="1:17" s="152" customFormat="1" ht="26.25" customHeight="1" thickBot="1">
      <c r="A85" s="289" t="s">
        <v>176</v>
      </c>
      <c r="B85" s="288"/>
      <c r="C85" s="288"/>
      <c r="D85" s="288"/>
      <c r="E85" s="288"/>
      <c r="F85" s="288"/>
      <c r="G85" s="288"/>
      <c r="H85" s="288"/>
      <c r="I85" s="288"/>
      <c r="J85" s="288"/>
      <c r="K85" s="288"/>
      <c r="L85" s="384"/>
      <c r="Q85" s="155"/>
    </row>
    <row r="86" spans="1:17" s="152" customFormat="1" ht="21.75" customHeight="1">
      <c r="A86" s="393" t="s">
        <v>177</v>
      </c>
      <c r="B86" s="290"/>
      <c r="C86" s="290"/>
      <c r="D86" s="290"/>
      <c r="E86" s="290"/>
      <c r="F86" s="290"/>
      <c r="G86" s="290"/>
      <c r="H86" s="290"/>
      <c r="I86" s="290"/>
      <c r="J86" s="290"/>
      <c r="K86" s="291"/>
      <c r="L86" s="384"/>
      <c r="Q86" s="155"/>
    </row>
    <row r="87" spans="1:17" s="152" customFormat="1" ht="45" customHeight="1">
      <c r="A87" s="524" t="s">
        <v>178</v>
      </c>
      <c r="B87" s="525"/>
      <c r="C87" s="292"/>
      <c r="D87" s="224" t="s">
        <v>63</v>
      </c>
      <c r="E87" s="212">
        <f>IF(D87=$N$6,1,IF(D87=$N$5,2,IF(D87=$N$4,3,IF(D87=$N$3,4,"n/a"))))</f>
        <v>2</v>
      </c>
      <c r="F87" s="511" t="s">
        <v>179</v>
      </c>
      <c r="G87" s="511"/>
      <c r="H87" s="511"/>
      <c r="I87" s="511"/>
      <c r="J87" s="511"/>
      <c r="K87" s="511"/>
      <c r="L87" s="384"/>
      <c r="Q87" s="155"/>
    </row>
    <row r="88" spans="1:17" s="152" customFormat="1" ht="33.75" customHeight="1">
      <c r="A88" s="524" t="s">
        <v>180</v>
      </c>
      <c r="B88" s="525"/>
      <c r="C88" s="292"/>
      <c r="D88" s="224" t="s">
        <v>60</v>
      </c>
      <c r="E88" s="212">
        <f>IF(D88=$N$6,1,IF(D88=$N$5,2,IF(D88=$N$4,3,IF(D88=$N$3,4,"n/a"))))</f>
        <v>3</v>
      </c>
      <c r="F88" s="511" t="s">
        <v>181</v>
      </c>
      <c r="G88" s="511"/>
      <c r="H88" s="511"/>
      <c r="I88" s="511"/>
      <c r="J88" s="511"/>
      <c r="K88" s="511"/>
      <c r="L88" s="377" t="s">
        <v>80</v>
      </c>
      <c r="Q88" s="155"/>
    </row>
    <row r="89" spans="1:17" s="152" customFormat="1" ht="30.75" customHeight="1">
      <c r="A89" s="524" t="s">
        <v>182</v>
      </c>
      <c r="B89" s="525"/>
      <c r="C89" s="292"/>
      <c r="D89" s="224" t="s">
        <v>63</v>
      </c>
      <c r="E89" s="212">
        <f>IF(D89=$N$6,1,IF(D89=$N$5,2,IF(D89=$N$4,3,IF(D89=$N$3,4,"n/a"))))</f>
        <v>2</v>
      </c>
      <c r="F89" s="511" t="s">
        <v>183</v>
      </c>
      <c r="G89" s="511"/>
      <c r="H89" s="511"/>
      <c r="I89" s="511"/>
      <c r="J89" s="511"/>
      <c r="K89" s="511"/>
      <c r="L89" s="384"/>
      <c r="Q89" s="155"/>
    </row>
    <row r="90" spans="1:17" s="152" customFormat="1" ht="45.75" customHeight="1" thickBot="1">
      <c r="A90" s="524" t="s">
        <v>184</v>
      </c>
      <c r="B90" s="525"/>
      <c r="C90" s="292"/>
      <c r="D90" s="224" t="s">
        <v>63</v>
      </c>
      <c r="E90" s="212">
        <f>IF(D90=$N$6,1,IF(D90=$N$5,2,IF(D90=$N$4,3,IF(D90=$N$3,4,"n/a"))))</f>
        <v>2</v>
      </c>
      <c r="F90" s="511" t="s">
        <v>185</v>
      </c>
      <c r="G90" s="511"/>
      <c r="H90" s="511"/>
      <c r="I90" s="511"/>
      <c r="J90" s="526"/>
      <c r="K90" s="511"/>
      <c r="L90" s="384"/>
      <c r="Q90" s="155"/>
    </row>
    <row r="91" spans="1:17" s="152" customFormat="1" ht="26.25" customHeight="1" thickBot="1">
      <c r="A91" s="529"/>
      <c r="B91" s="530"/>
      <c r="C91" s="293" t="s">
        <v>74</v>
      </c>
      <c r="D91" s="27" t="str">
        <f>IF(E91&lt;1.5,"Low",IF(E91&lt;2.5,"Moderate",IF(E91&lt;3.5,"Substantial",IF(E91&lt;4.5,"High","n/a"))))</f>
        <v>Moderate</v>
      </c>
      <c r="E91" s="145">
        <f>IF(COUNT(E87:E90)=0,"n/a",AVERAGE(E87:E90))</f>
        <v>2.25</v>
      </c>
      <c r="F91" s="28">
        <f>E91</f>
        <v>2.25</v>
      </c>
      <c r="G91" s="216"/>
      <c r="H91" s="51" t="s">
        <v>75</v>
      </c>
      <c r="I91" s="26" t="str">
        <f>D91</f>
        <v>Moderate</v>
      </c>
      <c r="J91" s="30">
        <f>IF(I91=$N$7,"n/a",IF(AND(I91=$N$5,D91=$N$6),1.5,IF(AND(I91=$N$4,D91=$N$5),2.5,IF(AND(I91=$N$3,D91=$N$4),3.5,IF(AND(I91=$N$6,D91=$N$5),1.49,IF(AND(I91=$N$5,D91=$N$4),2.49,IF(AND(I91=$N$4,D91=$N$3),3.49,E91)))))))</f>
        <v>2.25</v>
      </c>
      <c r="K91" s="89" t="s">
        <v>76</v>
      </c>
      <c r="L91" s="384"/>
      <c r="Q91" s="155"/>
    </row>
    <row r="92" spans="1:17" s="152" customFormat="1" ht="21" customHeight="1">
      <c r="A92" s="393" t="s">
        <v>186</v>
      </c>
      <c r="B92" s="290"/>
      <c r="C92" s="290"/>
      <c r="D92" s="290"/>
      <c r="E92" s="290"/>
      <c r="F92" s="290"/>
      <c r="G92" s="290"/>
      <c r="H92" s="290"/>
      <c r="I92" s="290"/>
      <c r="J92" s="290"/>
      <c r="K92" s="291"/>
      <c r="L92" s="384"/>
      <c r="Q92" s="155"/>
    </row>
    <row r="93" spans="1:17" s="152" customFormat="1" ht="47.25" customHeight="1">
      <c r="A93" s="524" t="s">
        <v>187</v>
      </c>
      <c r="B93" s="525"/>
      <c r="C93" s="292"/>
      <c r="D93" s="168" t="s">
        <v>63</v>
      </c>
      <c r="E93" s="212">
        <f>IF(D93=$N$6,1,IF(D93=$N$5,2,IF(D93=$N$4,3,IF(D93=$N$3,4,"n/a"))))</f>
        <v>2</v>
      </c>
      <c r="F93" s="511" t="s">
        <v>188</v>
      </c>
      <c r="G93" s="511"/>
      <c r="H93" s="511"/>
      <c r="I93" s="511"/>
      <c r="J93" s="511"/>
      <c r="K93" s="511"/>
      <c r="L93" s="384"/>
      <c r="Q93" s="155"/>
    </row>
    <row r="94" spans="1:17" s="152" customFormat="1" ht="31.5" customHeight="1" thickBot="1">
      <c r="A94" s="597" t="s">
        <v>189</v>
      </c>
      <c r="B94" s="598"/>
      <c r="C94" s="294"/>
      <c r="D94" s="167" t="s">
        <v>63</v>
      </c>
      <c r="E94" s="175">
        <f>IF(D94=$N$6,1,IF(D94=$N$5,2,IF(D94=$N$4,3,IF(D94=$N$3,4,"n/a"))))</f>
        <v>2</v>
      </c>
      <c r="F94" s="595" t="s">
        <v>190</v>
      </c>
      <c r="G94" s="596"/>
      <c r="H94" s="596"/>
      <c r="I94" s="596"/>
      <c r="J94" s="596"/>
      <c r="K94" s="594"/>
      <c r="L94" s="377" t="s">
        <v>80</v>
      </c>
      <c r="Q94" s="155"/>
    </row>
    <row r="95" spans="1:17" s="152" customFormat="1" ht="26.25" customHeight="1" thickBot="1">
      <c r="A95" s="599"/>
      <c r="B95" s="600"/>
      <c r="C95" s="293" t="s">
        <v>74</v>
      </c>
      <c r="D95" s="27" t="str">
        <f>IF(E95&lt;1.5,"Low",IF(E95&lt;2.5,"Moderate",IF(E95&lt;3.5,"Substantial",IF(E95&lt;4.5,"High","n/a"))))</f>
        <v>Moderate</v>
      </c>
      <c r="E95" s="145">
        <f>IF(COUNT(E93:E94)=0,"n/a",AVERAGE(E93:E94))</f>
        <v>2</v>
      </c>
      <c r="F95" s="28">
        <f>E95</f>
        <v>2</v>
      </c>
      <c r="G95" s="215"/>
      <c r="H95" s="29" t="s">
        <v>75</v>
      </c>
      <c r="I95" s="26" t="str">
        <f>D95</f>
        <v>Moderate</v>
      </c>
      <c r="J95" s="30">
        <f>IF(I95=$N$7,"n/a",IF(AND(I95=$N$5,D95=$N$6),1.5,IF(AND(I95=$N$4,D95=$N$5),2.5,IF(AND(I95=$N$3,D95=$N$4),3.5,IF(AND(I95=$N$6,D95=$N$5),1.49,IF(AND(I95=$N$5,D95=$N$4),2.49,IF(AND(I95=$N$4,D95=$N$3),3.49,E95)))))))</f>
        <v>2</v>
      </c>
      <c r="K95" s="89" t="s">
        <v>76</v>
      </c>
      <c r="L95" s="384"/>
      <c r="Q95" s="155"/>
    </row>
    <row r="96" spans="1:17" s="152" customFormat="1" ht="21" customHeight="1">
      <c r="A96" s="393" t="s">
        <v>191</v>
      </c>
      <c r="B96" s="290"/>
      <c r="C96" s="290"/>
      <c r="D96" s="290"/>
      <c r="E96" s="290"/>
      <c r="F96" s="290"/>
      <c r="G96" s="290"/>
      <c r="H96" s="290"/>
      <c r="I96" s="290"/>
      <c r="J96" s="290"/>
      <c r="K96" s="291"/>
      <c r="L96" s="384"/>
      <c r="Q96" s="155"/>
    </row>
    <row r="97" spans="1:17" s="152" customFormat="1" ht="33.75" customHeight="1">
      <c r="A97" s="524" t="s">
        <v>192</v>
      </c>
      <c r="B97" s="525"/>
      <c r="C97" s="295"/>
      <c r="D97" s="168" t="s">
        <v>63</v>
      </c>
      <c r="E97" s="118">
        <f>IF(D97=$N$6,1,IF(D97=$N$5,2,IF(D97=$N$4,3,IF(D97=$N$3,4,"n/a"))))</f>
        <v>2</v>
      </c>
      <c r="F97" s="511" t="s">
        <v>193</v>
      </c>
      <c r="G97" s="511"/>
      <c r="H97" s="511"/>
      <c r="I97" s="511"/>
      <c r="J97" s="511"/>
      <c r="K97" s="511"/>
      <c r="L97" s="377" t="s">
        <v>80</v>
      </c>
      <c r="Q97" s="155"/>
    </row>
    <row r="98" spans="1:17" s="152" customFormat="1" ht="33" customHeight="1">
      <c r="A98" s="597" t="s">
        <v>194</v>
      </c>
      <c r="B98" s="601"/>
      <c r="C98" s="295"/>
      <c r="D98" s="48" t="s">
        <v>63</v>
      </c>
      <c r="E98" s="118">
        <f>IF(D98=$N$6,1,IF(D98=$N$5,2,IF(D98=$N$4,3,IF(D98=$N$3,4,"n/a"))))</f>
        <v>2</v>
      </c>
      <c r="F98" s="591" t="s">
        <v>195</v>
      </c>
      <c r="G98" s="505"/>
      <c r="H98" s="505"/>
      <c r="I98" s="505"/>
      <c r="J98" s="505"/>
      <c r="K98" s="592"/>
      <c r="L98" s="377" t="s">
        <v>80</v>
      </c>
      <c r="P98" s="310"/>
      <c r="Q98" s="155"/>
    </row>
    <row r="99" spans="1:17" s="152" customFormat="1" ht="31.5" customHeight="1" thickBot="1">
      <c r="A99" s="602" t="s">
        <v>196</v>
      </c>
      <c r="B99" s="603"/>
      <c r="C99" s="296"/>
      <c r="D99" s="286" t="s">
        <v>63</v>
      </c>
      <c r="E99" s="287">
        <f>IF(D99=$N$6,1,IF(D99=$N$5,2,IF(D99=$N$4,3,IF(D99=$N$3,4,"n/a"))))</f>
        <v>2</v>
      </c>
      <c r="F99" s="593" t="s">
        <v>197</v>
      </c>
      <c r="G99" s="506"/>
      <c r="H99" s="506"/>
      <c r="I99" s="506"/>
      <c r="J99" s="506"/>
      <c r="K99" s="594"/>
      <c r="L99" s="384"/>
      <c r="P99" s="310"/>
      <c r="Q99" s="155"/>
    </row>
    <row r="100" spans="1:17" s="152" customFormat="1" ht="26.25" customHeight="1" thickBot="1">
      <c r="A100" s="589"/>
      <c r="B100" s="590"/>
      <c r="C100" s="293" t="s">
        <v>74</v>
      </c>
      <c r="D100" s="27" t="str">
        <f>IF(E100&lt;1.5,"Low",IF(E100&lt;2.5,"Moderate",IF(E100&lt;3.5,"Substantial",IF(E100&lt;4.5,"High","n/a"))))</f>
        <v>Moderate</v>
      </c>
      <c r="E100" s="145">
        <f>IF(COUNT(E97:E99)=0,"n/a",AVERAGE(E97:E99))</f>
        <v>2</v>
      </c>
      <c r="F100" s="28">
        <f>E100</f>
        <v>2</v>
      </c>
      <c r="G100" s="215"/>
      <c r="H100" s="29" t="s">
        <v>75</v>
      </c>
      <c r="I100" s="26" t="str">
        <f>D100</f>
        <v>Moderate</v>
      </c>
      <c r="J100" s="30">
        <f>IF(I100=$N$7,"n/a",IF(AND(I100=$N$5,D100=$N$6),1.5,IF(AND(I100=$N$4,D100=$N$5),2.5,IF(AND(I100=$N$3,D100=$N$4),3.5,IF(AND(I100=$N$6,D100=$N$5),1.49,IF(AND(I100=$N$5,D100=$N$4),2.49,IF(AND(I100=$N$4,D100=$N$3),3.49,E100)))))))</f>
        <v>2</v>
      </c>
      <c r="K100" s="89" t="s">
        <v>76</v>
      </c>
      <c r="L100" s="384"/>
      <c r="P100" s="310"/>
      <c r="Q100" s="155"/>
    </row>
    <row r="101" spans="1:17" s="152" customFormat="1" ht="23.25" customHeight="1" thickBot="1">
      <c r="A101" s="156" t="s">
        <v>198</v>
      </c>
      <c r="B101" s="157"/>
      <c r="C101" s="157"/>
      <c r="D101" s="157"/>
      <c r="E101" s="157"/>
      <c r="F101" s="157"/>
      <c r="G101" s="157"/>
      <c r="H101" s="157"/>
      <c r="I101" s="157"/>
      <c r="J101" s="157"/>
      <c r="K101" s="157"/>
      <c r="L101" s="384"/>
      <c r="M101" s="155"/>
    </row>
    <row r="102" spans="1:17" s="152" customFormat="1" ht="20.25" customHeight="1">
      <c r="A102" s="394" t="s">
        <v>199</v>
      </c>
      <c r="B102" s="213"/>
      <c r="C102" s="213"/>
      <c r="D102" s="213"/>
      <c r="E102" s="213"/>
      <c r="F102" s="213"/>
      <c r="G102" s="213"/>
      <c r="H102" s="213"/>
      <c r="I102" s="213"/>
      <c r="J102" s="213"/>
      <c r="K102" s="214"/>
      <c r="L102" s="384"/>
    </row>
    <row r="103" spans="1:17" s="152" customFormat="1" ht="30.75" customHeight="1">
      <c r="A103" s="509" t="s">
        <v>200</v>
      </c>
      <c r="B103" s="510"/>
      <c r="C103" s="230"/>
      <c r="D103" s="224" t="s">
        <v>60</v>
      </c>
      <c r="E103" s="212">
        <f>IF(D103=$N$6,1,IF(D103=$N$5,2,IF(D103=$N$4,3,IF(D103=$N$3,4,"n/a"))))</f>
        <v>3</v>
      </c>
      <c r="F103" s="511" t="s">
        <v>201</v>
      </c>
      <c r="G103" s="511"/>
      <c r="H103" s="511"/>
      <c r="I103" s="511"/>
      <c r="J103" s="511"/>
      <c r="K103" s="511"/>
      <c r="L103" s="377" t="s">
        <v>80</v>
      </c>
      <c r="Q103" s="155"/>
    </row>
    <row r="104" spans="1:17" s="152" customFormat="1" ht="42" customHeight="1">
      <c r="A104" s="580" t="s">
        <v>202</v>
      </c>
      <c r="B104" s="581"/>
      <c r="C104" s="231"/>
      <c r="D104" s="194" t="s">
        <v>63</v>
      </c>
      <c r="E104" s="118">
        <f>IF(D104=$N$6,1,IF(D104=$N$5,2,IF(D104=$N$4,3,IF(D104=$N$3,4,"n/a"))))</f>
        <v>2</v>
      </c>
      <c r="F104" s="505" t="s">
        <v>203</v>
      </c>
      <c r="G104" s="505"/>
      <c r="H104" s="505"/>
      <c r="I104" s="505"/>
      <c r="J104" s="505"/>
      <c r="K104" s="505"/>
      <c r="L104" s="377" t="s">
        <v>80</v>
      </c>
      <c r="Q104" s="158"/>
    </row>
    <row r="105" spans="1:17" ht="31.5" customHeight="1" thickBot="1">
      <c r="A105" s="522" t="s">
        <v>204</v>
      </c>
      <c r="B105" s="523"/>
      <c r="C105" s="232"/>
      <c r="D105" s="165" t="s">
        <v>63</v>
      </c>
      <c r="E105" s="175">
        <f>IF(D105=$N$6,1,IF(D105=$N$5,2,IF(D105=$N$4,3,IF(D105=$N$3,4,"n/a"))))</f>
        <v>2</v>
      </c>
      <c r="F105" s="505" t="s">
        <v>205</v>
      </c>
      <c r="G105" s="506"/>
      <c r="H105" s="505"/>
      <c r="I105" s="505"/>
      <c r="J105" s="506"/>
      <c r="K105" s="505"/>
      <c r="L105" s="377" t="s">
        <v>80</v>
      </c>
    </row>
    <row r="106" spans="1:17" ht="32.25" customHeight="1" thickBot="1">
      <c r="A106" s="527"/>
      <c r="B106" s="528"/>
      <c r="C106" s="39" t="s">
        <v>74</v>
      </c>
      <c r="D106" s="27" t="str">
        <f>IF(E106&lt;1.5,"Low",IF(E106&lt;2.5,"Moderate",IF(E106&lt;3.5,"Substantial",IF(E106&lt;4.5,"High","n/a"))))</f>
        <v>Moderate</v>
      </c>
      <c r="E106" s="145">
        <f>IF(COUNT(E103:E105)=0,"n/a",AVERAGE(E103:E105))</f>
        <v>2.3333333333333335</v>
      </c>
      <c r="F106" s="28">
        <f>E106</f>
        <v>2.3333333333333335</v>
      </c>
      <c r="G106" s="216"/>
      <c r="H106" s="51" t="s">
        <v>75</v>
      </c>
      <c r="I106" s="26" t="str">
        <f>D106</f>
        <v>Moderate</v>
      </c>
      <c r="J106" s="30">
        <f>IF(I106=$N$7,"n/a",IF(AND(I106=$N$5,D106=$N$6),1.5,IF(AND(I106=$N$4,D106=$N$5),2.5,IF(AND(I106=$N$3,D106=$N$4),3.5,IF(AND(I106=$N$6,D106=$N$5),1.49,IF(AND(I106=$N$5,D106=$N$4),2.49,IF(AND(I106=$N$4,D106=$N$3),3.49,E106)))))))</f>
        <v>2.3333333333333335</v>
      </c>
      <c r="K106" s="89" t="s">
        <v>76</v>
      </c>
      <c r="L106" s="379"/>
    </row>
    <row r="107" spans="1:17" ht="19.5" customHeight="1">
      <c r="A107" s="395" t="s">
        <v>206</v>
      </c>
      <c r="B107" s="213"/>
      <c r="C107" s="213"/>
      <c r="D107" s="213"/>
      <c r="E107" s="213"/>
      <c r="F107" s="213"/>
      <c r="G107" s="213"/>
      <c r="H107" s="213"/>
      <c r="I107" s="213"/>
      <c r="J107" s="213"/>
      <c r="K107" s="214"/>
      <c r="L107" s="379"/>
    </row>
    <row r="108" spans="1:17" ht="45.95" customHeight="1">
      <c r="A108" s="509" t="s">
        <v>207</v>
      </c>
      <c r="B108" s="510"/>
      <c r="C108" s="230"/>
      <c r="D108" s="168" t="s">
        <v>63</v>
      </c>
      <c r="E108" s="212">
        <f>IF(D108=$N$6,1,IF(D108=$N$5,2,IF(D108=$N$4,3,IF(D108=$N$3,4,"n/a"))))</f>
        <v>2</v>
      </c>
      <c r="F108" s="511" t="s">
        <v>208</v>
      </c>
      <c r="G108" s="511"/>
      <c r="H108" s="511"/>
      <c r="I108" s="511"/>
      <c r="J108" s="511"/>
      <c r="K108" s="511"/>
      <c r="L108" s="379"/>
    </row>
    <row r="109" spans="1:17" ht="31.5" customHeight="1" thickBot="1">
      <c r="A109" s="582" t="s">
        <v>209</v>
      </c>
      <c r="B109" s="583"/>
      <c r="C109" s="233"/>
      <c r="D109" s="167" t="s">
        <v>63</v>
      </c>
      <c r="E109" s="175">
        <f>IF(D109=$N$6,1,IF(D109=$N$5,2,IF(D109=$N$4,3,IF(D109=$N$3,4,"n/a"))))</f>
        <v>2</v>
      </c>
      <c r="F109" s="595" t="s">
        <v>210</v>
      </c>
      <c r="G109" s="596"/>
      <c r="H109" s="596"/>
      <c r="I109" s="596"/>
      <c r="J109" s="596"/>
      <c r="K109" s="594"/>
      <c r="L109" s="379"/>
    </row>
    <row r="110" spans="1:17" ht="27" customHeight="1" thickBot="1">
      <c r="A110" s="507"/>
      <c r="B110" s="508"/>
      <c r="C110" s="39" t="s">
        <v>74</v>
      </c>
      <c r="D110" s="27" t="str">
        <f>IF(E110&lt;1.5,"Low",IF(E110&lt;2.5,"Moderate",IF(E110&lt;3.5,"Substantial",IF(E110&lt;4.5,"High","n/a"))))</f>
        <v>Moderate</v>
      </c>
      <c r="E110" s="145">
        <f>IF(COUNT(E108:E109)=0,"n/a",AVERAGE(E108:E109))</f>
        <v>2</v>
      </c>
      <c r="F110" s="28">
        <f>E110</f>
        <v>2</v>
      </c>
      <c r="G110" s="215"/>
      <c r="H110" s="29" t="s">
        <v>75</v>
      </c>
      <c r="I110" s="26" t="str">
        <f>D110</f>
        <v>Moderate</v>
      </c>
      <c r="J110" s="30">
        <f>IF(I110=$N$7,"n/a",IF(AND(I110=$N$5,D110=$N$6),1.5,IF(AND(I110=$N$4,D110=$N$5),2.5,IF(AND(I110=$N$3,D110=$N$4),3.5,IF(AND(I110=$N$6,D110=$N$5),1.49,IF(AND(I110=$N$5,D110=$N$4),2.49,IF(AND(I110=$N$4,D110=$N$3),3.49,E110)))))))</f>
        <v>2</v>
      </c>
      <c r="K110" s="89" t="s">
        <v>76</v>
      </c>
      <c r="L110" s="379"/>
    </row>
    <row r="111" spans="1:17" ht="21" customHeight="1">
      <c r="A111" s="395" t="s">
        <v>211</v>
      </c>
      <c r="B111" s="213"/>
      <c r="C111" s="213"/>
      <c r="D111" s="213"/>
      <c r="E111" s="213"/>
      <c r="F111" s="213"/>
      <c r="G111" s="213"/>
      <c r="H111" s="213"/>
      <c r="I111" s="213"/>
      <c r="J111" s="213"/>
      <c r="K111" s="214"/>
      <c r="L111" s="379"/>
      <c r="Q111" s="159"/>
    </row>
    <row r="112" spans="1:17" ht="29.25" customHeight="1">
      <c r="A112" s="509" t="s">
        <v>212</v>
      </c>
      <c r="B112" s="510"/>
      <c r="C112" s="230"/>
      <c r="D112" s="224" t="s">
        <v>60</v>
      </c>
      <c r="E112" s="212">
        <f>IF(D112=$N$6,1,IF(D112=$N$5,2,IF(D112=$N$4,3,IF(D112=$N$3,4,"n/a"))))</f>
        <v>3</v>
      </c>
      <c r="F112" s="511" t="s">
        <v>213</v>
      </c>
      <c r="G112" s="511"/>
      <c r="H112" s="511"/>
      <c r="I112" s="511"/>
      <c r="J112" s="511"/>
      <c r="K112" s="511"/>
      <c r="L112" s="379"/>
    </row>
    <row r="113" spans="1:12" ht="30.75" customHeight="1">
      <c r="A113" s="580" t="s">
        <v>214</v>
      </c>
      <c r="B113" s="581"/>
      <c r="C113" s="231"/>
      <c r="D113" s="194" t="s">
        <v>63</v>
      </c>
      <c r="E113" s="118">
        <f>IF(D113=$N$6,1,IF(D113=$N$5,2,IF(D113=$N$4,3,IF(D113=$N$3,4,"n/a"))))</f>
        <v>2</v>
      </c>
      <c r="F113" s="591" t="s">
        <v>215</v>
      </c>
      <c r="G113" s="505"/>
      <c r="H113" s="505"/>
      <c r="I113" s="505"/>
      <c r="J113" s="505"/>
      <c r="K113" s="592"/>
      <c r="L113" s="379"/>
    </row>
    <row r="114" spans="1:12" ht="42.75" customHeight="1" thickBot="1">
      <c r="A114" s="522" t="s">
        <v>216</v>
      </c>
      <c r="B114" s="523"/>
      <c r="C114" s="232"/>
      <c r="D114" s="165" t="s">
        <v>66</v>
      </c>
      <c r="E114" s="175">
        <f>IF(D114=$N$6,1,IF(D114=$N$5,2,IF(D114=$N$4,3,IF(D114=$N$3,4,"n/a"))))</f>
        <v>1</v>
      </c>
      <c r="F114" s="593" t="s">
        <v>217</v>
      </c>
      <c r="G114" s="506"/>
      <c r="H114" s="506"/>
      <c r="I114" s="506"/>
      <c r="J114" s="506"/>
      <c r="K114" s="594"/>
      <c r="L114" s="377" t="s">
        <v>80</v>
      </c>
    </row>
    <row r="115" spans="1:12" ht="26.25" customHeight="1" thickBot="1">
      <c r="A115" s="514"/>
      <c r="B115" s="515"/>
      <c r="C115" s="39" t="s">
        <v>74</v>
      </c>
      <c r="D115" s="27" t="str">
        <f>IF(E115&lt;1.5,"Low",IF(E115&lt;2.5,"Moderate",IF(E115&lt;3.5,"Substantial",IF(E115&lt;4.5,"High","n/a"))))</f>
        <v>Moderate</v>
      </c>
      <c r="E115" s="145">
        <f>IF(COUNT(E112:E114)=0,"n/a",AVERAGE(E112:E114))</f>
        <v>2</v>
      </c>
      <c r="F115" s="28">
        <f>E115</f>
        <v>2</v>
      </c>
      <c r="G115" s="215"/>
      <c r="H115" s="29" t="s">
        <v>75</v>
      </c>
      <c r="I115" s="26" t="str">
        <f>D115</f>
        <v>Moderate</v>
      </c>
      <c r="J115" s="30">
        <f>IF(I115=$N$7,"n/a",IF(AND(I115=$N$5,D115=$N$6),1.5,IF(AND(I115=$N$4,D115=$N$5),2.5,IF(AND(I115=$N$3,D115=$N$4),3.5,IF(AND(I115=$N$6,D115=$N$5),1.49,IF(AND(I115=$N$5,D115=$N$4),2.49,IF(AND(I115=$N$4,D115=$N$3),3.49,E115)))))))</f>
        <v>2</v>
      </c>
      <c r="K115" s="89" t="s">
        <v>76</v>
      </c>
      <c r="L115" s="379"/>
    </row>
    <row r="116" spans="1:12" ht="23.25" customHeight="1">
      <c r="A116" s="395" t="s">
        <v>218</v>
      </c>
      <c r="B116" s="213"/>
      <c r="C116" s="213"/>
      <c r="D116" s="213"/>
      <c r="E116" s="213"/>
      <c r="F116" s="213"/>
      <c r="G116" s="213"/>
      <c r="H116" s="213"/>
      <c r="I116" s="213"/>
      <c r="J116" s="213"/>
      <c r="K116" s="214"/>
      <c r="L116" s="379"/>
    </row>
    <row r="117" spans="1:12" ht="33" customHeight="1">
      <c r="A117" s="520" t="s">
        <v>219</v>
      </c>
      <c r="B117" s="521"/>
      <c r="C117" s="234"/>
      <c r="D117" s="168" t="s">
        <v>69</v>
      </c>
      <c r="E117" s="118" t="str">
        <f>IF(D117=$N$6,1,IF(D117=$N$5,2,IF(D117=$N$4,3,IF(D117=$N$3,4,"n/a"))))</f>
        <v>n/a</v>
      </c>
      <c r="F117" s="511" t="s">
        <v>101</v>
      </c>
      <c r="G117" s="511"/>
      <c r="H117" s="511"/>
      <c r="I117" s="511"/>
      <c r="J117" s="511"/>
      <c r="K117" s="511"/>
      <c r="L117" s="377"/>
    </row>
    <row r="118" spans="1:12" ht="33" customHeight="1">
      <c r="A118" s="520" t="s">
        <v>220</v>
      </c>
      <c r="B118" s="521"/>
      <c r="C118" s="231"/>
      <c r="D118" s="194" t="s">
        <v>69</v>
      </c>
      <c r="E118" s="118" t="str">
        <f>IF(D118=$N$6,1,IF(D118=$N$5,2,IF(D118=$N$4,3,IF(D118=$N$3,4,"n/a"))))</f>
        <v>n/a</v>
      </c>
      <c r="F118" s="591" t="s">
        <v>101</v>
      </c>
      <c r="G118" s="505"/>
      <c r="H118" s="505"/>
      <c r="I118" s="505"/>
      <c r="J118" s="505"/>
      <c r="K118" s="592"/>
      <c r="L118" s="377"/>
    </row>
    <row r="119" spans="1:12" ht="34.5" customHeight="1" thickBot="1">
      <c r="A119" s="518" t="s">
        <v>221</v>
      </c>
      <c r="B119" s="519"/>
      <c r="C119" s="234"/>
      <c r="D119" s="167" t="s">
        <v>69</v>
      </c>
      <c r="E119" s="175" t="str">
        <f>IF(D119=$N$6,1,IF(D119=$N$5,2,IF(D119=$N$4,3,IF(D119=$N$3,4,"n/a"))))</f>
        <v>n/a</v>
      </c>
      <c r="F119" s="593" t="s">
        <v>101</v>
      </c>
      <c r="G119" s="506"/>
      <c r="H119" s="506"/>
      <c r="I119" s="506"/>
      <c r="J119" s="506"/>
      <c r="K119" s="594"/>
      <c r="L119" s="377"/>
    </row>
    <row r="120" spans="1:12" ht="27" customHeight="1" thickBot="1">
      <c r="A120" s="507"/>
      <c r="B120" s="508"/>
      <c r="C120" s="39" t="s">
        <v>74</v>
      </c>
      <c r="D120" s="27" t="str">
        <f>IF(E120&lt;1.5,"Low",IF(E120&lt;2.5,"Moderate",IF(E120&lt;3.5,"Substantial",IF(E120&lt;4.5,"High","n/a"))))</f>
        <v>n/a</v>
      </c>
      <c r="E120" s="145" t="str">
        <f>IF(COUNT(E117:E119)=0,"n/a",AVERAGE(E117:E119))</f>
        <v>n/a</v>
      </c>
      <c r="F120" s="28" t="str">
        <f>E120</f>
        <v>n/a</v>
      </c>
      <c r="G120" s="215"/>
      <c r="H120" s="29" t="s">
        <v>75</v>
      </c>
      <c r="I120" s="26" t="str">
        <f>D120</f>
        <v>n/a</v>
      </c>
      <c r="J120" s="30" t="str">
        <f>IF(I120=$N$7,"n/a",IF(AND(I120=$N$5,D120=$N$6),1.5,IF(AND(I120=$N$4,D120=$N$5),2.5,IF(AND(I120=$N$3,D120=$N$4),3.5,IF(AND(I120=$N$6,D120=$N$5),1.49,IF(AND(I120=$N$5,D120=$N$4),2.49,IF(AND(I120=$N$4,D120=$N$3),3.49,E120)))))))</f>
        <v>n/a</v>
      </c>
      <c r="K120" s="89" t="s">
        <v>76</v>
      </c>
      <c r="L120" s="379"/>
    </row>
  </sheetData>
  <sheetProtection password="CC15" sheet="1" objects="1" scenarios="1" formatRows="0"/>
  <mergeCells count="155">
    <mergeCell ref="F93:K93"/>
    <mergeCell ref="A94:B94"/>
    <mergeCell ref="A95:B95"/>
    <mergeCell ref="A97:B97"/>
    <mergeCell ref="F97:K97"/>
    <mergeCell ref="A98:B98"/>
    <mergeCell ref="A99:B99"/>
    <mergeCell ref="A74:B74"/>
    <mergeCell ref="F74:K74"/>
    <mergeCell ref="A78:B78"/>
    <mergeCell ref="F78:K78"/>
    <mergeCell ref="A77:B77"/>
    <mergeCell ref="A75:B75"/>
    <mergeCell ref="A118:B118"/>
    <mergeCell ref="F113:K113"/>
    <mergeCell ref="F118:K118"/>
    <mergeCell ref="F119:K119"/>
    <mergeCell ref="F114:K114"/>
    <mergeCell ref="F109:K109"/>
    <mergeCell ref="F99:K99"/>
    <mergeCell ref="F98:K98"/>
    <mergeCell ref="F94:K94"/>
    <mergeCell ref="A113:B113"/>
    <mergeCell ref="A112:B112"/>
    <mergeCell ref="A8:B8"/>
    <mergeCell ref="F8:K8"/>
    <mergeCell ref="A9:B9"/>
    <mergeCell ref="F61:K61"/>
    <mergeCell ref="F112:K112"/>
    <mergeCell ref="A110:B110"/>
    <mergeCell ref="A103:B103"/>
    <mergeCell ref="F103:K103"/>
    <mergeCell ref="A104:B104"/>
    <mergeCell ref="A105:B105"/>
    <mergeCell ref="A109:B109"/>
    <mergeCell ref="F77:K77"/>
    <mergeCell ref="F83:K83"/>
    <mergeCell ref="F69:K69"/>
    <mergeCell ref="A69:B69"/>
    <mergeCell ref="F82:K82"/>
    <mergeCell ref="A82:B82"/>
    <mergeCell ref="A45:B45"/>
    <mergeCell ref="A49:B49"/>
    <mergeCell ref="F59:K59"/>
    <mergeCell ref="A87:B87"/>
    <mergeCell ref="A100:B100"/>
    <mergeCell ref="A34:B34"/>
    <mergeCell ref="F73:K73"/>
    <mergeCell ref="D1:E1"/>
    <mergeCell ref="A2:B2"/>
    <mergeCell ref="A24:B24"/>
    <mergeCell ref="F12:K12"/>
    <mergeCell ref="F2:K2"/>
    <mergeCell ref="A10:B10"/>
    <mergeCell ref="A14:B14"/>
    <mergeCell ref="F24:K24"/>
    <mergeCell ref="A36:B36"/>
    <mergeCell ref="F36:K36"/>
    <mergeCell ref="A35:B35"/>
    <mergeCell ref="F35:K35"/>
    <mergeCell ref="A5:B5"/>
    <mergeCell ref="F5:K5"/>
    <mergeCell ref="A12:B12"/>
    <mergeCell ref="A20:B20"/>
    <mergeCell ref="F16:K16"/>
    <mergeCell ref="F30:K30"/>
    <mergeCell ref="A25:B25"/>
    <mergeCell ref="A7:B7"/>
    <mergeCell ref="F7:K7"/>
    <mergeCell ref="A17:B17"/>
    <mergeCell ref="A6:B6"/>
    <mergeCell ref="F6:K6"/>
    <mergeCell ref="F25:K25"/>
    <mergeCell ref="F20:K20"/>
    <mergeCell ref="A21:B21"/>
    <mergeCell ref="F31:K31"/>
    <mergeCell ref="F34:K34"/>
    <mergeCell ref="A41:B41"/>
    <mergeCell ref="A43:B43"/>
    <mergeCell ref="A42:B42"/>
    <mergeCell ref="F48:K48"/>
    <mergeCell ref="A48:B48"/>
    <mergeCell ref="A46:B46"/>
    <mergeCell ref="F46:K46"/>
    <mergeCell ref="F47:K47"/>
    <mergeCell ref="A28:B28"/>
    <mergeCell ref="F28:K28"/>
    <mergeCell ref="A29:B29"/>
    <mergeCell ref="F29:K29"/>
    <mergeCell ref="A37:B37"/>
    <mergeCell ref="F37:K37"/>
    <mergeCell ref="F41:K41"/>
    <mergeCell ref="A47:B47"/>
    <mergeCell ref="F9:K9"/>
    <mergeCell ref="A13:B13"/>
    <mergeCell ref="A60:B60"/>
    <mergeCell ref="F52:K52"/>
    <mergeCell ref="A55:B55"/>
    <mergeCell ref="F55:K55"/>
    <mergeCell ref="A51:B51"/>
    <mergeCell ref="F51:K51"/>
    <mergeCell ref="A53:B53"/>
    <mergeCell ref="F53:K53"/>
    <mergeCell ref="F60:K60"/>
    <mergeCell ref="A26:B26"/>
    <mergeCell ref="A58:B58"/>
    <mergeCell ref="A16:B16"/>
    <mergeCell ref="A19:B19"/>
    <mergeCell ref="F19:K19"/>
    <mergeCell ref="F58:K58"/>
    <mergeCell ref="F45:K45"/>
    <mergeCell ref="A31:B31"/>
    <mergeCell ref="F54:K54"/>
    <mergeCell ref="F13:K13"/>
    <mergeCell ref="A56:B56"/>
    <mergeCell ref="A54:B54"/>
    <mergeCell ref="A52:B52"/>
    <mergeCell ref="A120:B120"/>
    <mergeCell ref="A108:B108"/>
    <mergeCell ref="F108:K108"/>
    <mergeCell ref="A80:B80"/>
    <mergeCell ref="F79:K79"/>
    <mergeCell ref="A115:B115"/>
    <mergeCell ref="A79:B79"/>
    <mergeCell ref="A119:B119"/>
    <mergeCell ref="F104:K104"/>
    <mergeCell ref="F105:K105"/>
    <mergeCell ref="A117:B117"/>
    <mergeCell ref="F117:K117"/>
    <mergeCell ref="A114:B114"/>
    <mergeCell ref="F87:K87"/>
    <mergeCell ref="A88:B88"/>
    <mergeCell ref="F88:K88"/>
    <mergeCell ref="A89:B89"/>
    <mergeCell ref="F89:K89"/>
    <mergeCell ref="A90:B90"/>
    <mergeCell ref="F90:K90"/>
    <mergeCell ref="A106:B106"/>
    <mergeCell ref="A91:B91"/>
    <mergeCell ref="A93:B93"/>
    <mergeCell ref="A83:B83"/>
    <mergeCell ref="F64:K64"/>
    <mergeCell ref="F65:K65"/>
    <mergeCell ref="A73:B73"/>
    <mergeCell ref="A30:B30"/>
    <mergeCell ref="A64:B64"/>
    <mergeCell ref="A66:B66"/>
    <mergeCell ref="A59:B59"/>
    <mergeCell ref="A65:B65"/>
    <mergeCell ref="A70:B70"/>
    <mergeCell ref="F42:K42"/>
    <mergeCell ref="A71:B71"/>
    <mergeCell ref="A61:B61"/>
    <mergeCell ref="A62:B62"/>
    <mergeCell ref="F70:K70"/>
  </mergeCells>
  <phoneticPr fontId="1" type="noConversion"/>
  <conditionalFormatting sqref="A2:H2">
    <cfRule type="cellIs" dxfId="99" priority="908" operator="equal">
      <formula>"High"</formula>
    </cfRule>
    <cfRule type="cellIs" dxfId="98" priority="909" operator="equal">
      <formula>"Substantial"</formula>
    </cfRule>
    <cfRule type="cellIs" dxfId="97" priority="910" operator="equal">
      <formula>"Moderate"</formula>
    </cfRule>
    <cfRule type="cellIs" dxfId="96" priority="911" operator="equal">
      <formula>"Low"</formula>
    </cfRule>
  </conditionalFormatting>
  <conditionalFormatting sqref="C1">
    <cfRule type="cellIs" dxfId="95" priority="615" operator="equal">
      <formula>"High"</formula>
    </cfRule>
    <cfRule type="cellIs" dxfId="94" priority="616" operator="equal">
      <formula>"Substantial"</formula>
    </cfRule>
    <cfRule type="cellIs" dxfId="93" priority="617" operator="equal">
      <formula>"Moderate"</formula>
    </cfRule>
    <cfRule type="cellIs" dxfId="92" priority="618" operator="equal">
      <formula>"Low"</formula>
    </cfRule>
  </conditionalFormatting>
  <conditionalFormatting sqref="F1">
    <cfRule type="cellIs" dxfId="91" priority="611" operator="equal">
      <formula>"High"</formula>
    </cfRule>
    <cfRule type="cellIs" dxfId="90" priority="612" operator="equal">
      <formula>"Substantial"</formula>
    </cfRule>
    <cfRule type="cellIs" dxfId="89" priority="613" operator="equal">
      <formula>"Moderate"</formula>
    </cfRule>
    <cfRule type="cellIs" dxfId="88" priority="614" operator="equal">
      <formula>"Low"</formula>
    </cfRule>
  </conditionalFormatting>
  <conditionalFormatting sqref="A26 A106 A92:K93 A107:K108 A118:B118 A119:J119 A113:J114 A109:J109 A99:J99 A94:J94 A73:J74 A27:K58 A62:K72 A75:K90 A95:K96 A100:K105 C106:K106 A110:K112 A115:K117 A120:K120 C26:K26 A3:K25">
    <cfRule type="cellIs" dxfId="87" priority="33" operator="equal">
      <formula>$N$6</formula>
    </cfRule>
    <cfRule type="cellIs" dxfId="86" priority="34" operator="equal">
      <formula>$N$5</formula>
    </cfRule>
    <cfRule type="cellIs" dxfId="85" priority="35" operator="equal">
      <formula>$N$4</formula>
    </cfRule>
    <cfRule type="cellIs" dxfId="84" priority="36" operator="equal">
      <formula>$N$3</formula>
    </cfRule>
  </conditionalFormatting>
  <conditionalFormatting sqref="A59:E61">
    <cfRule type="cellIs" dxfId="83" priority="45" operator="equal">
      <formula>$N$6</formula>
    </cfRule>
    <cfRule type="cellIs" dxfId="82" priority="46" operator="equal">
      <formula>$N$5</formula>
    </cfRule>
    <cfRule type="cellIs" dxfId="81" priority="47" operator="equal">
      <formula>$N$4</formula>
    </cfRule>
    <cfRule type="cellIs" dxfId="80" priority="48" operator="equal">
      <formula>$N$3</formula>
    </cfRule>
  </conditionalFormatting>
  <conditionalFormatting sqref="F59:K61">
    <cfRule type="cellIs" dxfId="79" priority="21" operator="equal">
      <formula>$N$6</formula>
    </cfRule>
    <cfRule type="cellIs" dxfId="78" priority="22" operator="equal">
      <formula>$N$5</formula>
    </cfRule>
    <cfRule type="cellIs" dxfId="77" priority="23" operator="equal">
      <formula>$N$4</formula>
    </cfRule>
    <cfRule type="cellIs" dxfId="76" priority="24" operator="equal">
      <formula>$N$3</formula>
    </cfRule>
  </conditionalFormatting>
  <conditionalFormatting sqref="A91 C91:I91 K91">
    <cfRule type="cellIs" dxfId="75" priority="17" operator="equal">
      <formula>$N$6</formula>
    </cfRule>
    <cfRule type="cellIs" dxfId="74" priority="18" operator="equal">
      <formula>$N$5</formula>
    </cfRule>
    <cfRule type="cellIs" dxfId="73" priority="19" operator="equal">
      <formula>$N$4</formula>
    </cfRule>
    <cfRule type="cellIs" dxfId="72" priority="20" operator="equal">
      <formula>$N$3</formula>
    </cfRule>
  </conditionalFormatting>
  <conditionalFormatting sqref="A97:K97 A98:J98">
    <cfRule type="cellIs" dxfId="71" priority="13" operator="equal">
      <formula>$N$6</formula>
    </cfRule>
    <cfRule type="cellIs" dxfId="70" priority="14" operator="equal">
      <formula>$N$5</formula>
    </cfRule>
    <cfRule type="cellIs" dxfId="69" priority="15" operator="equal">
      <formula>$N$4</formula>
    </cfRule>
    <cfRule type="cellIs" dxfId="68" priority="16" operator="equal">
      <formula>$N$3</formula>
    </cfRule>
  </conditionalFormatting>
  <conditionalFormatting sqref="C118:J118">
    <cfRule type="cellIs" dxfId="67" priority="9" operator="equal">
      <formula>$N$6</formula>
    </cfRule>
    <cfRule type="cellIs" dxfId="66" priority="10" operator="equal">
      <formula>$N$5</formula>
    </cfRule>
    <cfRule type="cellIs" dxfId="65" priority="11" operator="equal">
      <formula>$N$4</formula>
    </cfRule>
    <cfRule type="cellIs" dxfId="64" priority="12" operator="equal">
      <formula>$N$3</formula>
    </cfRule>
  </conditionalFormatting>
  <conditionalFormatting sqref="J91">
    <cfRule type="cellIs" dxfId="63" priority="1" operator="equal">
      <formula>$N$6</formula>
    </cfRule>
    <cfRule type="cellIs" dxfId="62" priority="2" operator="equal">
      <formula>$N$5</formula>
    </cfRule>
    <cfRule type="cellIs" dxfId="61" priority="3" operator="equal">
      <formula>$N$4</formula>
    </cfRule>
    <cfRule type="cellIs" dxfId="60" priority="4" operator="equal">
      <formula>$N$3</formula>
    </cfRule>
  </conditionalFormatting>
  <dataValidations count="1">
    <dataValidation type="list" allowBlank="1" showInputMessage="1" showErrorMessage="1" sqref="I17 I56 I49 I43 I21 I80 I14 I120 I66 D117:D119 I32 I115 I62 I38:I39 I106 I71 I75 I10 D97:D99 D5:D9 D16 D24:D25 D69:D70 D82:D83 D28:D31 D41:D42 I110 D58:D61 D51:D55 D12:D13 D103:D105 D108:D109 D112:D114 D34:D37 D73:D74 D19:D20 D77:D79 D45:D48 I84 D64:D65 I91 D87:D90 I100 I95 D93:D94 I26" xr:uid="{00000000-0002-0000-0200-000000000000}">
      <formula1>$N$3:$N$7</formula1>
    </dataValidation>
  </dataValidations>
  <pageMargins left="0.7" right="0.7" top="0.75" bottom="0.75" header="0.3" footer="0.3"/>
  <pageSetup paperSize="8" scale="95" fitToHeight="0" orientation="landscape"/>
  <headerFooter alignWithMargins="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rgb="FFFF0000"/>
  </sheetPr>
  <dimension ref="A1:F55"/>
  <sheetViews>
    <sheetView zoomScaleSheetLayoutView="115" workbookViewId="0">
      <selection activeCell="B10" sqref="B10"/>
    </sheetView>
  </sheetViews>
  <sheetFormatPr defaultColWidth="8.85546875" defaultRowHeight="12"/>
  <cols>
    <col min="1" max="1" width="12.85546875" customWidth="1"/>
    <col min="2" max="2" width="126" customWidth="1"/>
    <col min="4" max="5" width="17.7109375" customWidth="1"/>
    <col min="6" max="6" width="17.85546875" customWidth="1"/>
  </cols>
  <sheetData>
    <row r="1" spans="1:2" ht="24" customHeight="1" thickBot="1">
      <c r="A1" s="605" t="s">
        <v>222</v>
      </c>
      <c r="B1" s="606"/>
    </row>
    <row r="2" spans="1:2" s="152" customFormat="1" ht="23.25" customHeight="1">
      <c r="A2" s="607" t="s">
        <v>223</v>
      </c>
      <c r="B2" s="608"/>
    </row>
    <row r="3" spans="1:2" ht="40.5" customHeight="1">
      <c r="A3" s="387" t="s">
        <v>224</v>
      </c>
      <c r="B3" s="392" t="s">
        <v>225</v>
      </c>
    </row>
    <row r="4" spans="1:2" ht="36" customHeight="1">
      <c r="A4" s="407" t="s">
        <v>226</v>
      </c>
      <c r="B4" s="94" t="s">
        <v>227</v>
      </c>
    </row>
    <row r="5" spans="1:2" ht="36" customHeight="1" thickBot="1">
      <c r="A5" s="387" t="s">
        <v>228</v>
      </c>
      <c r="B5" s="390" t="s">
        <v>229</v>
      </c>
    </row>
    <row r="6" spans="1:2" ht="23.25" customHeight="1">
      <c r="A6" s="609" t="s">
        <v>230</v>
      </c>
      <c r="B6" s="610"/>
    </row>
    <row r="7" spans="1:2" ht="21.75" customHeight="1">
      <c r="A7" s="386" t="s">
        <v>231</v>
      </c>
      <c r="B7" s="253"/>
    </row>
    <row r="8" spans="1:2" ht="37.5" customHeight="1">
      <c r="A8" s="93">
        <v>1</v>
      </c>
      <c r="B8" s="392" t="s">
        <v>232</v>
      </c>
    </row>
    <row r="9" spans="1:2" ht="22.5" customHeight="1">
      <c r="A9" s="386" t="s">
        <v>233</v>
      </c>
      <c r="B9" s="252"/>
    </row>
    <row r="10" spans="1:2" ht="130.5" customHeight="1">
      <c r="A10" s="391">
        <f>+A8+1</f>
        <v>2</v>
      </c>
      <c r="B10" s="94" t="s">
        <v>234</v>
      </c>
    </row>
    <row r="11" spans="1:2" ht="27" customHeight="1">
      <c r="A11" s="391">
        <f>+A10+1</f>
        <v>3</v>
      </c>
      <c r="B11" s="94" t="s">
        <v>235</v>
      </c>
    </row>
    <row r="12" spans="1:2" ht="23.25" customHeight="1">
      <c r="A12" s="391">
        <f t="shared" ref="A12:A13" si="0">+A11+1</f>
        <v>4</v>
      </c>
      <c r="B12" s="94" t="s">
        <v>236</v>
      </c>
    </row>
    <row r="13" spans="1:2" ht="114" customHeight="1">
      <c r="A13" s="391">
        <f t="shared" si="0"/>
        <v>5</v>
      </c>
      <c r="B13" s="94" t="s">
        <v>237</v>
      </c>
    </row>
    <row r="14" spans="1:2" ht="22.5" customHeight="1">
      <c r="A14" s="386" t="s">
        <v>238</v>
      </c>
      <c r="B14" s="253"/>
    </row>
    <row r="15" spans="1:2" ht="54.75" customHeight="1">
      <c r="A15" s="391">
        <f>+A13+1</f>
        <v>6</v>
      </c>
      <c r="B15" s="94" t="s">
        <v>239</v>
      </c>
    </row>
    <row r="16" spans="1:2" ht="23.25" customHeight="1">
      <c r="A16" s="391">
        <f t="shared" ref="A16:A18" si="1">+A15+1</f>
        <v>7</v>
      </c>
      <c r="B16" s="94" t="s">
        <v>240</v>
      </c>
    </row>
    <row r="17" spans="1:2" ht="24.75" customHeight="1">
      <c r="A17" s="391">
        <f t="shared" si="1"/>
        <v>8</v>
      </c>
      <c r="B17" s="94" t="s">
        <v>241</v>
      </c>
    </row>
    <row r="18" spans="1:2" ht="24.75" customHeight="1">
      <c r="A18" s="391">
        <f t="shared" si="1"/>
        <v>9</v>
      </c>
      <c r="B18" s="94" t="s">
        <v>242</v>
      </c>
    </row>
    <row r="19" spans="1:2" ht="21.75" customHeight="1">
      <c r="A19" s="386" t="s">
        <v>231</v>
      </c>
      <c r="B19" s="253"/>
    </row>
    <row r="20" spans="1:2" ht="40.5" customHeight="1" thickBot="1">
      <c r="A20" s="93">
        <f>+A18+1</f>
        <v>10</v>
      </c>
      <c r="B20" s="390" t="s">
        <v>243</v>
      </c>
    </row>
    <row r="21" spans="1:2" ht="52.5" customHeight="1" thickBot="1">
      <c r="A21" s="389" t="s">
        <v>244</v>
      </c>
      <c r="B21" s="254" t="s">
        <v>245</v>
      </c>
    </row>
    <row r="24" spans="1:2" ht="17.25" customHeight="1">
      <c r="A24" s="388" t="s">
        <v>246</v>
      </c>
      <c r="B24" s="388" t="s">
        <v>247</v>
      </c>
    </row>
    <row r="25" spans="1:2">
      <c r="A25" s="95" t="s">
        <v>248</v>
      </c>
      <c r="B25" s="95" t="s">
        <v>249</v>
      </c>
    </row>
    <row r="26" spans="1:2">
      <c r="A26" s="95" t="s">
        <v>250</v>
      </c>
      <c r="B26" s="95" t="s">
        <v>249</v>
      </c>
    </row>
    <row r="27" spans="1:2">
      <c r="A27" s="95" t="s">
        <v>251</v>
      </c>
      <c r="B27" s="96" t="s">
        <v>252</v>
      </c>
    </row>
    <row r="28" spans="1:2" ht="21.95">
      <c r="A28" s="97">
        <v>2.1</v>
      </c>
      <c r="B28" s="98" t="s">
        <v>253</v>
      </c>
    </row>
    <row r="29" spans="1:2">
      <c r="A29" s="99" t="s">
        <v>254</v>
      </c>
      <c r="B29" s="99" t="s">
        <v>255</v>
      </c>
    </row>
    <row r="30" spans="1:2">
      <c r="A30" s="99" t="s">
        <v>256</v>
      </c>
      <c r="B30" s="99" t="s">
        <v>257</v>
      </c>
    </row>
    <row r="31" spans="1:2" ht="21.95">
      <c r="A31" s="100" t="s">
        <v>258</v>
      </c>
      <c r="B31" s="99" t="s">
        <v>259</v>
      </c>
    </row>
    <row r="32" spans="1:2">
      <c r="A32" s="101" t="s">
        <v>260</v>
      </c>
      <c r="B32" s="101" t="s">
        <v>261</v>
      </c>
    </row>
    <row r="33" spans="1:2" ht="21.95">
      <c r="A33" s="102">
        <v>4</v>
      </c>
      <c r="B33" s="102" t="s">
        <v>262</v>
      </c>
    </row>
    <row r="34" spans="1:2">
      <c r="A34" s="88" t="s">
        <v>263</v>
      </c>
      <c r="B34" s="88" t="s">
        <v>264</v>
      </c>
    </row>
    <row r="35" spans="1:2">
      <c r="A35" s="88" t="s">
        <v>265</v>
      </c>
      <c r="B35" s="88" t="s">
        <v>266</v>
      </c>
    </row>
    <row r="36" spans="1:2">
      <c r="A36" s="88" t="s">
        <v>267</v>
      </c>
      <c r="B36" s="88" t="s">
        <v>268</v>
      </c>
    </row>
    <row r="37" spans="1:2" ht="21.95">
      <c r="A37" s="88" t="s">
        <v>269</v>
      </c>
      <c r="B37" s="88" t="s">
        <v>270</v>
      </c>
    </row>
    <row r="38" spans="1:2" ht="21.95">
      <c r="A38" s="88" t="s">
        <v>271</v>
      </c>
      <c r="B38" s="88" t="s">
        <v>272</v>
      </c>
    </row>
    <row r="39" spans="1:2">
      <c r="A39" s="88" t="s">
        <v>273</v>
      </c>
      <c r="B39" s="88" t="s">
        <v>274</v>
      </c>
    </row>
    <row r="40" spans="1:2">
      <c r="A40" s="308" t="s">
        <v>275</v>
      </c>
      <c r="B40" s="308" t="s">
        <v>276</v>
      </c>
    </row>
    <row r="41" spans="1:2">
      <c r="A41" s="309" t="s">
        <v>277</v>
      </c>
      <c r="B41" s="309" t="s">
        <v>278</v>
      </c>
    </row>
    <row r="42" spans="1:2">
      <c r="A42" s="309" t="s">
        <v>279</v>
      </c>
      <c r="B42" s="309" t="s">
        <v>280</v>
      </c>
    </row>
    <row r="43" spans="1:2">
      <c r="A43" s="309" t="s">
        <v>281</v>
      </c>
      <c r="B43" s="309" t="s">
        <v>282</v>
      </c>
    </row>
    <row r="44" spans="1:2">
      <c r="A44" s="103" t="s">
        <v>283</v>
      </c>
      <c r="B44" s="103" t="s">
        <v>284</v>
      </c>
    </row>
    <row r="45" spans="1:2">
      <c r="A45" s="103" t="s">
        <v>285</v>
      </c>
      <c r="B45" s="104" t="s">
        <v>286</v>
      </c>
    </row>
    <row r="46" spans="1:2">
      <c r="A46" s="104" t="s">
        <v>287</v>
      </c>
      <c r="B46" s="104" t="s">
        <v>288</v>
      </c>
    </row>
    <row r="47" spans="1:2">
      <c r="A47" s="104" t="s">
        <v>289</v>
      </c>
      <c r="B47" s="104" t="s">
        <v>290</v>
      </c>
    </row>
    <row r="48" spans="1:2" ht="12.95" thickBot="1">
      <c r="A48" s="311"/>
      <c r="B48" s="311"/>
    </row>
    <row r="49" spans="1:6" ht="27.75" customHeight="1" thickBot="1">
      <c r="A49" s="250"/>
      <c r="B49" s="251"/>
      <c r="D49" s="255"/>
      <c r="E49" s="261" t="s">
        <v>291</v>
      </c>
      <c r="F49" s="256" t="s">
        <v>292</v>
      </c>
    </row>
    <row r="50" spans="1:6" ht="45" customHeight="1" thickBot="1">
      <c r="A50" s="250"/>
      <c r="B50" s="251" t="s">
        <v>293</v>
      </c>
      <c r="C50" s="14"/>
      <c r="D50" s="266" t="s">
        <v>294</v>
      </c>
      <c r="E50" s="262" t="s">
        <v>295</v>
      </c>
      <c r="F50" s="260" t="s">
        <v>296</v>
      </c>
    </row>
    <row r="51" spans="1:6" ht="21.75" customHeight="1">
      <c r="A51" s="250"/>
      <c r="B51" s="251"/>
      <c r="C51" s="14"/>
      <c r="D51" s="267" t="s">
        <v>33</v>
      </c>
      <c r="E51" s="263">
        <v>4</v>
      </c>
      <c r="F51" s="259" t="s">
        <v>297</v>
      </c>
    </row>
    <row r="52" spans="1:6" ht="21.75" customHeight="1">
      <c r="A52" s="250"/>
      <c r="B52" s="251"/>
      <c r="C52" s="14"/>
      <c r="D52" s="268" t="s">
        <v>60</v>
      </c>
      <c r="E52" s="264">
        <v>3</v>
      </c>
      <c r="F52" s="257" t="s">
        <v>298</v>
      </c>
    </row>
    <row r="53" spans="1:6" ht="21.75" customHeight="1">
      <c r="A53" s="250"/>
      <c r="B53" s="251"/>
      <c r="C53" s="14"/>
      <c r="D53" s="269" t="s">
        <v>63</v>
      </c>
      <c r="E53" s="264">
        <v>2</v>
      </c>
      <c r="F53" s="257" t="s">
        <v>299</v>
      </c>
    </row>
    <row r="54" spans="1:6" ht="21.75" customHeight="1">
      <c r="A54" s="250"/>
      <c r="B54" s="251"/>
      <c r="C54" s="14"/>
      <c r="D54" s="270" t="s">
        <v>66</v>
      </c>
      <c r="E54" s="264">
        <v>1</v>
      </c>
      <c r="F54" s="257" t="s">
        <v>300</v>
      </c>
    </row>
    <row r="55" spans="1:6" ht="21.75" customHeight="1" thickBot="1">
      <c r="A55" s="250"/>
      <c r="B55" s="251"/>
      <c r="C55" s="14"/>
      <c r="D55" s="271" t="s">
        <v>69</v>
      </c>
      <c r="E55" s="265" t="s">
        <v>301</v>
      </c>
      <c r="F55" s="258" t="s">
        <v>301</v>
      </c>
    </row>
  </sheetData>
  <sheetProtection password="CC15" sheet="1" objects="1" scenarios="1" formatRows="0"/>
  <mergeCells count="3">
    <mergeCell ref="A1:B1"/>
    <mergeCell ref="A2:B2"/>
    <mergeCell ref="A6:B6"/>
  </mergeCells>
  <phoneticPr fontId="1" type="noConversion"/>
  <conditionalFormatting sqref="A25:B26 B40">
    <cfRule type="cellIs" dxfId="59" priority="69" operator="equal">
      <formula>$N$6</formula>
    </cfRule>
    <cfRule type="cellIs" dxfId="58" priority="70" operator="equal">
      <formula>#REF!</formula>
    </cfRule>
    <cfRule type="cellIs" dxfId="57" priority="71" operator="equal">
      <formula>$N$4</formula>
    </cfRule>
    <cfRule type="cellIs" dxfId="56" priority="72" operator="equal">
      <formula>$N$3</formula>
    </cfRule>
  </conditionalFormatting>
  <conditionalFormatting sqref="A27">
    <cfRule type="cellIs" dxfId="55" priority="65" operator="equal">
      <formula>$N$6</formula>
    </cfRule>
    <cfRule type="cellIs" dxfId="54" priority="66" operator="equal">
      <formula>#REF!</formula>
    </cfRule>
    <cfRule type="cellIs" dxfId="53" priority="67" operator="equal">
      <formula>$N$4</formula>
    </cfRule>
    <cfRule type="cellIs" dxfId="52" priority="68" operator="equal">
      <formula>$N$3</formula>
    </cfRule>
  </conditionalFormatting>
  <conditionalFormatting sqref="A28">
    <cfRule type="cellIs" dxfId="51" priority="61" operator="equal">
      <formula>$N$6</formula>
    </cfRule>
    <cfRule type="cellIs" dxfId="50" priority="62" operator="equal">
      <formula>#REF!</formula>
    </cfRule>
    <cfRule type="cellIs" dxfId="49" priority="63" operator="equal">
      <formula>$N$4</formula>
    </cfRule>
    <cfRule type="cellIs" dxfId="48" priority="64" operator="equal">
      <formula>$N$3</formula>
    </cfRule>
  </conditionalFormatting>
  <conditionalFormatting sqref="A32:B32">
    <cfRule type="cellIs" dxfId="47" priority="57" operator="equal">
      <formula>$N$6</formula>
    </cfRule>
    <cfRule type="cellIs" dxfId="46" priority="58" operator="equal">
      <formula>#REF!</formula>
    </cfRule>
    <cfRule type="cellIs" dxfId="45" priority="59" operator="equal">
      <formula>$N$4</formula>
    </cfRule>
    <cfRule type="cellIs" dxfId="44" priority="60" operator="equal">
      <formula>$N$3</formula>
    </cfRule>
  </conditionalFormatting>
  <conditionalFormatting sqref="A35:B35">
    <cfRule type="cellIs" dxfId="43" priority="41" operator="equal">
      <formula>$N$6</formula>
    </cfRule>
    <cfRule type="cellIs" dxfId="42" priority="42" operator="equal">
      <formula>#REF!</formula>
    </cfRule>
    <cfRule type="cellIs" dxfId="41" priority="43" operator="equal">
      <formula>$N$4</formula>
    </cfRule>
    <cfRule type="cellIs" dxfId="40" priority="44" operator="equal">
      <formula>$N$3</formula>
    </cfRule>
  </conditionalFormatting>
  <conditionalFormatting sqref="A33:B33">
    <cfRule type="cellIs" dxfId="39" priority="49" operator="equal">
      <formula>$N$6</formula>
    </cfRule>
    <cfRule type="cellIs" dxfId="38" priority="50" operator="equal">
      <formula>#REF!</formula>
    </cfRule>
    <cfRule type="cellIs" dxfId="37" priority="51" operator="equal">
      <formula>$N$4</formula>
    </cfRule>
    <cfRule type="cellIs" dxfId="36" priority="52" operator="equal">
      <formula>$N$3</formula>
    </cfRule>
  </conditionalFormatting>
  <conditionalFormatting sqref="A34:B34">
    <cfRule type="cellIs" dxfId="35" priority="45" operator="equal">
      <formula>$N$6</formula>
    </cfRule>
    <cfRule type="cellIs" dxfId="34" priority="46" operator="equal">
      <formula>#REF!</formula>
    </cfRule>
    <cfRule type="cellIs" dxfId="33" priority="47" operator="equal">
      <formula>$N$4</formula>
    </cfRule>
    <cfRule type="cellIs" dxfId="32" priority="48" operator="equal">
      <formula>$N$3</formula>
    </cfRule>
  </conditionalFormatting>
  <conditionalFormatting sqref="A36:B36">
    <cfRule type="cellIs" dxfId="31" priority="37" operator="equal">
      <formula>$N$6</formula>
    </cfRule>
    <cfRule type="cellIs" dxfId="30" priority="38" operator="equal">
      <formula>#REF!</formula>
    </cfRule>
    <cfRule type="cellIs" dxfId="29" priority="39" operator="equal">
      <formula>$N$4</formula>
    </cfRule>
    <cfRule type="cellIs" dxfId="28" priority="40" operator="equal">
      <formula>$N$3</formula>
    </cfRule>
  </conditionalFormatting>
  <conditionalFormatting sqref="A37:B37">
    <cfRule type="cellIs" dxfId="27" priority="33" operator="equal">
      <formula>$N$6</formula>
    </cfRule>
    <cfRule type="cellIs" dxfId="26" priority="34" operator="equal">
      <formula>#REF!</formula>
    </cfRule>
    <cfRule type="cellIs" dxfId="25" priority="35" operator="equal">
      <formula>$N$4</formula>
    </cfRule>
    <cfRule type="cellIs" dxfId="24" priority="36" operator="equal">
      <formula>$N$3</formula>
    </cfRule>
  </conditionalFormatting>
  <conditionalFormatting sqref="A38:B38">
    <cfRule type="cellIs" dxfId="23" priority="29" operator="equal">
      <formula>$N$6</formula>
    </cfRule>
    <cfRule type="cellIs" dxfId="22" priority="30" operator="equal">
      <formula>#REF!</formula>
    </cfRule>
    <cfRule type="cellIs" dxfId="21" priority="31" operator="equal">
      <formula>$N$4</formula>
    </cfRule>
    <cfRule type="cellIs" dxfId="20" priority="32" operator="equal">
      <formula>$N$3</formula>
    </cfRule>
  </conditionalFormatting>
  <conditionalFormatting sqref="A39:B39">
    <cfRule type="cellIs" dxfId="19" priority="25" operator="equal">
      <formula>$N$6</formula>
    </cfRule>
    <cfRule type="cellIs" dxfId="18" priority="26" operator="equal">
      <formula>#REF!</formula>
    </cfRule>
    <cfRule type="cellIs" dxfId="17" priority="27" operator="equal">
      <formula>$N$4</formula>
    </cfRule>
    <cfRule type="cellIs" dxfId="16" priority="28" operator="equal">
      <formula>$N$3</formula>
    </cfRule>
  </conditionalFormatting>
  <conditionalFormatting sqref="A44">
    <cfRule type="cellIs" dxfId="15" priority="21" operator="equal">
      <formula>$N$6</formula>
    </cfRule>
    <cfRule type="cellIs" dxfId="14" priority="22" operator="equal">
      <formula>#REF!</formula>
    </cfRule>
    <cfRule type="cellIs" dxfId="13" priority="23" operator="equal">
      <formula>$N$4</formula>
    </cfRule>
    <cfRule type="cellIs" dxfId="12" priority="24" operator="equal">
      <formula>$N$3</formula>
    </cfRule>
  </conditionalFormatting>
  <conditionalFormatting sqref="B44">
    <cfRule type="cellIs" dxfId="11" priority="17" operator="equal">
      <formula>$N$6</formula>
    </cfRule>
    <cfRule type="cellIs" dxfId="10" priority="18" operator="equal">
      <formula>#REF!</formula>
    </cfRule>
    <cfRule type="cellIs" dxfId="9" priority="19" operator="equal">
      <formula>$N$4</formula>
    </cfRule>
    <cfRule type="cellIs" dxfId="8" priority="20" operator="equal">
      <formula>$N$3</formula>
    </cfRule>
  </conditionalFormatting>
  <conditionalFormatting sqref="A45">
    <cfRule type="cellIs" dxfId="7" priority="13" operator="equal">
      <formula>$N$6</formula>
    </cfRule>
    <cfRule type="cellIs" dxfId="6" priority="14" operator="equal">
      <formula>#REF!</formula>
    </cfRule>
    <cfRule type="cellIs" dxfId="5" priority="15" operator="equal">
      <formula>$N$4</formula>
    </cfRule>
    <cfRule type="cellIs" dxfId="4" priority="16" operator="equal">
      <formula>$N$3</formula>
    </cfRule>
  </conditionalFormatting>
  <conditionalFormatting sqref="A40">
    <cfRule type="cellIs" dxfId="3" priority="1" operator="equal">
      <formula>$N$6</formula>
    </cfRule>
    <cfRule type="cellIs" dxfId="2" priority="2" operator="equal">
      <formula>#REF!</formula>
    </cfRule>
    <cfRule type="cellIs" dxfId="1" priority="3" operator="equal">
      <formula>$N$4</formula>
    </cfRule>
    <cfRule type="cellIs" dxfId="0" priority="4" operator="equal">
      <formula>$N$3</formula>
    </cfRule>
  </conditionalFormatting>
  <pageMargins left="0.75" right="0.75" top="1" bottom="1" header="0.5" footer="0.5"/>
  <pageSetup paperSize="9" scale="95" orientation="landscape"/>
  <headerFooter alignWithMargins="0"/>
  <rowBreaks count="1" manualBreakCount="1">
    <brk id="24" max="16383" man="1"/>
  </rowBreaks>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documentManagement>
    <lcf76f155ced4ddcb4097134ff3c332f xmlns="aae392d7-57a0-4b24-8daa-c80f13e09d5d">
      <Terms xmlns="http://schemas.microsoft.com/office/infopath/2007/PartnerControls"/>
    </lcf76f155ced4ddcb4097134ff3c332f>
    <TaxCatchAll xmlns="236e074f-7ece-421d-94d4-6456559d5f57"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E69078B7E1BE2644A0A5E49AE22A818C" ma:contentTypeVersion="19" ma:contentTypeDescription="Crée un document." ma:contentTypeScope="" ma:versionID="f91c5ceff6ac08171860ba64f7166a1e">
  <xsd:schema xmlns:xsd="http://www.w3.org/2001/XMLSchema" xmlns:xs="http://www.w3.org/2001/XMLSchema" xmlns:p="http://schemas.microsoft.com/office/2006/metadata/properties" xmlns:ns2="aae392d7-57a0-4b24-8daa-c80f13e09d5d" xmlns:ns3="236e074f-7ece-421d-94d4-6456559d5f57" targetNamespace="http://schemas.microsoft.com/office/2006/metadata/properties" ma:root="true" ma:fieldsID="b36310ce9130271babb9466c4c1b4926" ns2:_="" ns3:_="">
    <xsd:import namespace="aae392d7-57a0-4b24-8daa-c80f13e09d5d"/>
    <xsd:import namespace="236e074f-7ece-421d-94d4-6456559d5f57"/>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LengthInSeconds" minOccurs="0"/>
                <xsd:element ref="ns3:SharedWithUsers" minOccurs="0"/>
                <xsd:element ref="ns3:SharedWithDetails"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2:MediaServiceLocation" minOccurs="0"/>
                <xsd:element ref="ns3:TaxCatchAll" minOccurs="0"/>
                <xsd:element ref="ns2:lcf76f155ced4ddcb4097134ff3c332f"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ae392d7-57a0-4b24-8daa-c80f13e09d5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LengthInSeconds" ma:index="12" nillable="true" ma:displayName="Length (seconds)" ma:internalName="MediaLengthInSeconds" ma:readOnly="true">
      <xsd:simpleType>
        <xsd:restriction base="dms:Unknown"/>
      </xsd:simpleType>
    </xsd:element>
    <xsd:element name="MediaServiceDateTaken" ma:index="15" nillable="true" ma:displayName="MediaServiceDateTaken" ma:hidden="true" ma:internalName="MediaServiceDateTaken" ma:readOnly="true">
      <xsd:simpleType>
        <xsd:restriction base="dms:Text"/>
      </xsd:simpleType>
    </xsd:element>
    <xsd:element name="MediaServiceAutoTags" ma:index="16" nillable="true" ma:displayName="Tags" ma:internalName="MediaServiceAutoTags"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Location" ma:index="20" nillable="true" ma:displayName="Location" ma:internalName="MediaServiceLocation" ma:readOnly="true">
      <xsd:simpleType>
        <xsd:restriction base="dms:Text"/>
      </xsd:simpleType>
    </xsd:element>
    <xsd:element name="lcf76f155ced4ddcb4097134ff3c332f" ma:index="23" nillable="true" ma:taxonomy="true" ma:internalName="lcf76f155ced4ddcb4097134ff3c332f" ma:taxonomyFieldName="MediaServiceImageTags" ma:displayName="Balises d’images" ma:readOnly="false" ma:fieldId="{5cf76f15-5ced-4ddc-b409-7134ff3c332f}" ma:taxonomyMulti="true" ma:sspId="1c2e55a2-83dd-4793-92eb-b822313f360c"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36e074f-7ece-421d-94d4-6456559d5f57" elementFormDefault="qualified">
    <xsd:import namespace="http://schemas.microsoft.com/office/2006/documentManagement/types"/>
    <xsd:import namespace="http://schemas.microsoft.com/office/infopath/2007/PartnerControls"/>
    <xsd:element name="SharedWithUsers" ma:index="13"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Partagé avec détails" ma:internalName="SharedWithDetails" ma:readOnly="true">
      <xsd:simpleType>
        <xsd:restriction base="dms:Note">
          <xsd:maxLength value="255"/>
        </xsd:restriction>
      </xsd:simpleType>
    </xsd:element>
    <xsd:element name="TaxCatchAll" ma:index="21" nillable="true" ma:displayName="Taxonomy Catch All Column" ma:hidden="true" ma:list="{2de70dc1-2972-4ab6-9298-e5cda041c8d6}" ma:internalName="TaxCatchAll" ma:showField="CatchAllData" ma:web="236e074f-7ece-421d-94d4-6456559d5f57">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05C8FF2-37EA-4042-A6CB-7136DC3E3313}"/>
</file>

<file path=customXml/itemProps2.xml><?xml version="1.0" encoding="utf-8"?>
<ds:datastoreItem xmlns:ds="http://schemas.openxmlformats.org/officeDocument/2006/customXml" ds:itemID="{AD789124-D42E-41EA-9C34-CFE157928930}"/>
</file>

<file path=customXml/itemProps3.xml><?xml version="1.0" encoding="utf-8"?>
<ds:datastoreItem xmlns:ds="http://schemas.openxmlformats.org/officeDocument/2006/customXml" ds:itemID="{2470F390-58F0-49EB-B168-A00AF309E531}"/>
</file>

<file path=docProps/app.xml><?xml version="1.0" encoding="utf-8"?>
<Properties xmlns="http://schemas.openxmlformats.org/officeDocument/2006/extended-properties" xmlns:vt="http://schemas.openxmlformats.org/officeDocument/2006/docPropsVTypes">
  <Application>Microsoft Excel Online</Application>
  <Manager/>
  <Company>European Commission</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PF</dc:creator>
  <cp:keywords/>
  <dc:description/>
  <cp:lastModifiedBy>Léonard Michelet</cp:lastModifiedBy>
  <cp:revision/>
  <dcterms:created xsi:type="dcterms:W3CDTF">2012-01-04T16:00:22Z</dcterms:created>
  <dcterms:modified xsi:type="dcterms:W3CDTF">2023-07-31T13:24:36Z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0x010100E69078B7E1BE2644A0A5E49AE22A818C</vt:lpwstr>
  </property>
  <property fmtid="{D5CDD505-2E9C-101B-9397-08002B2CF9AE}" pid="3" name="MediaServiceImageTags">
    <vt:lpwstr/>
  </property>
</Properties>
</file>