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autoCompressPictures="0" defaultThemeVersion="124226"/>
  <mc:AlternateContent xmlns:mc="http://schemas.openxmlformats.org/markup-compatibility/2006">
    <mc:Choice Requires="x15">
      <x15ac:absPath xmlns:x15ac="http://schemas.microsoft.com/office/spreadsheetml/2010/11/ac" url="C:\Users\dabat\My Tresors\3. The VCA Studies\2. Zambia - Aquaculture\5. Final Report\"/>
    </mc:Choice>
  </mc:AlternateContent>
  <bookViews>
    <workbookView xWindow="0" yWindow="-285" windowWidth="20730" windowHeight="11640" activeTab="1"/>
  </bookViews>
  <sheets>
    <sheet name="Profile" sheetId="1" r:id="rId1"/>
    <sheet name="Register" sheetId="2" r:id="rId2"/>
    <sheet name="Questionnaire" sheetId="3" r:id="rId3"/>
    <sheet name="Guidance" sheetId="4" r:id="rId4"/>
  </sheets>
  <definedNames>
    <definedName name="_xlnm._FilterDatabase" localSheetId="2" hidden="1">Questionnaire!$A$1:$N$120</definedName>
    <definedName name="_xlnm.Print_Titles" localSheetId="2">Questionnaire!$2:$2</definedName>
    <definedName name="_xlnm.Print_Titles" localSheetId="1">Register!$1:$4</definedName>
    <definedName name="_xlnm.Print_Area" localSheetId="0">Profile!$A$1:$G$29</definedName>
    <definedName name="_xlnm.Print_Area" localSheetId="2">Questionnaire!$A$1:$L$121</definedName>
    <definedName name="_xlnm.Print_Area" localSheetId="1">Register!$A$1:$I$39</definedName>
  </definedNames>
  <calcPr calcId="162913"/>
  <extLst>
    <ext xmlns:mx="http://schemas.microsoft.com/office/mac/excel/2008/main" uri="{7523E5D3-25F3-A5E0-1632-64F254C22452}">
      <mx:ArchID Flags="2"/>
    </ext>
  </extLst>
</workbook>
</file>

<file path=xl/calcChain.xml><?xml version="1.0" encoding="utf-8"?>
<calcChain xmlns="http://schemas.openxmlformats.org/spreadsheetml/2006/main">
  <c r="A11" i="4" l="1"/>
  <c r="A10" i="4"/>
  <c r="A12" i="4"/>
  <c r="A13" i="4" s="1"/>
  <c r="A15" i="4" s="1"/>
  <c r="A16" i="4" s="1"/>
  <c r="A17" i="4" s="1"/>
  <c r="A18" i="4" s="1"/>
  <c r="A20" i="4" s="1"/>
  <c r="E119" i="3" l="1"/>
  <c r="E118" i="3"/>
  <c r="E117" i="3"/>
  <c r="E114" i="3"/>
  <c r="E113" i="3"/>
  <c r="E112" i="3"/>
  <c r="E109" i="3"/>
  <c r="E108" i="3"/>
  <c r="E110" i="3" s="1"/>
  <c r="E105" i="3"/>
  <c r="E104" i="3"/>
  <c r="E103" i="3"/>
  <c r="E99" i="3"/>
  <c r="E98" i="3"/>
  <c r="E97" i="3"/>
  <c r="E94" i="3"/>
  <c r="E93" i="3"/>
  <c r="E90" i="3"/>
  <c r="E89" i="3"/>
  <c r="E88" i="3"/>
  <c r="E87" i="3"/>
  <c r="E83" i="3"/>
  <c r="E82" i="3"/>
  <c r="E84" i="3" s="1"/>
  <c r="E79" i="3"/>
  <c r="E78" i="3"/>
  <c r="E77" i="3"/>
  <c r="E74" i="3"/>
  <c r="E73" i="3"/>
  <c r="E70" i="3"/>
  <c r="E69" i="3"/>
  <c r="E71" i="3" s="1"/>
  <c r="E65" i="3"/>
  <c r="E64" i="3"/>
  <c r="E66" i="3" s="1"/>
  <c r="E61" i="3"/>
  <c r="E60" i="3"/>
  <c r="E62" i="3" s="1"/>
  <c r="E59" i="3"/>
  <c r="E58" i="3"/>
  <c r="E55" i="3"/>
  <c r="E54" i="3"/>
  <c r="E53" i="3"/>
  <c r="E52" i="3"/>
  <c r="E51" i="3"/>
  <c r="E48" i="3"/>
  <c r="E47" i="3"/>
  <c r="E46" i="3"/>
  <c r="E45" i="3"/>
  <c r="E42" i="3"/>
  <c r="E41" i="3"/>
  <c r="E37" i="3"/>
  <c r="E36" i="3"/>
  <c r="E35" i="3"/>
  <c r="E38" i="3" s="1"/>
  <c r="E34" i="3"/>
  <c r="E31" i="3"/>
  <c r="E30" i="3"/>
  <c r="E29" i="3"/>
  <c r="E28" i="3"/>
  <c r="E25" i="3"/>
  <c r="E24" i="3"/>
  <c r="E20" i="3"/>
  <c r="E19" i="3"/>
  <c r="E16" i="3"/>
  <c r="E17" i="3" s="1"/>
  <c r="E13" i="3"/>
  <c r="E12" i="3"/>
  <c r="E9" i="3"/>
  <c r="E8" i="3"/>
  <c r="E7" i="3"/>
  <c r="E6" i="3"/>
  <c r="E5" i="3"/>
  <c r="E75" i="3" l="1"/>
  <c r="E95" i="3"/>
  <c r="E120" i="3"/>
  <c r="E21" i="3"/>
  <c r="E80" i="3"/>
  <c r="E100" i="3"/>
  <c r="E115" i="3"/>
  <c r="E106" i="3"/>
  <c r="E91" i="3"/>
  <c r="E56" i="3"/>
  <c r="E49" i="3"/>
  <c r="E43" i="3"/>
  <c r="E32" i="3"/>
  <c r="E14" i="3"/>
  <c r="E10" i="3"/>
  <c r="E26" i="3"/>
  <c r="H33" i="2"/>
  <c r="A32" i="2"/>
  <c r="A31" i="2"/>
  <c r="A30" i="2"/>
  <c r="A29" i="2"/>
  <c r="A18" i="1" s="1"/>
  <c r="G18" i="1" l="1"/>
  <c r="F100" i="3"/>
  <c r="D100" i="3"/>
  <c r="I100" i="3" s="1"/>
  <c r="D95" i="3"/>
  <c r="I95" i="3" s="1"/>
  <c r="F91" i="3"/>
  <c r="D91" i="3"/>
  <c r="I91" i="3" s="1"/>
  <c r="F95" i="3"/>
  <c r="D1" i="2"/>
  <c r="G1" i="2"/>
  <c r="J1" i="3"/>
  <c r="D1" i="3"/>
  <c r="B1" i="3"/>
  <c r="A1" i="2"/>
  <c r="J100" i="3" l="1"/>
  <c r="B32" i="2" s="1"/>
  <c r="J95" i="3"/>
  <c r="B31" i="2" s="1"/>
  <c r="D31" i="2" s="1"/>
  <c r="J91" i="3"/>
  <c r="B30" i="2" s="1"/>
  <c r="L7" i="2"/>
  <c r="L6" i="2"/>
  <c r="L5" i="2"/>
  <c r="L4" i="2"/>
  <c r="L3" i="2"/>
  <c r="A38" i="2"/>
  <c r="A37" i="2"/>
  <c r="A36" i="2"/>
  <c r="A35" i="2"/>
  <c r="A34" i="2"/>
  <c r="A19" i="1" s="1"/>
  <c r="A27" i="2"/>
  <c r="A26" i="2"/>
  <c r="A25" i="2"/>
  <c r="A24" i="2"/>
  <c r="A23" i="2"/>
  <c r="A17" i="1" s="1"/>
  <c r="A21" i="2"/>
  <c r="A20" i="2"/>
  <c r="A19" i="2"/>
  <c r="A18" i="2"/>
  <c r="A17" i="2"/>
  <c r="A16" i="2"/>
  <c r="A16" i="1" s="1"/>
  <c r="A14" i="2"/>
  <c r="A13" i="2"/>
  <c r="A12" i="2"/>
  <c r="A11" i="2"/>
  <c r="A15" i="1" s="1"/>
  <c r="A5" i="2"/>
  <c r="A14" i="1" s="1"/>
  <c r="A9" i="2"/>
  <c r="A8" i="2"/>
  <c r="A7" i="2"/>
  <c r="A6" i="2"/>
  <c r="D80" i="3"/>
  <c r="D75" i="3"/>
  <c r="D56" i="3"/>
  <c r="I35" i="2" l="1"/>
  <c r="I30" i="2"/>
  <c r="I25" i="2"/>
  <c r="I20" i="2"/>
  <c r="I6" i="2"/>
  <c r="I38" i="2"/>
  <c r="I24" i="2"/>
  <c r="I19" i="2"/>
  <c r="I14" i="2"/>
  <c r="I9" i="2"/>
  <c r="I37" i="2"/>
  <c r="I32" i="2"/>
  <c r="I27" i="2"/>
  <c r="I18" i="2"/>
  <c r="I13" i="2"/>
  <c r="I8" i="2"/>
  <c r="I36" i="2"/>
  <c r="I31" i="2"/>
  <c r="I26" i="2"/>
  <c r="I21" i="2"/>
  <c r="I17" i="2"/>
  <c r="I12" i="2"/>
  <c r="I7" i="2"/>
  <c r="I33" i="2"/>
  <c r="D32" i="2"/>
  <c r="C32" i="2"/>
  <c r="C31" i="2"/>
  <c r="C30" i="2"/>
  <c r="D30" i="2"/>
  <c r="B33" i="2"/>
  <c r="C33" i="2" s="1"/>
  <c r="C18" i="1" s="1"/>
  <c r="D62" i="3"/>
  <c r="D66" i="3"/>
  <c r="D106" i="3"/>
  <c r="D115" i="3"/>
  <c r="D110" i="3"/>
  <c r="D71" i="3"/>
  <c r="F18" i="1"/>
  <c r="D43" i="3"/>
  <c r="D26" i="3"/>
  <c r="I26" i="3" s="1"/>
  <c r="J26" i="3" s="1"/>
  <c r="D32" i="3"/>
  <c r="D38" i="3"/>
  <c r="D84" i="3"/>
  <c r="D120" i="3"/>
  <c r="D17" i="3"/>
  <c r="D33" i="2" l="1"/>
  <c r="E18" i="1" s="1"/>
  <c r="D18" i="1"/>
  <c r="F49" i="3"/>
  <c r="D49" i="3"/>
  <c r="D14" i="3"/>
  <c r="I14" i="3" s="1"/>
  <c r="J14" i="3" s="1"/>
  <c r="D21" i="3"/>
  <c r="D10" i="3" l="1"/>
  <c r="I10" i="3" s="1"/>
  <c r="J10" i="3" l="1"/>
  <c r="B6" i="2" s="1"/>
  <c r="C6" i="2" s="1"/>
  <c r="F80" i="3"/>
  <c r="I80" i="3"/>
  <c r="F75" i="3"/>
  <c r="I75" i="3"/>
  <c r="F71" i="3"/>
  <c r="J80" i="3" l="1"/>
  <c r="B26" i="2" s="1"/>
  <c r="C26" i="2" s="1"/>
  <c r="J75" i="3"/>
  <c r="B25" i="2" s="1"/>
  <c r="C25" i="2" s="1"/>
  <c r="H39" i="2"/>
  <c r="G12" i="1"/>
  <c r="H28" i="2"/>
  <c r="H22" i="2"/>
  <c r="I22" i="2" s="1"/>
  <c r="H10" i="2"/>
  <c r="H15" i="2"/>
  <c r="I15" i="1"/>
  <c r="I19" i="1"/>
  <c r="I14" i="1"/>
  <c r="I20" i="1" s="1"/>
  <c r="I17" i="1"/>
  <c r="I16" i="1"/>
  <c r="I28" i="2" l="1"/>
  <c r="F17" i="1" s="1"/>
  <c r="I15" i="2"/>
  <c r="F15" i="1" s="1"/>
  <c r="I10" i="2"/>
  <c r="F14" i="1" s="1"/>
  <c r="I39" i="2"/>
  <c r="F19" i="1" s="1"/>
  <c r="G19" i="1"/>
  <c r="G17" i="1"/>
  <c r="G14" i="1"/>
  <c r="G15" i="1"/>
  <c r="G16" i="1"/>
  <c r="F16" i="1"/>
  <c r="I17" i="3"/>
  <c r="I71" i="3"/>
  <c r="F84" i="3"/>
  <c r="I43" i="3"/>
  <c r="J43" i="3" s="1"/>
  <c r="F62" i="3"/>
  <c r="I66" i="3"/>
  <c r="J66" i="3" s="1"/>
  <c r="F106" i="3"/>
  <c r="I120" i="3"/>
  <c r="I32" i="3"/>
  <c r="J32" i="3" s="1"/>
  <c r="I49" i="3"/>
  <c r="J49" i="3" s="1"/>
  <c r="F115" i="3"/>
  <c r="F66" i="3"/>
  <c r="F38" i="3"/>
  <c r="I38" i="3"/>
  <c r="I56" i="3"/>
  <c r="J56" i="3" s="1"/>
  <c r="F56" i="3"/>
  <c r="B12" i="2"/>
  <c r="C12" i="2" s="1"/>
  <c r="F26" i="3"/>
  <c r="F21" i="3"/>
  <c r="F17" i="3"/>
  <c r="J120" i="3" l="1"/>
  <c r="B38" i="2" s="1"/>
  <c r="C38" i="2" s="1"/>
  <c r="J71" i="3"/>
  <c r="B24" i="2" s="1"/>
  <c r="J38" i="3"/>
  <c r="B14" i="2" s="1"/>
  <c r="C14" i="2" s="1"/>
  <c r="J17" i="3"/>
  <c r="B8" i="2" s="1"/>
  <c r="C8" i="2" s="1"/>
  <c r="D12" i="2"/>
  <c r="I110" i="3"/>
  <c r="F110" i="3"/>
  <c r="B19" i="2"/>
  <c r="C19" i="2" s="1"/>
  <c r="B18" i="2"/>
  <c r="C18" i="2" s="1"/>
  <c r="B21" i="2"/>
  <c r="C21" i="2" s="1"/>
  <c r="B17" i="2"/>
  <c r="C17" i="2" s="1"/>
  <c r="I62" i="3"/>
  <c r="J62" i="3" s="1"/>
  <c r="B13" i="2"/>
  <c r="C13" i="2" s="1"/>
  <c r="I21" i="3"/>
  <c r="F32" i="3"/>
  <c r="F14" i="3"/>
  <c r="I106" i="3"/>
  <c r="J106" i="3" s="1"/>
  <c r="F43" i="3"/>
  <c r="I84" i="3"/>
  <c r="J84" i="3" s="1"/>
  <c r="F120" i="3"/>
  <c r="I115" i="3"/>
  <c r="J115" i="3" s="1"/>
  <c r="F10" i="3"/>
  <c r="J110" i="3" l="1"/>
  <c r="B36" i="2" s="1"/>
  <c r="C36" i="2" s="1"/>
  <c r="C24" i="2"/>
  <c r="D24" i="2"/>
  <c r="J21" i="3"/>
  <c r="B9" i="2" s="1"/>
  <c r="B15" i="2"/>
  <c r="C15" i="2" s="1"/>
  <c r="D21" i="2"/>
  <c r="D19" i="2"/>
  <c r="D18" i="2"/>
  <c r="B35" i="2"/>
  <c r="C35" i="2" s="1"/>
  <c r="B37" i="2"/>
  <c r="C37" i="2" s="1"/>
  <c r="B27" i="2"/>
  <c r="D14" i="2"/>
  <c r="D17" i="2"/>
  <c r="D25" i="2"/>
  <c r="B20" i="2"/>
  <c r="D13" i="2"/>
  <c r="B7" i="2"/>
  <c r="D8" i="2"/>
  <c r="C9" i="2" l="1"/>
  <c r="D9" i="2"/>
  <c r="B28" i="2"/>
  <c r="C28" i="2" s="1"/>
  <c r="C27" i="2"/>
  <c r="B22" i="2"/>
  <c r="C22" i="2" s="1"/>
  <c r="C20" i="2"/>
  <c r="D15" i="2"/>
  <c r="E15" i="1" s="1"/>
  <c r="B10" i="2"/>
  <c r="C10" i="2" s="1"/>
  <c r="C7" i="2"/>
  <c r="B39" i="2"/>
  <c r="C39" i="2" s="1"/>
  <c r="C15" i="1"/>
  <c r="D37" i="2"/>
  <c r="D27" i="2"/>
  <c r="D20" i="2"/>
  <c r="D15" i="1"/>
  <c r="D7" i="2"/>
  <c r="D38" i="2"/>
  <c r="D36" i="2"/>
  <c r="D35" i="2"/>
  <c r="D26" i="2"/>
  <c r="D6" i="2"/>
  <c r="D22" i="2" l="1"/>
  <c r="E16" i="1" s="1"/>
  <c r="D39" i="2"/>
  <c r="E19" i="1" s="1"/>
  <c r="D17" i="1"/>
  <c r="D28" i="2"/>
  <c r="E17" i="1" s="1"/>
  <c r="C17" i="1"/>
  <c r="C16" i="1"/>
  <c r="D16" i="1"/>
  <c r="D10" i="2"/>
  <c r="E14" i="1" s="1"/>
  <c r="C14" i="1"/>
  <c r="C19" i="1"/>
  <c r="D19" i="1"/>
  <c r="D14" i="1"/>
</calcChain>
</file>

<file path=xl/sharedStrings.xml><?xml version="1.0" encoding="utf-8"?>
<sst xmlns="http://schemas.openxmlformats.org/spreadsheetml/2006/main" count="513" uniqueCount="329">
  <si>
    <t>Question</t>
  </si>
  <si>
    <t>Score</t>
  </si>
  <si>
    <t>Source</t>
  </si>
  <si>
    <t>Low</t>
  </si>
  <si>
    <t>High</t>
  </si>
  <si>
    <t>Substantial</t>
  </si>
  <si>
    <t>Level</t>
  </si>
  <si>
    <t>Trend</t>
  </si>
  <si>
    <t>Overall Recommendation</t>
  </si>
  <si>
    <t>Dimension</t>
  </si>
  <si>
    <t>Major risks and possible negative consequences</t>
  </si>
  <si>
    <t>↑</t>
  </si>
  <si>
    <t>↓</t>
  </si>
  <si>
    <t>↔</t>
  </si>
  <si>
    <t>Average</t>
  </si>
  <si>
    <t>Tr_score</t>
  </si>
  <si>
    <t>Please add justification.</t>
  </si>
  <si>
    <t>Key Mitigating Measures</t>
  </si>
  <si>
    <t>Mitigating measures</t>
  </si>
  <si>
    <t>n/a</t>
  </si>
  <si>
    <t>Zero</t>
  </si>
  <si>
    <t>Medium</t>
  </si>
  <si>
    <t>Country:</t>
  </si>
  <si>
    <t>Final:</t>
  </si>
  <si>
    <t>Average:</t>
  </si>
  <si>
    <t>Date last modif.</t>
  </si>
  <si>
    <t xml:space="preserve">  Date Last Modification: </t>
  </si>
  <si>
    <t>Value chain:</t>
  </si>
  <si>
    <t>1.2 Child Labour</t>
  </si>
  <si>
    <t>1.1 Respect of labour rights</t>
  </si>
  <si>
    <t>1.1.2 Is freedom of association allowed and effective (collective bargaining)?</t>
  </si>
  <si>
    <t>1.3 Job safety</t>
  </si>
  <si>
    <t>Good reasons for restictions make the question non applicable</t>
  </si>
  <si>
    <t>3.1 Economic activities</t>
  </si>
  <si>
    <t>3.2 Access to resources and services</t>
  </si>
  <si>
    <t xml:space="preserve">3.4.2 Do women have leadership positions within the organisations they are part of? </t>
  </si>
  <si>
    <t xml:space="preserve">3.4.3 Do women have the power to influence services, territorial power and policy decision making? </t>
  </si>
  <si>
    <t>3.4.4 Do women speak in public?</t>
  </si>
  <si>
    <t>3.4.1 Are women members of groups, trade unions, farmers' organisations?</t>
  </si>
  <si>
    <t>3.2.2 Do women have equal land rights as men?</t>
  </si>
  <si>
    <t>1.1.4 To what extent are risks of forced labour in any segment of the value chain minimised?</t>
  </si>
  <si>
    <t>3.1.1 Are risks of women being excluded from certain segments of the value chain minimised?</t>
  </si>
  <si>
    <t>Moderate/Low</t>
  </si>
  <si>
    <t xml:space="preserve">4.2 Accessibility of food </t>
  </si>
  <si>
    <t xml:space="preserve">2.1 Adherence to VGGT </t>
  </si>
  <si>
    <t>2.1.1 Do the companies/institutions involved in the value chain declare adhering to the VGGT?</t>
  </si>
  <si>
    <t>2.2.2 Level of accessibility of intervention policies, laws, procedures and decisions to all stakeholders of the value chain?</t>
  </si>
  <si>
    <t>Respond 'High' if formal contract exists</t>
  </si>
  <si>
    <t>2.2 Transparency, participation and consultation</t>
  </si>
  <si>
    <t>2.3  Equity,compensation and justice</t>
  </si>
  <si>
    <t>2.3.1  Do the locally applied rules promote secure and equitable tenure rights or access to land and water?</t>
  </si>
  <si>
    <t>2.3.2 In case disruption of livelihoods is expected, have alternative strategies been considered?</t>
  </si>
  <si>
    <t xml:space="preserve">4.1.1 Does the local production of food increase?
</t>
  </si>
  <si>
    <t xml:space="preserve">4.1.2 Are food supplies increasing on local markets? 
</t>
  </si>
  <si>
    <t xml:space="preserve">4.3 Utilisation and nutritional adequacy </t>
  </si>
  <si>
    <r>
      <t xml:space="preserve">4.3.1 Is the nutritional quality of available food improving?  </t>
    </r>
    <r>
      <rPr>
        <i/>
        <sz val="11"/>
        <rFont val="Arial"/>
        <family val="2"/>
      </rPr>
      <t xml:space="preserve">
</t>
    </r>
  </si>
  <si>
    <t>4.3.2 Are nutritional practices being improved?</t>
  </si>
  <si>
    <t xml:space="preserve">4.2.2 Are (relative) consumers food prices decreasing? </t>
  </si>
  <si>
    <t xml:space="preserve">4.4 Stability </t>
  </si>
  <si>
    <t xml:space="preserve">1.1.5 To what extent are any risks of discrimination in employment for specific categories of the population minimised? </t>
  </si>
  <si>
    <t xml:space="preserve">2.2.3  Level of participation and consultation of all individuals and groups in the decision-making process? </t>
  </si>
  <si>
    <t xml:space="preserve">2.2.4 To what extent prior consent of those affected by the decisions was reached? </t>
  </si>
  <si>
    <t>2.1.2 If large scale investments for land aquisition are at stake, do the involved companies/institutions apply the 'Guide to due diligence of agribusiness projects that affect land and property rights'?</t>
  </si>
  <si>
    <t>Consider as entry point for the analysis the current state of play of the country specific land governance (policy, legislation, institutions/actors, enacting and application of legislation in particular as regards the consideration/impact on smallholders, land administration). This is important to know/judge if government legislation and/or customary rights matter</t>
  </si>
  <si>
    <t xml:space="preserve">How is adherence to VGGT done and is this publically acknowledged? </t>
  </si>
  <si>
    <t>2.2.1  Level of prior disclosure of project related information to local stakeholders?</t>
  </si>
  <si>
    <t>Practice of legal recognition and allocation of land rights in the sphere of value chain investment: formal, customary and informal land rights, rights of indigenous people, pastoralists, contracts… To which extent doeas the value chain investment impact on local/traditional land governance?</t>
  </si>
  <si>
    <t xml:space="preserve">2.3.3 Where expropriation is indispensable: is a system for ensuring fair and prompt compensation in place (in accordance with the national law and publically acknowledged as being fair)?  </t>
  </si>
  <si>
    <t>2.3.4 Are there provisions foreseen to address stakeholder complains and for arbitration of possible conflicts caused by value chain investments?</t>
  </si>
  <si>
    <t>1.4 Attractiveness</t>
  </si>
  <si>
    <t>1.4.2 Are conditions of activities attractive for youth?</t>
  </si>
  <si>
    <t>1.1.1 To what extent do companies involved in the value chain respect the standards elaborated in the 8 fundamental ILO international labour conventions and in the ICESCR  and ICCPR?</t>
  </si>
  <si>
    <t>Risk assessment</t>
  </si>
  <si>
    <t>1.4.1 To what extent are remunerations in accordance with local standards?</t>
  </si>
  <si>
    <t xml:space="preserve">4.2.1 Do people have more income to allocate to food?  </t>
  </si>
  <si>
    <t>4.3.3 Is dietary diversity increased?</t>
  </si>
  <si>
    <t>Minimum number of food groups consumed by an individual over a reference period. Ref.: FAO Manual Minimum Dietary Diversity in Women (in preparation). This is relevant only if the baseline score is low.</t>
  </si>
  <si>
    <t>4.4.1 Is risk of periodic food shortage for household reduced?</t>
  </si>
  <si>
    <t xml:space="preserve">4.4.2 Is excessive food price variation reduced? </t>
  </si>
  <si>
    <t>Not at all</t>
  </si>
  <si>
    <t>Previous Analysis</t>
  </si>
  <si>
    <t>../../20..</t>
  </si>
  <si>
    <t>date:</t>
  </si>
  <si>
    <t>Domain</t>
  </si>
  <si>
    <t>Present profile</t>
  </si>
  <si>
    <t>Previous profile</t>
  </si>
  <si>
    <t>Comments</t>
  </si>
  <si>
    <t>Score level</t>
  </si>
  <si>
    <t>Count</t>
  </si>
  <si>
    <t>Major Issues</t>
  </si>
  <si>
    <t>Risk/Cost of Non-Intervention vs. Benefits</t>
  </si>
  <si>
    <r>
      <rPr>
        <b/>
        <i/>
        <sz val="9"/>
        <rFont val="Arial"/>
        <family val="2"/>
      </rPr>
      <t>Justification if adjustment of the score level =</t>
    </r>
    <r>
      <rPr>
        <i/>
        <sz val="9"/>
        <rFont val="Arial"/>
        <family val="2"/>
      </rPr>
      <t xml:space="preserve"> …</t>
    </r>
  </si>
  <si>
    <t>Explanations on questions</t>
  </si>
  <si>
    <t>Question n°</t>
  </si>
  <si>
    <t>1.2.1</t>
  </si>
  <si>
    <t>1.2.2</t>
  </si>
  <si>
    <t>Cf: Guidance</t>
  </si>
  <si>
    <t>1.4.1</t>
  </si>
  <si>
    <t>Remuneration: provision of income allowing workers to support themselves and their families.</t>
  </si>
  <si>
    <t>2.1.1</t>
  </si>
  <si>
    <t>2.2.4</t>
  </si>
  <si>
    <t>2.3.1</t>
  </si>
  <si>
    <t>3.1.1</t>
  </si>
  <si>
    <t xml:space="preserve">The complexity of the food and nutrition security sector implies that, for the purpose of this social profile, it should be analysed from the point of view of changes and evolution of the systems </t>
  </si>
  <si>
    <t>4.1.1</t>
  </si>
  <si>
    <t>4.1.2</t>
  </si>
  <si>
    <t>4.2.2</t>
  </si>
  <si>
    <t>4.3.2</t>
  </si>
  <si>
    <t xml:space="preserve">As nutritional practices please consider: nutrition policies and strategies, nutrition-training, education, the setting up of coordination mechanisms between agriculture, health, education, and social protection sectors. Do such nutritional practises target pregnant and lactating women as well as children under five (with a stronger emphasis on those under the age of two)? </t>
  </si>
  <si>
    <t>4.3.3</t>
  </si>
  <si>
    <t>4.4.2</t>
  </si>
  <si>
    <t>5.1.2</t>
  </si>
  <si>
    <t>Health facilities: health center, buildings, equipments…</t>
  </si>
  <si>
    <t>Health services: availabilty of nurse, doctors…</t>
  </si>
  <si>
    <t>5.3.2</t>
  </si>
  <si>
    <t>Impact on food prices; impact on revenues =&gt; link with Economic analysis.</t>
  </si>
  <si>
    <t>Import, transport, stock, market institutions.</t>
  </si>
  <si>
    <t>Price variation can be seasonal or transitory due to any type of shock.</t>
  </si>
  <si>
    <t>Affordability: consider prices for health services or possible existance of health insurance.</t>
  </si>
  <si>
    <t>The reply to this question might be 'non applicable' if the reply to 5.3.2 is 'high'.</t>
  </si>
  <si>
    <t>CFS RAI: principle 9 on meanigful information, consultation and decision making processes.</t>
  </si>
  <si>
    <t>CFS RAI: principle 7 on respect cultural heritage and traditional knowledge and support diversity and innovation.</t>
  </si>
  <si>
    <t>How to use the Social Profile Tool</t>
  </si>
  <si>
    <t>Warning</t>
  </si>
  <si>
    <t>Country :</t>
  </si>
  <si>
    <t>Initial count</t>
  </si>
  <si>
    <t>Used in sheets:</t>
  </si>
  <si>
    <t>Ranges used for averages</t>
  </si>
  <si>
    <t>"Questionnaire"</t>
  </si>
  <si>
    <t>"Questionnaire", "Register" and "Profile"</t>
  </si>
  <si>
    <t>-</t>
  </si>
  <si>
    <t>&lt; 1.50</t>
  </si>
  <si>
    <r>
      <t xml:space="preserve">Questionnaire </t>
    </r>
    <r>
      <rPr>
        <sz val="12"/>
        <rFont val="Times New Roman"/>
        <family val="1"/>
      </rPr>
      <t>sheet</t>
    </r>
  </si>
  <si>
    <r>
      <t xml:space="preserve">Register </t>
    </r>
    <r>
      <rPr>
        <sz val="12"/>
        <rFont val="Times New Roman"/>
        <family val="1"/>
      </rPr>
      <t>sheet</t>
    </r>
  </si>
  <si>
    <r>
      <t xml:space="preserve">Profile </t>
    </r>
    <r>
      <rPr>
        <sz val="12"/>
        <rFont val="Times New Roman"/>
        <family val="1"/>
      </rPr>
      <t>sheet</t>
    </r>
  </si>
  <si>
    <r>
      <t xml:space="preserve">How does the profile calculate?           </t>
    </r>
    <r>
      <rPr>
        <b/>
        <sz val="10"/>
        <color rgb="FFC00000"/>
        <rFont val="Wingdings"/>
        <charset val="2"/>
      </rPr>
      <t>è     è     è     è     è     è     è     è</t>
    </r>
  </si>
  <si>
    <r>
      <rPr>
        <sz val="10"/>
        <rFont val="Calibri"/>
        <family val="2"/>
      </rPr>
      <t>≥</t>
    </r>
    <r>
      <rPr>
        <sz val="10"/>
        <rFont val="Arial"/>
        <family val="2"/>
      </rPr>
      <t xml:space="preserve"> 3.5</t>
    </r>
  </si>
  <si>
    <t>2.50 ≤     &lt; 3.50</t>
  </si>
  <si>
    <t>1.50 ≤     &lt; 2.50</t>
  </si>
  <si>
    <t xml:space="preserve">3.1.2 To what extent are women active in the value chain (as producers, processors, workers, traders…)? </t>
  </si>
  <si>
    <t>3.2.1 Do women have ownership of assets (other than land)?</t>
  </si>
  <si>
    <t>3.3.2 To what extent are women autonomous in the organisation of their work?</t>
  </si>
  <si>
    <t>3.2.3 Do women have access to credit?</t>
  </si>
  <si>
    <t xml:space="preserve">3.2.4 Do women have access to other services (extension services, inputs…)? </t>
  </si>
  <si>
    <t>3.3.3 Do women have control over income?</t>
  </si>
  <si>
    <t>3.3.1 To what extent do women take part in the decisions related to production?</t>
  </si>
  <si>
    <t>3.3 Decision making</t>
  </si>
  <si>
    <t>3.3.4 Do women earn independent income?</t>
  </si>
  <si>
    <t>3.2.5 Do women take part in decisions on the purchase, sale or transfer of assets?</t>
  </si>
  <si>
    <t>3.4 Leadership and empowerment</t>
  </si>
  <si>
    <t>3.5 Hardship and division of labour</t>
  </si>
  <si>
    <t>3.5.1 To what extent are the overall work loads of men and women equal (including domestic work and child care)?</t>
  </si>
  <si>
    <t>3.5.2 Are risks of women being subject to strenuous work minimised (e.g. using labour saving technologies…)?</t>
  </si>
  <si>
    <t>5.1.1 Do formal and informal farmer organisations /cooperatives participate in the value chain?</t>
  </si>
  <si>
    <t>5.1.2 How inclusive is group/cooperative membership?</t>
  </si>
  <si>
    <t xml:space="preserve">5.1.3 Do groups have representative and accountable leadership? </t>
  </si>
  <si>
    <t>Inclusiveness viewed from different perspectives: wealth strata, age, gender, ethnic or social groups…</t>
  </si>
  <si>
    <t>5.3 Social involvement</t>
  </si>
  <si>
    <t xml:space="preserve">5.3.1 Do communities participate in decisions that impact their livelihood? </t>
  </si>
  <si>
    <t>5.3.2 Are there actions to ensure respect of traditional knowledge and resources?</t>
  </si>
  <si>
    <t xml:space="preserve">5.3.3 Is there participation in voluntary communal activities for benefit of the community </t>
  </si>
  <si>
    <t>5.3.1</t>
  </si>
  <si>
    <t>6.1 Health services</t>
  </si>
  <si>
    <t>6.2 Housing</t>
  </si>
  <si>
    <t>6.3 Education and training</t>
  </si>
  <si>
    <t xml:space="preserve">6.3.3 Existence and quality of in-service vocational training provided by the investors in the value chain?
</t>
  </si>
  <si>
    <t>5.2 Information and confidence</t>
  </si>
  <si>
    <t xml:space="preserve">5.2.1 Do farmers in the value chain have access to information on agricultural practices, agricultural policies, and market prices? </t>
  </si>
  <si>
    <t>6.4 Mobility ??????</t>
  </si>
  <si>
    <t xml:space="preserve">6.4.2 </t>
  </si>
  <si>
    <t>6.1.1</t>
  </si>
  <si>
    <t>6.1.2</t>
  </si>
  <si>
    <t>6.1.3</t>
  </si>
  <si>
    <t>6.3.3</t>
  </si>
  <si>
    <t>5.1 Strength of producer organisations</t>
  </si>
  <si>
    <t>5.1.4 Are farmer groups, cooperatives and associations able to negotiate in input or output markets?</t>
  </si>
  <si>
    <t>5.2.2</t>
  </si>
  <si>
    <t>5.2.2 To what extent is the relation between value chain actors perceived as trustworthy?</t>
  </si>
  <si>
    <t>Explanations</t>
  </si>
  <si>
    <t>Verbal agreement, long lasting collaboration, contract, market, hierarchy… Looking upstream and downstream the VC.</t>
  </si>
  <si>
    <t>6.1.1 Do households have access to health facilities?</t>
  </si>
  <si>
    <t>6.1.2 Do households have access to health services?</t>
  </si>
  <si>
    <t>6.1.3  Are health services affordable for households?</t>
  </si>
  <si>
    <t>6.2.1 Do households have access to good quality accomodations?</t>
  </si>
  <si>
    <t xml:space="preserve">6.2.2 Do households have access to good quality water and sanitation facilities? </t>
  </si>
  <si>
    <t>6.3.1 Is primary education accessible to households?</t>
  </si>
  <si>
    <t>6.3.2 Are secondary and/or vocational education accessible to households?</t>
  </si>
  <si>
    <t xml:space="preserve">1.1.3 To what extent do workers benefit from enforceable and fair contracts </t>
  </si>
  <si>
    <t xml:space="preserve">1.2.1 Degree of school attendance in case  children are working (in any segment of the value chain)? </t>
  </si>
  <si>
    <t>1.2.2 Are children protected from exposure to harmful jobs?</t>
  </si>
  <si>
    <t>1.3.1 Degree of protection from accidents and health damages (in any segment of the value chain)?</t>
  </si>
  <si>
    <t>Does food availability increase? Production,export Yc transports (trucks…).</t>
  </si>
  <si>
    <t xml:space="preserve">6.4.3 </t>
  </si>
  <si>
    <r>
      <rPr>
        <b/>
        <sz val="12"/>
        <rFont val="Times New Roman"/>
        <family val="1"/>
      </rPr>
      <t>Only fill in blank cells and select score levels as they appear in the drop-down lists of the questionnaire!</t>
    </r>
    <r>
      <rPr>
        <sz val="12"/>
        <rFont val="Times New Roman"/>
        <family val="1"/>
      </rPr>
      <t xml:space="preserve">
Grey cells are automatically filled based on previous entries. Grey cells should never be changed by the user.</t>
    </r>
  </si>
  <si>
    <t>It is recommended to follow the steps below:</t>
  </si>
  <si>
    <t>Be careful in using "copy and paste" function that covers more than one cell, as you might interfere with non-visible formulas or cells used for calculations.</t>
  </si>
  <si>
    <r>
      <rPr>
        <b/>
        <sz val="12"/>
        <rFont val="Times New Roman"/>
        <family val="1"/>
      </rPr>
      <t>Fill in the name of the value chain, country and the date</t>
    </r>
    <r>
      <rPr>
        <sz val="12"/>
        <rFont val="Times New Roman"/>
        <family val="1"/>
      </rPr>
      <t xml:space="preserve"> of assessment in the first sheet "Profile". 
They will be copied automatically in the other sheets from where you cannot access these elements.</t>
    </r>
  </si>
  <si>
    <t>*</t>
  </si>
  <si>
    <t>**</t>
  </si>
  <si>
    <r>
      <rPr>
        <b/>
        <sz val="12"/>
        <rFont val="Times New Roman"/>
        <family val="1"/>
      </rPr>
      <t>Give a short justification for your choice</t>
    </r>
    <r>
      <rPr>
        <sz val="12"/>
        <rFont val="Times New Roman"/>
        <family val="1"/>
      </rPr>
      <t xml:space="preserve"> in the "Comments" column. </t>
    </r>
  </si>
  <si>
    <r>
      <rPr>
        <b/>
        <sz val="12"/>
        <rFont val="Times New Roman"/>
        <family val="1"/>
      </rPr>
      <t>Describe the major risks,</t>
    </r>
    <r>
      <rPr>
        <sz val="12"/>
        <rFont val="Times New Roman"/>
        <family val="1"/>
      </rPr>
      <t xml:space="preserve"> if any, in column E. 
All the questions assessed as "not at all" or "moderate/low" in the questionnaire need to be analyzed as possible risks or negative outcomes.
Major risks and negative consequences may be identified by the questionnaire, but could also include further issues to be pointed at. </t>
    </r>
  </si>
  <si>
    <r>
      <t xml:space="preserve">Describe the </t>
    </r>
    <r>
      <rPr>
        <b/>
        <sz val="12"/>
        <rFont val="Times New Roman"/>
        <family val="1"/>
      </rPr>
      <t>major mitigating measures</t>
    </r>
    <r>
      <rPr>
        <sz val="12"/>
        <rFont val="Times New Roman"/>
        <family val="1"/>
      </rPr>
      <t xml:space="preserve"> in column F.</t>
    </r>
  </si>
  <si>
    <r>
      <t xml:space="preserve">Insert date and </t>
    </r>
    <r>
      <rPr>
        <b/>
        <sz val="12"/>
        <rFont val="Times New Roman"/>
        <family val="1"/>
      </rPr>
      <t>copy scores of previous social profile</t>
    </r>
    <r>
      <rPr>
        <sz val="12"/>
        <rFont val="Times New Roman"/>
        <family val="1"/>
      </rPr>
      <t xml:space="preserve"> assessment (column H), if there has been one.</t>
    </r>
  </si>
  <si>
    <r>
      <rPr>
        <b/>
        <sz val="12"/>
        <rFont val="Times New Roman"/>
        <family val="1"/>
      </rPr>
      <t>Highlight progress done</t>
    </r>
    <r>
      <rPr>
        <sz val="12"/>
        <rFont val="Times New Roman"/>
        <family val="1"/>
      </rPr>
      <t xml:space="preserve"> in the implementation of specific measures since previous social profile assessment in column G "Comments".</t>
    </r>
  </si>
  <si>
    <r>
      <t xml:space="preserve">Provide an </t>
    </r>
    <r>
      <rPr>
        <b/>
        <sz val="12"/>
        <rFont val="Times New Roman"/>
        <family val="1"/>
      </rPr>
      <t>overall summary of the key issues and recommendations</t>
    </r>
    <r>
      <rPr>
        <sz val="12"/>
        <rFont val="Times New Roman"/>
        <family val="1"/>
      </rPr>
      <t xml:space="preserve">, the Risk and Cost of Non-Intervention vs. Benefits and the key mitigating measures. </t>
    </r>
  </si>
  <si>
    <r>
      <t>After some time of work and changes,</t>
    </r>
    <r>
      <rPr>
        <b/>
        <sz val="12"/>
        <color rgb="FFC00000"/>
        <rFont val="Arial"/>
        <family val="2"/>
      </rPr>
      <t xml:space="preserve">
                                  it happens that colours are not automatically selected</t>
    </r>
    <r>
      <rPr>
        <sz val="10"/>
        <color rgb="FFC00000"/>
        <rFont val="Arial"/>
        <family val="2"/>
      </rPr>
      <t>.</t>
    </r>
    <r>
      <rPr>
        <b/>
        <sz val="10"/>
        <color rgb="FFC00000"/>
        <rFont val="Arial"/>
        <family val="2"/>
      </rPr>
      <t xml:space="preserve"> 
                                                                      </t>
    </r>
    <r>
      <rPr>
        <b/>
        <sz val="12"/>
        <color rgb="FFC00000"/>
        <rFont val="Arial"/>
        <family val="2"/>
      </rPr>
      <t xml:space="preserve">=&gt; Save your work, close the file and open it again… </t>
    </r>
    <r>
      <rPr>
        <b/>
        <sz val="10"/>
        <color rgb="FFC00000"/>
        <rFont val="Arial"/>
        <family val="2"/>
      </rPr>
      <t>and it will work afresh!</t>
    </r>
  </si>
  <si>
    <r>
      <t xml:space="preserve">In the column "Source", you should include which </t>
    </r>
    <r>
      <rPr>
        <b/>
        <sz val="12"/>
        <rFont val="Times New Roman"/>
        <family val="1"/>
      </rPr>
      <t>source of information</t>
    </r>
    <r>
      <rPr>
        <sz val="12"/>
        <rFont val="Times New Roman"/>
        <family val="1"/>
      </rPr>
      <t xml:space="preserve"> you used for your judgement.</t>
    </r>
  </si>
  <si>
    <r>
      <t>The "</t>
    </r>
    <r>
      <rPr>
        <b/>
        <sz val="12"/>
        <rFont val="Times New Roman"/>
        <family val="1"/>
      </rPr>
      <t>Average</t>
    </r>
    <r>
      <rPr>
        <sz val="12"/>
        <rFont val="Times New Roman"/>
        <family val="1"/>
      </rPr>
      <t>" score level is automatically set as the unweighted average of the score levels for the underlying questions. 
In exceptional cases,</t>
    </r>
    <r>
      <rPr>
        <b/>
        <sz val="12"/>
        <rFont val="Times New Roman"/>
        <family val="1"/>
      </rPr>
      <t xml:space="preserve"> the average score level can be manually modified</t>
    </r>
    <r>
      <rPr>
        <sz val="12"/>
        <rFont val="Times New Roman"/>
        <family val="1"/>
      </rPr>
      <t xml:space="preserve"> using column I (cell next to "Final:"). This may be used in order to take into account important aspects not covered by the questions. 
In this case, </t>
    </r>
    <r>
      <rPr>
        <b/>
        <sz val="12"/>
        <rFont val="Times New Roman"/>
        <family val="1"/>
      </rPr>
      <t>a justification should be provided</t>
    </r>
    <r>
      <rPr>
        <sz val="12"/>
        <rFont val="Times New Roman"/>
        <family val="1"/>
      </rPr>
      <t xml:space="preserve"> (under "Comments", column K). 
Change can only be done to the immediate nearest score level or to n/a (otherwise the calculations will be wrong). 
</t>
    </r>
    <r>
      <rPr>
        <u/>
        <sz val="12"/>
        <rFont val="Times New Roman"/>
        <family val="1"/>
      </rPr>
      <t>NB</t>
    </r>
    <r>
      <rPr>
        <sz val="12"/>
        <rFont val="Times New Roman"/>
        <family val="1"/>
      </rPr>
      <t>: After making trials of adjustment of this cell, if you eventually want to let the initial automatic calculation work, it is necessary to reintroduce manually the reference of the corresponding D cell ("=Dx" for line x) to come back to the intial state of the spreadsheet.</t>
    </r>
  </si>
  <si>
    <t>When using this Excel tool, please take into account the following guiding principles:</t>
  </si>
  <si>
    <r>
      <rPr>
        <b/>
        <sz val="12"/>
        <rFont val="Times New Roman"/>
        <family val="1"/>
      </rPr>
      <t>Respond to each question by using the score levels</t>
    </r>
    <r>
      <rPr>
        <sz val="12"/>
        <rFont val="Times New Roman"/>
        <family val="1"/>
      </rPr>
      <t xml:space="preserve">: 
- </t>
    </r>
    <r>
      <rPr>
        <b/>
        <sz val="12"/>
        <color rgb="FF00B050"/>
        <rFont val="Times New Roman"/>
        <family val="1"/>
      </rPr>
      <t>High</t>
    </r>
    <r>
      <rPr>
        <sz val="12"/>
        <rFont val="Times New Roman"/>
        <family val="1"/>
      </rPr>
      <t xml:space="preserve">, 
- </t>
    </r>
    <r>
      <rPr>
        <b/>
        <sz val="12"/>
        <color rgb="FF92D050"/>
        <rFont val="Times New Roman"/>
        <family val="1"/>
      </rPr>
      <t>Substantial</t>
    </r>
    <r>
      <rPr>
        <sz val="12"/>
        <rFont val="Times New Roman"/>
        <family val="1"/>
      </rPr>
      <t xml:space="preserve">, 
- </t>
    </r>
    <r>
      <rPr>
        <b/>
        <sz val="12"/>
        <color rgb="FFFFC000"/>
        <rFont val="Times New Roman"/>
        <family val="1"/>
      </rPr>
      <t>Moderate/Low</t>
    </r>
    <r>
      <rPr>
        <sz val="12"/>
        <rFont val="Times New Roman"/>
        <family val="1"/>
      </rPr>
      <t xml:space="preserve">, 
- </t>
    </r>
    <r>
      <rPr>
        <b/>
        <sz val="12"/>
        <color rgb="FFFF0000"/>
        <rFont val="Times New Roman"/>
        <family val="1"/>
      </rPr>
      <t>Not at all</t>
    </r>
    <r>
      <rPr>
        <sz val="12"/>
        <rFont val="Times New Roman"/>
        <family val="1"/>
      </rPr>
      <t xml:space="preserve">,
- </t>
    </r>
    <r>
      <rPr>
        <b/>
        <sz val="12"/>
        <rFont val="Times New Roman"/>
        <family val="1"/>
      </rPr>
      <t>n/a</t>
    </r>
    <r>
      <rPr>
        <sz val="12"/>
        <rFont val="Times New Roman"/>
        <family val="1"/>
      </rPr>
      <t xml:space="preserve"> = </t>
    </r>
    <r>
      <rPr>
        <b/>
        <sz val="12"/>
        <rFont val="Times New Roman"/>
        <family val="1"/>
      </rPr>
      <t>not applicable</t>
    </r>
    <r>
      <rPr>
        <sz val="12"/>
        <rFont val="Times New Roman"/>
        <family val="1"/>
      </rPr>
      <t xml:space="preserve"> (when not relevant) or </t>
    </r>
    <r>
      <rPr>
        <b/>
        <sz val="12"/>
        <rFont val="Times New Roman"/>
        <family val="1"/>
      </rPr>
      <t>not available</t>
    </r>
    <r>
      <rPr>
        <sz val="12"/>
        <rFont val="Times New Roman"/>
        <family val="1"/>
      </rPr>
      <t xml:space="preserve"> (when not possible to reply). 
In your assessment, take into account the likelihood and the impact and consider the stage of the chain the most at risk.</t>
    </r>
  </si>
  <si>
    <t xml:space="preserve">4.1 Availability of food </t>
  </si>
  <si>
    <r>
      <t xml:space="preserve">SOCIAL PROFILE  </t>
    </r>
    <r>
      <rPr>
        <b/>
        <sz val="9"/>
        <color rgb="FFFF0000"/>
        <rFont val="Arial"/>
        <family val="2"/>
      </rPr>
      <t>(V.2017-0)</t>
    </r>
  </si>
  <si>
    <t>***</t>
  </si>
  <si>
    <r>
      <t>When writing comments and observation with text ending beyond the limits of the cell,</t>
    </r>
    <r>
      <rPr>
        <b/>
        <sz val="12"/>
        <rFont val="Times New Roman"/>
        <family val="1"/>
      </rPr>
      <t xml:space="preserve"> you can adjust the row height</t>
    </r>
    <r>
      <rPr>
        <sz val="12"/>
        <rFont val="Times New Roman"/>
        <family val="1"/>
      </rPr>
      <t xml:space="preserve"> by dragging down the bottom line of the row from the far left colum which shows the row numbers.</t>
    </r>
  </si>
  <si>
    <t>1. WORKING CONDITIONS</t>
  </si>
  <si>
    <t>2. LAND &amp; WATER RIGHTS</t>
  </si>
  <si>
    <t>3. GENDER EQUALITY</t>
  </si>
  <si>
    <t>4. FOOD AND NUTRITION SECURITY</t>
  </si>
  <si>
    <t>5. SOCIAL CAPITAL</t>
  </si>
  <si>
    <t>6. LIVING CONDITIONS</t>
  </si>
  <si>
    <t>Aquaculture (tilapia)</t>
  </si>
  <si>
    <t>Zambia</t>
  </si>
  <si>
    <t>23/07/2017</t>
  </si>
  <si>
    <t>Labor laws in Zambia are pro-employee. Larger farms, input suppliers, retailers/wholesalers very likely to comply, also more rural-based large farms might be more inclined to casualize part of their labor force given seasonal peaks with some activities (e.g., harvesting).</t>
  </si>
  <si>
    <t>Labor laws in Zambia are pro-employee.</t>
  </si>
  <si>
    <t>Given casualization likely on some larger farms, a portion of staff at some companies likely not given contracts.  Longer-term contracts provided by larger farms/retail/wholesale companies would be fair/comply with labor laws.</t>
  </si>
  <si>
    <t>Forced labour is not a prominent issue in Zambia.  Children would provide some source of labour on family-run farms, but not employeed by registered/larger companies.</t>
  </si>
  <si>
    <t>Very low given the perception that women cannot carry out tasks that require a great deal of physical strength. Some companies explained their desire to integrate more women because they are trusted or given their male-biased labor force, but none indicated they have programs that are directly addressing the issue.</t>
  </si>
  <si>
    <t>While children can be found in major cities lingering around markets, attempting to sell small items or provide services (e.g., washing window screens), they are not involved in say trading fish or selling aquaculture inputs, etc. Children do provide labor on their parent's land (e.g., helping construct ponds or feeding/harvesting fish). Highprimary school attendance rates achieved in Zambia over the past decade, although some children still unable to attend secondary school given costs, but not because of engaging in aquaculture VC activities.</t>
  </si>
  <si>
    <t>In urban spaces, there is a small percentage of children who are forced to find opportunities to generate income.  In rural areas, children provide substantial inputs into agricultural/non-agricultural production.</t>
  </si>
  <si>
    <t>It appears job safety is ensured on larger farms according to site visits.</t>
  </si>
  <si>
    <t>Again, labor laws support employees receiving a locally-appropriate wage. However, casualization means a portion of employees would not receive adequate benefits and is illegal.</t>
  </si>
  <si>
    <t>While some youth work on larger farms and at retail/wholesale centers, youth are not adequately represented at rural levels.</t>
  </si>
  <si>
    <t>Appears aquaculture companies/institutions comply.</t>
  </si>
  <si>
    <t>Generally, many examples exist that suggest larger investors do not always apply.</t>
  </si>
  <si>
    <t>Seems consultation processes occur when larger farms start up.  Very difficult to simply start a larger farm in Zambia and not follow local norms/practices.</t>
  </si>
  <si>
    <t>Same as above.</t>
  </si>
  <si>
    <t>Seems substantial based on a few examples.</t>
  </si>
  <si>
    <t>Within the aquaculture VC, substantial.</t>
  </si>
  <si>
    <t>On paper, yes. Difficult for rural people to acquire title deeds for their lands. Also, given residence patterns, when a woman shifts to live with her husband upon marrying, she no longer controls/owns the land she helps cultivate.  Matrilineal norms are more pro-women, although beginning to shift towards patrilineal.</t>
  </si>
  <si>
    <t>Outside the aquaculture value chain, seems there are too many stories that suggest there is a lack of effort considering alternative strategies.</t>
  </si>
  <si>
    <t>National Resettlement Programme and Policy exist, but many cases suggest they are poorly implemented.</t>
  </si>
  <si>
    <t>In theory, but in practice seems rather low.</t>
  </si>
  <si>
    <t>Women are excluded from providing their labour on larger farms, and are the minority fish farm producers in rural areas.  Women comprise majority fish traders, however, and some processing (but minor with farmed fish).</t>
  </si>
  <si>
    <t>Absent as general labourers on larger farms, somewhat active in fish farming in rural areas.Processors at largest fish farms (Yalelo, Lake Harvest), dominate trading of farmed fish.</t>
  </si>
  <si>
    <t>Women's ownership of aquaculture value chain assets low (men's too).</t>
  </si>
  <si>
    <t>Women have the right to own land, but residence norms take a woman off their land when they shift to stay with their husband's natal village.</t>
  </si>
  <si>
    <t>Access to credit amongst majority of smaller value chain actors is non-existent to low.</t>
  </si>
  <si>
    <t>Where extension services are provided (albeit at a low level), there generally seems to be a trend that women have moderate access to them.</t>
  </si>
  <si>
    <t>Production is a male-dominated domain, although women do participate in production or assist with production.</t>
  </si>
  <si>
    <t>Depends on the domain.  Women carry the double burden of doing both paid and unpaid work.  They are very autonomous in their organization of their unpaid work, but given this socially-assigned role, they cannot participate as freely as they wish in activities outside the home (compared to men).</t>
  </si>
  <si>
    <t>From interviews, it appears women have moderate control over their income.</t>
  </si>
  <si>
    <t>Women earn independent income, however, given their major involvement in doing unpaid work activities, the income generated is constrained.</t>
  </si>
  <si>
    <t>According to interviews with fish farmers and groups, it appears the make joint decisions with their husbands about such matters.  It was highlighted by some that "final" decisions are made by men as heads of households.</t>
  </si>
  <si>
    <t>Vast majority of interviews uncovered women do participate and in some case at greater levels.</t>
  </si>
  <si>
    <t>Vast majority of interviews suggest women hold leadership positions as chairs or treasurers, among other leadership positions.</t>
  </si>
  <si>
    <t>Few (especially rural people) have the power to influence.</t>
  </si>
  <si>
    <t>Vast majority of interviews suggest that women speak freely in public.</t>
  </si>
  <si>
    <t>Very low given women's dominate position in the household carrying out domestic/cargiving activities.</t>
  </si>
  <si>
    <t>No real labour-saving technologies identified in rural areas other than hoes or ploughs, shovels, wheelbarrows, of which men own most of these aquaculture-related assets.  Major efforts made by women to carry out domestic chores using their hands + a hand hoe to cultivate, among other minor labour-saving technologies.</t>
  </si>
  <si>
    <t>In most rural areas visited, it was believed that local food production has increased over the past 5 years.</t>
  </si>
  <si>
    <t>The increase in production has resulted in an increase in food supplies, although fish production has not increased and there is still a "hungry" season during Dec-March in rural areas.</t>
  </si>
  <si>
    <t>In most rural areas visited, incomes have increased.</t>
  </si>
  <si>
    <t>Food prices have increased and are relatively high during the hungry/cultivation season.</t>
  </si>
  <si>
    <t>It appears people are growing more diverse foods.</t>
  </si>
  <si>
    <t>Malnutrition (under weight) is marginally decreasing but is still high.</t>
  </si>
  <si>
    <t>The focus in rural areas is staple crop production (e.g., maize, cassava, millett, sorghum), while other minor food crops are cultivated but not in large quantities.  Fish is grown and increases dietary diversity when consumed.</t>
  </si>
  <si>
    <t>For some, yes, but still quite prevalent in rural areas.</t>
  </si>
  <si>
    <t>Food prices increase especially when the rainy season approaches.</t>
  </si>
  <si>
    <t>Yes, plenty of examples exist, although production/productivity seems quite low.</t>
  </si>
  <si>
    <t>Appears quite diverse/inclusive.  What was not investigaed adequately is whether the poorest are included.  Strong thinking is they are not goven their need to identify alternative ways of finding food/cash (through piecework).</t>
  </si>
  <si>
    <t>Of the few interviewed, it appears so.</t>
  </si>
  <si>
    <t>Very little to no evidence suggests they access inputs UNLESS provided by government/non-government organizations, but not on their own.</t>
  </si>
  <si>
    <t>Very little access to information other tan market prices.  Some people interviewed knew about upcoming investments by Government.</t>
  </si>
  <si>
    <t>Given the level of vertical integration at both larger/smaller-scales, this is hard to tell.  There are so few big players and they mostly do all/majority of roles throughout the chain, that trustworthiness seems "not applicable".</t>
  </si>
  <si>
    <t>When working with rural people, they are often consulted and help inform decisions about their livelihoods. There are a number of stories however that suggest when land acquisitions occur, they may be excluded or marginalized by the process.</t>
  </si>
  <si>
    <t>Local knowledge it appears is respected by extension and non-government officers when working with rural people.</t>
  </si>
  <si>
    <t>While sometimes involuntary (demanded by tradiitonal leaders), there is a general coming together by rural people to carry out tasks to improve their communities (e.g., build schools, repair health clinics, etc.).</t>
  </si>
  <si>
    <t>Likewise, people can get basic health care services in their locales.  Standards would obviously be classified as low when compared to other (urban) contexts.</t>
  </si>
  <si>
    <t>Health care at government institutions is free.</t>
  </si>
  <si>
    <t>Relatively good quality accomodation (brick/mud house thatched or roofed with iron sheets).</t>
  </si>
  <si>
    <t>While more children are attending secondary school, some still cannot afford.  Vocation training in aquaculture is non-existent for rural people and instead for people who wish to work in the sector at private/public institutions.</t>
  </si>
  <si>
    <t>While each companies develops their employees capacities to do fish farming, explicit vocational training likely low. Yalelo is developing a training institution on-farm.</t>
  </si>
  <si>
    <t>Youth are the major group of people leaving the rural areas for urban towns/cities.</t>
  </si>
  <si>
    <t>6.4.1  Youth emigration to urban areas is decreasing.</t>
  </si>
  <si>
    <t>As the sector grows, respect of labour rights may decrease if not properly monitored/evaluated.</t>
  </si>
  <si>
    <t>Unlikely child labour will be used by larger farms, but certainly to help on-farm in rural areas.</t>
  </si>
  <si>
    <t xml:space="preserve">As the sector grows and farms become more mechanized, job safety will become more of an issue. </t>
  </si>
  <si>
    <t xml:space="preserve">Aquaculture does not seem very attractive to especially youth. </t>
  </si>
  <si>
    <t>Labour departments at district levels need to be trained on how to monitor given aquaculture is not exceptionally wellknown by all.</t>
  </si>
  <si>
    <t>Especially larger farms/operations need to invest in best practices and keeping up to date with protocols and procedures.</t>
  </si>
  <si>
    <t>Explicit attempts by government and non-government to make aquaculture more youth-sensitive.</t>
  </si>
  <si>
    <t>As the sector grows, there is great risk that adherence to VGGT may decline, especially as aquaculture becomes more profitable given reduced costs of seed and feed, among other things.</t>
  </si>
  <si>
    <t>Very few large land/water acquisitions in aquaculture at the moment, but great risk as more companies/entrepreneurs enter the sector.</t>
  </si>
  <si>
    <t>Programs and policies exist if larger land acquisitions force (voluntarily or involuntarily) people off their land, however, how this plays out in practices is another story.</t>
  </si>
  <si>
    <t>More awareness creation by Government about VGGT and other related guidelines/standards.</t>
  </si>
  <si>
    <t>How this plays out in land versus water-based operations needs to be better understood and monitored. As of now, very few examples exist to definitely state there is potential for negative outcomes.</t>
  </si>
  <si>
    <t>Given other examples (agriculture or mining), the sector should be cognizant, especially on the various lakes around Zambia.</t>
  </si>
  <si>
    <t>Women are mostly excluded from participation in production on large fish farms, but do produce fish in rural context although not as much as men. Risk = lack of opportunity for hands-on experience and continued exclusion from such forms of employment/opportunities to grow the sector.</t>
  </si>
  <si>
    <t>Explicit attempts to promote women's involvement in production on larger farms, such farms creating some childcare services on site, gender training of fisheries extension officers, increasing women's access to microfinance…</t>
  </si>
  <si>
    <t>Lack of access to microfinance prohibits most (including women) from participating equitably in the aquaculture VC, including accessing inputs and key assets.</t>
  </si>
  <si>
    <t>If aquaculture VC becomes more developed and fish farming becomes more profitable in rural areas, will decision making processes of women change?  Will male dominance in the sector emerge as often does with cash crops?</t>
  </si>
  <si>
    <t>Gender integration in all extension, aquaculture development projects.</t>
  </si>
  <si>
    <t>Women hold leadership positions in cooperatives/groups, but as aquaculture sector develops, will this continue?</t>
  </si>
  <si>
    <t>Test various aquaculture microfinance models that aim to increase women's access to inputs/assets (but also men's as both are poor).</t>
  </si>
  <si>
    <t>Promotion of women in aquaculture increases their work burdens if labour-saving technologies are not also promoted and poor gender integration in extension services.</t>
  </si>
  <si>
    <t>Gender integration in all extension, aquaculture development projects, design and testing of labour-saving technologies fit for purpose.</t>
  </si>
  <si>
    <t>As feed sector grows, staple and other crops will be competing with the alleged increase in food/cash crop production.  In addition, urban staple foods would likely increase.</t>
  </si>
  <si>
    <t>Explore alternative feed ingredients.  Ministry of Fisheries and Livestock needs to work with Ministyry of Agriculture to develop sound policies and extension services to work with rural farmers to manage the growth.</t>
  </si>
  <si>
    <t>If growth in the rural aquaculture sectors occurs, then increases in incomes are likely, which may not be used to purchase high-quality foodstuffs.</t>
  </si>
  <si>
    <t>Food and nutrition education (nutrition-sensitive aquaculture) needs to be part of future development programs/initiatives.</t>
  </si>
  <si>
    <t>While tilapia production in rural areas may be regarded as a cash crop activities, risk for decreased consumption of fish in rural areas is moderate especially as cpature fisheries production continues to decline.</t>
  </si>
  <si>
    <t>As commercial aquaculture continues to grow (including exporation), urban fish prices may not decline and continue to exclude urban poor consumers from accessing farmed fish.</t>
  </si>
  <si>
    <t>Rural farmers may be targeted to meet the demands of this group of urban consumers.</t>
  </si>
  <si>
    <t xml:space="preserve">Seems groups/cooperatives were targeted by government in the past, but as fish farming is promoted as a business in future, such groups may weaken. Such groups currently form to access inputs (mainly fertilizer), but also to learn about aquaculture, etc. </t>
  </si>
  <si>
    <t>Promotion of fish farming as a business is needed but initiatives to strengthen associations and cooperatives for collective action should continue.</t>
  </si>
  <si>
    <t>Poor access to information. Risk is there that rural people especially will continue to be marginalized from getting involved in the sector.</t>
  </si>
  <si>
    <t>Empower extension officers, create vocational training opportunities for rural people, encourage more non-government organizations to get involved in aquaculture development activities to reach rural people.</t>
  </si>
  <si>
    <t>As fish farming becomre more profitable in rural areas, less not more social involvement in community activities will result.</t>
  </si>
  <si>
    <t>Design government and non-government programs in holistic ways to also incorporate issues of collective action, etc.</t>
  </si>
  <si>
    <t>Likely will continue to improve</t>
  </si>
  <si>
    <t>Youth will continue to leave the rural areas unless aquaculture and other farming activities remain an unviable or labour-intesive option.</t>
  </si>
  <si>
    <t>Design and test youth-focused aquaculture projects with rural people.  Create opportunities for youth to get vocation training in aquaculture for employment in private (also public) sector.</t>
  </si>
  <si>
    <t>Rural people's participation in the production of fish is currently at the level of subsistence with some local sales.  Their access to microfinance to purchase key inputs (seed and feed) and extension services is non-existent or incredibly limited.  Larger farms are growing rapidly and supplying the urban markets in Lusaka and on the Copperbelt.  Their continued growth could make fish farming in rural areas a non-viable option as economies of scale would prohibit most rural people from entering the sector or continuing to grow.  Vocational training opportunities need to be made available for rural people. Women's participation in production on large farms is incredibly poor, which limits their learning/gainful experience in the sector.  By promoting women only as processors/traders, the value chain maintains gender stereotypes.</t>
  </si>
  <si>
    <t xml:space="preserve">Increase access by rural people (and SMEs) to microfinance to access key inputs, especially women and youth.  Increase seed production and make it more available in district/provincial areas.  Aim to prevent displacement of people because of poorly orchestrated land/water aquisitions as the sector grows.  Encourage feed mills to experiment with using alternative ingredients to avoid food/nutrition insecurity in rural (but also urban) areas. Youth are an ideal group of people to get involved in fish farming as labourers and on their own.  </t>
  </si>
  <si>
    <t>According to most interviewed, access to health facilities is relatively high. However, compared to urban populations moderate to low.</t>
  </si>
  <si>
    <t>Boreholes, wells, springs exist in most rural areas and toilets used by many. However, compared to better-off groups in urban settings, moderate.</t>
  </si>
  <si>
    <t>High, but not of the same quality as urban populations.</t>
  </si>
  <si>
    <t>See Section 7 in report (same for risks above).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</si>
</sst>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6" x14ac:knownFonts="1">
    <font>
      <sz val="10"/>
      <name val="Arial"/>
    </font>
    <font>
      <sz val="8"/>
      <name val="Arial"/>
      <family val="2"/>
    </font>
    <font>
      <b/>
      <sz val="10"/>
      <name val="Arial"/>
      <family val="2"/>
    </font>
    <font>
      <sz val="12"/>
      <name val="Times New Roman"/>
      <family val="1"/>
    </font>
    <font>
      <b/>
      <sz val="12"/>
      <name val="Times New Roman"/>
      <family val="1"/>
    </font>
    <font>
      <b/>
      <sz val="12"/>
      <color indexed="8"/>
      <name val="Times New Roman"/>
      <family val="1"/>
    </font>
    <font>
      <sz val="9"/>
      <name val="Arial"/>
      <family val="2"/>
    </font>
    <font>
      <sz val="10"/>
      <name val="Arial"/>
      <family val="2"/>
    </font>
    <font>
      <b/>
      <sz val="11"/>
      <name val="Arial"/>
      <family val="2"/>
    </font>
    <font>
      <sz val="11"/>
      <name val="Arial"/>
      <family val="2"/>
    </font>
    <font>
      <i/>
      <sz val="11"/>
      <name val="Arial"/>
      <family val="2"/>
    </font>
    <font>
      <i/>
      <sz val="9"/>
      <name val="Arial"/>
      <family val="2"/>
    </font>
    <font>
      <b/>
      <sz val="10"/>
      <color rgb="FFC00000"/>
      <name val="Arial"/>
      <family val="2"/>
    </font>
    <font>
      <sz val="10"/>
      <color rgb="FFFF0000"/>
      <name val="Arial"/>
      <family val="2"/>
    </font>
    <font>
      <sz val="12"/>
      <color rgb="FF555555"/>
      <name val="Arial"/>
      <family val="2"/>
    </font>
    <font>
      <b/>
      <sz val="10"/>
      <color rgb="FFFF0000"/>
      <name val="Arial"/>
      <family val="2"/>
    </font>
    <font>
      <b/>
      <sz val="12"/>
      <name val="Arial"/>
      <family val="2"/>
    </font>
    <font>
      <b/>
      <i/>
      <sz val="9"/>
      <name val="Arial"/>
      <family val="2"/>
    </font>
    <font>
      <b/>
      <sz val="9"/>
      <name val="Arial"/>
      <family val="2"/>
    </font>
    <font>
      <b/>
      <sz val="8"/>
      <name val="Arial"/>
      <family val="2"/>
    </font>
    <font>
      <b/>
      <i/>
      <sz val="10"/>
      <name val="Arial"/>
      <family val="2"/>
    </font>
    <font>
      <b/>
      <i/>
      <sz val="14"/>
      <name val="Arial"/>
      <family val="2"/>
    </font>
    <font>
      <i/>
      <sz val="10"/>
      <name val="Arial"/>
      <family val="2"/>
    </font>
    <font>
      <b/>
      <i/>
      <sz val="12"/>
      <name val="Arial"/>
      <family val="2"/>
    </font>
    <font>
      <b/>
      <sz val="12"/>
      <color rgb="FFC00000"/>
      <name val="Arial"/>
      <family val="2"/>
    </font>
    <font>
      <sz val="10"/>
      <color rgb="FFC00000"/>
      <name val="Arial"/>
      <family val="2"/>
    </font>
    <font>
      <b/>
      <sz val="10"/>
      <color rgb="FFC00000"/>
      <name val="Wingdings"/>
      <charset val="2"/>
    </font>
    <font>
      <sz val="10"/>
      <name val="Calibri"/>
      <family val="2"/>
    </font>
    <font>
      <b/>
      <sz val="12"/>
      <color rgb="FF00B050"/>
      <name val="Times New Roman"/>
      <family val="1"/>
    </font>
    <font>
      <b/>
      <sz val="12"/>
      <color rgb="FF92D050"/>
      <name val="Times New Roman"/>
      <family val="1"/>
    </font>
    <font>
      <b/>
      <sz val="12"/>
      <color rgb="FFFFC000"/>
      <name val="Times New Roman"/>
      <family val="1"/>
    </font>
    <font>
      <b/>
      <sz val="12"/>
      <color rgb="FFFF0000"/>
      <name val="Times New Roman"/>
      <family val="1"/>
    </font>
    <font>
      <u/>
      <sz val="12"/>
      <name val="Times New Roman"/>
      <family val="1"/>
    </font>
    <font>
      <b/>
      <sz val="14"/>
      <color rgb="FFC00000"/>
      <name val="Arial"/>
      <family val="2"/>
    </font>
    <font>
      <b/>
      <sz val="12"/>
      <color rgb="FFFF0000"/>
      <name val="Arial"/>
      <family val="2"/>
    </font>
    <font>
      <b/>
      <sz val="9"/>
      <color rgb="FFFF0000"/>
      <name val="Arial"/>
      <family val="2"/>
    </font>
  </fonts>
  <fills count="34">
    <fill>
      <patternFill patternType="none"/>
    </fill>
    <fill>
      <patternFill patternType="gray125"/>
    </fill>
    <fill>
      <patternFill patternType="solid">
        <fgColor indexed="22"/>
        <bgColor indexed="64"/>
      </patternFill>
    </fill>
    <fill>
      <patternFill patternType="solid">
        <fgColor indexed="44"/>
        <bgColor indexed="64"/>
      </patternFill>
    </fill>
    <fill>
      <patternFill patternType="solid">
        <fgColor theme="0" tint="-0.249977111117893"/>
        <bgColor indexed="64"/>
      </patternFill>
    </fill>
    <fill>
      <patternFill patternType="solid">
        <fgColor theme="0"/>
        <bgColor indexed="64"/>
      </patternFill>
    </fill>
    <fill>
      <patternFill patternType="solid">
        <fgColor rgb="FFFFFF00"/>
        <bgColor indexed="64"/>
      </patternFill>
    </fill>
    <fill>
      <patternFill patternType="solid">
        <fgColor theme="8" tint="0.79998168889431442"/>
        <bgColor indexed="64"/>
      </patternFill>
    </fill>
    <fill>
      <patternFill patternType="solid">
        <fgColor theme="8" tint="0.39997558519241921"/>
        <bgColor indexed="64"/>
      </patternFill>
    </fill>
    <fill>
      <patternFill patternType="solid">
        <fgColor theme="8" tint="-0.249977111117893"/>
        <bgColor indexed="64"/>
      </patternFill>
    </fill>
    <fill>
      <patternFill patternType="solid">
        <fgColor rgb="FFFF0000"/>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6" tint="-0.249977111117893"/>
        <bgColor indexed="64"/>
      </patternFill>
    </fill>
    <fill>
      <patternFill patternType="solid">
        <fgColor theme="6" tint="0.39997558519241921"/>
        <bgColor indexed="64"/>
      </patternFill>
    </fill>
    <fill>
      <patternFill patternType="solid">
        <fgColor theme="9" tint="-0.249977111117893"/>
        <bgColor indexed="64"/>
      </patternFill>
    </fill>
    <fill>
      <patternFill patternType="solid">
        <fgColor theme="9" tint="0.39997558519241921"/>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39997558519241921"/>
        <bgColor indexed="64"/>
      </patternFill>
    </fill>
    <fill>
      <patternFill patternType="solid">
        <fgColor theme="7" tint="0.79998168889431442"/>
        <bgColor indexed="64"/>
      </patternFill>
    </fill>
    <fill>
      <patternFill patternType="solid">
        <fgColor rgb="FF785B97"/>
        <bgColor indexed="64"/>
      </patternFill>
    </fill>
    <fill>
      <patternFill patternType="solid">
        <fgColor rgb="FFB1A0C7"/>
        <bgColor indexed="64"/>
      </patternFill>
    </fill>
    <fill>
      <patternFill patternType="solid">
        <fgColor theme="2" tint="-0.249977111117893"/>
        <bgColor indexed="64"/>
      </patternFill>
    </fill>
    <fill>
      <patternFill patternType="solid">
        <fgColor theme="9"/>
        <bgColor indexed="64"/>
      </patternFill>
    </fill>
    <fill>
      <patternFill patternType="solid">
        <fgColor theme="6" tint="0.59999389629810485"/>
        <bgColor indexed="64"/>
      </patternFill>
    </fill>
    <fill>
      <patternFill patternType="solid">
        <fgColor rgb="FFFFC000"/>
        <bgColor indexed="64"/>
      </patternFill>
    </fill>
    <fill>
      <patternFill patternType="solid">
        <fgColor rgb="FF00B050"/>
        <bgColor indexed="64"/>
      </patternFill>
    </fill>
    <fill>
      <patternFill patternType="solid">
        <fgColor rgb="FF92D050"/>
        <bgColor indexed="64"/>
      </patternFill>
    </fill>
    <fill>
      <patternFill patternType="solid">
        <fgColor theme="0" tint="-0.14999847407452621"/>
        <bgColor indexed="64"/>
      </patternFill>
    </fill>
    <fill>
      <patternFill patternType="solid">
        <fgColor theme="0" tint="-0.34998626667073579"/>
        <bgColor indexed="64"/>
      </patternFill>
    </fill>
    <fill>
      <patternFill patternType="solid">
        <fgColor theme="2" tint="-0.499984740745262"/>
        <bgColor indexed="64"/>
      </patternFill>
    </fill>
    <fill>
      <patternFill patternType="solid">
        <fgColor theme="2" tint="-9.9978637043366805E-2"/>
        <bgColor indexed="64"/>
      </patternFill>
    </fill>
  </fills>
  <borders count="84">
    <border>
      <left/>
      <right/>
      <top/>
      <bottom/>
      <diagonal/>
    </border>
    <border>
      <left/>
      <right style="medium">
        <color auto="1"/>
      </right>
      <top/>
      <bottom/>
      <diagonal/>
    </border>
    <border>
      <left style="medium">
        <color auto="1"/>
      </left>
      <right/>
      <top/>
      <bottom/>
      <diagonal/>
    </border>
    <border>
      <left style="medium">
        <color auto="1"/>
      </left>
      <right style="medium">
        <color auto="1"/>
      </right>
      <top style="thin">
        <color auto="1"/>
      </top>
      <bottom style="thin">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double">
        <color auto="1"/>
      </bottom>
      <diagonal/>
    </border>
    <border>
      <left style="medium">
        <color auto="1"/>
      </left>
      <right/>
      <top style="thin">
        <color auto="1"/>
      </top>
      <bottom style="thin">
        <color auto="1"/>
      </bottom>
      <diagonal/>
    </border>
    <border>
      <left style="medium">
        <color auto="1"/>
      </left>
      <right/>
      <top style="thin">
        <color auto="1"/>
      </top>
      <bottom style="double">
        <color auto="1"/>
      </bottom>
      <diagonal/>
    </border>
    <border>
      <left style="medium">
        <color auto="1"/>
      </left>
      <right style="medium">
        <color auto="1"/>
      </right>
      <top style="medium">
        <color auto="1"/>
      </top>
      <bottom style="medium">
        <color auto="1"/>
      </bottom>
      <diagonal/>
    </border>
    <border>
      <left style="medium">
        <color auto="1"/>
      </left>
      <right style="medium">
        <color auto="1"/>
      </right>
      <top style="medium">
        <color auto="1"/>
      </top>
      <bottom/>
      <diagonal/>
    </border>
    <border>
      <left/>
      <right style="medium">
        <color auto="1"/>
      </right>
      <top style="medium">
        <color auto="1"/>
      </top>
      <bottom/>
      <diagonal/>
    </border>
    <border>
      <left/>
      <right style="medium">
        <color auto="1"/>
      </right>
      <top/>
      <bottom style="thin">
        <color auto="1"/>
      </bottom>
      <diagonal/>
    </border>
    <border>
      <left/>
      <right style="medium">
        <color auto="1"/>
      </right>
      <top style="thin">
        <color auto="1"/>
      </top>
      <bottom style="thin">
        <color auto="1"/>
      </bottom>
      <diagonal/>
    </border>
    <border>
      <left/>
      <right style="medium">
        <color auto="1"/>
      </right>
      <top style="thin">
        <color auto="1"/>
      </top>
      <bottom style="double">
        <color auto="1"/>
      </bottom>
      <diagonal/>
    </border>
    <border>
      <left style="medium">
        <color auto="1"/>
      </left>
      <right style="medium">
        <color auto="1"/>
      </right>
      <top/>
      <bottom style="medium">
        <color auto="1"/>
      </bottom>
      <diagonal/>
    </border>
    <border>
      <left/>
      <right style="medium">
        <color auto="1"/>
      </right>
      <top/>
      <bottom style="medium">
        <color auto="1"/>
      </bottom>
      <diagonal/>
    </border>
    <border>
      <left style="medium">
        <color auto="1"/>
      </left>
      <right/>
      <top/>
      <bottom style="medium">
        <color auto="1"/>
      </bottom>
      <diagonal/>
    </border>
    <border>
      <left style="medium">
        <color auto="1"/>
      </left>
      <right style="medium">
        <color auto="1"/>
      </right>
      <top/>
      <bottom style="thin">
        <color auto="1"/>
      </bottom>
      <diagonal/>
    </border>
    <border>
      <left/>
      <right style="medium">
        <color auto="1"/>
      </right>
      <top style="medium">
        <color auto="1"/>
      </top>
      <bottom style="thin">
        <color auto="1"/>
      </bottom>
      <diagonal/>
    </border>
    <border>
      <left style="medium">
        <color auto="1"/>
      </left>
      <right style="medium">
        <color auto="1"/>
      </right>
      <top/>
      <bottom/>
      <diagonal/>
    </border>
    <border>
      <left style="medium">
        <color auto="1"/>
      </left>
      <right style="medium">
        <color auto="1"/>
      </right>
      <top/>
      <bottom style="double">
        <color auto="1"/>
      </bottom>
      <diagonal/>
    </border>
    <border>
      <left/>
      <right style="medium">
        <color auto="1"/>
      </right>
      <top style="medium">
        <color auto="1"/>
      </top>
      <bottom style="medium">
        <color auto="1"/>
      </bottom>
      <diagonal/>
    </border>
    <border>
      <left style="thin">
        <color auto="1"/>
      </left>
      <right style="thin">
        <color auto="1"/>
      </right>
      <top style="thin">
        <color auto="1"/>
      </top>
      <bottom style="thin">
        <color auto="1"/>
      </bottom>
      <diagonal/>
    </border>
    <border>
      <left style="medium">
        <color auto="1"/>
      </left>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top/>
      <bottom style="thin">
        <color auto="1"/>
      </bottom>
      <diagonal/>
    </border>
    <border>
      <left/>
      <right/>
      <top/>
      <bottom style="medium">
        <color auto="1"/>
      </bottom>
      <diagonal/>
    </border>
    <border>
      <left style="thin">
        <color auto="1"/>
      </left>
      <right style="medium">
        <color auto="1"/>
      </right>
      <top style="medium">
        <color auto="1"/>
      </top>
      <bottom style="medium">
        <color auto="1"/>
      </bottom>
      <diagonal/>
    </border>
    <border>
      <left style="thin">
        <color auto="1"/>
      </left>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top style="medium">
        <color auto="1"/>
      </top>
      <bottom style="thin">
        <color auto="1"/>
      </bottom>
      <diagonal/>
    </border>
    <border>
      <left style="medium">
        <color auto="1"/>
      </left>
      <right/>
      <top style="thin">
        <color auto="1"/>
      </top>
      <bottom style="medium">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medium">
        <color auto="1"/>
      </bottom>
      <diagonal/>
    </border>
    <border>
      <left style="thin">
        <color auto="1"/>
      </left>
      <right style="thin">
        <color auto="1"/>
      </right>
      <top/>
      <bottom style="thin">
        <color auto="1"/>
      </bottom>
      <diagonal/>
    </border>
    <border>
      <left/>
      <right/>
      <top style="thin">
        <color auto="1"/>
      </top>
      <bottom style="thin">
        <color auto="1"/>
      </bottom>
      <diagonal/>
    </border>
    <border>
      <left style="medium">
        <color auto="1"/>
      </left>
      <right style="thin">
        <color auto="1"/>
      </right>
      <top style="medium">
        <color auto="1"/>
      </top>
      <bottom style="thin">
        <color auto="1"/>
      </bottom>
      <diagonal/>
    </border>
    <border>
      <left style="medium">
        <color auto="1"/>
      </left>
      <right style="thin">
        <color auto="1"/>
      </right>
      <top/>
      <bottom style="thin">
        <color auto="1"/>
      </bottom>
      <diagonal/>
    </border>
    <border>
      <left style="thin">
        <color auto="1"/>
      </left>
      <right/>
      <top/>
      <bottom style="thin">
        <color auto="1"/>
      </bottom>
      <diagonal/>
    </border>
    <border>
      <left/>
      <right/>
      <top style="medium">
        <color auto="1"/>
      </top>
      <bottom/>
      <diagonal/>
    </border>
    <border>
      <left/>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medium">
        <color auto="1"/>
      </right>
      <top style="thin">
        <color auto="1"/>
      </top>
      <bottom style="medium">
        <color auto="1"/>
      </bottom>
      <diagonal/>
    </border>
    <border>
      <left/>
      <right style="thin">
        <color auto="1"/>
      </right>
      <top style="medium">
        <color auto="1"/>
      </top>
      <bottom style="medium">
        <color auto="1"/>
      </bottom>
      <diagonal/>
    </border>
    <border>
      <left style="medium">
        <color auto="1"/>
      </left>
      <right/>
      <top/>
      <bottom style="double">
        <color auto="1"/>
      </bottom>
      <diagonal/>
    </border>
    <border>
      <left/>
      <right style="thin">
        <color auto="1"/>
      </right>
      <top style="thin">
        <color auto="1"/>
      </top>
      <bottom style="thin">
        <color auto="1"/>
      </bottom>
      <diagonal/>
    </border>
    <border>
      <left/>
      <right style="medium">
        <color auto="1"/>
      </right>
      <top/>
      <bottom style="double">
        <color auto="1"/>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right/>
      <top style="thin">
        <color auto="1"/>
      </top>
      <bottom style="medium">
        <color auto="1"/>
      </bottom>
      <diagonal/>
    </border>
    <border>
      <left style="medium">
        <color auto="1"/>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medium">
        <color auto="1"/>
      </left>
      <right style="thin">
        <color auto="1"/>
      </right>
      <top/>
      <bottom style="medium">
        <color auto="1"/>
      </bottom>
      <diagonal/>
    </border>
    <border>
      <left style="thin">
        <color auto="1"/>
      </left>
      <right style="thin">
        <color auto="1"/>
      </right>
      <top style="medium">
        <color auto="1"/>
      </top>
      <bottom/>
      <diagonal/>
    </border>
    <border>
      <left/>
      <right style="thin">
        <color auto="1"/>
      </right>
      <top/>
      <bottom style="thin">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thin">
        <color auto="1"/>
      </left>
      <right style="medium">
        <color auto="1"/>
      </right>
      <top style="thin">
        <color auto="1"/>
      </top>
      <bottom/>
      <diagonal/>
    </border>
    <border>
      <left/>
      <right style="medium">
        <color auto="1"/>
      </right>
      <top style="thin">
        <color auto="1"/>
      </top>
      <bottom/>
      <diagonal/>
    </border>
    <border>
      <left style="thin">
        <color auto="1"/>
      </left>
      <right/>
      <top style="medium">
        <color auto="1"/>
      </top>
      <bottom style="medium">
        <color auto="1"/>
      </bottom>
      <diagonal/>
    </border>
    <border>
      <left style="thin">
        <color auto="1"/>
      </left>
      <right/>
      <top/>
      <bottom style="medium">
        <color auto="1"/>
      </bottom>
      <diagonal/>
    </border>
    <border>
      <left style="thin">
        <color indexed="64"/>
      </left>
      <right style="thin">
        <color auto="1"/>
      </right>
      <top style="thin">
        <color auto="1"/>
      </top>
      <bottom/>
      <diagonal/>
    </border>
    <border>
      <left style="thin">
        <color auto="1"/>
      </left>
      <right style="thin">
        <color auto="1"/>
      </right>
      <top style="thin">
        <color indexed="64"/>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medium">
        <color auto="1"/>
      </top>
      <bottom style="thin">
        <color indexed="64"/>
      </bottom>
      <diagonal/>
    </border>
    <border>
      <left style="medium">
        <color auto="1"/>
      </left>
      <right/>
      <top style="thin">
        <color auto="1"/>
      </top>
      <bottom/>
      <diagonal/>
    </border>
    <border>
      <left/>
      <right style="thin">
        <color auto="1"/>
      </right>
      <top style="thin">
        <color indexed="64"/>
      </top>
      <bottom/>
      <diagonal/>
    </border>
    <border>
      <left style="thin">
        <color auto="1"/>
      </left>
      <right style="thin">
        <color auto="1"/>
      </right>
      <top style="medium">
        <color auto="1"/>
      </top>
      <bottom style="thin">
        <color indexed="64"/>
      </bottom>
      <diagonal/>
    </border>
    <border>
      <left/>
      <right/>
      <top/>
      <bottom style="thin">
        <color auto="1"/>
      </bottom>
      <diagonal/>
    </border>
    <border>
      <left/>
      <right style="thin">
        <color auto="1"/>
      </right>
      <top style="thin">
        <color auto="1"/>
      </top>
      <bottom style="medium">
        <color auto="1"/>
      </bottom>
      <diagonal/>
    </border>
    <border>
      <left style="thin">
        <color auto="1"/>
      </left>
      <right/>
      <top style="thin">
        <color auto="1"/>
      </top>
      <bottom style="medium">
        <color indexed="64"/>
      </bottom>
      <diagonal/>
    </border>
    <border>
      <left/>
      <right style="thin">
        <color auto="1"/>
      </right>
      <top/>
      <bottom style="medium">
        <color auto="1"/>
      </bottom>
      <diagonal/>
    </border>
    <border>
      <left style="thin">
        <color auto="1"/>
      </left>
      <right/>
      <top style="medium">
        <color auto="1"/>
      </top>
      <bottom/>
      <diagonal/>
    </border>
    <border>
      <left style="medium">
        <color auto="1"/>
      </left>
      <right style="medium">
        <color auto="1"/>
      </right>
      <top style="thin">
        <color indexed="64"/>
      </top>
      <bottom/>
      <diagonal/>
    </border>
    <border>
      <left style="medium">
        <color indexed="64"/>
      </left>
      <right style="medium">
        <color auto="1"/>
      </right>
      <top style="double">
        <color auto="1"/>
      </top>
      <bottom style="medium">
        <color auto="1"/>
      </bottom>
      <diagonal/>
    </border>
    <border>
      <left style="thin">
        <color auto="1"/>
      </left>
      <right style="medium">
        <color auto="1"/>
      </right>
      <top/>
      <bottom style="thin">
        <color auto="1"/>
      </bottom>
      <diagonal/>
    </border>
    <border>
      <left style="medium">
        <color auto="1"/>
      </left>
      <right style="medium">
        <color auto="1"/>
      </right>
      <top style="double">
        <color indexed="64"/>
      </top>
      <bottom/>
      <diagonal/>
    </border>
    <border>
      <left style="thin">
        <color auto="1"/>
      </left>
      <right/>
      <top/>
      <bottom/>
      <diagonal/>
    </border>
    <border>
      <left/>
      <right style="thin">
        <color auto="1"/>
      </right>
      <top/>
      <bottom/>
      <diagonal/>
    </border>
    <border>
      <left style="medium">
        <color auto="1"/>
      </left>
      <right style="thin">
        <color indexed="64"/>
      </right>
      <top/>
      <bottom/>
      <diagonal/>
    </border>
    <border>
      <left style="thin">
        <color indexed="64"/>
      </left>
      <right style="medium">
        <color auto="1"/>
      </right>
      <top/>
      <bottom/>
      <diagonal/>
    </border>
  </borders>
  <cellStyleXfs count="1">
    <xf numFmtId="0" fontId="0" fillId="0" borderId="0"/>
  </cellStyleXfs>
  <cellXfs count="625">
    <xf numFmtId="0" fontId="0" fillId="0" borderId="0" xfId="0"/>
    <xf numFmtId="0" fontId="9" fillId="0" borderId="11" xfId="0" applyFont="1" applyBorder="1" applyAlignment="1" applyProtection="1">
      <alignment horizontal="left" vertical="center" wrapText="1"/>
      <protection locked="0"/>
    </xf>
    <xf numFmtId="0" fontId="9" fillId="0" borderId="18" xfId="0" applyFont="1" applyBorder="1" applyAlignment="1" applyProtection="1">
      <alignment horizontal="left" vertical="center" wrapText="1"/>
      <protection locked="0"/>
    </xf>
    <xf numFmtId="0" fontId="9" fillId="0" borderId="12" xfId="0" applyFont="1" applyBorder="1" applyAlignment="1" applyProtection="1">
      <alignment horizontal="left" vertical="center" wrapText="1"/>
      <protection locked="0"/>
    </xf>
    <xf numFmtId="0" fontId="9" fillId="0" borderId="13" xfId="0" applyFont="1" applyBorder="1" applyAlignment="1" applyProtection="1">
      <alignment horizontal="left" vertical="center" wrapText="1"/>
      <protection locked="0"/>
    </xf>
    <xf numFmtId="0" fontId="9" fillId="0" borderId="4" xfId="0" applyFont="1" applyBorder="1" applyAlignment="1" applyProtection="1">
      <alignment horizontal="left" vertical="center" wrapText="1"/>
      <protection locked="0"/>
    </xf>
    <xf numFmtId="0" fontId="9" fillId="0" borderId="3" xfId="0" applyFont="1" applyBorder="1" applyAlignment="1" applyProtection="1">
      <alignment horizontal="left" vertical="center" wrapText="1"/>
      <protection locked="0"/>
    </xf>
    <xf numFmtId="0" fontId="9" fillId="0" borderId="5" xfId="0" applyFont="1" applyBorder="1" applyAlignment="1" applyProtection="1">
      <alignment horizontal="left" vertical="center" wrapText="1"/>
      <protection locked="0"/>
    </xf>
    <xf numFmtId="0" fontId="9" fillId="0" borderId="20" xfId="0" applyFont="1" applyBorder="1" applyAlignment="1" applyProtection="1">
      <alignment horizontal="left" vertical="center" wrapText="1"/>
      <protection locked="0"/>
    </xf>
    <xf numFmtId="0" fontId="9" fillId="0" borderId="46" xfId="0" applyFont="1" applyBorder="1" applyAlignment="1" applyProtection="1">
      <alignment horizontal="left" vertical="center" wrapText="1"/>
      <protection locked="0"/>
    </xf>
    <xf numFmtId="2" fontId="7" fillId="4" borderId="14" xfId="0" applyNumberFormat="1" applyFont="1" applyFill="1" applyBorder="1" applyAlignment="1" applyProtection="1">
      <alignment horizontal="center" vertical="center"/>
    </xf>
    <xf numFmtId="0" fontId="7" fillId="2" borderId="15" xfId="0" applyFont="1" applyFill="1" applyBorder="1" applyAlignment="1" applyProtection="1">
      <alignment horizontal="center" vertical="center"/>
    </xf>
    <xf numFmtId="2" fontId="7" fillId="4" borderId="19" xfId="0" applyNumberFormat="1" applyFont="1" applyFill="1" applyBorder="1" applyAlignment="1" applyProtection="1">
      <alignment horizontal="center" vertical="center"/>
    </xf>
    <xf numFmtId="0" fontId="0" fillId="0" borderId="2" xfId="0" applyBorder="1" applyProtection="1"/>
    <xf numFmtId="0" fontId="0" fillId="0" borderId="0" xfId="0" applyBorder="1" applyProtection="1"/>
    <xf numFmtId="0" fontId="0" fillId="0" borderId="1" xfId="0" applyBorder="1" applyProtection="1"/>
    <xf numFmtId="0" fontId="2" fillId="2" borderId="8" xfId="0" applyFont="1" applyFill="1" applyBorder="1" applyAlignment="1" applyProtection="1">
      <alignment horizontal="left" vertical="center"/>
    </xf>
    <xf numFmtId="0" fontId="2" fillId="0" borderId="0" xfId="0" applyFont="1" applyBorder="1" applyAlignment="1" applyProtection="1">
      <alignment horizontal="center"/>
    </xf>
    <xf numFmtId="0" fontId="6" fillId="2" borderId="41" xfId="0" applyFont="1" applyFill="1" applyBorder="1" applyAlignment="1" applyProtection="1">
      <alignment horizontal="right"/>
    </xf>
    <xf numFmtId="49" fontId="6" fillId="2" borderId="18" xfId="0" applyNumberFormat="1" applyFont="1" applyFill="1" applyBorder="1" applyAlignment="1" applyProtection="1">
      <alignment horizontal="left"/>
    </xf>
    <xf numFmtId="0" fontId="6" fillId="2" borderId="27" xfId="0" applyFont="1" applyFill="1" applyBorder="1" applyAlignment="1" applyProtection="1">
      <alignment horizontal="center"/>
    </xf>
    <xf numFmtId="0" fontId="6" fillId="2" borderId="34" xfId="0" applyFont="1" applyFill="1" applyBorder="1" applyAlignment="1" applyProtection="1">
      <alignment horizontal="center" vertical="center"/>
    </xf>
    <xf numFmtId="0" fontId="6" fillId="3" borderId="41" xfId="0" applyFont="1" applyFill="1" applyBorder="1" applyAlignment="1" applyProtection="1">
      <alignment horizontal="center" vertical="center"/>
    </xf>
    <xf numFmtId="0" fontId="6" fillId="3" borderId="36" xfId="0" applyFont="1" applyFill="1" applyBorder="1" applyAlignment="1" applyProtection="1">
      <alignment horizontal="center" vertical="center"/>
    </xf>
    <xf numFmtId="0" fontId="6" fillId="3" borderId="51" xfId="0" applyFont="1" applyFill="1" applyBorder="1" applyAlignment="1" applyProtection="1">
      <alignment horizontal="center" vertical="center"/>
    </xf>
    <xf numFmtId="0" fontId="0" fillId="0" borderId="2" xfId="0" applyBorder="1" applyAlignment="1" applyProtection="1">
      <alignment horizontal="center"/>
    </xf>
    <xf numFmtId="0" fontId="0" fillId="0" borderId="0" xfId="0" applyBorder="1" applyAlignment="1" applyProtection="1">
      <alignment horizontal="center"/>
    </xf>
    <xf numFmtId="0" fontId="0" fillId="0" borderId="0" xfId="0" applyFill="1" applyBorder="1" applyProtection="1"/>
    <xf numFmtId="0" fontId="2" fillId="5" borderId="50" xfId="0" applyFont="1" applyFill="1" applyBorder="1" applyAlignment="1" applyProtection="1">
      <alignment horizontal="center" vertical="center"/>
      <protection locked="0"/>
    </xf>
    <xf numFmtId="0" fontId="2" fillId="2" borderId="50" xfId="0" applyFont="1" applyFill="1" applyBorder="1" applyAlignment="1" applyProtection="1">
      <alignment horizontal="center" vertical="center"/>
    </xf>
    <xf numFmtId="2" fontId="2" fillId="2" borderId="28" xfId="0" applyNumberFormat="1" applyFont="1" applyFill="1" applyBorder="1" applyAlignment="1" applyProtection="1">
      <alignment horizontal="center" vertical="center"/>
    </xf>
    <xf numFmtId="0" fontId="2" fillId="2" borderId="49" xfId="0" applyFont="1" applyFill="1" applyBorder="1" applyAlignment="1" applyProtection="1">
      <alignment horizontal="center" vertical="center"/>
    </xf>
    <xf numFmtId="2" fontId="2" fillId="4" borderId="50" xfId="0" applyNumberFormat="1" applyFont="1" applyFill="1" applyBorder="1" applyAlignment="1" applyProtection="1">
      <alignment horizontal="center" vertical="center"/>
    </xf>
    <xf numFmtId="0" fontId="2" fillId="17" borderId="2" xfId="0" applyFont="1" applyFill="1" applyBorder="1" applyAlignment="1" applyProtection="1">
      <alignment vertical="center"/>
    </xf>
    <xf numFmtId="0" fontId="2" fillId="17" borderId="0" xfId="0" applyFont="1" applyFill="1" applyBorder="1" applyAlignment="1" applyProtection="1">
      <alignment vertical="center"/>
    </xf>
    <xf numFmtId="0" fontId="2" fillId="17" borderId="40" xfId="0" applyFont="1" applyFill="1" applyBorder="1" applyAlignment="1" applyProtection="1">
      <alignment horizontal="right" vertical="center"/>
    </xf>
    <xf numFmtId="2" fontId="2" fillId="17" borderId="40" xfId="0" applyNumberFormat="1" applyFont="1" applyFill="1" applyBorder="1" applyAlignment="1" applyProtection="1">
      <alignment horizontal="center" vertical="center"/>
    </xf>
    <xf numFmtId="0" fontId="2" fillId="17" borderId="40" xfId="0" applyFont="1" applyFill="1" applyBorder="1" applyAlignment="1" applyProtection="1">
      <alignment horizontal="center" vertical="center"/>
    </xf>
    <xf numFmtId="0" fontId="2" fillId="19" borderId="49" xfId="0" applyFont="1" applyFill="1" applyBorder="1" applyAlignment="1" applyProtection="1">
      <alignment horizontal="right" vertical="center"/>
    </xf>
    <xf numFmtId="0" fontId="6" fillId="11" borderId="22" xfId="0" applyFont="1" applyFill="1" applyBorder="1" applyAlignment="1" applyProtection="1">
      <alignment horizontal="left" vertical="top" wrapText="1"/>
      <protection locked="0"/>
    </xf>
    <xf numFmtId="0" fontId="6" fillId="19" borderId="22" xfId="0" applyFont="1" applyFill="1" applyBorder="1" applyAlignment="1" applyProtection="1">
      <alignment vertical="top" wrapText="1"/>
      <protection locked="0"/>
    </xf>
    <xf numFmtId="0" fontId="2" fillId="21" borderId="49" xfId="0" applyFont="1" applyFill="1" applyBorder="1" applyAlignment="1" applyProtection="1">
      <alignment vertical="top"/>
    </xf>
    <xf numFmtId="0" fontId="2" fillId="12" borderId="49" xfId="0" applyFont="1" applyFill="1" applyBorder="1" applyAlignment="1" applyProtection="1">
      <alignment horizontal="right" vertical="center"/>
    </xf>
    <xf numFmtId="0" fontId="6" fillId="12" borderId="22" xfId="0" applyFont="1" applyFill="1" applyBorder="1" applyAlignment="1" applyProtection="1">
      <alignment horizontal="left" vertical="top" wrapText="1"/>
      <protection locked="0"/>
    </xf>
    <xf numFmtId="0" fontId="2" fillId="12" borderId="16" xfId="0" applyFont="1" applyFill="1" applyBorder="1" applyAlignment="1" applyProtection="1">
      <alignment vertical="center"/>
    </xf>
    <xf numFmtId="0" fontId="2" fillId="12" borderId="27" xfId="0" applyFont="1" applyFill="1" applyBorder="1" applyAlignment="1" applyProtection="1">
      <alignment vertical="center"/>
    </xf>
    <xf numFmtId="0" fontId="2" fillId="12" borderId="54" xfId="0" applyFont="1" applyFill="1" applyBorder="1" applyAlignment="1" applyProtection="1">
      <alignment horizontal="right" vertical="center"/>
    </xf>
    <xf numFmtId="0" fontId="8" fillId="7" borderId="29" xfId="0" applyFont="1" applyFill="1" applyBorder="1" applyAlignment="1" applyProtection="1">
      <alignment horizontal="right" vertical="center" wrapText="1"/>
    </xf>
    <xf numFmtId="0" fontId="2" fillId="2" borderId="55" xfId="0" applyFont="1" applyFill="1" applyBorder="1" applyAlignment="1" applyProtection="1">
      <alignment horizontal="center" vertical="center"/>
    </xf>
    <xf numFmtId="0" fontId="6" fillId="12" borderId="35" xfId="0" applyFont="1" applyFill="1" applyBorder="1" applyAlignment="1" applyProtection="1">
      <alignment horizontal="left" vertical="top" wrapText="1"/>
      <protection locked="0"/>
    </xf>
    <xf numFmtId="0" fontId="0" fillId="0" borderId="22" xfId="0" applyBorder="1" applyAlignment="1" applyProtection="1">
      <alignment horizontal="center" vertical="top"/>
      <protection locked="0"/>
    </xf>
    <xf numFmtId="2" fontId="2" fillId="2" borderId="58" xfId="0" applyNumberFormat="1" applyFont="1" applyFill="1" applyBorder="1" applyAlignment="1" applyProtection="1">
      <alignment horizontal="center" vertical="center"/>
    </xf>
    <xf numFmtId="0" fontId="2" fillId="2" borderId="54" xfId="0" applyFont="1" applyFill="1" applyBorder="1" applyAlignment="1" applyProtection="1">
      <alignment horizontal="center" vertical="center"/>
    </xf>
    <xf numFmtId="0" fontId="2" fillId="2" borderId="49" xfId="0" applyFont="1" applyFill="1" applyBorder="1" applyAlignment="1" applyProtection="1">
      <alignment vertical="center"/>
    </xf>
    <xf numFmtId="0" fontId="2" fillId="9" borderId="24" xfId="0" applyFont="1" applyFill="1" applyBorder="1" applyAlignment="1" applyProtection="1">
      <alignment vertical="center"/>
    </xf>
    <xf numFmtId="0" fontId="2" fillId="15" borderId="24" xfId="0" applyFont="1" applyFill="1" applyBorder="1" applyAlignment="1" applyProtection="1">
      <alignment vertical="center"/>
    </xf>
    <xf numFmtId="0" fontId="2" fillId="15" borderId="40" xfId="0" applyFont="1" applyFill="1" applyBorder="1" applyAlignment="1" applyProtection="1">
      <alignment vertical="center"/>
    </xf>
    <xf numFmtId="0" fontId="2" fillId="15" borderId="25" xfId="0" applyFont="1" applyFill="1" applyBorder="1" applyAlignment="1" applyProtection="1">
      <alignment vertical="center"/>
    </xf>
    <xf numFmtId="0" fontId="7" fillId="16" borderId="26" xfId="0" applyFont="1" applyFill="1" applyBorder="1" applyAlignment="1" applyProtection="1">
      <alignment horizontal="left" vertical="center"/>
    </xf>
    <xf numFmtId="0" fontId="7" fillId="16" borderId="6" xfId="0" applyFont="1" applyFill="1" applyBorder="1" applyAlignment="1" applyProtection="1">
      <alignment horizontal="left" vertical="center"/>
    </xf>
    <xf numFmtId="0" fontId="7" fillId="16" borderId="7" xfId="0" applyFont="1" applyFill="1" applyBorder="1" applyAlignment="1" applyProtection="1">
      <alignment horizontal="left" vertical="center"/>
    </xf>
    <xf numFmtId="0" fontId="7" fillId="16" borderId="2" xfId="0" applyFont="1" applyFill="1" applyBorder="1" applyAlignment="1" applyProtection="1">
      <alignment horizontal="right" vertical="center"/>
    </xf>
    <xf numFmtId="0" fontId="2" fillId="13" borderId="24" xfId="0" applyFont="1" applyFill="1" applyBorder="1" applyAlignment="1" applyProtection="1">
      <alignment vertical="center"/>
    </xf>
    <xf numFmtId="0" fontId="2" fillId="13" borderId="25" xfId="0" applyFont="1" applyFill="1" applyBorder="1" applyAlignment="1" applyProtection="1">
      <alignment vertical="center"/>
    </xf>
    <xf numFmtId="0" fontId="7" fillId="14" borderId="26" xfId="0" applyFont="1" applyFill="1" applyBorder="1" applyAlignment="1" applyProtection="1">
      <alignment horizontal="left" vertical="center" wrapText="1"/>
    </xf>
    <xf numFmtId="0" fontId="7" fillId="14" borderId="6" xfId="0" applyFont="1" applyFill="1" applyBorder="1" applyAlignment="1" applyProtection="1">
      <alignment horizontal="left" vertical="center"/>
    </xf>
    <xf numFmtId="0" fontId="7" fillId="14" borderId="7" xfId="0" applyFont="1" applyFill="1" applyBorder="1" applyAlignment="1" applyProtection="1">
      <alignment horizontal="left" vertical="center" wrapText="1"/>
    </xf>
    <xf numFmtId="0" fontId="7" fillId="14" borderId="14" xfId="0" applyFont="1" applyFill="1" applyBorder="1" applyAlignment="1" applyProtection="1">
      <alignment horizontal="right" vertical="center"/>
    </xf>
    <xf numFmtId="0" fontId="2" fillId="17" borderId="24" xfId="0" applyFont="1" applyFill="1" applyBorder="1" applyAlignment="1" applyProtection="1">
      <alignment vertical="center"/>
    </xf>
    <xf numFmtId="0" fontId="2" fillId="17" borderId="25" xfId="0" applyFont="1" applyFill="1" applyBorder="1" applyAlignment="1" applyProtection="1">
      <alignment vertical="center"/>
    </xf>
    <xf numFmtId="0" fontId="7" fillId="18" borderId="17" xfId="0" applyFont="1" applyFill="1" applyBorder="1" applyAlignment="1" applyProtection="1">
      <alignment horizontal="left" vertical="center"/>
    </xf>
    <xf numFmtId="0" fontId="7" fillId="18" borderId="7" xfId="0" applyFont="1" applyFill="1" applyBorder="1" applyAlignment="1" applyProtection="1">
      <alignment horizontal="left" vertical="center"/>
    </xf>
    <xf numFmtId="0" fontId="2" fillId="9" borderId="25" xfId="0" applyFont="1" applyFill="1" applyBorder="1" applyAlignment="1" applyProtection="1">
      <alignment vertical="center"/>
    </xf>
    <xf numFmtId="0" fontId="7" fillId="8" borderId="17" xfId="0" applyFont="1" applyFill="1" applyBorder="1" applyAlignment="1" applyProtection="1">
      <alignment horizontal="left" vertical="center" wrapText="1"/>
    </xf>
    <xf numFmtId="0" fontId="7" fillId="8" borderId="3" xfId="0" applyFont="1" applyFill="1" applyBorder="1" applyAlignment="1" applyProtection="1">
      <alignment horizontal="left" vertical="center" wrapText="1"/>
    </xf>
    <xf numFmtId="0" fontId="7" fillId="8" borderId="2" xfId="0" applyFont="1" applyFill="1" applyBorder="1" applyAlignment="1" applyProtection="1">
      <alignment horizontal="left" vertical="center"/>
    </xf>
    <xf numFmtId="0" fontId="7" fillId="8" borderId="5" xfId="0" applyFont="1" applyFill="1" applyBorder="1" applyAlignment="1" applyProtection="1">
      <alignment horizontal="left" vertical="center" wrapText="1"/>
    </xf>
    <xf numFmtId="0" fontId="7" fillId="8" borderId="14" xfId="0" applyFont="1" applyFill="1" applyBorder="1" applyAlignment="1" applyProtection="1">
      <alignment horizontal="right" vertical="center" wrapText="1"/>
    </xf>
    <xf numFmtId="0" fontId="2" fillId="22" borderId="24" xfId="0" applyFont="1" applyFill="1" applyBorder="1" applyAlignment="1" applyProtection="1">
      <alignment horizontal="left" vertical="center"/>
    </xf>
    <xf numFmtId="2" fontId="2" fillId="22" borderId="25" xfId="0" applyNumberFormat="1" applyFont="1" applyFill="1" applyBorder="1" applyAlignment="1" applyProtection="1">
      <alignment horizontal="left" vertical="center"/>
    </xf>
    <xf numFmtId="0" fontId="2" fillId="22" borderId="25" xfId="0" applyFont="1" applyFill="1" applyBorder="1" applyAlignment="1" applyProtection="1">
      <alignment horizontal="left" vertical="center"/>
    </xf>
    <xf numFmtId="0" fontId="7" fillId="23" borderId="2" xfId="0" applyFont="1" applyFill="1" applyBorder="1" applyAlignment="1" applyProtection="1">
      <alignment horizontal="left" vertical="center"/>
    </xf>
    <xf numFmtId="0" fontId="7" fillId="23" borderId="14" xfId="0" applyFont="1" applyFill="1" applyBorder="1" applyAlignment="1" applyProtection="1">
      <alignment horizontal="right" vertical="center"/>
    </xf>
    <xf numFmtId="0" fontId="7" fillId="18" borderId="14" xfId="0" applyFont="1" applyFill="1" applyBorder="1" applyAlignment="1" applyProtection="1">
      <alignment horizontal="right" vertical="center"/>
    </xf>
    <xf numFmtId="0" fontId="9" fillId="0" borderId="19" xfId="0" applyFont="1" applyBorder="1" applyAlignment="1" applyProtection="1">
      <alignment horizontal="left" vertical="center" wrapText="1"/>
      <protection locked="0"/>
    </xf>
    <xf numFmtId="0" fontId="9" fillId="0" borderId="1" xfId="0" applyFont="1" applyBorder="1" applyAlignment="1" applyProtection="1">
      <alignment horizontal="left" vertical="center" wrapText="1"/>
      <protection locked="0"/>
    </xf>
    <xf numFmtId="2" fontId="7" fillId="24" borderId="14" xfId="0" applyNumberFormat="1" applyFont="1" applyFill="1" applyBorder="1" applyAlignment="1" applyProtection="1">
      <alignment horizontal="center" vertical="center"/>
    </xf>
    <xf numFmtId="0" fontId="7" fillId="24" borderId="14" xfId="0" applyFont="1" applyFill="1" applyBorder="1" applyAlignment="1" applyProtection="1">
      <alignment horizontal="center" vertical="center"/>
    </xf>
    <xf numFmtId="0" fontId="2" fillId="2" borderId="53" xfId="0" applyFont="1" applyFill="1" applyBorder="1" applyAlignment="1" applyProtection="1">
      <alignment horizontal="center" vertical="center"/>
    </xf>
    <xf numFmtId="0" fontId="2" fillId="2" borderId="59" xfId="0" applyFont="1" applyFill="1" applyBorder="1" applyAlignment="1" applyProtection="1">
      <alignment horizontal="center" vertical="center"/>
    </xf>
    <xf numFmtId="0" fontId="6" fillId="7" borderId="22" xfId="0" applyFont="1" applyFill="1" applyBorder="1" applyAlignment="1" applyProtection="1">
      <alignment vertical="top" wrapText="1"/>
    </xf>
    <xf numFmtId="0" fontId="11" fillId="5" borderId="61" xfId="0" applyFont="1" applyFill="1" applyBorder="1" applyAlignment="1" applyProtection="1">
      <alignment horizontal="left" vertical="center" wrapText="1"/>
      <protection locked="0"/>
    </xf>
    <xf numFmtId="0" fontId="2" fillId="2" borderId="57" xfId="0" applyFont="1" applyFill="1" applyBorder="1" applyAlignment="1" applyProtection="1">
      <alignment horizontal="center" vertical="center"/>
    </xf>
    <xf numFmtId="2" fontId="2" fillId="4" borderId="57" xfId="0" applyNumberFormat="1" applyFont="1" applyFill="1" applyBorder="1" applyAlignment="1" applyProtection="1">
      <alignment horizontal="center" vertical="center"/>
    </xf>
    <xf numFmtId="0" fontId="11" fillId="5" borderId="62" xfId="0" applyFont="1" applyFill="1" applyBorder="1" applyAlignment="1" applyProtection="1">
      <alignment horizontal="left" vertical="center" wrapText="1"/>
      <protection locked="0"/>
    </xf>
    <xf numFmtId="0" fontId="0" fillId="0" borderId="0" xfId="0" applyProtection="1"/>
    <xf numFmtId="0" fontId="0" fillId="0" borderId="2" xfId="0" applyBorder="1" applyAlignment="1" applyProtection="1">
      <alignment horizontal="center" vertical="top"/>
    </xf>
    <xf numFmtId="0" fontId="3" fillId="0" borderId="1" xfId="0" applyFont="1" applyBorder="1" applyAlignment="1" applyProtection="1">
      <alignment horizontal="left" vertical="top" wrapText="1" indent="2"/>
    </xf>
    <xf numFmtId="0" fontId="6" fillId="11" borderId="22" xfId="0" applyFont="1" applyFill="1" applyBorder="1" applyAlignment="1" applyProtection="1">
      <alignment horizontal="left" vertical="top" wrapText="1"/>
    </xf>
    <xf numFmtId="0" fontId="6" fillId="11" borderId="22" xfId="0" applyFont="1" applyFill="1" applyBorder="1" applyAlignment="1" applyProtection="1">
      <alignment horizontal="left" vertical="center" wrapText="1"/>
    </xf>
    <xf numFmtId="0" fontId="6" fillId="14" borderId="22" xfId="0" applyFont="1" applyFill="1" applyBorder="1" applyAlignment="1" applyProtection="1">
      <alignment horizontal="left" vertical="top" wrapText="1"/>
    </xf>
    <xf numFmtId="0" fontId="6" fillId="14" borderId="22" xfId="0" applyFont="1" applyFill="1" applyBorder="1" applyAlignment="1" applyProtection="1">
      <alignment wrapText="1"/>
    </xf>
    <xf numFmtId="0" fontId="6" fillId="26" borderId="22" xfId="0" applyFont="1" applyFill="1" applyBorder="1" applyAlignment="1" applyProtection="1">
      <alignment wrapText="1"/>
    </xf>
    <xf numFmtId="0" fontId="6" fillId="26" borderId="22" xfId="0" applyFont="1" applyFill="1" applyBorder="1" applyAlignment="1" applyProtection="1">
      <alignment vertical="top" wrapText="1"/>
    </xf>
    <xf numFmtId="0" fontId="6" fillId="19" borderId="22" xfId="0" applyFont="1" applyFill="1" applyBorder="1" applyAlignment="1" applyProtection="1">
      <alignment vertical="top" wrapText="1"/>
    </xf>
    <xf numFmtId="0" fontId="6" fillId="9" borderId="22" xfId="0" applyFont="1" applyFill="1" applyBorder="1" applyAlignment="1" applyProtection="1">
      <alignment horizontal="left" vertical="top" wrapText="1"/>
    </xf>
    <xf numFmtId="0" fontId="6" fillId="21" borderId="22" xfId="0" applyFont="1" applyFill="1" applyBorder="1" applyAlignment="1" applyProtection="1">
      <alignment vertical="top" wrapText="1"/>
    </xf>
    <xf numFmtId="0" fontId="6" fillId="21" borderId="22" xfId="0" applyFont="1" applyFill="1" applyBorder="1" applyProtection="1"/>
    <xf numFmtId="0" fontId="0" fillId="0" borderId="0" xfId="0" applyAlignment="1" applyProtection="1">
      <alignment vertical="center"/>
    </xf>
    <xf numFmtId="0" fontId="7" fillId="0" borderId="0" xfId="0" applyFont="1" applyAlignment="1" applyProtection="1">
      <alignment vertical="center"/>
    </xf>
    <xf numFmtId="0" fontId="2" fillId="0" borderId="0" xfId="0" applyFont="1" applyAlignment="1" applyProtection="1">
      <alignment horizontal="center" vertical="center"/>
    </xf>
    <xf numFmtId="0" fontId="2" fillId="0" borderId="0" xfId="0" applyFont="1" applyAlignment="1" applyProtection="1">
      <alignment vertical="center"/>
    </xf>
    <xf numFmtId="0" fontId="7" fillId="0" borderId="0" xfId="0" applyFont="1" applyAlignment="1" applyProtection="1">
      <alignment horizontal="left" vertical="center"/>
    </xf>
    <xf numFmtId="0" fontId="2" fillId="0" borderId="0" xfId="0" applyFont="1" applyFill="1" applyAlignment="1" applyProtection="1">
      <alignment horizontal="center" vertical="center"/>
    </xf>
    <xf numFmtId="0" fontId="7" fillId="2" borderId="14" xfId="0" applyFont="1" applyFill="1" applyBorder="1" applyAlignment="1" applyProtection="1">
      <alignment vertical="center"/>
    </xf>
    <xf numFmtId="0" fontId="7" fillId="0" borderId="0" xfId="0" applyFont="1" applyFill="1" applyAlignment="1" applyProtection="1">
      <alignment horizontal="left" vertical="center"/>
    </xf>
    <xf numFmtId="0" fontId="0" fillId="0" borderId="0" xfId="0" applyAlignment="1" applyProtection="1">
      <alignment horizontal="center"/>
    </xf>
    <xf numFmtId="0" fontId="13" fillId="0" borderId="0" xfId="0" applyFont="1" applyAlignment="1" applyProtection="1">
      <alignment horizontal="left"/>
    </xf>
    <xf numFmtId="0" fontId="7" fillId="0" borderId="0" xfId="0" quotePrefix="1" applyFont="1" applyProtection="1"/>
    <xf numFmtId="0" fontId="0" fillId="4" borderId="0" xfId="0" applyFill="1" applyProtection="1"/>
    <xf numFmtId="0" fontId="2" fillId="15" borderId="23" xfId="0" applyFont="1" applyFill="1" applyBorder="1" applyAlignment="1" applyProtection="1">
      <alignment horizontal="left" vertical="center"/>
    </xf>
    <xf numFmtId="0" fontId="2" fillId="15" borderId="40" xfId="0" applyFont="1" applyFill="1" applyBorder="1" applyAlignment="1" applyProtection="1">
      <alignment horizontal="left" vertical="center"/>
    </xf>
    <xf numFmtId="0" fontId="2" fillId="0" borderId="0" xfId="0" applyFont="1" applyFill="1" applyAlignment="1" applyProtection="1">
      <alignment horizontal="center"/>
    </xf>
    <xf numFmtId="0" fontId="2" fillId="16" borderId="23" xfId="0" applyFont="1" applyFill="1" applyBorder="1" applyAlignment="1" applyProtection="1">
      <alignment horizontal="left" vertical="center"/>
    </xf>
    <xf numFmtId="0" fontId="2" fillId="16" borderId="40" xfId="0" applyFont="1" applyFill="1" applyBorder="1" applyAlignment="1" applyProtection="1">
      <alignment horizontal="left" vertical="center" wrapText="1"/>
    </xf>
    <xf numFmtId="0" fontId="0" fillId="2" borderId="22" xfId="0" applyFill="1" applyBorder="1" applyAlignment="1" applyProtection="1">
      <alignment horizontal="center" vertical="top"/>
    </xf>
    <xf numFmtId="0" fontId="2" fillId="0" borderId="0" xfId="0" applyFont="1" applyFill="1" applyAlignment="1" applyProtection="1">
      <alignment horizontal="left" vertical="center"/>
    </xf>
    <xf numFmtId="0" fontId="2" fillId="0" borderId="27" xfId="0" applyFont="1" applyFill="1" applyBorder="1" applyAlignment="1" applyProtection="1">
      <alignment horizontal="center" vertical="center"/>
    </xf>
    <xf numFmtId="0" fontId="2" fillId="16" borderId="0" xfId="0" applyFont="1" applyFill="1" applyAlignment="1" applyProtection="1">
      <alignment vertical="center"/>
    </xf>
    <xf numFmtId="0" fontId="2" fillId="16" borderId="0" xfId="0" applyFont="1" applyFill="1" applyBorder="1" applyAlignment="1" applyProtection="1">
      <alignment horizontal="left" vertical="center" wrapText="1"/>
    </xf>
    <xf numFmtId="0" fontId="2" fillId="16" borderId="25" xfId="0" applyFont="1" applyFill="1" applyBorder="1" applyAlignment="1" applyProtection="1">
      <alignment horizontal="left" vertical="center" wrapText="1"/>
    </xf>
    <xf numFmtId="0" fontId="9" fillId="0" borderId="0" xfId="0" applyFont="1" applyProtection="1"/>
    <xf numFmtId="0" fontId="2" fillId="0" borderId="0" xfId="0" applyFont="1" applyAlignment="1" applyProtection="1">
      <alignment horizontal="center"/>
    </xf>
    <xf numFmtId="0" fontId="2" fillId="13" borderId="2" xfId="0" applyFont="1" applyFill="1" applyBorder="1" applyAlignment="1" applyProtection="1">
      <alignment horizontal="left" vertical="center"/>
    </xf>
    <xf numFmtId="0" fontId="2" fillId="13" borderId="0" xfId="0" applyFont="1" applyFill="1" applyBorder="1" applyAlignment="1" applyProtection="1">
      <alignment horizontal="left" vertical="center"/>
    </xf>
    <xf numFmtId="0" fontId="2" fillId="13" borderId="40" xfId="0" applyFont="1" applyFill="1" applyBorder="1" applyAlignment="1" applyProtection="1">
      <alignment horizontal="left" vertical="center"/>
    </xf>
    <xf numFmtId="0" fontId="0" fillId="0" borderId="0" xfId="0" applyFill="1" applyAlignment="1" applyProtection="1">
      <alignment vertical="center"/>
    </xf>
    <xf numFmtId="0" fontId="2" fillId="14" borderId="24" xfId="0" applyFont="1" applyFill="1" applyBorder="1" applyAlignment="1" applyProtection="1">
      <alignment horizontal="left" vertical="center"/>
    </xf>
    <xf numFmtId="0" fontId="2" fillId="14" borderId="25" xfId="0" applyFont="1" applyFill="1" applyBorder="1" applyAlignment="1" applyProtection="1">
      <alignment horizontal="left" vertical="center" wrapText="1"/>
    </xf>
    <xf numFmtId="0" fontId="2" fillId="14" borderId="23" xfId="0" applyFont="1" applyFill="1" applyBorder="1" applyAlignment="1" applyProtection="1">
      <alignment horizontal="left" vertical="center"/>
    </xf>
    <xf numFmtId="0" fontId="2" fillId="14" borderId="40" xfId="0" applyFont="1" applyFill="1" applyBorder="1" applyAlignment="1" applyProtection="1">
      <alignment horizontal="left" vertical="center" wrapText="1"/>
    </xf>
    <xf numFmtId="0" fontId="2" fillId="14" borderId="0" xfId="0" applyFont="1" applyFill="1" applyBorder="1" applyAlignment="1" applyProtection="1">
      <alignment horizontal="left" vertical="center" wrapText="1"/>
    </xf>
    <xf numFmtId="0" fontId="2" fillId="14" borderId="27" xfId="0" applyFont="1" applyFill="1" applyBorder="1" applyAlignment="1" applyProtection="1">
      <alignment horizontal="left" vertical="center" wrapText="1"/>
    </xf>
    <xf numFmtId="0" fontId="9" fillId="0" borderId="0" xfId="0" applyFont="1" applyAlignment="1" applyProtection="1">
      <alignment vertical="center"/>
    </xf>
    <xf numFmtId="0" fontId="2" fillId="17" borderId="0" xfId="0" applyFont="1" applyFill="1" applyBorder="1" applyAlignment="1" applyProtection="1">
      <alignment horizontal="center" vertical="center"/>
    </xf>
    <xf numFmtId="0" fontId="11" fillId="17" borderId="40" xfId="0" applyFont="1" applyFill="1" applyBorder="1" applyAlignment="1" applyProtection="1">
      <alignment horizontal="left" vertical="center" wrapText="1"/>
    </xf>
    <xf numFmtId="0" fontId="2" fillId="18" borderId="23" xfId="0" applyFont="1" applyFill="1" applyBorder="1" applyAlignment="1" applyProtection="1">
      <alignment horizontal="left" vertical="center"/>
    </xf>
    <xf numFmtId="0" fontId="2" fillId="18" borderId="40" xfId="0" applyFont="1" applyFill="1" applyBorder="1" applyAlignment="1" applyProtection="1">
      <alignment horizontal="left" vertical="center" wrapText="1"/>
    </xf>
    <xf numFmtId="0" fontId="2" fillId="18" borderId="2" xfId="0" applyFont="1" applyFill="1" applyBorder="1" applyAlignment="1" applyProtection="1">
      <alignment horizontal="left" vertical="center"/>
    </xf>
    <xf numFmtId="0" fontId="2" fillId="18" borderId="0" xfId="0" applyFont="1" applyFill="1" applyBorder="1" applyAlignment="1" applyProtection="1">
      <alignment horizontal="left" vertical="center"/>
    </xf>
    <xf numFmtId="0" fontId="2" fillId="18" borderId="40" xfId="0" applyFont="1" applyFill="1" applyBorder="1" applyAlignment="1" applyProtection="1">
      <alignment horizontal="left" vertical="center"/>
    </xf>
    <xf numFmtId="0" fontId="2" fillId="18" borderId="2" xfId="0" applyFont="1" applyFill="1" applyBorder="1" applyAlignment="1" applyProtection="1">
      <alignment vertical="center"/>
    </xf>
    <xf numFmtId="0" fontId="2" fillId="18" borderId="0" xfId="0" applyFont="1" applyFill="1" applyBorder="1" applyAlignment="1" applyProtection="1">
      <alignment vertical="center" wrapText="1"/>
    </xf>
    <xf numFmtId="0" fontId="2" fillId="18" borderId="25" xfId="0" applyFont="1" applyFill="1" applyBorder="1" applyAlignment="1" applyProtection="1">
      <alignment vertical="center" wrapText="1"/>
    </xf>
    <xf numFmtId="2" fontId="2" fillId="2" borderId="50" xfId="0" applyNumberFormat="1" applyFont="1" applyFill="1" applyBorder="1" applyAlignment="1" applyProtection="1">
      <alignment horizontal="center" vertical="center"/>
    </xf>
    <xf numFmtId="0" fontId="2" fillId="18" borderId="0" xfId="0" applyFont="1" applyFill="1" applyBorder="1" applyAlignment="1" applyProtection="1">
      <alignment horizontal="left" vertical="center" wrapText="1"/>
    </xf>
    <xf numFmtId="0" fontId="2" fillId="18" borderId="25" xfId="0" applyFont="1" applyFill="1" applyBorder="1" applyAlignment="1" applyProtection="1">
      <alignment horizontal="left" vertical="center" wrapText="1"/>
    </xf>
    <xf numFmtId="0" fontId="9" fillId="0" borderId="0" xfId="0" applyFont="1" applyAlignment="1" applyProtection="1">
      <alignment vertical="top"/>
    </xf>
    <xf numFmtId="0" fontId="0" fillId="0" borderId="0" xfId="0" applyAlignment="1" applyProtection="1">
      <alignment vertical="top" wrapText="1"/>
    </xf>
    <xf numFmtId="0" fontId="2" fillId="9" borderId="23" xfId="0" applyFont="1" applyFill="1" applyBorder="1" applyAlignment="1" applyProtection="1">
      <alignment horizontal="left" vertical="center"/>
    </xf>
    <xf numFmtId="0" fontId="2" fillId="9" borderId="40" xfId="0" applyFont="1" applyFill="1" applyBorder="1" applyAlignment="1" applyProtection="1">
      <alignment horizontal="left" vertical="center" wrapText="1"/>
    </xf>
    <xf numFmtId="0" fontId="0" fillId="0" borderId="0" xfId="0" applyFill="1" applyAlignment="1" applyProtection="1">
      <alignment vertical="top"/>
    </xf>
    <xf numFmtId="0" fontId="15" fillId="0" borderId="0" xfId="0" applyFont="1" applyFill="1" applyAlignment="1" applyProtection="1">
      <alignment vertical="top"/>
    </xf>
    <xf numFmtId="0" fontId="0" fillId="0" borderId="0" xfId="0" applyAlignment="1" applyProtection="1">
      <alignment vertical="top"/>
    </xf>
    <xf numFmtId="0" fontId="13" fillId="0" borderId="0" xfId="0" applyFont="1" applyFill="1" applyAlignment="1" applyProtection="1">
      <alignment vertical="top"/>
    </xf>
    <xf numFmtId="0" fontId="13" fillId="0" borderId="0" xfId="0" applyFont="1" applyProtection="1"/>
    <xf numFmtId="0" fontId="2" fillId="22" borderId="23" xfId="0" applyFont="1" applyFill="1" applyBorder="1" applyAlignment="1" applyProtection="1">
      <alignment horizontal="left" vertical="center"/>
    </xf>
    <xf numFmtId="0" fontId="2" fillId="22" borderId="40" xfId="0" applyFont="1" applyFill="1" applyBorder="1" applyAlignment="1" applyProtection="1">
      <alignment horizontal="left" vertical="center" wrapText="1"/>
    </xf>
    <xf numFmtId="0" fontId="2" fillId="0" borderId="0" xfId="0" applyFont="1" applyAlignment="1" applyProtection="1">
      <alignment vertical="top"/>
    </xf>
    <xf numFmtId="0" fontId="14" fillId="0" borderId="0" xfId="0" applyFont="1" applyProtection="1"/>
    <xf numFmtId="0" fontId="6" fillId="0" borderId="0" xfId="0" applyFont="1" applyBorder="1" applyProtection="1"/>
    <xf numFmtId="0" fontId="0" fillId="0" borderId="0" xfId="0" applyBorder="1" applyAlignment="1" applyProtection="1">
      <alignment horizontal="center" vertical="top"/>
    </xf>
    <xf numFmtId="0" fontId="0" fillId="2" borderId="43" xfId="0" applyFill="1" applyBorder="1" applyAlignment="1" applyProtection="1">
      <alignment horizontal="center" vertical="top"/>
    </xf>
    <xf numFmtId="0" fontId="0" fillId="2" borderId="47" xfId="0" applyFill="1" applyBorder="1" applyAlignment="1" applyProtection="1">
      <alignment horizontal="center" vertical="top"/>
    </xf>
    <xf numFmtId="0" fontId="0" fillId="0" borderId="67" xfId="0" applyBorder="1" applyAlignment="1" applyProtection="1">
      <alignment horizontal="center" vertical="top"/>
      <protection locked="0"/>
    </xf>
    <xf numFmtId="0" fontId="0" fillId="0" borderId="72" xfId="0" applyBorder="1" applyAlignment="1" applyProtection="1">
      <alignment horizontal="center" vertical="top"/>
      <protection locked="0"/>
    </xf>
    <xf numFmtId="0" fontId="0" fillId="0" borderId="70" xfId="0" applyBorder="1" applyAlignment="1" applyProtection="1">
      <alignment horizontal="center" vertical="top"/>
      <protection locked="0"/>
    </xf>
    <xf numFmtId="0" fontId="0" fillId="0" borderId="64" xfId="0" applyBorder="1" applyAlignment="1" applyProtection="1">
      <alignment horizontal="center" vertical="top"/>
      <protection locked="0"/>
    </xf>
    <xf numFmtId="0" fontId="0" fillId="0" borderId="35" xfId="0" applyBorder="1" applyAlignment="1" applyProtection="1">
      <alignment horizontal="center" vertical="top"/>
      <protection locked="0"/>
    </xf>
    <xf numFmtId="0" fontId="2" fillId="18" borderId="41" xfId="0" applyFont="1" applyFill="1" applyBorder="1" applyAlignment="1" applyProtection="1">
      <alignment vertical="center" wrapText="1"/>
    </xf>
    <xf numFmtId="0" fontId="2" fillId="18" borderId="40" xfId="0" applyFont="1" applyFill="1" applyBorder="1" applyAlignment="1" applyProtection="1">
      <alignment vertical="center" wrapText="1"/>
    </xf>
    <xf numFmtId="0" fontId="0" fillId="2" borderId="36" xfId="0" applyFill="1" applyBorder="1" applyAlignment="1" applyProtection="1">
      <alignment horizontal="center" vertical="top"/>
    </xf>
    <xf numFmtId="0" fontId="0" fillId="2" borderId="72" xfId="0" applyFill="1" applyBorder="1" applyAlignment="1" applyProtection="1">
      <alignment horizontal="center" vertical="top"/>
    </xf>
    <xf numFmtId="0" fontId="6" fillId="12" borderId="70" xfId="0" applyFont="1" applyFill="1" applyBorder="1" applyAlignment="1" applyProtection="1">
      <alignment horizontal="left" vertical="top" wrapText="1"/>
      <protection locked="0"/>
    </xf>
    <xf numFmtId="0" fontId="0" fillId="2" borderId="70" xfId="0" applyFill="1" applyBorder="1" applyAlignment="1" applyProtection="1">
      <alignment horizontal="center" vertical="top"/>
    </xf>
    <xf numFmtId="0" fontId="0" fillId="2" borderId="64" xfId="0" applyFill="1" applyBorder="1" applyAlignment="1" applyProtection="1">
      <alignment horizontal="center" vertical="top"/>
    </xf>
    <xf numFmtId="0" fontId="0" fillId="0" borderId="36" xfId="0" applyBorder="1" applyAlignment="1" applyProtection="1">
      <alignment horizontal="center" vertical="top"/>
      <protection locked="0"/>
    </xf>
    <xf numFmtId="0" fontId="0" fillId="2" borderId="67" xfId="0" applyFill="1" applyBorder="1" applyAlignment="1" applyProtection="1">
      <alignment horizontal="center" vertical="top"/>
    </xf>
    <xf numFmtId="0" fontId="0" fillId="2" borderId="66" xfId="0" applyFill="1" applyBorder="1" applyAlignment="1" applyProtection="1">
      <alignment horizontal="center" vertical="top"/>
    </xf>
    <xf numFmtId="0" fontId="6" fillId="11" borderId="64" xfId="0" applyFont="1" applyFill="1" applyBorder="1" applyAlignment="1" applyProtection="1">
      <alignment horizontal="left" vertical="top" wrapText="1"/>
      <protection locked="0"/>
    </xf>
    <xf numFmtId="0" fontId="2" fillId="16" borderId="41" xfId="0" applyFont="1" applyFill="1" applyBorder="1" applyAlignment="1" applyProtection="1">
      <alignment horizontal="left" vertical="center" wrapText="1"/>
    </xf>
    <xf numFmtId="0" fontId="11" fillId="5" borderId="50" xfId="0" applyFont="1" applyFill="1" applyBorder="1" applyAlignment="1" applyProtection="1">
      <alignment horizontal="left" vertical="center" wrapText="1"/>
      <protection locked="0"/>
    </xf>
    <xf numFmtId="0" fontId="0" fillId="0" borderId="63" xfId="0" applyBorder="1" applyAlignment="1" applyProtection="1">
      <alignment horizontal="center" vertical="top"/>
      <protection locked="0"/>
    </xf>
    <xf numFmtId="0" fontId="2" fillId="11" borderId="49" xfId="0" applyFont="1" applyFill="1" applyBorder="1" applyAlignment="1" applyProtection="1">
      <alignment horizontal="right" vertical="center"/>
    </xf>
    <xf numFmtId="0" fontId="6" fillId="11" borderId="63" xfId="0" applyFont="1" applyFill="1" applyBorder="1" applyAlignment="1" applyProtection="1">
      <alignment horizontal="left" vertical="top" wrapText="1"/>
      <protection locked="0"/>
    </xf>
    <xf numFmtId="0" fontId="6" fillId="12" borderId="63" xfId="0" applyFont="1" applyFill="1" applyBorder="1" applyAlignment="1" applyProtection="1">
      <alignment horizontal="left" vertical="top" wrapText="1"/>
      <protection locked="0"/>
    </xf>
    <xf numFmtId="0" fontId="2" fillId="14" borderId="39" xfId="0" applyFont="1" applyFill="1" applyBorder="1" applyAlignment="1" applyProtection="1">
      <alignment horizontal="left" vertical="center"/>
    </xf>
    <xf numFmtId="0" fontId="2" fillId="14" borderId="71" xfId="0" applyFont="1" applyFill="1" applyBorder="1" applyAlignment="1" applyProtection="1">
      <alignment horizontal="left" vertical="center" wrapText="1"/>
    </xf>
    <xf numFmtId="0" fontId="2" fillId="12" borderId="24" xfId="0" applyFont="1" applyFill="1" applyBorder="1" applyAlignment="1" applyProtection="1">
      <alignment vertical="center"/>
    </xf>
    <xf numFmtId="0" fontId="2" fillId="12" borderId="21" xfId="0" applyFont="1" applyFill="1" applyBorder="1" applyAlignment="1" applyProtection="1">
      <alignment vertical="center"/>
    </xf>
    <xf numFmtId="0" fontId="6" fillId="12" borderId="64" xfId="0" applyFont="1" applyFill="1" applyBorder="1" applyAlignment="1" applyProtection="1">
      <alignment horizontal="left" vertical="top" wrapText="1"/>
      <protection locked="0"/>
    </xf>
    <xf numFmtId="0" fontId="6" fillId="19" borderId="64" xfId="0" applyFont="1" applyFill="1" applyBorder="1" applyAlignment="1" applyProtection="1">
      <alignment vertical="top" wrapText="1"/>
      <protection locked="0"/>
    </xf>
    <xf numFmtId="0" fontId="11" fillId="5" borderId="28" xfId="0" applyFont="1" applyFill="1" applyBorder="1" applyAlignment="1" applyProtection="1">
      <alignment horizontal="left" vertical="center" wrapText="1"/>
      <protection locked="0"/>
    </xf>
    <xf numFmtId="0" fontId="6" fillId="19" borderId="63" xfId="0" applyFont="1" applyFill="1" applyBorder="1" applyAlignment="1" applyProtection="1">
      <alignment vertical="top" wrapText="1"/>
      <protection locked="0"/>
    </xf>
    <xf numFmtId="0" fontId="2" fillId="18" borderId="41" xfId="0" applyFont="1" applyFill="1" applyBorder="1" applyAlignment="1" applyProtection="1">
      <alignment horizontal="left" vertical="center" wrapText="1"/>
    </xf>
    <xf numFmtId="0" fontId="0" fillId="0" borderId="47" xfId="0" applyBorder="1" applyAlignment="1" applyProtection="1">
      <alignment horizontal="center" vertical="top"/>
      <protection locked="0"/>
    </xf>
    <xf numFmtId="0" fontId="0" fillId="2" borderId="56" xfId="0" applyFill="1" applyBorder="1" applyAlignment="1" applyProtection="1">
      <alignment horizontal="center" vertical="top"/>
    </xf>
    <xf numFmtId="0" fontId="2" fillId="18" borderId="67" xfId="0" applyFont="1" applyFill="1" applyBorder="1" applyAlignment="1" applyProtection="1">
      <alignment horizontal="left" vertical="center" wrapText="1"/>
    </xf>
    <xf numFmtId="0" fontId="2" fillId="18" borderId="31" xfId="0" applyFont="1" applyFill="1" applyBorder="1" applyAlignment="1" applyProtection="1">
      <alignment horizontal="left" vertical="center"/>
    </xf>
    <xf numFmtId="0" fontId="2" fillId="8" borderId="41" xfId="0" applyFont="1" applyFill="1" applyBorder="1" applyAlignment="1" applyProtection="1">
      <alignment horizontal="left" vertical="center" wrapText="1"/>
    </xf>
    <xf numFmtId="0" fontId="2" fillId="8" borderId="36" xfId="0" applyFont="1" applyFill="1" applyBorder="1" applyAlignment="1" applyProtection="1">
      <alignment horizontal="left" vertical="center" wrapText="1"/>
    </xf>
    <xf numFmtId="0" fontId="2" fillId="8" borderId="67" xfId="0" applyFont="1" applyFill="1" applyBorder="1" applyAlignment="1" applyProtection="1">
      <alignment horizontal="left" vertical="center" wrapText="1"/>
    </xf>
    <xf numFmtId="0" fontId="2" fillId="8" borderId="23" xfId="0" applyFont="1" applyFill="1" applyBorder="1" applyAlignment="1" applyProtection="1">
      <alignment horizontal="left" vertical="center"/>
    </xf>
    <xf numFmtId="0" fontId="2" fillId="8" borderId="40" xfId="0" applyFont="1" applyFill="1" applyBorder="1" applyAlignment="1" applyProtection="1">
      <alignment horizontal="left" vertical="center" wrapText="1"/>
    </xf>
    <xf numFmtId="0" fontId="2" fillId="8" borderId="31" xfId="0" applyFont="1" applyFill="1" applyBorder="1" applyAlignment="1" applyProtection="1">
      <alignment horizontal="left" vertical="center"/>
    </xf>
    <xf numFmtId="0" fontId="2" fillId="8" borderId="39" xfId="0" applyFont="1" applyFill="1" applyBorder="1" applyAlignment="1" applyProtection="1">
      <alignment horizontal="left" vertical="center" wrapText="1"/>
    </xf>
    <xf numFmtId="0" fontId="2" fillId="8" borderId="71" xfId="0" applyFont="1" applyFill="1" applyBorder="1" applyAlignment="1" applyProtection="1">
      <alignment horizontal="left" vertical="center" wrapText="1"/>
    </xf>
    <xf numFmtId="0" fontId="2" fillId="8" borderId="56" xfId="0" applyFont="1" applyFill="1" applyBorder="1" applyAlignment="1" applyProtection="1">
      <alignment horizontal="left" vertical="center" wrapText="1"/>
    </xf>
    <xf numFmtId="0" fontId="2" fillId="9" borderId="25" xfId="0" applyFont="1" applyFill="1" applyBorder="1" applyAlignment="1" applyProtection="1">
      <alignment horizontal="left" vertical="center" wrapText="1"/>
    </xf>
    <xf numFmtId="0" fontId="2" fillId="9" borderId="45" xfId="0" applyFont="1" applyFill="1" applyBorder="1" applyAlignment="1" applyProtection="1">
      <alignment horizontal="left" vertical="center" wrapText="1"/>
    </xf>
    <xf numFmtId="0" fontId="2" fillId="7" borderId="16" xfId="0" applyFont="1" applyFill="1" applyBorder="1" applyAlignment="1" applyProtection="1">
      <alignment vertical="top"/>
    </xf>
    <xf numFmtId="0" fontId="2" fillId="7" borderId="27" xfId="0" applyFont="1" applyFill="1" applyBorder="1" applyAlignment="1" applyProtection="1">
      <alignment vertical="top"/>
    </xf>
    <xf numFmtId="0" fontId="8" fillId="7" borderId="49" xfId="0" applyFont="1" applyFill="1" applyBorder="1" applyAlignment="1" applyProtection="1">
      <alignment horizontal="right" vertical="center" wrapText="1"/>
    </xf>
    <xf numFmtId="0" fontId="0" fillId="2" borderId="35" xfId="0" applyFill="1" applyBorder="1" applyAlignment="1" applyProtection="1">
      <alignment horizontal="center" vertical="top"/>
    </xf>
    <xf numFmtId="0" fontId="2" fillId="20" borderId="41" xfId="0" applyFont="1" applyFill="1" applyBorder="1" applyAlignment="1" applyProtection="1">
      <alignment vertical="top" wrapText="1"/>
    </xf>
    <xf numFmtId="0" fontId="2" fillId="20" borderId="67" xfId="0" applyFont="1" applyFill="1" applyBorder="1" applyAlignment="1" applyProtection="1">
      <alignment vertical="top" wrapText="1"/>
    </xf>
    <xf numFmtId="0" fontId="2" fillId="0" borderId="14" xfId="0" applyFont="1" applyFill="1" applyBorder="1" applyAlignment="1" applyProtection="1">
      <alignment horizontal="center" vertical="center"/>
    </xf>
    <xf numFmtId="0" fontId="2" fillId="0" borderId="14" xfId="0" applyFont="1" applyFill="1" applyBorder="1" applyAlignment="1" applyProtection="1">
      <alignment vertical="top"/>
    </xf>
    <xf numFmtId="0" fontId="2" fillId="0" borderId="0" xfId="0" applyFont="1" applyFill="1" applyBorder="1" applyAlignment="1" applyProtection="1"/>
    <xf numFmtId="0" fontId="2" fillId="2" borderId="23" xfId="0" applyFont="1" applyFill="1" applyBorder="1" applyAlignment="1" applyProtection="1">
      <alignment horizontal="center"/>
    </xf>
    <xf numFmtId="0" fontId="0" fillId="3" borderId="31" xfId="0" applyFill="1" applyBorder="1" applyAlignment="1" applyProtection="1">
      <alignment horizontal="center"/>
    </xf>
    <xf numFmtId="0" fontId="0" fillId="3" borderId="6" xfId="0" applyFill="1" applyBorder="1" applyAlignment="1" applyProtection="1">
      <alignment horizontal="center"/>
    </xf>
    <xf numFmtId="0" fontId="0" fillId="3" borderId="32" xfId="0" applyFill="1" applyBorder="1" applyAlignment="1" applyProtection="1">
      <alignment horizontal="center"/>
    </xf>
    <xf numFmtId="0" fontId="0" fillId="0" borderId="14" xfId="0" applyBorder="1" applyAlignment="1" applyProtection="1">
      <alignment horizontal="center"/>
    </xf>
    <xf numFmtId="0" fontId="9" fillId="7" borderId="63" xfId="0" applyFont="1" applyFill="1" applyBorder="1" applyAlignment="1" applyProtection="1">
      <alignment vertical="top" wrapText="1"/>
      <protection locked="0"/>
    </xf>
    <xf numFmtId="0" fontId="0" fillId="0" borderId="56" xfId="0" applyBorder="1" applyAlignment="1" applyProtection="1">
      <alignment horizontal="center" vertical="top"/>
      <protection locked="0"/>
    </xf>
    <xf numFmtId="0" fontId="9" fillId="7" borderId="64" xfId="0" applyFont="1" applyFill="1" applyBorder="1" applyAlignment="1" applyProtection="1">
      <alignment vertical="top" wrapText="1"/>
      <protection locked="0"/>
    </xf>
    <xf numFmtId="0" fontId="10" fillId="7" borderId="22" xfId="0" applyFont="1" applyFill="1" applyBorder="1" applyAlignment="1" applyProtection="1">
      <alignment vertical="top" wrapText="1"/>
      <protection locked="0"/>
    </xf>
    <xf numFmtId="0" fontId="10" fillId="7" borderId="47" xfId="0" applyFont="1" applyFill="1" applyBorder="1" applyAlignment="1" applyProtection="1">
      <alignment vertical="top" wrapText="1"/>
      <protection locked="0"/>
    </xf>
    <xf numFmtId="0" fontId="10" fillId="7" borderId="56" xfId="0" applyFont="1" applyFill="1" applyBorder="1" applyAlignment="1" applyProtection="1">
      <alignment vertical="top" wrapText="1"/>
      <protection locked="0"/>
    </xf>
    <xf numFmtId="0" fontId="10" fillId="7" borderId="64" xfId="0" applyFont="1" applyFill="1" applyBorder="1" applyAlignment="1" applyProtection="1">
      <alignment vertical="top" wrapText="1"/>
      <protection locked="0"/>
    </xf>
    <xf numFmtId="0" fontId="6" fillId="21" borderId="56" xfId="0" applyFont="1" applyFill="1" applyBorder="1" applyAlignment="1" applyProtection="1">
      <alignment vertical="top" wrapText="1"/>
      <protection locked="0"/>
    </xf>
    <xf numFmtId="0" fontId="6" fillId="21" borderId="22" xfId="0" applyFont="1" applyFill="1" applyBorder="1" applyAlignment="1" applyProtection="1">
      <alignment vertical="top" wrapText="1"/>
      <protection locked="0"/>
    </xf>
    <xf numFmtId="0" fontId="6" fillId="21" borderId="74" xfId="0" applyFont="1" applyFill="1" applyBorder="1" applyAlignment="1" applyProtection="1">
      <alignment vertical="top" wrapText="1"/>
      <protection locked="0"/>
    </xf>
    <xf numFmtId="0" fontId="6" fillId="21" borderId="64" xfId="0" applyFont="1" applyFill="1" applyBorder="1" applyAlignment="1" applyProtection="1">
      <alignment vertical="top" wrapText="1"/>
      <protection locked="0"/>
    </xf>
    <xf numFmtId="0" fontId="6" fillId="21" borderId="71" xfId="0" applyFont="1" applyFill="1" applyBorder="1" applyAlignment="1" applyProtection="1">
      <alignment vertical="top" wrapText="1"/>
      <protection locked="0"/>
    </xf>
    <xf numFmtId="2" fontId="7" fillId="0" borderId="17" xfId="0" applyNumberFormat="1" applyFont="1" applyFill="1" applyBorder="1" applyAlignment="1" applyProtection="1">
      <alignment horizontal="center" vertical="center"/>
      <protection locked="0"/>
    </xf>
    <xf numFmtId="2" fontId="7" fillId="0" borderId="3" xfId="0" applyNumberFormat="1" applyFont="1" applyFill="1" applyBorder="1" applyAlignment="1" applyProtection="1">
      <alignment horizontal="center" vertical="center"/>
      <protection locked="0"/>
    </xf>
    <xf numFmtId="2" fontId="7" fillId="0" borderId="5" xfId="0" applyNumberFormat="1" applyFont="1" applyFill="1" applyBorder="1" applyAlignment="1" applyProtection="1">
      <alignment horizontal="center" vertical="center"/>
      <protection locked="0"/>
    </xf>
    <xf numFmtId="2" fontId="7" fillId="0" borderId="20" xfId="0" applyNumberFormat="1" applyFont="1" applyFill="1" applyBorder="1" applyAlignment="1" applyProtection="1">
      <alignment horizontal="center" vertical="center"/>
      <protection locked="0"/>
    </xf>
    <xf numFmtId="2" fontId="7" fillId="0" borderId="12" xfId="0" applyNumberFormat="1" applyFont="1" applyFill="1" applyBorder="1" applyAlignment="1" applyProtection="1">
      <alignment horizontal="center" vertical="center"/>
      <protection locked="0"/>
    </xf>
    <xf numFmtId="0" fontId="9" fillId="0" borderId="33" xfId="0" applyFont="1" applyBorder="1" applyAlignment="1" applyProtection="1">
      <alignment horizontal="left" vertical="center" wrapText="1"/>
      <protection locked="0"/>
    </xf>
    <xf numFmtId="0" fontId="9" fillId="0" borderId="47" xfId="0" applyFont="1" applyBorder="1" applyAlignment="1" applyProtection="1">
      <alignment horizontal="left" vertical="center" wrapText="1"/>
      <protection locked="0"/>
    </xf>
    <xf numFmtId="0" fontId="9" fillId="0" borderId="31" xfId="0" applyFont="1" applyBorder="1" applyAlignment="1" applyProtection="1">
      <alignment horizontal="left" vertical="center" wrapText="1"/>
      <protection locked="0"/>
    </xf>
    <xf numFmtId="0" fontId="9" fillId="0" borderId="6" xfId="0" applyFont="1" applyBorder="1" applyAlignment="1" applyProtection="1">
      <alignment horizontal="left" vertical="center" wrapText="1"/>
      <protection locked="0"/>
    </xf>
    <xf numFmtId="0" fontId="7" fillId="2" borderId="5" xfId="0" applyFont="1" applyFill="1" applyBorder="1" applyAlignment="1" applyProtection="1">
      <alignment horizontal="center" vertical="center"/>
    </xf>
    <xf numFmtId="0" fontId="7" fillId="23" borderId="4" xfId="0" applyFont="1" applyFill="1" applyBorder="1" applyAlignment="1" applyProtection="1">
      <alignment horizontal="left" vertical="center"/>
    </xf>
    <xf numFmtId="0" fontId="7" fillId="23" borderId="76" xfId="0" applyFont="1" applyFill="1" applyBorder="1" applyAlignment="1" applyProtection="1">
      <alignment horizontal="left" vertical="center"/>
    </xf>
    <xf numFmtId="0" fontId="7" fillId="23" borderId="5" xfId="0" applyFont="1" applyFill="1" applyBorder="1" applyAlignment="1" applyProtection="1">
      <alignment horizontal="left" vertical="center"/>
    </xf>
    <xf numFmtId="0" fontId="7" fillId="2" borderId="19" xfId="0" applyFont="1" applyFill="1" applyBorder="1" applyAlignment="1" applyProtection="1">
      <alignment horizontal="center" vertical="center"/>
    </xf>
    <xf numFmtId="2" fontId="2" fillId="2" borderId="57" xfId="0" applyNumberFormat="1" applyFont="1" applyFill="1" applyBorder="1" applyAlignment="1" applyProtection="1">
      <alignment horizontal="center" vertical="center"/>
    </xf>
    <xf numFmtId="0" fontId="12" fillId="0" borderId="0" xfId="0" applyFont="1" applyFill="1" applyBorder="1" applyAlignment="1" applyProtection="1">
      <alignment horizontal="center" vertical="center"/>
    </xf>
    <xf numFmtId="0" fontId="12" fillId="0" borderId="0" xfId="0" applyFont="1" applyFill="1" applyAlignment="1" applyProtection="1">
      <alignment horizontal="left" vertical="center"/>
    </xf>
    <xf numFmtId="0" fontId="4" fillId="30" borderId="1" xfId="0" applyFont="1" applyFill="1" applyBorder="1" applyAlignment="1" applyProtection="1">
      <alignment horizontal="left"/>
    </xf>
    <xf numFmtId="0" fontId="3" fillId="30" borderId="1" xfId="0" applyFont="1" applyFill="1" applyBorder="1" applyAlignment="1" applyProtection="1">
      <alignment horizontal="left" vertical="top" wrapText="1" indent="2"/>
    </xf>
    <xf numFmtId="0" fontId="12" fillId="6" borderId="21" xfId="0" applyFont="1" applyFill="1" applyBorder="1" applyAlignment="1" applyProtection="1">
      <alignment horizontal="left" vertical="center" wrapText="1"/>
    </xf>
    <xf numFmtId="0" fontId="0" fillId="0" borderId="15" xfId="0" applyBorder="1" applyAlignment="1" applyProtection="1">
      <alignment horizontal="center" wrapText="1"/>
    </xf>
    <xf numFmtId="0" fontId="2" fillId="4" borderId="28" xfId="0" applyFont="1" applyFill="1" applyBorder="1" applyAlignment="1" applyProtection="1">
      <alignment horizontal="center" wrapText="1"/>
    </xf>
    <xf numFmtId="0" fontId="7" fillId="0" borderId="33" xfId="0" applyFont="1" applyBorder="1" applyAlignment="1" applyProtection="1">
      <alignment horizontal="center" vertical="center" wrapText="1"/>
    </xf>
    <xf numFmtId="0" fontId="7" fillId="0" borderId="34" xfId="0" quotePrefix="1" applyFont="1" applyBorder="1" applyAlignment="1" applyProtection="1">
      <alignment horizontal="center" vertical="center" wrapText="1"/>
    </xf>
    <xf numFmtId="0" fontId="7" fillId="0" borderId="78" xfId="0" applyFont="1" applyBorder="1" applyAlignment="1" applyProtection="1">
      <alignment horizontal="center" vertical="center" wrapText="1"/>
    </xf>
    <xf numFmtId="0" fontId="22" fillId="30" borderId="28" xfId="0" applyFont="1" applyFill="1" applyBorder="1" applyAlignment="1" applyProtection="1">
      <alignment horizontal="center" vertical="center" wrapText="1"/>
    </xf>
    <xf numFmtId="0" fontId="2" fillId="4" borderId="45" xfId="0" applyFont="1" applyFill="1" applyBorder="1" applyAlignment="1" applyProtection="1">
      <alignment horizontal="center" vertical="center" wrapText="1"/>
    </xf>
    <xf numFmtId="0" fontId="22" fillId="30" borderId="45" xfId="0" applyFont="1" applyFill="1" applyBorder="1" applyAlignment="1" applyProtection="1">
      <alignment horizontal="center" vertical="center" wrapText="1"/>
    </xf>
    <xf numFmtId="0" fontId="0" fillId="0" borderId="56" xfId="0" applyBorder="1" applyAlignment="1" applyProtection="1">
      <alignment horizontal="center" vertical="center" wrapText="1"/>
    </xf>
    <xf numFmtId="0" fontId="0" fillId="0" borderId="47" xfId="0" applyBorder="1" applyAlignment="1" applyProtection="1">
      <alignment horizontal="center" vertical="center" wrapText="1"/>
    </xf>
    <xf numFmtId="0" fontId="7" fillId="0" borderId="72" xfId="0" quotePrefix="1" applyFont="1" applyBorder="1" applyAlignment="1" applyProtection="1">
      <alignment horizontal="center" vertical="center" wrapText="1"/>
    </xf>
    <xf numFmtId="0" fontId="22" fillId="30" borderId="8" xfId="0" applyFont="1" applyFill="1" applyBorder="1" applyAlignment="1" applyProtection="1">
      <alignment horizontal="center" vertical="center" wrapText="1"/>
    </xf>
    <xf numFmtId="0" fontId="2" fillId="28" borderId="11" xfId="0" applyFont="1" applyFill="1" applyBorder="1" applyAlignment="1" applyProtection="1">
      <alignment horizontal="center" vertical="center" wrapText="1"/>
    </xf>
    <xf numFmtId="0" fontId="2" fillId="29" borderId="12" xfId="0" applyFont="1" applyFill="1" applyBorder="1" applyAlignment="1" applyProtection="1">
      <alignment horizontal="center" vertical="center" wrapText="1"/>
    </xf>
    <xf numFmtId="0" fontId="2" fillId="27" borderId="12" xfId="0" applyFont="1" applyFill="1" applyBorder="1" applyAlignment="1" applyProtection="1">
      <alignment horizontal="center" vertical="center" wrapText="1"/>
    </xf>
    <xf numFmtId="0" fontId="2" fillId="10" borderId="12" xfId="0" applyFont="1" applyFill="1" applyBorder="1" applyAlignment="1" applyProtection="1">
      <alignment horizontal="center" vertical="center" wrapText="1"/>
    </xf>
    <xf numFmtId="0" fontId="2" fillId="0" borderId="44" xfId="0" applyFont="1" applyFill="1" applyBorder="1" applyAlignment="1" applyProtection="1">
      <alignment horizontal="center" vertical="center" wrapText="1"/>
    </xf>
    <xf numFmtId="2" fontId="7" fillId="0" borderId="0" xfId="0" quotePrefix="1" applyNumberFormat="1" applyFont="1" applyFill="1" applyAlignment="1" applyProtection="1">
      <alignment horizontal="center"/>
    </xf>
    <xf numFmtId="2" fontId="13" fillId="0" borderId="0" xfId="0" applyNumberFormat="1" applyFont="1" applyFill="1" applyAlignment="1" applyProtection="1">
      <alignment horizontal="left"/>
    </xf>
    <xf numFmtId="2" fontId="0" fillId="0" borderId="0" xfId="0" applyNumberFormat="1" applyFill="1" applyAlignment="1" applyProtection="1">
      <alignment horizontal="center"/>
    </xf>
    <xf numFmtId="2" fontId="0" fillId="0" borderId="0" xfId="0" applyNumberFormat="1" applyFill="1" applyBorder="1" applyAlignment="1" applyProtection="1">
      <alignment horizontal="center"/>
    </xf>
    <xf numFmtId="0" fontId="0" fillId="0" borderId="40" xfId="0" applyBorder="1" applyAlignment="1" applyProtection="1">
      <alignment horizontal="center"/>
    </xf>
    <xf numFmtId="0" fontId="7" fillId="2" borderId="77" xfId="0" applyFont="1" applyFill="1" applyBorder="1" applyAlignment="1" applyProtection="1">
      <alignment horizontal="center" vertical="center"/>
    </xf>
    <xf numFmtId="0" fontId="7" fillId="2" borderId="17" xfId="0" applyFont="1" applyFill="1" applyBorder="1" applyAlignment="1" applyProtection="1">
      <alignment horizontal="center" vertical="center"/>
    </xf>
    <xf numFmtId="0" fontId="2" fillId="15" borderId="21" xfId="0" applyFont="1" applyFill="1" applyBorder="1" applyAlignment="1" applyProtection="1">
      <alignment vertical="center"/>
    </xf>
    <xf numFmtId="0" fontId="2" fillId="13" borderId="21" xfId="0" applyFont="1" applyFill="1" applyBorder="1" applyAlignment="1" applyProtection="1">
      <alignment vertical="center"/>
    </xf>
    <xf numFmtId="0" fontId="2" fillId="17" borderId="21" xfId="0" applyFont="1" applyFill="1" applyBorder="1" applyAlignment="1" applyProtection="1">
      <alignment vertical="center"/>
    </xf>
    <xf numFmtId="0" fontId="2" fillId="9" borderId="21" xfId="0" applyFont="1" applyFill="1" applyBorder="1" applyAlignment="1" applyProtection="1">
      <alignment vertical="center"/>
    </xf>
    <xf numFmtId="0" fontId="2" fillId="22" borderId="21" xfId="0" applyFont="1" applyFill="1" applyBorder="1" applyAlignment="1" applyProtection="1">
      <alignment horizontal="left" vertical="center"/>
    </xf>
    <xf numFmtId="0" fontId="7" fillId="2" borderId="79" xfId="0" applyFont="1" applyFill="1" applyBorder="1" applyAlignment="1" applyProtection="1">
      <alignment horizontal="center" vertical="center"/>
    </xf>
    <xf numFmtId="0" fontId="12" fillId="0" borderId="0" xfId="0" applyFont="1" applyFill="1" applyProtection="1"/>
    <xf numFmtId="0" fontId="7" fillId="2" borderId="14" xfId="0" applyFont="1" applyFill="1" applyBorder="1" applyAlignment="1" applyProtection="1">
      <alignment horizontal="center" vertical="center"/>
    </xf>
    <xf numFmtId="0" fontId="0" fillId="0" borderId="74" xfId="0" applyBorder="1" applyAlignment="1" applyProtection="1">
      <alignment horizontal="center" vertical="top"/>
      <protection locked="0"/>
    </xf>
    <xf numFmtId="0" fontId="0" fillId="2" borderId="57" xfId="0" applyFill="1" applyBorder="1" applyAlignment="1" applyProtection="1">
      <alignment horizontal="center" vertical="top"/>
    </xf>
    <xf numFmtId="0" fontId="2" fillId="32" borderId="40" xfId="0" applyFont="1" applyFill="1" applyBorder="1" applyAlignment="1" applyProtection="1">
      <alignment horizontal="left" vertical="center" wrapText="1"/>
    </xf>
    <xf numFmtId="0" fontId="2" fillId="32" borderId="23" xfId="0" applyFont="1" applyFill="1" applyBorder="1" applyAlignment="1" applyProtection="1">
      <alignment horizontal="left" vertical="center"/>
    </xf>
    <xf numFmtId="0" fontId="2" fillId="24" borderId="41" xfId="0" applyFont="1" applyFill="1" applyBorder="1" applyAlignment="1" applyProtection="1">
      <alignment vertical="top" wrapText="1"/>
    </xf>
    <xf numFmtId="0" fontId="2" fillId="24" borderId="67" xfId="0" applyFont="1" applyFill="1" applyBorder="1" applyAlignment="1" applyProtection="1">
      <alignment vertical="top" wrapText="1"/>
    </xf>
    <xf numFmtId="0" fontId="6" fillId="33" borderId="56" xfId="0" applyFont="1" applyFill="1" applyBorder="1" applyAlignment="1" applyProtection="1">
      <alignment vertical="top" wrapText="1"/>
      <protection locked="0"/>
    </xf>
    <xf numFmtId="0" fontId="2" fillId="33" borderId="49" xfId="0" applyFont="1" applyFill="1" applyBorder="1" applyAlignment="1" applyProtection="1">
      <alignment vertical="top"/>
    </xf>
    <xf numFmtId="0" fontId="6" fillId="33" borderId="64" xfId="0" applyFont="1" applyFill="1" applyBorder="1" applyAlignment="1" applyProtection="1">
      <alignment vertical="top" wrapText="1"/>
      <protection locked="0"/>
    </xf>
    <xf numFmtId="0" fontId="6" fillId="33" borderId="71" xfId="0" applyFont="1" applyFill="1" applyBorder="1" applyAlignment="1" applyProtection="1">
      <alignment vertical="top" wrapText="1"/>
      <protection locked="0"/>
    </xf>
    <xf numFmtId="0" fontId="6" fillId="33" borderId="74" xfId="0" applyFont="1" applyFill="1" applyBorder="1" applyAlignment="1" applyProtection="1">
      <alignment vertical="top" wrapText="1"/>
      <protection locked="0"/>
    </xf>
    <xf numFmtId="0" fontId="7" fillId="32" borderId="27" xfId="0" applyFont="1" applyFill="1" applyBorder="1" applyAlignment="1" applyProtection="1">
      <alignment vertical="center"/>
    </xf>
    <xf numFmtId="2" fontId="7" fillId="32" borderId="27" xfId="0" applyNumberFormat="1" applyFont="1" applyFill="1" applyBorder="1" applyAlignment="1" applyProtection="1">
      <alignment horizontal="center" vertical="center"/>
    </xf>
    <xf numFmtId="0" fontId="7" fillId="32" borderId="15" xfId="0" applyFont="1" applyFill="1" applyBorder="1" applyAlignment="1" applyProtection="1">
      <alignment horizontal="center" vertical="center"/>
    </xf>
    <xf numFmtId="0" fontId="7" fillId="24" borderId="14" xfId="0" applyFont="1" applyFill="1" applyBorder="1" applyAlignment="1" applyProtection="1">
      <alignment horizontal="right" vertical="center"/>
    </xf>
    <xf numFmtId="0" fontId="7" fillId="2" borderId="15" xfId="0" applyFont="1" applyFill="1" applyBorder="1" applyAlignment="1" applyProtection="1">
      <alignment vertical="center"/>
    </xf>
    <xf numFmtId="0" fontId="7" fillId="24" borderId="4" xfId="0" applyFont="1" applyFill="1" applyBorder="1" applyAlignment="1" applyProtection="1">
      <alignment horizontal="left" vertical="center" wrapText="1"/>
    </xf>
    <xf numFmtId="0" fontId="7" fillId="24" borderId="17" xfId="0" applyFont="1" applyFill="1" applyBorder="1" applyAlignment="1" applyProtection="1">
      <alignment horizontal="left" vertical="center" wrapText="1"/>
    </xf>
    <xf numFmtId="0" fontId="7" fillId="24" borderId="20" xfId="0" applyFont="1" applyFill="1" applyBorder="1" applyAlignment="1" applyProtection="1">
      <alignment horizontal="left" vertical="center" wrapText="1"/>
    </xf>
    <xf numFmtId="0" fontId="2" fillId="32" borderId="16" xfId="0" applyFont="1" applyFill="1" applyBorder="1" applyAlignment="1" applyProtection="1">
      <alignment horizontal="left" vertical="center" wrapText="1"/>
    </xf>
    <xf numFmtId="0" fontId="0" fillId="3" borderId="68" xfId="0" applyFill="1" applyBorder="1" applyAlignment="1" applyProtection="1">
      <alignment horizontal="center"/>
    </xf>
    <xf numFmtId="0" fontId="6" fillId="10" borderId="66" xfId="0" applyFont="1" applyFill="1" applyBorder="1" applyAlignment="1" applyProtection="1">
      <alignment horizontal="center" vertical="center"/>
    </xf>
    <xf numFmtId="0" fontId="6" fillId="33" borderId="22" xfId="0" applyFont="1" applyFill="1" applyBorder="1" applyAlignment="1" applyProtection="1">
      <alignment vertical="top" wrapText="1"/>
    </xf>
    <xf numFmtId="0" fontId="6" fillId="33" borderId="22" xfId="0" applyFont="1" applyFill="1" applyBorder="1" applyProtection="1"/>
    <xf numFmtId="0" fontId="6" fillId="0" borderId="0" xfId="0" applyFont="1" applyFill="1" applyProtection="1"/>
    <xf numFmtId="0" fontId="7" fillId="0" borderId="0" xfId="0" applyFont="1" applyAlignment="1" applyProtection="1">
      <alignment vertical="top"/>
    </xf>
    <xf numFmtId="0" fontId="0" fillId="0" borderId="66" xfId="0" applyBorder="1" applyProtection="1"/>
    <xf numFmtId="0" fontId="2" fillId="8" borderId="38" xfId="0" applyFont="1" applyFill="1" applyBorder="1" applyAlignment="1" applyProtection="1">
      <alignment horizontal="left" vertical="center"/>
    </xf>
    <xf numFmtId="2" fontId="0" fillId="30" borderId="30" xfId="0" applyNumberFormat="1" applyFill="1" applyBorder="1" applyAlignment="1" applyProtection="1">
      <alignment horizontal="center" vertical="center"/>
    </xf>
    <xf numFmtId="0" fontId="2" fillId="30" borderId="18" xfId="0" applyFont="1" applyFill="1" applyBorder="1" applyAlignment="1" applyProtection="1">
      <alignment horizontal="center" vertical="center"/>
    </xf>
    <xf numFmtId="2" fontId="0" fillId="30" borderId="33" xfId="0" applyNumberFormat="1" applyFill="1" applyBorder="1" applyAlignment="1" applyProtection="1">
      <alignment horizontal="center" vertical="center"/>
    </xf>
    <xf numFmtId="0" fontId="2" fillId="30" borderId="12" xfId="0" applyFont="1" applyFill="1" applyBorder="1" applyAlignment="1" applyProtection="1">
      <alignment horizontal="center" vertical="center"/>
    </xf>
    <xf numFmtId="2" fontId="0" fillId="30" borderId="59" xfId="0" applyNumberFormat="1" applyFill="1" applyBorder="1" applyAlignment="1" applyProtection="1">
      <alignment horizontal="center" vertical="center"/>
    </xf>
    <xf numFmtId="2" fontId="0" fillId="30" borderId="34" xfId="0" applyNumberFormat="1" applyFill="1" applyBorder="1" applyAlignment="1" applyProtection="1">
      <alignment horizontal="center" vertical="center"/>
    </xf>
    <xf numFmtId="0" fontId="2" fillId="30" borderId="44" xfId="0" applyFont="1" applyFill="1" applyBorder="1" applyAlignment="1" applyProtection="1">
      <alignment horizontal="center" vertical="center"/>
    </xf>
    <xf numFmtId="2" fontId="6" fillId="4" borderId="4" xfId="0" applyNumberFormat="1" applyFont="1" applyFill="1" applyBorder="1" applyAlignment="1" applyProtection="1">
      <alignment horizontal="center" vertical="center"/>
    </xf>
    <xf numFmtId="2" fontId="6" fillId="4" borderId="3" xfId="0" applyNumberFormat="1" applyFont="1" applyFill="1" applyBorder="1" applyAlignment="1" applyProtection="1">
      <alignment horizontal="center" vertical="center"/>
    </xf>
    <xf numFmtId="2" fontId="6" fillId="4" borderId="52" xfId="0" applyNumberFormat="1" applyFont="1" applyFill="1" applyBorder="1" applyAlignment="1" applyProtection="1">
      <alignment horizontal="center" vertical="center"/>
    </xf>
    <xf numFmtId="0" fontId="2" fillId="2" borderId="54" xfId="0" applyFont="1" applyFill="1" applyBorder="1" applyAlignment="1" applyProtection="1">
      <alignment vertical="center"/>
    </xf>
    <xf numFmtId="0" fontId="2" fillId="5" borderId="57" xfId="0" applyFont="1" applyFill="1" applyBorder="1" applyAlignment="1" applyProtection="1">
      <alignment horizontal="center" vertical="center"/>
      <protection locked="0"/>
    </xf>
    <xf numFmtId="0" fontId="11" fillId="5" borderId="57" xfId="0" applyFont="1" applyFill="1" applyBorder="1" applyAlignment="1" applyProtection="1">
      <alignment horizontal="left" vertical="center" wrapText="1"/>
      <protection locked="0"/>
    </xf>
    <xf numFmtId="0" fontId="11" fillId="5" borderId="58" xfId="0" applyFont="1" applyFill="1" applyBorder="1" applyAlignment="1" applyProtection="1">
      <alignment horizontal="left" vertical="center" wrapText="1"/>
      <protection locked="0"/>
    </xf>
    <xf numFmtId="0" fontId="2" fillId="4" borderId="25" xfId="0" applyFont="1" applyFill="1" applyBorder="1" applyAlignment="1" applyProtection="1">
      <alignment vertical="center"/>
    </xf>
    <xf numFmtId="0" fontId="2" fillId="4" borderId="24" xfId="0" applyFont="1" applyFill="1" applyBorder="1" applyProtection="1"/>
    <xf numFmtId="0" fontId="8" fillId="30" borderId="38" xfId="0" applyFont="1" applyFill="1" applyBorder="1" applyAlignment="1" applyProtection="1">
      <alignment horizontal="center" vertical="center"/>
    </xf>
    <xf numFmtId="0" fontId="8" fillId="30" borderId="42" xfId="0" applyFont="1" applyFill="1" applyBorder="1" applyAlignment="1" applyProtection="1">
      <alignment horizontal="center" vertical="center"/>
    </xf>
    <xf numFmtId="0" fontId="8" fillId="30" borderId="53" xfId="0" applyFont="1" applyFill="1" applyBorder="1" applyAlignment="1" applyProtection="1">
      <alignment horizontal="center" vertical="center"/>
    </xf>
    <xf numFmtId="2" fontId="7" fillId="30" borderId="31" xfId="0" applyNumberFormat="1" applyFont="1" applyFill="1" applyBorder="1" applyAlignment="1" applyProtection="1">
      <alignment horizontal="center" vertical="center"/>
    </xf>
    <xf numFmtId="0" fontId="7" fillId="30" borderId="4" xfId="0" applyFont="1" applyFill="1" applyBorder="1" applyAlignment="1" applyProtection="1">
      <alignment horizontal="center" vertical="center"/>
    </xf>
    <xf numFmtId="0" fontId="7" fillId="30" borderId="10" xfId="0" applyFont="1" applyFill="1" applyBorder="1" applyAlignment="1" applyProtection="1">
      <alignment horizontal="center" vertical="center"/>
    </xf>
    <xf numFmtId="2" fontId="7" fillId="30" borderId="6" xfId="0" applyNumberFormat="1" applyFont="1" applyFill="1" applyBorder="1" applyAlignment="1" applyProtection="1">
      <alignment horizontal="center" vertical="center"/>
    </xf>
    <xf numFmtId="0" fontId="7" fillId="30" borderId="19" xfId="0" applyFont="1" applyFill="1" applyBorder="1" applyAlignment="1" applyProtection="1">
      <alignment horizontal="center" vertical="center"/>
    </xf>
    <xf numFmtId="0" fontId="7" fillId="30" borderId="12" xfId="0" applyFont="1" applyFill="1" applyBorder="1" applyAlignment="1" applyProtection="1">
      <alignment horizontal="center" vertical="center"/>
    </xf>
    <xf numFmtId="0" fontId="7" fillId="30" borderId="3" xfId="0" applyFont="1" applyFill="1" applyBorder="1" applyAlignment="1" applyProtection="1">
      <alignment horizontal="center" vertical="center"/>
    </xf>
    <xf numFmtId="2" fontId="7" fillId="30" borderId="7" xfId="0" applyNumberFormat="1" applyFont="1" applyFill="1" applyBorder="1" applyAlignment="1" applyProtection="1">
      <alignment horizontal="center" vertical="center"/>
    </xf>
    <xf numFmtId="0" fontId="7" fillId="30" borderId="48" xfId="0" applyFont="1" applyFill="1" applyBorder="1" applyAlignment="1" applyProtection="1">
      <alignment horizontal="center" vertical="center"/>
    </xf>
    <xf numFmtId="2" fontId="7" fillId="30" borderId="77" xfId="0" quotePrefix="1" applyNumberFormat="1" applyFont="1" applyFill="1" applyBorder="1" applyAlignment="1" applyProtection="1">
      <alignment horizontal="center"/>
    </xf>
    <xf numFmtId="0" fontId="7" fillId="30" borderId="15" xfId="0" applyFont="1" applyFill="1" applyBorder="1" applyAlignment="1" applyProtection="1">
      <alignment horizontal="center" vertical="center"/>
    </xf>
    <xf numFmtId="0" fontId="2" fillId="30" borderId="25" xfId="0" applyFont="1" applyFill="1" applyBorder="1" applyAlignment="1" applyProtection="1">
      <alignment vertical="center"/>
    </xf>
    <xf numFmtId="0" fontId="2" fillId="30" borderId="27" xfId="0" applyFont="1" applyFill="1" applyBorder="1" applyAlignment="1" applyProtection="1">
      <alignment vertical="center"/>
    </xf>
    <xf numFmtId="2" fontId="7" fillId="30" borderId="17" xfId="0" applyNumberFormat="1" applyFont="1" applyFill="1" applyBorder="1" applyAlignment="1" applyProtection="1">
      <alignment horizontal="center" vertical="center"/>
    </xf>
    <xf numFmtId="0" fontId="7" fillId="30" borderId="9" xfId="0" applyFont="1" applyFill="1" applyBorder="1" applyAlignment="1" applyProtection="1">
      <alignment horizontal="center" vertical="center"/>
    </xf>
    <xf numFmtId="2" fontId="7" fillId="30" borderId="3" xfId="0" applyNumberFormat="1" applyFont="1" applyFill="1" applyBorder="1" applyAlignment="1" applyProtection="1">
      <alignment horizontal="center" vertical="center"/>
    </xf>
    <xf numFmtId="2" fontId="7" fillId="30" borderId="5" xfId="0" applyNumberFormat="1" applyFont="1" applyFill="1" applyBorder="1" applyAlignment="1" applyProtection="1">
      <alignment horizontal="center" vertical="center"/>
    </xf>
    <xf numFmtId="2" fontId="7" fillId="30" borderId="0" xfId="0" quotePrefix="1" applyNumberFormat="1" applyFont="1" applyFill="1" applyAlignment="1" applyProtection="1">
      <alignment horizontal="center"/>
    </xf>
    <xf numFmtId="0" fontId="7" fillId="30" borderId="77" xfId="0" applyFont="1" applyFill="1" applyBorder="1" applyAlignment="1" applyProtection="1">
      <alignment horizontal="center" vertical="center"/>
    </xf>
    <xf numFmtId="0" fontId="7" fillId="30" borderId="76" xfId="0" applyFont="1" applyFill="1" applyBorder="1" applyAlignment="1" applyProtection="1">
      <alignment horizontal="center" vertical="center"/>
    </xf>
    <xf numFmtId="0" fontId="7" fillId="30" borderId="36" xfId="0" applyFont="1" applyFill="1" applyBorder="1" applyAlignment="1" applyProtection="1">
      <alignment horizontal="center" vertical="center"/>
    </xf>
    <xf numFmtId="0" fontId="7" fillId="30" borderId="5" xfId="0" applyFont="1" applyFill="1" applyBorder="1" applyAlignment="1" applyProtection="1">
      <alignment horizontal="center" vertical="center"/>
    </xf>
    <xf numFmtId="0" fontId="7" fillId="30" borderId="17" xfId="0" applyFont="1" applyFill="1" applyBorder="1" applyAlignment="1" applyProtection="1">
      <alignment horizontal="center" vertical="center"/>
    </xf>
    <xf numFmtId="2" fontId="7" fillId="30" borderId="40" xfId="0" quotePrefix="1" applyNumberFormat="1" applyFont="1" applyFill="1" applyBorder="1" applyAlignment="1" applyProtection="1">
      <alignment horizontal="center"/>
    </xf>
    <xf numFmtId="0" fontId="7" fillId="30" borderId="27" xfId="0" applyFont="1" applyFill="1" applyBorder="1" applyAlignment="1" applyProtection="1">
      <alignment horizontal="center" vertical="center"/>
    </xf>
    <xf numFmtId="2" fontId="7" fillId="30" borderId="10" xfId="0" quotePrefix="1" applyNumberFormat="1" applyFont="1" applyFill="1" applyBorder="1" applyAlignment="1" applyProtection="1">
      <alignment horizontal="center"/>
    </xf>
    <xf numFmtId="2" fontId="7" fillId="30" borderId="60" xfId="0" quotePrefix="1" applyNumberFormat="1" applyFont="1" applyFill="1" applyBorder="1" applyAlignment="1" applyProtection="1">
      <alignment horizontal="center"/>
    </xf>
    <xf numFmtId="2" fontId="7" fillId="30" borderId="13" xfId="0" quotePrefix="1" applyNumberFormat="1" applyFont="1" applyFill="1" applyBorder="1" applyAlignment="1" applyProtection="1">
      <alignment horizontal="center"/>
    </xf>
    <xf numFmtId="2" fontId="2" fillId="30" borderId="25" xfId="0" applyNumberFormat="1" applyFont="1" applyFill="1" applyBorder="1" applyAlignment="1" applyProtection="1">
      <alignment horizontal="left" vertical="center"/>
    </xf>
    <xf numFmtId="0" fontId="2" fillId="30" borderId="25" xfId="0" applyFont="1" applyFill="1" applyBorder="1" applyAlignment="1" applyProtection="1">
      <alignment horizontal="left" vertical="center"/>
    </xf>
    <xf numFmtId="2" fontId="7" fillId="30" borderId="19" xfId="0" applyNumberFormat="1" applyFont="1" applyFill="1" applyBorder="1" applyAlignment="1" applyProtection="1">
      <alignment horizontal="center" vertical="center"/>
    </xf>
    <xf numFmtId="0" fontId="7" fillId="30" borderId="1" xfId="0" applyFont="1" applyFill="1" applyBorder="1" applyAlignment="1" applyProtection="1">
      <alignment horizontal="center" vertical="center"/>
    </xf>
    <xf numFmtId="0" fontId="2" fillId="4" borderId="24" xfId="0" applyFont="1" applyFill="1" applyBorder="1" applyAlignment="1" applyProtection="1">
      <alignment horizontal="left" vertical="center"/>
    </xf>
    <xf numFmtId="14" fontId="2" fillId="4" borderId="21" xfId="0" quotePrefix="1" applyNumberFormat="1" applyFont="1" applyFill="1" applyBorder="1" applyAlignment="1" applyProtection="1">
      <alignment horizontal="left" vertical="center"/>
    </xf>
    <xf numFmtId="0" fontId="2" fillId="4" borderId="24" xfId="0" applyFont="1" applyFill="1" applyBorder="1" applyAlignment="1" applyProtection="1">
      <alignment horizontal="center" vertical="center"/>
    </xf>
    <xf numFmtId="0" fontId="16" fillId="4" borderId="24" xfId="0" applyFont="1" applyFill="1" applyBorder="1" applyAlignment="1" applyProtection="1">
      <alignment horizontal="left"/>
    </xf>
    <xf numFmtId="0" fontId="21" fillId="4" borderId="21" xfId="0" applyFont="1" applyFill="1" applyBorder="1" applyProtection="1"/>
    <xf numFmtId="0" fontId="0" fillId="4" borderId="0" xfId="0" applyFill="1" applyBorder="1" applyAlignment="1" applyProtection="1">
      <alignment horizontal="center"/>
    </xf>
    <xf numFmtId="0" fontId="0" fillId="4" borderId="24" xfId="0" applyFill="1" applyBorder="1" applyProtection="1"/>
    <xf numFmtId="0" fontId="0" fillId="4" borderId="25" xfId="0" applyFill="1" applyBorder="1" applyProtection="1"/>
    <xf numFmtId="0" fontId="18" fillId="4" borderId="22" xfId="0" applyFont="1" applyFill="1" applyBorder="1" applyAlignment="1" applyProtection="1">
      <alignment horizontal="center"/>
    </xf>
    <xf numFmtId="0" fontId="2" fillId="4" borderId="8" xfId="0" applyFont="1" applyFill="1" applyBorder="1" applyAlignment="1" applyProtection="1">
      <alignment horizontal="center" vertical="center"/>
    </xf>
    <xf numFmtId="0" fontId="6" fillId="4" borderId="22" xfId="0" applyFont="1" applyFill="1" applyBorder="1" applyAlignment="1" applyProtection="1">
      <alignment vertical="center"/>
    </xf>
    <xf numFmtId="0" fontId="6" fillId="30" borderId="22" xfId="0" applyFont="1" applyFill="1" applyBorder="1" applyAlignment="1" applyProtection="1">
      <alignment vertical="center"/>
    </xf>
    <xf numFmtId="0" fontId="6" fillId="30" borderId="35" xfId="0" applyFont="1" applyFill="1" applyBorder="1" applyAlignment="1" applyProtection="1">
      <alignment vertical="center"/>
    </xf>
    <xf numFmtId="0" fontId="6" fillId="30" borderId="22" xfId="0" applyFont="1" applyFill="1" applyBorder="1" applyAlignment="1" applyProtection="1">
      <alignment vertical="top" wrapText="1"/>
    </xf>
    <xf numFmtId="0" fontId="18" fillId="30" borderId="22" xfId="0" applyFont="1" applyFill="1" applyBorder="1" applyAlignment="1" applyProtection="1">
      <alignment vertical="center"/>
    </xf>
    <xf numFmtId="0" fontId="6" fillId="30" borderId="22" xfId="0" applyFont="1" applyFill="1" applyBorder="1" applyProtection="1"/>
    <xf numFmtId="0" fontId="6" fillId="30" borderId="22" xfId="0" applyFont="1" applyFill="1" applyBorder="1" applyAlignment="1" applyProtection="1">
      <alignment horizontal="left" vertical="center" wrapText="1"/>
    </xf>
    <xf numFmtId="0" fontId="17" fillId="30" borderId="22" xfId="0" applyFont="1" applyFill="1" applyBorder="1" applyAlignment="1" applyProtection="1">
      <alignment vertical="center"/>
    </xf>
    <xf numFmtId="0" fontId="6" fillId="30" borderId="47" xfId="0" applyFont="1" applyFill="1" applyBorder="1" applyProtection="1"/>
    <xf numFmtId="0" fontId="6" fillId="30" borderId="63" xfId="0" applyFont="1" applyFill="1" applyBorder="1" applyProtection="1"/>
    <xf numFmtId="0" fontId="6" fillId="30" borderId="22" xfId="0" applyFont="1" applyFill="1" applyBorder="1" applyAlignment="1" applyProtection="1">
      <alignment vertical="top"/>
    </xf>
    <xf numFmtId="0" fontId="6" fillId="30" borderId="47" xfId="0" applyFont="1" applyFill="1" applyBorder="1" applyAlignment="1" applyProtection="1">
      <alignment vertical="top"/>
    </xf>
    <xf numFmtId="0" fontId="4" fillId="30" borderId="2" xfId="0" applyFont="1" applyFill="1" applyBorder="1" applyAlignment="1" applyProtection="1">
      <alignment horizontal="left" vertical="top"/>
    </xf>
    <xf numFmtId="0" fontId="7" fillId="0" borderId="2" xfId="0" applyFont="1" applyBorder="1" applyAlignment="1" applyProtection="1">
      <alignment horizontal="center" vertical="top"/>
    </xf>
    <xf numFmtId="0" fontId="2" fillId="2" borderId="22" xfId="0" applyFont="1" applyFill="1" applyBorder="1" applyAlignment="1" applyProtection="1">
      <alignment horizontal="center" vertical="center"/>
    </xf>
    <xf numFmtId="0" fontId="12" fillId="6" borderId="8" xfId="0" applyFont="1" applyFill="1" applyBorder="1" applyAlignment="1" applyProtection="1">
      <alignment horizontal="center" vertical="center"/>
    </xf>
    <xf numFmtId="0" fontId="3" fillId="0" borderId="58" xfId="0" applyFont="1" applyBorder="1" applyAlignment="1" applyProtection="1">
      <alignment horizontal="left" vertical="top" wrapText="1" indent="2"/>
    </xf>
    <xf numFmtId="0" fontId="0" fillId="0" borderId="82" xfId="0" applyBorder="1" applyAlignment="1" applyProtection="1">
      <alignment horizontal="center" vertical="top"/>
    </xf>
    <xf numFmtId="0" fontId="3" fillId="0" borderId="83" xfId="0" applyFont="1" applyBorder="1" applyAlignment="1" applyProtection="1">
      <alignment horizontal="left" vertical="top" wrapText="1" indent="2"/>
    </xf>
    <xf numFmtId="0" fontId="2" fillId="24" borderId="31" xfId="0" applyFont="1" applyFill="1" applyBorder="1" applyAlignment="1" applyProtection="1">
      <alignment vertical="center"/>
    </xf>
    <xf numFmtId="0" fontId="2" fillId="23" borderId="31" xfId="0" applyFont="1" applyFill="1" applyBorder="1" applyAlignment="1" applyProtection="1">
      <alignment vertical="center"/>
    </xf>
    <xf numFmtId="0" fontId="2" fillId="20" borderId="31" xfId="0" applyFont="1" applyFill="1" applyBorder="1" applyAlignment="1" applyProtection="1">
      <alignment vertical="center"/>
    </xf>
    <xf numFmtId="0" fontId="2" fillId="16" borderId="0" xfId="0" applyFont="1" applyFill="1" applyAlignment="1" applyProtection="1">
      <alignment horizontal="left" vertical="center"/>
    </xf>
    <xf numFmtId="0" fontId="16" fillId="4" borderId="24" xfId="0" applyFont="1" applyFill="1" applyBorder="1" applyAlignment="1" applyProtection="1">
      <alignment vertical="center"/>
    </xf>
    <xf numFmtId="0" fontId="7" fillId="30" borderId="79" xfId="0" applyFont="1" applyFill="1" applyBorder="1" applyAlignment="1" applyProtection="1">
      <alignment horizontal="center" vertical="center"/>
    </xf>
    <xf numFmtId="0" fontId="0" fillId="4" borderId="2" xfId="0" applyFill="1" applyBorder="1" applyProtection="1"/>
    <xf numFmtId="0" fontId="0" fillId="4" borderId="0" xfId="0" applyFill="1" applyBorder="1" applyProtection="1"/>
    <xf numFmtId="0" fontId="7" fillId="0" borderId="10" xfId="0" applyFont="1" applyFill="1" applyBorder="1" applyAlignment="1" applyProtection="1">
      <alignment vertical="center"/>
      <protection locked="0"/>
    </xf>
    <xf numFmtId="0" fontId="7" fillId="0" borderId="4" xfId="0" applyFont="1" applyFill="1" applyBorder="1" applyAlignment="1" applyProtection="1">
      <alignment vertical="center"/>
      <protection locked="0"/>
    </xf>
    <xf numFmtId="0" fontId="7" fillId="0" borderId="9" xfId="0" applyFont="1" applyFill="1" applyBorder="1" applyAlignment="1" applyProtection="1">
      <alignment vertical="center"/>
      <protection locked="0"/>
    </xf>
    <xf numFmtId="0" fontId="7" fillId="0" borderId="60" xfId="0" applyFont="1" applyFill="1" applyBorder="1" applyAlignment="1" applyProtection="1">
      <alignment vertical="center"/>
      <protection locked="0"/>
    </xf>
    <xf numFmtId="0" fontId="7" fillId="0" borderId="17" xfId="0" applyFont="1" applyFill="1" applyBorder="1" applyAlignment="1" applyProtection="1">
      <alignment vertical="center"/>
      <protection locked="0"/>
    </xf>
    <xf numFmtId="0" fontId="7" fillId="0" borderId="76" xfId="0" applyFont="1" applyFill="1" applyBorder="1" applyAlignment="1" applyProtection="1">
      <alignment vertical="center"/>
      <protection locked="0"/>
    </xf>
    <xf numFmtId="0" fontId="7" fillId="0" borderId="13" xfId="0" applyFont="1" applyFill="1" applyBorder="1" applyAlignment="1" applyProtection="1">
      <alignment vertical="center"/>
      <protection locked="0"/>
    </xf>
    <xf numFmtId="0" fontId="7" fillId="0" borderId="20" xfId="0" applyFont="1" applyFill="1" applyBorder="1" applyAlignment="1" applyProtection="1">
      <alignment vertical="center"/>
      <protection locked="0"/>
    </xf>
    <xf numFmtId="0" fontId="7" fillId="0" borderId="5" xfId="0" applyFont="1" applyFill="1" applyBorder="1" applyAlignment="1" applyProtection="1">
      <alignment vertical="center"/>
      <protection locked="0"/>
    </xf>
    <xf numFmtId="0" fontId="7" fillId="0" borderId="82" xfId="0" applyFont="1" applyBorder="1" applyAlignment="1" applyProtection="1">
      <alignment horizontal="center" vertical="top"/>
    </xf>
    <xf numFmtId="0" fontId="0" fillId="0" borderId="0" xfId="0" applyFill="1" applyProtection="1"/>
    <xf numFmtId="0" fontId="20" fillId="0" borderId="25" xfId="0" applyFont="1" applyFill="1" applyBorder="1" applyAlignment="1" applyProtection="1">
      <alignment horizontal="left" vertical="center"/>
      <protection locked="0"/>
    </xf>
    <xf numFmtId="0" fontId="20" fillId="0" borderId="21" xfId="0" applyFont="1" applyFill="1" applyBorder="1" applyAlignment="1" applyProtection="1">
      <alignment horizontal="left" vertical="center"/>
      <protection locked="0"/>
    </xf>
    <xf numFmtId="0" fontId="22" fillId="0" borderId="25" xfId="0" applyFont="1" applyBorder="1" applyAlignment="1" applyProtection="1">
      <alignment horizontal="left"/>
      <protection locked="0"/>
    </xf>
    <xf numFmtId="0" fontId="22" fillId="0" borderId="21" xfId="0" applyFont="1" applyBorder="1" applyAlignment="1" applyProtection="1">
      <alignment horizontal="left"/>
      <protection locked="0"/>
    </xf>
    <xf numFmtId="14" fontId="2" fillId="0" borderId="45" xfId="0" quotePrefix="1" applyNumberFormat="1" applyFont="1" applyFill="1" applyBorder="1" applyAlignment="1" applyProtection="1">
      <alignment horizontal="center" vertical="center"/>
      <protection locked="0"/>
    </xf>
    <xf numFmtId="14" fontId="2" fillId="0" borderId="28" xfId="0" applyNumberFormat="1" applyFont="1" applyFill="1" applyBorder="1" applyAlignment="1" applyProtection="1">
      <alignment horizontal="center" vertical="center"/>
      <protection locked="0"/>
    </xf>
    <xf numFmtId="0" fontId="2" fillId="2" borderId="18" xfId="0" applyFont="1" applyFill="1" applyBorder="1" applyAlignment="1" applyProtection="1">
      <alignment horizontal="center" vertical="center"/>
    </xf>
    <xf numFmtId="0" fontId="2" fillId="2" borderId="60" xfId="0" applyFont="1" applyFill="1" applyBorder="1" applyAlignment="1" applyProtection="1">
      <alignment horizontal="center" vertical="center"/>
    </xf>
    <xf numFmtId="0" fontId="2" fillId="2" borderId="24" xfId="0" applyFont="1" applyFill="1" applyBorder="1" applyAlignment="1" applyProtection="1">
      <alignment horizontal="left"/>
    </xf>
    <xf numFmtId="0" fontId="2" fillId="2" borderId="25" xfId="0" applyFont="1" applyFill="1" applyBorder="1" applyAlignment="1" applyProtection="1">
      <alignment horizontal="left"/>
    </xf>
    <xf numFmtId="0" fontId="2" fillId="2" borderId="21" xfId="0" applyFont="1" applyFill="1" applyBorder="1" applyAlignment="1" applyProtection="1">
      <alignment horizontal="left"/>
    </xf>
    <xf numFmtId="0" fontId="19" fillId="25" borderId="31" xfId="0" applyFont="1" applyFill="1" applyBorder="1" applyAlignment="1" applyProtection="1">
      <alignment horizontal="left" vertical="center"/>
    </xf>
    <xf numFmtId="0" fontId="19" fillId="25" borderId="41" xfId="0" applyFont="1" applyFill="1" applyBorder="1" applyAlignment="1" applyProtection="1">
      <alignment horizontal="left" vertical="center"/>
    </xf>
    <xf numFmtId="0" fontId="19" fillId="13" borderId="6" xfId="0" applyFont="1" applyFill="1" applyBorder="1" applyAlignment="1" applyProtection="1">
      <alignment horizontal="left" vertical="center"/>
    </xf>
    <xf numFmtId="0" fontId="19" fillId="13" borderId="36" xfId="0" applyFont="1" applyFill="1" applyBorder="1" applyAlignment="1" applyProtection="1">
      <alignment horizontal="left" vertical="center"/>
    </xf>
    <xf numFmtId="0" fontId="19" fillId="17" borderId="6" xfId="0" applyFont="1" applyFill="1" applyBorder="1" applyAlignment="1" applyProtection="1">
      <alignment horizontal="left" vertical="center"/>
    </xf>
    <xf numFmtId="0" fontId="19" fillId="17" borderId="36" xfId="0" applyFont="1" applyFill="1" applyBorder="1" applyAlignment="1" applyProtection="1">
      <alignment horizontal="left" vertical="center"/>
    </xf>
    <xf numFmtId="0" fontId="19" fillId="9" borderId="6" xfId="0" applyFont="1" applyFill="1" applyBorder="1" applyAlignment="1" applyProtection="1">
      <alignment horizontal="left" vertical="center"/>
    </xf>
    <xf numFmtId="0" fontId="19" fillId="9" borderId="36" xfId="0" applyFont="1" applyFill="1" applyBorder="1" applyAlignment="1" applyProtection="1">
      <alignment horizontal="left" vertical="center"/>
    </xf>
    <xf numFmtId="0" fontId="19" fillId="22" borderId="32" xfId="0" applyFont="1" applyFill="1" applyBorder="1" applyAlignment="1" applyProtection="1">
      <alignment horizontal="left" vertical="center"/>
    </xf>
    <xf numFmtId="0" fontId="19" fillId="22" borderId="51" xfId="0" applyFont="1" applyFill="1" applyBorder="1" applyAlignment="1" applyProtection="1">
      <alignment horizontal="left" vertical="center"/>
    </xf>
    <xf numFmtId="0" fontId="2" fillId="2" borderId="23" xfId="0" applyFont="1" applyFill="1" applyBorder="1" applyAlignment="1" applyProtection="1">
      <alignment horizontal="left" vertical="center"/>
    </xf>
    <xf numFmtId="0" fontId="2" fillId="2" borderId="40" xfId="0" applyFont="1" applyFill="1" applyBorder="1" applyAlignment="1" applyProtection="1">
      <alignment horizontal="left" vertical="center"/>
    </xf>
    <xf numFmtId="0" fontId="2" fillId="2" borderId="16" xfId="0" applyFont="1" applyFill="1" applyBorder="1" applyAlignment="1" applyProtection="1">
      <alignment horizontal="left" vertical="center"/>
    </xf>
    <xf numFmtId="0" fontId="2" fillId="2" borderId="27" xfId="0" applyFont="1" applyFill="1" applyBorder="1" applyAlignment="1" applyProtection="1">
      <alignment horizontal="left" vertical="center"/>
    </xf>
    <xf numFmtId="0" fontId="2" fillId="2" borderId="37" xfId="0" applyFont="1" applyFill="1" applyBorder="1" applyAlignment="1" applyProtection="1">
      <alignment horizontal="center"/>
    </xf>
    <xf numFmtId="0" fontId="2" fillId="2" borderId="30" xfId="0" applyFont="1" applyFill="1" applyBorder="1" applyAlignment="1" applyProtection="1">
      <alignment horizontal="center"/>
    </xf>
    <xf numFmtId="0" fontId="19" fillId="32" borderId="6" xfId="0" applyFont="1" applyFill="1" applyBorder="1" applyAlignment="1" applyProtection="1">
      <alignment horizontal="left" vertical="center"/>
    </xf>
    <xf numFmtId="0" fontId="0" fillId="32" borderId="12" xfId="0" applyFill="1" applyBorder="1" applyAlignment="1">
      <alignment horizontal="left" vertical="center"/>
    </xf>
    <xf numFmtId="0" fontId="34" fillId="4" borderId="24" xfId="0" applyFont="1" applyFill="1" applyBorder="1" applyAlignment="1" applyProtection="1">
      <alignment horizontal="center" vertical="center"/>
    </xf>
    <xf numFmtId="0" fontId="0" fillId="0" borderId="25" xfId="0" applyBorder="1" applyAlignment="1">
      <alignment vertical="center"/>
    </xf>
    <xf numFmtId="0" fontId="0" fillId="0" borderId="21" xfId="0" applyBorder="1" applyAlignment="1">
      <alignment vertical="center"/>
    </xf>
    <xf numFmtId="0" fontId="7" fillId="0" borderId="24" xfId="0" applyFont="1" applyBorder="1" applyAlignment="1" applyProtection="1">
      <alignment horizontal="left" vertical="top" wrapText="1"/>
      <protection locked="0"/>
    </xf>
    <xf numFmtId="0" fontId="7" fillId="0" borderId="25" xfId="0" applyFont="1" applyBorder="1" applyAlignment="1" applyProtection="1">
      <alignment horizontal="left" vertical="top" wrapText="1"/>
      <protection locked="0"/>
    </xf>
    <xf numFmtId="0" fontId="7" fillId="0" borderId="21" xfId="0" applyFont="1" applyBorder="1" applyAlignment="1" applyProtection="1">
      <alignment horizontal="left" vertical="top" wrapText="1"/>
      <protection locked="0"/>
    </xf>
    <xf numFmtId="0" fontId="2" fillId="2" borderId="24" xfId="0" applyFont="1" applyFill="1" applyBorder="1" applyAlignment="1" applyProtection="1">
      <alignment horizontal="center"/>
    </xf>
    <xf numFmtId="0" fontId="2" fillId="2" borderId="25" xfId="0" applyFont="1" applyFill="1" applyBorder="1" applyAlignment="1" applyProtection="1">
      <alignment horizontal="center"/>
    </xf>
    <xf numFmtId="0" fontId="2" fillId="2" borderId="21" xfId="0" applyFont="1" applyFill="1" applyBorder="1" applyAlignment="1" applyProtection="1">
      <alignment horizontal="center"/>
    </xf>
    <xf numFmtId="0" fontId="0" fillId="0" borderId="23" xfId="0" applyBorder="1" applyAlignment="1" applyProtection="1">
      <alignment vertical="top"/>
    </xf>
    <xf numFmtId="0" fontId="0" fillId="0" borderId="40" xfId="0" applyBorder="1" applyAlignment="1">
      <alignment vertical="top"/>
    </xf>
    <xf numFmtId="0" fontId="0" fillId="0" borderId="10" xfId="0" applyBorder="1" applyAlignment="1">
      <alignment vertical="top"/>
    </xf>
    <xf numFmtId="0" fontId="0" fillId="0" borderId="25" xfId="0" applyBorder="1" applyAlignment="1">
      <alignment horizontal="center"/>
    </xf>
    <xf numFmtId="0" fontId="0" fillId="0" borderId="21" xfId="0" applyBorder="1" applyAlignment="1">
      <alignment horizontal="center"/>
    </xf>
    <xf numFmtId="0" fontId="20" fillId="4" borderId="25" xfId="0" applyFont="1" applyFill="1" applyBorder="1" applyAlignment="1" applyProtection="1">
      <alignment horizontal="center" vertical="center"/>
    </xf>
    <xf numFmtId="0" fontId="20" fillId="4" borderId="21" xfId="0" applyFont="1" applyFill="1" applyBorder="1" applyAlignment="1" applyProtection="1">
      <alignment horizontal="center" vertical="center"/>
    </xf>
    <xf numFmtId="0" fontId="2" fillId="24" borderId="23" xfId="0" applyFont="1" applyFill="1" applyBorder="1" applyAlignment="1" applyProtection="1">
      <alignment horizontal="center" vertical="center" wrapText="1"/>
    </xf>
    <xf numFmtId="0" fontId="2" fillId="24" borderId="10" xfId="0" applyFont="1" applyFill="1" applyBorder="1" applyAlignment="1" applyProtection="1">
      <alignment horizontal="center" vertical="center" wrapText="1"/>
    </xf>
    <xf numFmtId="0" fontId="23" fillId="4" borderId="24" xfId="0" applyFont="1" applyFill="1" applyBorder="1" applyAlignment="1" applyProtection="1">
      <alignment horizontal="left"/>
    </xf>
    <xf numFmtId="0" fontId="23" fillId="4" borderId="21" xfId="0" applyFont="1" applyFill="1" applyBorder="1" applyAlignment="1" applyProtection="1">
      <alignment horizontal="left"/>
    </xf>
    <xf numFmtId="49" fontId="2" fillId="24" borderId="16" xfId="0" quotePrefix="1" applyNumberFormat="1" applyFont="1" applyFill="1" applyBorder="1" applyAlignment="1" applyProtection="1">
      <alignment horizontal="center" vertical="center"/>
      <protection locked="0"/>
    </xf>
    <xf numFmtId="49" fontId="2" fillId="24" borderId="15" xfId="0" quotePrefix="1" applyNumberFormat="1" applyFont="1" applyFill="1" applyBorder="1" applyAlignment="1" applyProtection="1">
      <alignment horizontal="center" vertical="center"/>
      <protection locked="0"/>
    </xf>
    <xf numFmtId="0" fontId="2" fillId="2" borderId="23" xfId="0" applyFont="1" applyFill="1" applyBorder="1" applyAlignment="1" applyProtection="1">
      <alignment horizontal="center" vertical="center"/>
    </xf>
    <xf numFmtId="0" fontId="2" fillId="2" borderId="2" xfId="0" applyFont="1" applyFill="1" applyBorder="1" applyAlignment="1" applyProtection="1">
      <alignment horizontal="center" vertical="center"/>
    </xf>
    <xf numFmtId="0" fontId="2" fillId="2" borderId="16" xfId="0" applyFont="1" applyFill="1" applyBorder="1" applyAlignment="1" applyProtection="1">
      <alignment horizontal="center" vertical="center"/>
    </xf>
    <xf numFmtId="0" fontId="2" fillId="2" borderId="9" xfId="0" applyFont="1" applyFill="1" applyBorder="1" applyAlignment="1" applyProtection="1">
      <alignment horizontal="center" vertical="center"/>
    </xf>
    <xf numFmtId="0" fontId="2" fillId="2" borderId="19" xfId="0" applyFont="1" applyFill="1" applyBorder="1" applyAlignment="1" applyProtection="1">
      <alignment horizontal="center" vertical="center"/>
    </xf>
    <xf numFmtId="0" fontId="2" fillId="2" borderId="14" xfId="0" applyFont="1" applyFill="1" applyBorder="1" applyAlignment="1" applyProtection="1">
      <alignment horizontal="center" vertical="center"/>
    </xf>
    <xf numFmtId="0" fontId="2" fillId="2" borderId="10" xfId="0" applyFont="1" applyFill="1" applyBorder="1" applyAlignment="1" applyProtection="1">
      <alignment horizontal="center" vertical="center"/>
    </xf>
    <xf numFmtId="0" fontId="2" fillId="2" borderId="1" xfId="0" applyFont="1" applyFill="1" applyBorder="1" applyAlignment="1" applyProtection="1">
      <alignment horizontal="center" vertical="center"/>
    </xf>
    <xf numFmtId="0" fontId="2" fillId="2" borderId="15" xfId="0" applyFont="1" applyFill="1" applyBorder="1" applyAlignment="1" applyProtection="1">
      <alignment horizontal="center" vertical="center"/>
    </xf>
    <xf numFmtId="0" fontId="2" fillId="2" borderId="40" xfId="0" applyFont="1" applyFill="1" applyBorder="1" applyAlignment="1" applyProtection="1">
      <alignment horizontal="center" vertical="center"/>
    </xf>
    <xf numFmtId="0" fontId="2" fillId="2" borderId="0" xfId="0" applyFont="1" applyFill="1" applyBorder="1" applyAlignment="1" applyProtection="1">
      <alignment horizontal="center" vertical="center"/>
    </xf>
    <xf numFmtId="0" fontId="2" fillId="2" borderId="27" xfId="0" applyFont="1" applyFill="1" applyBorder="1" applyAlignment="1" applyProtection="1">
      <alignment horizontal="center" vertical="center"/>
    </xf>
    <xf numFmtId="2" fontId="7" fillId="4" borderId="23" xfId="0" applyNumberFormat="1" applyFont="1" applyFill="1" applyBorder="1" applyAlignment="1" applyProtection="1">
      <alignment horizontal="center" vertical="center"/>
    </xf>
    <xf numFmtId="2" fontId="7" fillId="4" borderId="2" xfId="0" applyNumberFormat="1" applyFont="1" applyFill="1" applyBorder="1" applyAlignment="1" applyProtection="1">
      <alignment horizontal="center" vertical="center"/>
    </xf>
    <xf numFmtId="2" fontId="7" fillId="4" borderId="16" xfId="0" applyNumberFormat="1" applyFont="1" applyFill="1" applyBorder="1" applyAlignment="1" applyProtection="1">
      <alignment horizontal="center" vertical="center"/>
    </xf>
    <xf numFmtId="0" fontId="7" fillId="2" borderId="9" xfId="0" applyFont="1" applyFill="1" applyBorder="1" applyAlignment="1" applyProtection="1">
      <alignment horizontal="center" vertical="center"/>
    </xf>
    <xf numFmtId="0" fontId="7" fillId="2" borderId="19" xfId="0" applyFont="1" applyFill="1" applyBorder="1" applyAlignment="1" applyProtection="1">
      <alignment horizontal="center" vertical="center"/>
    </xf>
    <xf numFmtId="0" fontId="7" fillId="2" borderId="14" xfId="0" applyFont="1" applyFill="1" applyBorder="1" applyAlignment="1" applyProtection="1">
      <alignment horizontal="center" vertical="center"/>
    </xf>
    <xf numFmtId="0" fontId="10" fillId="0" borderId="71" xfId="0" applyFont="1" applyFill="1" applyBorder="1" applyAlignment="1" applyProtection="1">
      <alignment vertical="top" wrapText="1"/>
      <protection locked="0"/>
    </xf>
    <xf numFmtId="0" fontId="9" fillId="33" borderId="65" xfId="0" applyFont="1" applyFill="1" applyBorder="1" applyAlignment="1" applyProtection="1">
      <alignment horizontal="left" vertical="top" wrapText="1"/>
    </xf>
    <xf numFmtId="0" fontId="9" fillId="33" borderId="66" xfId="0" applyFont="1" applyFill="1" applyBorder="1" applyAlignment="1" applyProtection="1">
      <alignment horizontal="left" vertical="top" wrapText="1"/>
    </xf>
    <xf numFmtId="0" fontId="9" fillId="33" borderId="61" xfId="0" applyFont="1" applyFill="1" applyBorder="1" applyAlignment="1" applyProtection="1">
      <alignment horizontal="left" vertical="top" wrapText="1"/>
    </xf>
    <xf numFmtId="0" fontId="9" fillId="33" borderId="21" xfId="0" applyFont="1" applyFill="1" applyBorder="1" applyAlignment="1" applyProtection="1">
      <alignment horizontal="left" vertical="top" wrapText="1"/>
    </xf>
    <xf numFmtId="0" fontId="9" fillId="33" borderId="39" xfId="0" applyFont="1" applyFill="1" applyBorder="1" applyAlignment="1" applyProtection="1">
      <alignment vertical="top" wrapText="1"/>
    </xf>
    <xf numFmtId="0" fontId="9" fillId="33" borderId="56" xfId="0" applyFont="1" applyFill="1" applyBorder="1" applyAlignment="1" applyProtection="1">
      <alignment vertical="top" wrapText="1"/>
    </xf>
    <xf numFmtId="0" fontId="9" fillId="33" borderId="69" xfId="0" applyFont="1" applyFill="1" applyBorder="1" applyAlignment="1" applyProtection="1">
      <alignment horizontal="left" vertical="top" wrapText="1"/>
    </xf>
    <xf numFmtId="0" fontId="9" fillId="33" borderId="73" xfId="0" applyFont="1" applyFill="1" applyBorder="1" applyAlignment="1" applyProtection="1">
      <alignment horizontal="left" vertical="top" wrapText="1"/>
    </xf>
    <xf numFmtId="0" fontId="9" fillId="33" borderId="72" xfId="0" applyFont="1" applyFill="1" applyBorder="1" applyAlignment="1" applyProtection="1">
      <alignment horizontal="left" vertical="top" wrapText="1"/>
    </xf>
    <xf numFmtId="0" fontId="9" fillId="7" borderId="73" xfId="0" applyFont="1" applyFill="1" applyBorder="1" applyAlignment="1" applyProtection="1">
      <alignment vertical="top" wrapText="1"/>
    </xf>
    <xf numFmtId="0" fontId="9" fillId="7" borderId="72" xfId="0" applyFont="1" applyFill="1" applyBorder="1" applyAlignment="1" applyProtection="1">
      <alignment vertical="top" wrapText="1"/>
    </xf>
    <xf numFmtId="0" fontId="10" fillId="0" borderId="73" xfId="0" applyFont="1" applyFill="1" applyBorder="1" applyAlignment="1" applyProtection="1">
      <alignment vertical="top" wrapText="1"/>
      <protection locked="0"/>
    </xf>
    <xf numFmtId="0" fontId="10" fillId="0" borderId="51" xfId="0" applyFont="1" applyFill="1" applyBorder="1" applyAlignment="1" applyProtection="1">
      <alignment vertical="top" wrapText="1"/>
      <protection locked="0"/>
    </xf>
    <xf numFmtId="0" fontId="0" fillId="0" borderId="72" xfId="0" applyBorder="1" applyAlignment="1">
      <alignment vertical="top" wrapText="1"/>
    </xf>
    <xf numFmtId="0" fontId="9" fillId="7" borderId="43" xfId="0" applyFont="1" applyFill="1" applyBorder="1" applyAlignment="1" applyProtection="1">
      <alignment vertical="top" wrapText="1"/>
    </xf>
    <xf numFmtId="0" fontId="9" fillId="7" borderId="36" xfId="0" applyFont="1" applyFill="1" applyBorder="1" applyAlignment="1" applyProtection="1">
      <alignment vertical="top" wrapText="1"/>
    </xf>
    <xf numFmtId="0" fontId="10" fillId="0" borderId="36" xfId="0" applyFont="1" applyFill="1" applyBorder="1" applyAlignment="1" applyProtection="1">
      <alignment vertical="top" wrapText="1"/>
      <protection locked="0"/>
    </xf>
    <xf numFmtId="0" fontId="9" fillId="7" borderId="47" xfId="0" applyFont="1" applyFill="1" applyBorder="1" applyAlignment="1" applyProtection="1">
      <alignment vertical="top" wrapText="1"/>
    </xf>
    <xf numFmtId="0" fontId="9" fillId="7" borderId="29" xfId="0" applyFont="1" applyFill="1" applyBorder="1" applyAlignment="1" applyProtection="1">
      <alignment vertical="top" wrapText="1"/>
    </xf>
    <xf numFmtId="0" fontId="9" fillId="7" borderId="18" xfId="0" applyFont="1" applyFill="1" applyBorder="1" applyAlignment="1" applyProtection="1">
      <alignment vertical="top" wrapText="1"/>
    </xf>
    <xf numFmtId="0" fontId="9" fillId="21" borderId="39" xfId="0" applyFont="1" applyFill="1" applyBorder="1" applyAlignment="1" applyProtection="1">
      <alignment vertical="top" wrapText="1"/>
      <protection locked="0"/>
    </xf>
    <xf numFmtId="0" fontId="9" fillId="21" borderId="56" xfId="0" applyFont="1" applyFill="1" applyBorder="1" applyAlignment="1" applyProtection="1">
      <alignment vertical="top" wrapText="1"/>
      <protection locked="0"/>
    </xf>
    <xf numFmtId="0" fontId="10" fillId="0" borderId="43" xfId="0" applyFont="1" applyFill="1" applyBorder="1" applyAlignment="1" applyProtection="1">
      <alignment vertical="top" wrapText="1"/>
      <protection locked="0"/>
    </xf>
    <xf numFmtId="0" fontId="0" fillId="0" borderId="47" xfId="0" applyBorder="1" applyAlignment="1">
      <alignment vertical="top" wrapText="1"/>
    </xf>
    <xf numFmtId="0" fontId="10" fillId="0" borderId="65" xfId="0" applyFont="1" applyFill="1" applyBorder="1" applyAlignment="1" applyProtection="1">
      <alignment vertical="top" wrapText="1"/>
      <protection locked="0"/>
    </xf>
    <xf numFmtId="0" fontId="10" fillId="0" borderId="66" xfId="0" applyFont="1" applyFill="1" applyBorder="1" applyAlignment="1" applyProtection="1">
      <alignment vertical="top" wrapText="1"/>
      <protection locked="0"/>
    </xf>
    <xf numFmtId="0" fontId="0" fillId="0" borderId="69" xfId="0" applyBorder="1" applyAlignment="1">
      <alignment vertical="top" wrapText="1"/>
    </xf>
    <xf numFmtId="0" fontId="10" fillId="5" borderId="65" xfId="0" applyFont="1" applyFill="1" applyBorder="1" applyAlignment="1" applyProtection="1">
      <alignment vertical="top" wrapText="1"/>
      <protection locked="0"/>
    </xf>
    <xf numFmtId="0" fontId="10" fillId="5" borderId="66" xfId="0" applyFont="1" applyFill="1" applyBorder="1" applyAlignment="1" applyProtection="1">
      <alignment vertical="top" wrapText="1"/>
      <protection locked="0"/>
    </xf>
    <xf numFmtId="0" fontId="9" fillId="21" borderId="43" xfId="0" applyFont="1" applyFill="1" applyBorder="1" applyAlignment="1" applyProtection="1">
      <alignment horizontal="left" vertical="top" wrapText="1"/>
    </xf>
    <xf numFmtId="0" fontId="9" fillId="21" borderId="36" xfId="0" applyFont="1" applyFill="1" applyBorder="1" applyAlignment="1" applyProtection="1">
      <alignment horizontal="left" vertical="top" wrapText="1"/>
    </xf>
    <xf numFmtId="0" fontId="9" fillId="21" borderId="39" xfId="0" applyFont="1" applyFill="1" applyBorder="1" applyAlignment="1" applyProtection="1">
      <alignment vertical="top" wrapText="1"/>
    </xf>
    <xf numFmtId="0" fontId="9" fillId="21" borderId="56" xfId="0" applyFont="1" applyFill="1" applyBorder="1" applyAlignment="1" applyProtection="1">
      <alignment vertical="top" wrapText="1"/>
    </xf>
    <xf numFmtId="0" fontId="9" fillId="11" borderId="22" xfId="0" applyFont="1" applyFill="1" applyBorder="1" applyAlignment="1" applyProtection="1">
      <alignment horizontal="left" vertical="top" wrapText="1"/>
    </xf>
    <xf numFmtId="0" fontId="10" fillId="0" borderId="22" xfId="0" applyFont="1" applyFill="1" applyBorder="1" applyAlignment="1" applyProtection="1">
      <alignment horizontal="left" vertical="top" wrapText="1"/>
      <protection locked="0"/>
    </xf>
    <xf numFmtId="0" fontId="9" fillId="11" borderId="64" xfId="0" applyFont="1" applyFill="1" applyBorder="1" applyAlignment="1" applyProtection="1">
      <alignment horizontal="left" vertical="top" wrapText="1"/>
    </xf>
    <xf numFmtId="0" fontId="10" fillId="0" borderId="73" xfId="0" applyFont="1" applyFill="1" applyBorder="1" applyAlignment="1" applyProtection="1">
      <alignment horizontal="left" vertical="top" wrapText="1"/>
      <protection locked="0"/>
    </xf>
    <xf numFmtId="0" fontId="10" fillId="0" borderId="51" xfId="0" applyFont="1" applyFill="1" applyBorder="1" applyAlignment="1" applyProtection="1">
      <alignment horizontal="left" vertical="top" wrapText="1"/>
      <protection locked="0"/>
    </xf>
    <xf numFmtId="0" fontId="10" fillId="0" borderId="72" xfId="0" applyFont="1" applyFill="1" applyBorder="1" applyAlignment="1" applyProtection="1">
      <alignment horizontal="left" vertical="top" wrapText="1"/>
      <protection locked="0"/>
    </xf>
    <xf numFmtId="0" fontId="9" fillId="21" borderId="61" xfId="0" applyFont="1" applyFill="1" applyBorder="1" applyAlignment="1" applyProtection="1">
      <alignment horizontal="left" vertical="top" wrapText="1"/>
    </xf>
    <xf numFmtId="0" fontId="9" fillId="21" borderId="21" xfId="0" applyFont="1" applyFill="1" applyBorder="1" applyAlignment="1" applyProtection="1">
      <alignment horizontal="left" vertical="top" wrapText="1"/>
    </xf>
    <xf numFmtId="0" fontId="9" fillId="21" borderId="73" xfId="0" applyFont="1" applyFill="1" applyBorder="1" applyAlignment="1" applyProtection="1">
      <alignment horizontal="left" vertical="top" wrapText="1"/>
    </xf>
    <xf numFmtId="0" fontId="9" fillId="21" borderId="72" xfId="0" applyFont="1" applyFill="1" applyBorder="1" applyAlignment="1" applyProtection="1">
      <alignment horizontal="left" vertical="top" wrapText="1"/>
    </xf>
    <xf numFmtId="0" fontId="9" fillId="21" borderId="65" xfId="0" applyFont="1" applyFill="1" applyBorder="1" applyAlignment="1" applyProtection="1">
      <alignment horizontal="left" vertical="top" wrapText="1"/>
    </xf>
    <xf numFmtId="0" fontId="9" fillId="21" borderId="66" xfId="0" applyFont="1" applyFill="1" applyBorder="1" applyAlignment="1" applyProtection="1">
      <alignment horizontal="left" vertical="top" wrapText="1"/>
    </xf>
    <xf numFmtId="0" fontId="10" fillId="0" borderId="72" xfId="0" applyFont="1" applyFill="1" applyBorder="1" applyAlignment="1" applyProtection="1">
      <alignment vertical="top" wrapText="1"/>
      <protection locked="0"/>
    </xf>
    <xf numFmtId="0" fontId="9" fillId="19" borderId="22" xfId="0" applyFont="1" applyFill="1" applyBorder="1" applyAlignment="1" applyProtection="1">
      <alignment horizontal="left" vertical="top" wrapText="1"/>
    </xf>
    <xf numFmtId="0" fontId="9" fillId="19" borderId="22" xfId="0" applyFont="1" applyFill="1" applyBorder="1" applyProtection="1"/>
    <xf numFmtId="0" fontId="2" fillId="19" borderId="61" xfId="0" applyFont="1" applyFill="1" applyBorder="1" applyAlignment="1" applyProtection="1">
      <alignment horizontal="center" vertical="center"/>
    </xf>
    <xf numFmtId="0" fontId="2" fillId="19" borderId="25" xfId="0" applyFont="1" applyFill="1" applyBorder="1" applyAlignment="1" applyProtection="1">
      <alignment horizontal="center" vertical="center"/>
    </xf>
    <xf numFmtId="0" fontId="10" fillId="0" borderId="43" xfId="0" applyFont="1" applyFill="1" applyBorder="1" applyAlignment="1" applyProtection="1">
      <alignment horizontal="left" vertical="top" wrapText="1"/>
      <protection locked="0"/>
    </xf>
    <xf numFmtId="0" fontId="10" fillId="0" borderId="36" xfId="0" applyFont="1" applyFill="1" applyBorder="1" applyAlignment="1" applyProtection="1">
      <alignment horizontal="left" vertical="top" wrapText="1"/>
      <protection locked="0"/>
    </xf>
    <xf numFmtId="0" fontId="10" fillId="0" borderId="47" xfId="0" applyFont="1" applyFill="1" applyBorder="1" applyAlignment="1" applyProtection="1">
      <alignment horizontal="left" vertical="top" wrapText="1"/>
      <protection locked="0"/>
    </xf>
    <xf numFmtId="0" fontId="9" fillId="33" borderId="29" xfId="0" applyFont="1" applyFill="1" applyBorder="1" applyAlignment="1" applyProtection="1">
      <alignment vertical="top" wrapText="1"/>
    </xf>
    <xf numFmtId="0" fontId="9" fillId="33" borderId="18" xfId="0" applyFont="1" applyFill="1" applyBorder="1" applyAlignment="1" applyProtection="1">
      <alignment vertical="top" wrapText="1"/>
    </xf>
    <xf numFmtId="0" fontId="9" fillId="12" borderId="38" xfId="0" applyFont="1" applyFill="1" applyBorder="1" applyAlignment="1" applyProtection="1">
      <alignment horizontal="left" vertical="top" wrapText="1"/>
    </xf>
    <xf numFmtId="0" fontId="9" fillId="12" borderId="39" xfId="0" applyFont="1" applyFill="1" applyBorder="1" applyAlignment="1" applyProtection="1">
      <alignment horizontal="left" vertical="top" wrapText="1"/>
    </xf>
    <xf numFmtId="0" fontId="2" fillId="4" borderId="24" xfId="0" applyFont="1" applyFill="1" applyBorder="1" applyAlignment="1" applyProtection="1">
      <alignment horizontal="center" vertical="center"/>
    </xf>
    <xf numFmtId="0" fontId="2" fillId="4" borderId="25" xfId="0" applyFont="1" applyFill="1" applyBorder="1" applyAlignment="1" applyProtection="1">
      <alignment horizontal="center" vertical="center"/>
    </xf>
    <xf numFmtId="0" fontId="9" fillId="12" borderId="37" xfId="0" applyFont="1" applyFill="1" applyBorder="1" applyAlignment="1" applyProtection="1">
      <alignment horizontal="left" vertical="top" wrapText="1"/>
    </xf>
    <xf numFmtId="0" fontId="9" fillId="12" borderId="70" xfId="0" applyFont="1" applyFill="1" applyBorder="1" applyAlignment="1" applyProtection="1">
      <alignment horizontal="left" vertical="top" wrapText="1"/>
    </xf>
    <xf numFmtId="0" fontId="10" fillId="0" borderId="40" xfId="0" applyFont="1" applyFill="1" applyBorder="1" applyAlignment="1" applyProtection="1">
      <alignment horizontal="left" vertical="top" wrapText="1"/>
      <protection locked="0"/>
    </xf>
    <xf numFmtId="0" fontId="2" fillId="11" borderId="61" xfId="0" applyFont="1" applyFill="1" applyBorder="1" applyAlignment="1" applyProtection="1">
      <alignment horizontal="center" vertical="center"/>
    </xf>
    <xf numFmtId="0" fontId="2" fillId="11" borderId="25" xfId="0" applyFont="1" applyFill="1" applyBorder="1" applyAlignment="1" applyProtection="1">
      <alignment horizontal="center" vertical="center"/>
    </xf>
    <xf numFmtId="0" fontId="2" fillId="11" borderId="21" xfId="0" applyFont="1" applyFill="1" applyBorder="1" applyAlignment="1" applyProtection="1">
      <alignment horizontal="center" vertical="center"/>
    </xf>
    <xf numFmtId="0" fontId="9" fillId="12" borderId="6" xfId="0" applyFont="1" applyFill="1" applyBorder="1" applyAlignment="1" applyProtection="1">
      <alignment horizontal="left" vertical="top" wrapText="1"/>
    </xf>
    <xf numFmtId="0" fontId="9" fillId="12" borderId="47" xfId="0" applyFont="1" applyFill="1" applyBorder="1" applyAlignment="1" applyProtection="1">
      <alignment horizontal="left" vertical="top" wrapText="1"/>
    </xf>
    <xf numFmtId="0" fontId="9" fillId="11" borderId="63" xfId="0" applyFont="1" applyFill="1" applyBorder="1" applyAlignment="1" applyProtection="1">
      <alignment horizontal="left" vertical="top" wrapText="1"/>
    </xf>
    <xf numFmtId="0" fontId="10" fillId="0" borderId="66" xfId="0" applyFont="1" applyFill="1" applyBorder="1" applyAlignment="1" applyProtection="1">
      <alignment horizontal="left" vertical="top" wrapText="1"/>
      <protection locked="0"/>
    </xf>
    <xf numFmtId="0" fontId="10" fillId="0" borderId="0" xfId="0" applyFont="1" applyFill="1" applyBorder="1" applyAlignment="1" applyProtection="1">
      <alignment horizontal="left" vertical="top" wrapText="1"/>
      <protection locked="0"/>
    </xf>
    <xf numFmtId="0" fontId="9" fillId="12" borderId="53" xfId="0" applyFont="1" applyFill="1" applyBorder="1" applyAlignment="1" applyProtection="1">
      <alignment horizontal="left" vertical="top" wrapText="1"/>
    </xf>
    <xf numFmtId="0" fontId="9" fillId="12" borderId="64" xfId="0" applyFont="1" applyFill="1" applyBorder="1" applyAlignment="1" applyProtection="1">
      <alignment horizontal="left" vertical="top" wrapText="1"/>
    </xf>
    <xf numFmtId="0" fontId="2" fillId="11" borderId="62" xfId="0" applyFont="1" applyFill="1" applyBorder="1" applyAlignment="1" applyProtection="1">
      <alignment horizontal="center" vertical="center"/>
    </xf>
    <xf numFmtId="0" fontId="2" fillId="11" borderId="27" xfId="0" applyFont="1" applyFill="1" applyBorder="1" applyAlignment="1" applyProtection="1">
      <alignment horizontal="center" vertical="center"/>
    </xf>
    <xf numFmtId="0" fontId="10" fillId="0" borderId="65" xfId="0" applyFont="1" applyFill="1" applyBorder="1" applyAlignment="1" applyProtection="1">
      <alignment horizontal="left" vertical="top" wrapText="1"/>
      <protection locked="0"/>
    </xf>
    <xf numFmtId="0" fontId="10" fillId="0" borderId="69" xfId="0" applyFont="1" applyFill="1" applyBorder="1" applyAlignment="1" applyProtection="1">
      <alignment horizontal="left" vertical="top" wrapText="1"/>
      <protection locked="0"/>
    </xf>
    <xf numFmtId="0" fontId="2" fillId="19" borderId="50" xfId="0" applyFont="1" applyFill="1" applyBorder="1" applyAlignment="1" applyProtection="1">
      <alignment horizontal="center" vertical="center"/>
    </xf>
    <xf numFmtId="0" fontId="9" fillId="19" borderId="65" xfId="0" applyFont="1" applyFill="1" applyBorder="1" applyAlignment="1" applyProtection="1">
      <alignment horizontal="left" vertical="top" wrapText="1"/>
    </xf>
    <xf numFmtId="0" fontId="9" fillId="19" borderId="69" xfId="0" applyFont="1" applyFill="1" applyBorder="1" applyAlignment="1" applyProtection="1">
      <alignment horizontal="left" vertical="top" wrapText="1"/>
    </xf>
    <xf numFmtId="0" fontId="9" fillId="19" borderId="43" xfId="0" applyFont="1" applyFill="1" applyBorder="1" applyAlignment="1" applyProtection="1">
      <alignment horizontal="left" vertical="top" wrapText="1"/>
    </xf>
    <xf numFmtId="0" fontId="9" fillId="19" borderId="47" xfId="0" applyFont="1" applyFill="1" applyBorder="1" applyAlignment="1" applyProtection="1">
      <alignment horizontal="left" vertical="top" wrapText="1"/>
    </xf>
    <xf numFmtId="0" fontId="10" fillId="0" borderId="71" xfId="0" applyFont="1" applyFill="1" applyBorder="1" applyAlignment="1" applyProtection="1">
      <alignment horizontal="left" vertical="top" wrapText="1"/>
      <protection locked="0"/>
    </xf>
    <xf numFmtId="0" fontId="9" fillId="12" borderId="43" xfId="0" applyFont="1" applyFill="1" applyBorder="1" applyAlignment="1" applyProtection="1">
      <alignment horizontal="left" vertical="top" wrapText="1"/>
    </xf>
    <xf numFmtId="0" fontId="10" fillId="0" borderId="29" xfId="0" applyFont="1" applyFill="1" applyBorder="1" applyAlignment="1" applyProtection="1">
      <alignment horizontal="left" vertical="top" wrapText="1"/>
      <protection locked="0"/>
    </xf>
    <xf numFmtId="0" fontId="10" fillId="0" borderId="41" xfId="0" applyFont="1" applyFill="1" applyBorder="1" applyAlignment="1" applyProtection="1">
      <alignment horizontal="left" vertical="top" wrapText="1"/>
      <protection locked="0"/>
    </xf>
    <xf numFmtId="0" fontId="10" fillId="0" borderId="67" xfId="0" applyFont="1" applyFill="1" applyBorder="1" applyAlignment="1" applyProtection="1">
      <alignment horizontal="left" vertical="top" wrapText="1"/>
      <protection locked="0"/>
    </xf>
    <xf numFmtId="0" fontId="9" fillId="12" borderId="32" xfId="0" applyFont="1" applyFill="1" applyBorder="1" applyAlignment="1" applyProtection="1">
      <alignment horizontal="left" vertical="top" wrapText="1"/>
    </xf>
    <xf numFmtId="0" fontId="10" fillId="12" borderId="72" xfId="0" applyFont="1" applyFill="1" applyBorder="1" applyAlignment="1" applyProtection="1">
      <alignment horizontal="left" vertical="top" wrapText="1"/>
    </xf>
    <xf numFmtId="0" fontId="10" fillId="0" borderId="80" xfId="0" applyFont="1" applyFill="1" applyBorder="1" applyAlignment="1" applyProtection="1">
      <alignment horizontal="left" vertical="top" wrapText="1"/>
      <protection locked="0"/>
    </xf>
    <xf numFmtId="0" fontId="10" fillId="0" borderId="81" xfId="0" applyFont="1" applyFill="1" applyBorder="1" applyAlignment="1" applyProtection="1">
      <alignment horizontal="left" vertical="top" wrapText="1"/>
      <protection locked="0"/>
    </xf>
    <xf numFmtId="0" fontId="10" fillId="0" borderId="64" xfId="0" applyFont="1" applyFill="1" applyBorder="1" applyAlignment="1" applyProtection="1">
      <alignment horizontal="left" vertical="top" wrapText="1"/>
      <protection locked="0"/>
    </xf>
    <xf numFmtId="0" fontId="10" fillId="0" borderId="63" xfId="0" applyFont="1" applyFill="1" applyBorder="1" applyAlignment="1" applyProtection="1">
      <alignment horizontal="left" vertical="top" wrapText="1"/>
      <protection locked="0"/>
    </xf>
    <xf numFmtId="0" fontId="9" fillId="19" borderId="63" xfId="0" applyFont="1" applyFill="1" applyBorder="1" applyAlignment="1" applyProtection="1">
      <alignment horizontal="left" vertical="top" wrapText="1"/>
    </xf>
    <xf numFmtId="0" fontId="10" fillId="0" borderId="39" xfId="0" applyFont="1" applyFill="1" applyBorder="1" applyAlignment="1" applyProtection="1">
      <alignment horizontal="left" vertical="top" wrapText="1"/>
      <protection locked="0"/>
    </xf>
    <xf numFmtId="0" fontId="10" fillId="0" borderId="56" xfId="0" applyFont="1" applyFill="1" applyBorder="1" applyAlignment="1" applyProtection="1">
      <alignment horizontal="left" vertical="top" wrapText="1"/>
      <protection locked="0"/>
    </xf>
    <xf numFmtId="0" fontId="2" fillId="12" borderId="16" xfId="0" applyFont="1" applyFill="1" applyBorder="1" applyAlignment="1" applyProtection="1">
      <alignment horizontal="center" vertical="center"/>
    </xf>
    <xf numFmtId="0" fontId="2" fillId="12" borderId="15" xfId="0" applyFont="1" applyFill="1" applyBorder="1" applyAlignment="1" applyProtection="1">
      <alignment horizontal="center" vertical="center"/>
    </xf>
    <xf numFmtId="0" fontId="10" fillId="5" borderId="29" xfId="0" applyFont="1" applyFill="1" applyBorder="1" applyAlignment="1" applyProtection="1">
      <alignment horizontal="left" vertical="top" wrapText="1"/>
      <protection locked="0"/>
    </xf>
    <xf numFmtId="0" fontId="10" fillId="5" borderId="41" xfId="0" applyFont="1" applyFill="1" applyBorder="1" applyAlignment="1" applyProtection="1">
      <alignment horizontal="left" vertical="top" wrapText="1"/>
      <protection locked="0"/>
    </xf>
    <xf numFmtId="0" fontId="10" fillId="5" borderId="67" xfId="0" applyFont="1" applyFill="1" applyBorder="1" applyAlignment="1" applyProtection="1">
      <alignment horizontal="left" vertical="top" wrapText="1"/>
      <protection locked="0"/>
    </xf>
    <xf numFmtId="0" fontId="9" fillId="12" borderId="65" xfId="0" applyFont="1" applyFill="1" applyBorder="1" applyAlignment="1" applyProtection="1">
      <alignment horizontal="left" vertical="top" wrapText="1"/>
    </xf>
    <xf numFmtId="0" fontId="9" fillId="12" borderId="69" xfId="0" applyFont="1" applyFill="1" applyBorder="1" applyAlignment="1" applyProtection="1">
      <alignment horizontal="left" vertical="top" wrapText="1"/>
    </xf>
    <xf numFmtId="0" fontId="6" fillId="19" borderId="50" xfId="0" applyFont="1" applyFill="1" applyBorder="1" applyAlignment="1" applyProtection="1">
      <alignment horizontal="center" vertical="top" wrapText="1"/>
    </xf>
    <xf numFmtId="0" fontId="6" fillId="19" borderId="61" xfId="0" applyFont="1" applyFill="1" applyBorder="1" applyAlignment="1" applyProtection="1">
      <alignment horizontal="center" vertical="top" wrapText="1"/>
    </xf>
    <xf numFmtId="0" fontId="9" fillId="21" borderId="29" xfId="0" applyFont="1" applyFill="1" applyBorder="1" applyAlignment="1" applyProtection="1">
      <alignment vertical="top" wrapText="1"/>
    </xf>
    <xf numFmtId="0" fontId="9" fillId="21" borderId="18" xfId="0" applyFont="1" applyFill="1" applyBorder="1" applyAlignment="1" applyProtection="1">
      <alignment vertical="top" wrapText="1"/>
    </xf>
    <xf numFmtId="0" fontId="9" fillId="21" borderId="65" xfId="0" applyFont="1" applyFill="1" applyBorder="1" applyAlignment="1" applyProtection="1">
      <alignment horizontal="left" vertical="top" wrapText="1"/>
      <protection locked="0"/>
    </xf>
    <xf numFmtId="0" fontId="9" fillId="21" borderId="69" xfId="0" applyFont="1" applyFill="1" applyBorder="1" applyAlignment="1" applyProtection="1">
      <alignment horizontal="left" vertical="top" wrapText="1"/>
      <protection locked="0"/>
    </xf>
    <xf numFmtId="0" fontId="10" fillId="0" borderId="0" xfId="0" applyFont="1" applyFill="1" applyBorder="1" applyAlignment="1" applyProtection="1">
      <alignment vertical="top" wrapText="1"/>
      <protection locked="0"/>
    </xf>
    <xf numFmtId="0" fontId="2" fillId="21" borderId="24" xfId="0" applyFont="1" applyFill="1" applyBorder="1" applyAlignment="1" applyProtection="1">
      <alignment horizontal="center" vertical="top"/>
    </xf>
    <xf numFmtId="0" fontId="2" fillId="21" borderId="21" xfId="0" applyFont="1" applyFill="1" applyBorder="1" applyAlignment="1" applyProtection="1">
      <alignment horizontal="center" vertical="top"/>
    </xf>
    <xf numFmtId="0" fontId="2" fillId="33" borderId="24" xfId="0" applyFont="1" applyFill="1" applyBorder="1" applyAlignment="1" applyProtection="1">
      <alignment horizontal="center" vertical="top"/>
    </xf>
    <xf numFmtId="0" fontId="2" fillId="33" borderId="21" xfId="0" applyFont="1" applyFill="1" applyBorder="1" applyAlignment="1" applyProtection="1">
      <alignment horizontal="center" vertical="top"/>
    </xf>
    <xf numFmtId="0" fontId="9" fillId="7" borderId="39" xfId="0" applyFont="1" applyFill="1" applyBorder="1" applyAlignment="1" applyProtection="1">
      <alignment vertical="top" wrapText="1"/>
    </xf>
    <xf numFmtId="0" fontId="9" fillId="7" borderId="71" xfId="0" applyFont="1" applyFill="1" applyBorder="1" applyAlignment="1" applyProtection="1">
      <alignment vertical="top" wrapText="1"/>
    </xf>
    <xf numFmtId="0" fontId="9" fillId="19" borderId="6" xfId="0" applyFont="1" applyFill="1" applyBorder="1" applyAlignment="1" applyProtection="1">
      <alignment horizontal="left" vertical="top" wrapText="1"/>
    </xf>
    <xf numFmtId="0" fontId="2" fillId="19" borderId="24" xfId="0" applyFont="1" applyFill="1" applyBorder="1" applyAlignment="1" applyProtection="1">
      <alignment horizontal="center" vertical="center"/>
    </xf>
    <xf numFmtId="0" fontId="2" fillId="19" borderId="21" xfId="0" applyFont="1" applyFill="1" applyBorder="1" applyAlignment="1" applyProtection="1">
      <alignment horizontal="center" vertical="center"/>
    </xf>
    <xf numFmtId="0" fontId="9" fillId="19" borderId="68" xfId="0" applyFont="1" applyFill="1" applyBorder="1" applyAlignment="1" applyProtection="1">
      <alignment horizontal="left" vertical="top" wrapText="1"/>
    </xf>
    <xf numFmtId="0" fontId="9" fillId="19" borderId="66" xfId="0" applyFont="1" applyFill="1" applyBorder="1" applyAlignment="1" applyProtection="1">
      <alignment horizontal="left" vertical="top" wrapText="1"/>
    </xf>
    <xf numFmtId="0" fontId="9" fillId="7" borderId="61" xfId="0" applyFont="1" applyFill="1" applyBorder="1" applyAlignment="1" applyProtection="1">
      <alignment vertical="top" wrapText="1"/>
    </xf>
    <xf numFmtId="0" fontId="9" fillId="7" borderId="21" xfId="0" applyFont="1" applyFill="1" applyBorder="1" applyAlignment="1" applyProtection="1">
      <alignment vertical="top" wrapText="1"/>
    </xf>
    <xf numFmtId="0" fontId="2" fillId="19" borderId="75" xfId="0" applyFont="1" applyFill="1" applyBorder="1" applyAlignment="1" applyProtection="1">
      <alignment horizontal="center" vertical="center"/>
    </xf>
    <xf numFmtId="0" fontId="2" fillId="19" borderId="40" xfId="0" applyFont="1" applyFill="1" applyBorder="1" applyAlignment="1" applyProtection="1">
      <alignment horizontal="center" vertical="center"/>
    </xf>
    <xf numFmtId="0" fontId="33" fillId="2" borderId="24" xfId="0" applyFont="1" applyFill="1" applyBorder="1" applyAlignment="1" applyProtection="1">
      <alignment horizontal="center" vertical="center"/>
    </xf>
    <xf numFmtId="0" fontId="33" fillId="2" borderId="21" xfId="0" applyFont="1" applyFill="1" applyBorder="1" applyAlignment="1" applyProtection="1">
      <alignment horizontal="center" vertical="center"/>
    </xf>
    <xf numFmtId="0" fontId="5" fillId="31" borderId="23" xfId="0" applyFont="1" applyFill="1" applyBorder="1" applyAlignment="1" applyProtection="1">
      <alignment horizontal="left" vertical="top"/>
    </xf>
    <xf numFmtId="0" fontId="5" fillId="31" borderId="10" xfId="0" applyFont="1" applyFill="1" applyBorder="1" applyAlignment="1" applyProtection="1">
      <alignment horizontal="left" vertical="top"/>
    </xf>
    <xf numFmtId="0" fontId="4" fillId="31" borderId="23" xfId="0" applyFont="1" applyFill="1" applyBorder="1" applyAlignment="1" applyProtection="1">
      <alignment horizontal="left" vertical="top"/>
    </xf>
    <xf numFmtId="0" fontId="4" fillId="31" borderId="10" xfId="0" applyFont="1" applyFill="1" applyBorder="1" applyAlignment="1" applyProtection="1">
      <alignment horizontal="left" vertical="top"/>
    </xf>
  </cellXfs>
  <cellStyles count="1">
    <cellStyle name="Normal" xfId="0" builtinId="0"/>
  </cellStyles>
  <dxfs count="140">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
      <fill>
        <patternFill>
          <bgColor rgb="FF00B050"/>
        </patternFill>
      </fill>
    </dxf>
    <dxf>
      <fill>
        <patternFill>
          <bgColor rgb="FF92D050"/>
        </patternFill>
      </fill>
    </dxf>
    <dxf>
      <fill>
        <patternFill>
          <bgColor rgb="FFFFC000"/>
        </patternFill>
      </fill>
    </dxf>
    <dxf>
      <fill>
        <patternFill>
          <bgColor rgb="FFFF0000"/>
        </patternFill>
      </fill>
    </dxf>
    <dxf>
      <fill>
        <patternFill>
          <bgColor rgb="FF92D050"/>
        </patternFill>
      </fill>
    </dxf>
    <dxf>
      <fill>
        <patternFill>
          <bgColor rgb="FFFFFF00"/>
        </patternFill>
      </fill>
    </dxf>
    <dxf>
      <fill>
        <patternFill>
          <bgColor rgb="FFFFC000"/>
        </patternFill>
      </fill>
    </dxf>
    <dxf>
      <fill>
        <patternFill>
          <bgColor rgb="FFFF0000"/>
        </patternFill>
      </fill>
    </dxf>
  </dxfs>
  <tableStyles count="0" defaultTableStyle="TableStyleMedium9" defaultPivotStyle="PivotStyleLight16"/>
  <colors>
    <mruColors>
      <color rgb="FF785B97"/>
      <color rgb="FFB1A0C7"/>
      <color rgb="FF72569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worksheet" Target="worksheets/sheet4.xml"/><Relationship Id="rId9" Type="http://schemas.openxmlformats.org/officeDocument/2006/relationships/customXml" Target="../customXml/item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fr-FR"/>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480074074074074"/>
          <c:y val="0.19215092592592592"/>
          <c:w val="0.50986481481481483"/>
          <c:h val="0.50986481481481483"/>
        </c:manualLayout>
      </c:layout>
      <c:radarChart>
        <c:radarStyle val="marker"/>
        <c:varyColors val="0"/>
        <c:ser>
          <c:idx val="0"/>
          <c:order val="0"/>
          <c:tx>
            <c:v>Present profile</c:v>
          </c:tx>
          <c:spPr>
            <a:ln>
              <a:solidFill>
                <a:srgbClr val="C00000"/>
              </a:solidFill>
            </a:ln>
          </c:spPr>
          <c:marker>
            <c:symbol val="diamond"/>
            <c:size val="7"/>
            <c:spPr>
              <a:solidFill>
                <a:srgbClr val="C00000"/>
              </a:solidFill>
              <a:ln cmpd="sng">
                <a:solidFill>
                  <a:srgbClr val="C00000"/>
                </a:solidFill>
              </a:ln>
            </c:spPr>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Profile!$D$14:$D$19</c:f>
              <c:numCache>
                <c:formatCode>0.00</c:formatCode>
                <c:ptCount val="6"/>
                <c:pt idx="0">
                  <c:v>2.875</c:v>
                </c:pt>
                <c:pt idx="1">
                  <c:v>2.5</c:v>
                </c:pt>
                <c:pt idx="2">
                  <c:v>2</c:v>
                </c:pt>
                <c:pt idx="3">
                  <c:v>2</c:v>
                </c:pt>
                <c:pt idx="4">
                  <c:v>2.5</c:v>
                </c:pt>
                <c:pt idx="5">
                  <c:v>1.9583333333333335</c:v>
                </c:pt>
              </c:numCache>
            </c:numRef>
          </c:val>
          <c:extLst>
            <c:ext xmlns:c16="http://schemas.microsoft.com/office/drawing/2014/chart" uri="{C3380CC4-5D6E-409C-BE32-E72D297353CC}">
              <c16:uniqueId val="{00000000-7231-4238-AB9D-D507F035D678}"/>
            </c:ext>
          </c:extLst>
        </c:ser>
        <c:ser>
          <c:idx val="2"/>
          <c:order val="1"/>
          <c:tx>
            <c:strRef>
              <c:f>Profile!$F$12</c:f>
              <c:strCache>
                <c:ptCount val="1"/>
                <c:pt idx="0">
                  <c:v>Previous profile</c:v>
                </c:pt>
              </c:strCache>
            </c:strRef>
          </c:tx>
          <c:marker>
            <c:symbol val="none"/>
          </c:marker>
          <c:cat>
            <c:strRef>
              <c:f>Profile!$A$14:$B$19</c:f>
              <c:strCache>
                <c:ptCount val="6"/>
                <c:pt idx="0">
                  <c:v>1. WORKING CONDITIONS</c:v>
                </c:pt>
                <c:pt idx="1">
                  <c:v>2. LAND &amp; WATER RIGHTS</c:v>
                </c:pt>
                <c:pt idx="2">
                  <c:v>3. GENDER EQUALITY</c:v>
                </c:pt>
                <c:pt idx="3">
                  <c:v>4. FOOD AND NUTRITION SECURITY</c:v>
                </c:pt>
                <c:pt idx="4">
                  <c:v>5. SOCIAL CAPITAL</c:v>
                </c:pt>
                <c:pt idx="5">
                  <c:v>6. LIVING CONDITIONS</c:v>
                </c:pt>
              </c:strCache>
            </c:strRef>
          </c:cat>
          <c:val>
            <c:numRef>
              <c:f>Profile!$G$14:$G$19</c:f>
              <c:numCache>
                <c:formatCode>0.00</c:formatCode>
                <c:ptCount val="6"/>
                <c:pt idx="0">
                  <c:v>0</c:v>
                </c:pt>
                <c:pt idx="1">
                  <c:v>0</c:v>
                </c:pt>
                <c:pt idx="2">
                  <c:v>0</c:v>
                </c:pt>
                <c:pt idx="3">
                  <c:v>0</c:v>
                </c:pt>
                <c:pt idx="4">
                  <c:v>0</c:v>
                </c:pt>
                <c:pt idx="5">
                  <c:v>0</c:v>
                </c:pt>
              </c:numCache>
            </c:numRef>
          </c:val>
          <c:extLst>
            <c:ext xmlns:c16="http://schemas.microsoft.com/office/drawing/2014/chart" uri="{C3380CC4-5D6E-409C-BE32-E72D297353CC}">
              <c16:uniqueId val="{00000001-7231-4238-AB9D-D507F035D678}"/>
            </c:ext>
          </c:extLst>
        </c:ser>
        <c:dLbls>
          <c:showLegendKey val="0"/>
          <c:showVal val="0"/>
          <c:showCatName val="0"/>
          <c:showSerName val="0"/>
          <c:showPercent val="0"/>
          <c:showBubbleSize val="0"/>
        </c:dLbls>
        <c:axId val="88164224"/>
        <c:axId val="88165760"/>
      </c:radarChart>
      <c:catAx>
        <c:axId val="88164224"/>
        <c:scaling>
          <c:orientation val="minMax"/>
        </c:scaling>
        <c:delete val="0"/>
        <c:axPos val="b"/>
        <c:majorGridlines/>
        <c:numFmt formatCode="@" sourceLinked="0"/>
        <c:majorTickMark val="none"/>
        <c:minorTickMark val="none"/>
        <c:tickLblPos val="nextTo"/>
        <c:spPr>
          <a:ln w="9525">
            <a:noFill/>
          </a:ln>
        </c:spPr>
        <c:txPr>
          <a:bodyPr rot="0" vert="horz"/>
          <a:lstStyle/>
          <a:p>
            <a:pPr>
              <a:defRPr b="1"/>
            </a:pPr>
            <a:endParaRPr lang="fr-FR"/>
          </a:p>
        </c:txPr>
        <c:crossAx val="88165760"/>
        <c:crosses val="autoZero"/>
        <c:auto val="0"/>
        <c:lblAlgn val="ctr"/>
        <c:lblOffset val="100"/>
        <c:noMultiLvlLbl val="0"/>
      </c:catAx>
      <c:valAx>
        <c:axId val="88165760"/>
        <c:scaling>
          <c:orientation val="minMax"/>
          <c:max val="4"/>
          <c:min val="0"/>
        </c:scaling>
        <c:delete val="0"/>
        <c:axPos val="l"/>
        <c:majorGridlines/>
        <c:numFmt formatCode="@" sourceLinked="0"/>
        <c:majorTickMark val="out"/>
        <c:minorTickMark val="none"/>
        <c:tickLblPos val="nextTo"/>
        <c:txPr>
          <a:bodyPr rot="0" vert="horz"/>
          <a:lstStyle/>
          <a:p>
            <a:pPr>
              <a:defRPr/>
            </a:pPr>
            <a:endParaRPr lang="fr-FR"/>
          </a:p>
        </c:txPr>
        <c:crossAx val="88164224"/>
        <c:crosses val="autoZero"/>
        <c:crossBetween val="between"/>
      </c:valAx>
    </c:plotArea>
    <c:legend>
      <c:legendPos val="b"/>
      <c:layout/>
      <c:overlay val="1"/>
    </c:legend>
    <c:plotVisOnly val="1"/>
    <c:dispBlanksAs val="gap"/>
    <c:showDLblsOverMax val="0"/>
  </c:chart>
  <c:spPr>
    <a:solidFill>
      <a:schemeClr val="bg1"/>
    </a:solidFill>
  </c:spPr>
  <c:printSettings>
    <c:headerFooter alignWithMargins="0"/>
    <c:pageMargins b="1" l="0.750000000000003" r="0.750000000000003" t="1" header="0.5" footer="0.5"/>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absolute">
    <xdr:from>
      <xdr:col>7</xdr:col>
      <xdr:colOff>134992</xdr:colOff>
      <xdr:row>3</xdr:row>
      <xdr:rowOff>99520</xdr:rowOff>
    </xdr:from>
    <xdr:to>
      <xdr:col>15</xdr:col>
      <xdr:colOff>300626</xdr:colOff>
      <xdr:row>21</xdr:row>
      <xdr:rowOff>1241101</xdr:rowOff>
    </xdr:to>
    <xdr:graphicFrame macro="">
      <xdr:nvGraphicFramePr>
        <xdr:cNvPr id="4097" name="Chart 1"/>
        <xdr:cNvGraphicFramePr>
          <a:graphicFrameLocks noChangeAspect="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Thèm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J29"/>
  <sheetViews>
    <sheetView view="pageBreakPreview" zoomScaleNormal="100" zoomScaleSheetLayoutView="100" workbookViewId="0">
      <pane ySplit="3" topLeftCell="A4" activePane="bottomLeft" state="frozen"/>
      <selection pane="bottomLeft" activeCell="D6" sqref="D6"/>
    </sheetView>
  </sheetViews>
  <sheetFormatPr baseColWidth="10" defaultColWidth="8.85546875" defaultRowHeight="12.75" x14ac:dyDescent="0.2"/>
  <cols>
    <col min="1" max="1" width="20" style="95" customWidth="1"/>
    <col min="2" max="2" width="13.28515625" style="95" customWidth="1"/>
    <col min="3" max="3" width="14.28515625" style="95" customWidth="1"/>
    <col min="4" max="4" width="10.42578125" style="95" customWidth="1"/>
    <col min="5" max="5" width="8.42578125" style="95" customWidth="1"/>
    <col min="6" max="6" width="13.42578125" style="95" customWidth="1"/>
    <col min="7" max="7" width="11.28515625" style="95" customWidth="1"/>
    <col min="8" max="8" width="8.85546875" style="95"/>
    <col min="9" max="9" width="10.85546875" style="95" hidden="1" customWidth="1"/>
    <col min="10" max="16384" width="8.85546875" style="95"/>
  </cols>
  <sheetData>
    <row r="1" spans="1:10" ht="22.5" customHeight="1" thickBot="1" x14ac:dyDescent="0.25">
      <c r="A1" s="454" t="s">
        <v>211</v>
      </c>
      <c r="B1" s="455"/>
      <c r="C1" s="456"/>
      <c r="D1" s="410" t="s">
        <v>27</v>
      </c>
      <c r="E1" s="340"/>
      <c r="F1" s="425" t="s">
        <v>220</v>
      </c>
      <c r="G1" s="426"/>
      <c r="I1" s="228"/>
    </row>
    <row r="2" spans="1:10" ht="16.5" customHeight="1" thickBot="1" x14ac:dyDescent="0.25">
      <c r="A2" s="412"/>
      <c r="B2" s="413"/>
      <c r="C2" s="413"/>
      <c r="D2" s="341" t="s">
        <v>124</v>
      </c>
      <c r="E2" s="427" t="s">
        <v>221</v>
      </c>
      <c r="F2" s="427"/>
      <c r="G2" s="428"/>
    </row>
    <row r="3" spans="1:10" ht="18" customHeight="1" thickBot="1" x14ac:dyDescent="0.25">
      <c r="A3" s="16" t="s">
        <v>25</v>
      </c>
      <c r="B3" s="429" t="s">
        <v>222</v>
      </c>
      <c r="C3" s="430"/>
      <c r="D3" s="17"/>
      <c r="E3" s="14"/>
      <c r="F3" s="14"/>
      <c r="G3" s="15"/>
      <c r="J3" s="296"/>
    </row>
    <row r="4" spans="1:10" ht="13.5" customHeight="1" x14ac:dyDescent="0.2">
      <c r="A4" s="13"/>
      <c r="B4" s="14"/>
      <c r="C4" s="14"/>
      <c r="D4" s="14"/>
      <c r="E4" s="14"/>
      <c r="F4" s="14"/>
      <c r="G4" s="15"/>
      <c r="J4" s="424"/>
    </row>
    <row r="5" spans="1:10" ht="20.25" customHeight="1" x14ac:dyDescent="0.2">
      <c r="A5" s="14"/>
      <c r="B5" s="14"/>
      <c r="C5" s="14"/>
      <c r="D5" s="14"/>
      <c r="E5" s="14"/>
      <c r="F5" s="14"/>
      <c r="G5" s="15"/>
      <c r="J5" s="424"/>
    </row>
    <row r="6" spans="1:10" ht="18" customHeight="1" x14ac:dyDescent="0.2">
      <c r="A6" s="14"/>
      <c r="B6" s="14"/>
      <c r="C6" s="14"/>
      <c r="D6" s="14"/>
      <c r="E6" s="14"/>
      <c r="F6" s="14"/>
      <c r="G6" s="15"/>
      <c r="J6" s="424"/>
    </row>
    <row r="7" spans="1:10" ht="18" customHeight="1" x14ac:dyDescent="0.2">
      <c r="A7" s="14"/>
      <c r="B7" s="14"/>
      <c r="C7" s="14"/>
      <c r="D7" s="14"/>
      <c r="E7" s="14"/>
      <c r="F7" s="14"/>
      <c r="G7" s="15"/>
    </row>
    <row r="8" spans="1:10" ht="18" customHeight="1" x14ac:dyDescent="0.2">
      <c r="A8" s="14"/>
      <c r="B8" s="14"/>
      <c r="C8" s="14"/>
      <c r="D8" s="14"/>
      <c r="E8" s="14"/>
      <c r="F8" s="14"/>
      <c r="G8" s="15"/>
    </row>
    <row r="9" spans="1:10" ht="18" customHeight="1" x14ac:dyDescent="0.2">
      <c r="A9" s="14"/>
      <c r="B9" s="14"/>
      <c r="C9" s="14"/>
      <c r="D9" s="14"/>
      <c r="E9" s="14"/>
      <c r="F9" s="14"/>
      <c r="G9" s="15"/>
    </row>
    <row r="10" spans="1:10" ht="6" customHeight="1" thickBot="1" x14ac:dyDescent="0.25">
      <c r="A10" s="13"/>
      <c r="B10" s="14"/>
      <c r="C10" s="14"/>
      <c r="D10" s="14"/>
      <c r="E10" s="14"/>
      <c r="F10" s="14"/>
      <c r="G10" s="15"/>
    </row>
    <row r="11" spans="1:10" ht="13.5" hidden="1" thickBot="1" x14ac:dyDescent="0.25">
      <c r="A11" s="13"/>
      <c r="B11" s="14"/>
      <c r="C11" s="14"/>
      <c r="D11" s="14"/>
      <c r="E11" s="14"/>
      <c r="F11" s="14"/>
      <c r="G11" s="15"/>
    </row>
    <row r="12" spans="1:10" ht="13.5" thickBot="1" x14ac:dyDescent="0.25">
      <c r="A12" s="446" t="s">
        <v>83</v>
      </c>
      <c r="B12" s="447"/>
      <c r="C12" s="450" t="s">
        <v>84</v>
      </c>
      <c r="D12" s="451"/>
      <c r="E12" s="431" t="s">
        <v>7</v>
      </c>
      <c r="F12" s="18" t="s">
        <v>85</v>
      </c>
      <c r="G12" s="19" t="str">
        <f>Register!H3</f>
        <v>../../20..</v>
      </c>
    </row>
    <row r="13" spans="1:10" ht="13.5" thickBot="1" x14ac:dyDescent="0.25">
      <c r="A13" s="448"/>
      <c r="B13" s="449"/>
      <c r="C13" s="88" t="s">
        <v>87</v>
      </c>
      <c r="D13" s="89" t="s">
        <v>88</v>
      </c>
      <c r="E13" s="432"/>
      <c r="F13" s="20" t="s">
        <v>87</v>
      </c>
      <c r="G13" s="21" t="s">
        <v>88</v>
      </c>
      <c r="I13" s="229" t="s">
        <v>15</v>
      </c>
    </row>
    <row r="14" spans="1:10" ht="15" x14ac:dyDescent="0.2">
      <c r="A14" s="436" t="str">
        <f>Register!A5</f>
        <v>1. WORKING CONDITIONS</v>
      </c>
      <c r="B14" s="437"/>
      <c r="C14" s="342" t="str">
        <f>Register!C10</f>
        <v>Substantial</v>
      </c>
      <c r="D14" s="326">
        <f>Register!B10</f>
        <v>2.875</v>
      </c>
      <c r="E14" s="327" t="str">
        <f>Register!D10</f>
        <v>↑</v>
      </c>
      <c r="F14" s="22" t="str">
        <f>Register!I10</f>
        <v>Not at all</v>
      </c>
      <c r="G14" s="333">
        <f>Register!H10</f>
        <v>0</v>
      </c>
      <c r="I14" s="230" t="e">
        <f>Register!#REF!</f>
        <v>#REF!</v>
      </c>
    </row>
    <row r="15" spans="1:10" ht="15" x14ac:dyDescent="0.2">
      <c r="A15" s="438" t="str">
        <f>Register!A11</f>
        <v>2. LAND &amp; WATER RIGHTS</v>
      </c>
      <c r="B15" s="439"/>
      <c r="C15" s="343" t="str">
        <f>Register!C15</f>
        <v>Substantial</v>
      </c>
      <c r="D15" s="328">
        <f>Register!B15</f>
        <v>2.5</v>
      </c>
      <c r="E15" s="329" t="str">
        <f>Register!D15</f>
        <v>↑</v>
      </c>
      <c r="F15" s="23" t="str">
        <f>Register!I15</f>
        <v>Not at all</v>
      </c>
      <c r="G15" s="334">
        <f>Register!H15</f>
        <v>0</v>
      </c>
      <c r="I15" s="231" t="e">
        <f>Register!#REF!</f>
        <v>#REF!</v>
      </c>
    </row>
    <row r="16" spans="1:10" ht="15" x14ac:dyDescent="0.2">
      <c r="A16" s="440" t="str">
        <f>Register!A16</f>
        <v>3. GENDER EQUALITY</v>
      </c>
      <c r="B16" s="441"/>
      <c r="C16" s="343" t="str">
        <f>Register!C22</f>
        <v>Moderate/Low</v>
      </c>
      <c r="D16" s="328">
        <f>Register!B22</f>
        <v>2</v>
      </c>
      <c r="E16" s="329" t="str">
        <f>Register!D22</f>
        <v>↑</v>
      </c>
      <c r="F16" s="23" t="str">
        <f>Register!I22</f>
        <v>Not at all</v>
      </c>
      <c r="G16" s="334">
        <f>Register!H22</f>
        <v>0</v>
      </c>
      <c r="I16" s="231" t="e">
        <f>Register!#REF!</f>
        <v>#REF!</v>
      </c>
    </row>
    <row r="17" spans="1:9" ht="15" x14ac:dyDescent="0.2">
      <c r="A17" s="442" t="str">
        <f>Register!A23</f>
        <v>4. FOOD AND NUTRITION SECURITY</v>
      </c>
      <c r="B17" s="443"/>
      <c r="C17" s="343" t="str">
        <f>Register!C28</f>
        <v>Moderate/Low</v>
      </c>
      <c r="D17" s="328">
        <f>Register!B28</f>
        <v>2</v>
      </c>
      <c r="E17" s="329" t="str">
        <f>Register!D28</f>
        <v>↑</v>
      </c>
      <c r="F17" s="23" t="str">
        <f>Register!I28</f>
        <v>Not at all</v>
      </c>
      <c r="G17" s="334">
        <f>Register!H28</f>
        <v>0</v>
      </c>
      <c r="I17" s="231" t="e">
        <f>Register!#REF!</f>
        <v>#REF!</v>
      </c>
    </row>
    <row r="18" spans="1:9" ht="15" x14ac:dyDescent="0.2">
      <c r="A18" s="452" t="str">
        <f>Register!A29</f>
        <v>5. SOCIAL CAPITAL</v>
      </c>
      <c r="B18" s="453"/>
      <c r="C18" s="343" t="str">
        <f>Register!C33</f>
        <v>Substantial</v>
      </c>
      <c r="D18" s="330">
        <f>Register!B33</f>
        <v>2.5</v>
      </c>
      <c r="E18" s="329" t="str">
        <f>Register!D33</f>
        <v>↑</v>
      </c>
      <c r="F18" s="319" t="str">
        <f>Register!I33</f>
        <v>Not at all</v>
      </c>
      <c r="G18" s="334">
        <f>Register!H33</f>
        <v>0</v>
      </c>
      <c r="I18" s="318"/>
    </row>
    <row r="19" spans="1:9" ht="15.75" thickBot="1" x14ac:dyDescent="0.25">
      <c r="A19" s="444" t="str">
        <f>Register!A34</f>
        <v>6. LIVING CONDITIONS</v>
      </c>
      <c r="B19" s="445"/>
      <c r="C19" s="344" t="str">
        <f>Register!C39</f>
        <v>Moderate/Low</v>
      </c>
      <c r="D19" s="331">
        <f>Register!B39</f>
        <v>1.9583333333333335</v>
      </c>
      <c r="E19" s="332" t="str">
        <f>Register!D39</f>
        <v>↑</v>
      </c>
      <c r="F19" s="24" t="str">
        <f>Register!I39</f>
        <v>Not at all</v>
      </c>
      <c r="G19" s="335">
        <f>Register!H39</f>
        <v>0</v>
      </c>
      <c r="I19" s="232" t="e">
        <f>Register!#REF!</f>
        <v>#REF!</v>
      </c>
    </row>
    <row r="20" spans="1:9" s="116" customFormat="1" ht="9" customHeight="1" thickBot="1" x14ac:dyDescent="0.25">
      <c r="A20" s="25"/>
      <c r="B20" s="26"/>
      <c r="C20" s="26"/>
      <c r="D20" s="26"/>
      <c r="E20" s="14"/>
      <c r="F20" s="27"/>
      <c r="G20" s="15"/>
      <c r="I20" s="233" t="e">
        <f>AVERAGE(I14:I19)</f>
        <v>#REF!</v>
      </c>
    </row>
    <row r="21" spans="1:9" ht="13.5" thickBot="1" x14ac:dyDescent="0.25">
      <c r="A21" s="433" t="s">
        <v>8</v>
      </c>
      <c r="B21" s="434"/>
      <c r="C21" s="434"/>
      <c r="D21" s="434"/>
      <c r="E21" s="434"/>
      <c r="F21" s="434"/>
      <c r="G21" s="435"/>
    </row>
    <row r="22" spans="1:9" ht="107.25" customHeight="1" thickBot="1" x14ac:dyDescent="0.25">
      <c r="A22" s="457" t="s">
        <v>324</v>
      </c>
      <c r="B22" s="458"/>
      <c r="C22" s="458"/>
      <c r="D22" s="458"/>
      <c r="E22" s="458"/>
      <c r="F22" s="458"/>
      <c r="G22" s="459"/>
    </row>
    <row r="23" spans="1:9" ht="7.5" customHeight="1" thickBot="1" x14ac:dyDescent="0.25">
      <c r="A23" s="13"/>
      <c r="B23" s="14"/>
      <c r="C23" s="14"/>
      <c r="D23" s="14"/>
      <c r="E23" s="14"/>
      <c r="F23" s="14"/>
      <c r="G23" s="15"/>
    </row>
    <row r="24" spans="1:9" ht="13.5" thickBot="1" x14ac:dyDescent="0.25">
      <c r="A24" s="460" t="s">
        <v>89</v>
      </c>
      <c r="B24" s="461"/>
      <c r="C24" s="461"/>
      <c r="D24" s="466"/>
      <c r="E24" s="466"/>
      <c r="F24" s="466"/>
      <c r="G24" s="467"/>
    </row>
    <row r="25" spans="1:9" ht="105.75" customHeight="1" thickBot="1" x14ac:dyDescent="0.25">
      <c r="A25" s="457" t="s">
        <v>323</v>
      </c>
      <c r="B25" s="458"/>
      <c r="C25" s="458"/>
      <c r="D25" s="458"/>
      <c r="E25" s="458"/>
      <c r="F25" s="458"/>
      <c r="G25" s="459"/>
    </row>
    <row r="26" spans="1:9" ht="13.5" thickBot="1" x14ac:dyDescent="0.25">
      <c r="A26" s="460" t="s">
        <v>90</v>
      </c>
      <c r="B26" s="461"/>
      <c r="C26" s="461"/>
      <c r="D26" s="461"/>
      <c r="E26" s="461"/>
      <c r="F26" s="461"/>
      <c r="G26" s="462"/>
    </row>
    <row r="27" spans="1:9" ht="83.25" customHeight="1" thickBot="1" x14ac:dyDescent="0.25">
      <c r="A27" s="463"/>
      <c r="B27" s="464"/>
      <c r="C27" s="464"/>
      <c r="D27" s="464"/>
      <c r="E27" s="464"/>
      <c r="F27" s="464"/>
      <c r="G27" s="465"/>
    </row>
    <row r="28" spans="1:9" ht="13.5" thickBot="1" x14ac:dyDescent="0.25">
      <c r="A28" s="460" t="s">
        <v>17</v>
      </c>
      <c r="B28" s="461"/>
      <c r="C28" s="461"/>
      <c r="D28" s="461"/>
      <c r="E28" s="461"/>
      <c r="F28" s="461"/>
      <c r="G28" s="462"/>
    </row>
    <row r="29" spans="1:9" ht="83.25" customHeight="1" thickBot="1" x14ac:dyDescent="0.25">
      <c r="A29" s="457" t="s">
        <v>328</v>
      </c>
      <c r="B29" s="458"/>
      <c r="C29" s="458"/>
      <c r="D29" s="458"/>
      <c r="E29" s="458"/>
      <c r="F29" s="458"/>
      <c r="G29" s="459"/>
    </row>
  </sheetData>
  <sheetProtection password="CC15" sheet="1" objects="1" scenarios="1" formatRows="0"/>
  <mergeCells count="21">
    <mergeCell ref="A29:G29"/>
    <mergeCell ref="A28:G28"/>
    <mergeCell ref="A22:G22"/>
    <mergeCell ref="A25:G25"/>
    <mergeCell ref="A26:G26"/>
    <mergeCell ref="A27:G27"/>
    <mergeCell ref="A24:G24"/>
    <mergeCell ref="F1:G1"/>
    <mergeCell ref="E2:G2"/>
    <mergeCell ref="B3:C3"/>
    <mergeCell ref="E12:E13"/>
    <mergeCell ref="A21:G21"/>
    <mergeCell ref="A14:B14"/>
    <mergeCell ref="A15:B15"/>
    <mergeCell ref="A16:B16"/>
    <mergeCell ref="A17:B17"/>
    <mergeCell ref="A19:B19"/>
    <mergeCell ref="A12:B13"/>
    <mergeCell ref="C12:D12"/>
    <mergeCell ref="A18:B18"/>
    <mergeCell ref="A1:C1"/>
  </mergeCells>
  <phoneticPr fontId="1" type="noConversion"/>
  <conditionalFormatting sqref="A8:G9">
    <cfRule type="cellIs" dxfId="139" priority="1" operator="equal">
      <formula>"High"</formula>
    </cfRule>
    <cfRule type="cellIs" dxfId="138" priority="2" operator="equal">
      <formula>"Substantial"</formula>
    </cfRule>
    <cfRule type="cellIs" dxfId="137" priority="3" operator="equal">
      <formula>"Moderate"</formula>
    </cfRule>
    <cfRule type="cellIs" dxfId="136" priority="4" operator="equal">
      <formula>"Low"</formula>
    </cfRule>
  </conditionalFormatting>
  <pageMargins left="0.70866141732283505" right="0.70866141732283505" top="0.74803149606299202" bottom="0.74803149606299202" header="0.31496062992126" footer="0.31496062992126"/>
  <pageSetup paperSize="9" scale="97" orientation="portrait" r:id="rId1"/>
  <headerFooter alignWithMargins="0"/>
  <colBreaks count="1" manualBreakCount="1">
    <brk id="7" max="1048575" man="1"/>
  </colBreaks>
  <drawing r:id="rId2"/>
  <extLst>
    <ext xmlns:x14="http://schemas.microsoft.com/office/spreadsheetml/2009/9/main" uri="{78C0D931-6437-407d-A8EE-F0AAD7539E65}">
      <x14:conditionalFormattings>
        <x14:conditionalFormatting xmlns:xm="http://schemas.microsoft.com/office/excel/2006/main">
          <x14:cfRule type="cellIs" priority="9" operator="equal" id="{34BB3A6B-5693-4104-B882-7EC3C2744687}">
            <xm:f>Register!$L$6</xm:f>
            <x14:dxf>
              <fill>
                <patternFill>
                  <bgColor rgb="FFFF0000"/>
                </patternFill>
              </fill>
            </x14:dxf>
          </x14:cfRule>
          <x14:cfRule type="cellIs" priority="10" operator="equal" id="{92867827-A734-4EBD-859A-FC93914BAC5D}">
            <xm:f>Register!$L$5</xm:f>
            <x14:dxf>
              <fill>
                <patternFill>
                  <bgColor rgb="FFFFC000"/>
                </patternFill>
              </fill>
            </x14:dxf>
          </x14:cfRule>
          <x14:cfRule type="cellIs" priority="11" operator="equal" id="{F24A8D15-038A-4A74-8DFE-EBD1E2C1A6B6}">
            <xm:f>Register!$L$4</xm:f>
            <x14:dxf>
              <fill>
                <patternFill>
                  <bgColor rgb="FF92D050"/>
                </patternFill>
              </fill>
            </x14:dxf>
          </x14:cfRule>
          <x14:cfRule type="cellIs" priority="12" operator="equal" id="{4E30DD93-1A47-4844-9856-E0E8EBD88FFA}">
            <xm:f>Register!$L$3</xm:f>
            <x14:dxf>
              <fill>
                <patternFill>
                  <bgColor rgb="FF00B050"/>
                </patternFill>
              </fill>
            </x14:dxf>
          </x14:cfRule>
          <xm:sqref>A5:G17 A19:G19 A18 C18:G18</xm:sqref>
        </x14:conditionalFormatting>
      </x14:conditionalFormattings>
    </ex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O52"/>
  <sheetViews>
    <sheetView tabSelected="1" zoomScale="80" zoomScaleNormal="80" zoomScaleSheetLayoutView="100" workbookViewId="0">
      <pane ySplit="4" topLeftCell="A26" activePane="bottomLeft" state="frozen"/>
      <selection pane="bottomLeft" activeCell="E12" sqref="E12"/>
    </sheetView>
  </sheetViews>
  <sheetFormatPr baseColWidth="10" defaultColWidth="8.85546875" defaultRowHeight="12.75" x14ac:dyDescent="0.2"/>
  <cols>
    <col min="1" max="1" width="36.7109375" style="14" customWidth="1"/>
    <col min="2" max="2" width="10.28515625" style="285" customWidth="1"/>
    <col min="3" max="3" width="15.140625" style="116" customWidth="1"/>
    <col min="4" max="4" width="6.28515625" style="116" customWidth="1"/>
    <col min="5" max="5" width="66.42578125" style="95" customWidth="1"/>
    <col min="6" max="7" width="39.28515625" style="95" customWidth="1"/>
    <col min="8" max="8" width="6" style="285" customWidth="1"/>
    <col min="9" max="9" width="14.140625" style="116" customWidth="1"/>
    <col min="10" max="10" width="8.85546875" style="95" hidden="1" customWidth="1"/>
    <col min="11" max="11" width="9.140625" style="95" hidden="1" customWidth="1"/>
    <col min="12" max="12" width="14.85546875" style="95" hidden="1" customWidth="1"/>
    <col min="13" max="13" width="9.140625" style="95" hidden="1" customWidth="1"/>
    <col min="14" max="14" width="9.140625" style="95" customWidth="1"/>
    <col min="15" max="16384" width="8.85546875" style="95"/>
  </cols>
  <sheetData>
    <row r="1" spans="1:15" s="108" customFormat="1" ht="27.75" customHeight="1" thickBot="1" x14ac:dyDescent="0.25">
      <c r="A1" s="472" t="str">
        <f>Profile!F1</f>
        <v>Aquaculture (tilapia)</v>
      </c>
      <c r="B1" s="473"/>
      <c r="C1" s="379" t="s">
        <v>22</v>
      </c>
      <c r="D1" s="468" t="str">
        <f>Profile!E2</f>
        <v>Zambia</v>
      </c>
      <c r="E1" s="469"/>
      <c r="F1" s="377" t="s">
        <v>26</v>
      </c>
      <c r="G1" s="378" t="str">
        <f>Profile!B3</f>
        <v>23/07/2017</v>
      </c>
      <c r="H1" s="470" t="s">
        <v>80</v>
      </c>
      <c r="I1" s="471"/>
      <c r="M1" s="109"/>
    </row>
    <row r="2" spans="1:15" s="108" customFormat="1" ht="10.5" customHeight="1" x14ac:dyDescent="0.2">
      <c r="A2" s="476" t="s">
        <v>9</v>
      </c>
      <c r="B2" s="488" t="s">
        <v>88</v>
      </c>
      <c r="C2" s="491" t="s">
        <v>87</v>
      </c>
      <c r="D2" s="479" t="s">
        <v>7</v>
      </c>
      <c r="E2" s="485" t="s">
        <v>10</v>
      </c>
      <c r="F2" s="479" t="s">
        <v>18</v>
      </c>
      <c r="G2" s="482" t="s">
        <v>86</v>
      </c>
      <c r="H2" s="470" t="s">
        <v>82</v>
      </c>
      <c r="I2" s="471"/>
      <c r="M2" s="109"/>
    </row>
    <row r="3" spans="1:15" s="109" customFormat="1" ht="13.5" customHeight="1" thickBot="1" x14ac:dyDescent="0.25">
      <c r="A3" s="477"/>
      <c r="B3" s="489"/>
      <c r="C3" s="492"/>
      <c r="D3" s="480"/>
      <c r="E3" s="486"/>
      <c r="F3" s="480"/>
      <c r="G3" s="483"/>
      <c r="H3" s="474" t="s">
        <v>81</v>
      </c>
      <c r="I3" s="475"/>
      <c r="L3" s="110" t="str">
        <f>Questionnaire!$N$3</f>
        <v>High</v>
      </c>
      <c r="M3" s="109" t="s">
        <v>20</v>
      </c>
    </row>
    <row r="4" spans="1:15" s="111" customFormat="1" ht="13.5" thickBot="1" x14ac:dyDescent="0.25">
      <c r="A4" s="478"/>
      <c r="B4" s="490"/>
      <c r="C4" s="493"/>
      <c r="D4" s="481"/>
      <c r="E4" s="487"/>
      <c r="F4" s="481"/>
      <c r="G4" s="484"/>
      <c r="H4" s="86" t="s">
        <v>1</v>
      </c>
      <c r="I4" s="87" t="s">
        <v>6</v>
      </c>
      <c r="L4" s="110" t="str">
        <f>Questionnaire!$N$4</f>
        <v>Substantial</v>
      </c>
      <c r="M4" s="109" t="s">
        <v>3</v>
      </c>
    </row>
    <row r="5" spans="1:15" s="109" customFormat="1" ht="15" customHeight="1" thickBot="1" x14ac:dyDescent="0.25">
      <c r="A5" s="55" t="str">
        <f>Questionnaire!$A$3</f>
        <v>1. WORKING CONDITIONS</v>
      </c>
      <c r="B5" s="56"/>
      <c r="C5" s="56"/>
      <c r="D5" s="56"/>
      <c r="E5" s="57"/>
      <c r="F5" s="57"/>
      <c r="G5" s="57"/>
      <c r="H5" s="57"/>
      <c r="I5" s="290"/>
      <c r="L5" s="110" t="str">
        <f>Questionnaire!$N$5</f>
        <v>Moderate/Low</v>
      </c>
      <c r="M5" s="109" t="s">
        <v>21</v>
      </c>
    </row>
    <row r="6" spans="1:15" s="112" customFormat="1" ht="57" x14ac:dyDescent="0.2">
      <c r="A6" s="58" t="str">
        <f>Questionnaire!$A$4</f>
        <v>1.1 Respect of labour rights</v>
      </c>
      <c r="B6" s="345">
        <f>Questionnaire!J10</f>
        <v>3</v>
      </c>
      <c r="C6" s="346" t="str">
        <f>IF(B6&lt;1.5,$L$6,IF(B6&lt;2.5,$L$5,IF(B6&lt;3.5,$L$4,IF(B6&lt;4.5,$L$3,"n/a"))))</f>
        <v>Substantial</v>
      </c>
      <c r="D6" s="347" t="str">
        <f>IF(H6&lt;B6,"↑",IF(H6&gt;B6,"↓","↔"))</f>
        <v>↑</v>
      </c>
      <c r="E6" s="2" t="s">
        <v>285</v>
      </c>
      <c r="F6" s="1" t="s">
        <v>289</v>
      </c>
      <c r="G6" s="1"/>
      <c r="H6" s="246">
        <v>0</v>
      </c>
      <c r="I6" s="289" t="str">
        <f>IF(H6&lt;1.5,$L$6,IF(H6&lt;2.5,$L$5,IF(H6&lt;3.5,$L$4,IF(H6&lt;4.5,$L$3,"n/a"))))</f>
        <v>Not at all</v>
      </c>
      <c r="K6" s="112" t="s">
        <v>11</v>
      </c>
      <c r="L6" s="110" t="str">
        <f>Questionnaire!$N$6</f>
        <v>Not at all</v>
      </c>
      <c r="M6" s="112" t="s">
        <v>4</v>
      </c>
    </row>
    <row r="7" spans="1:15" s="112" customFormat="1" ht="28.5" x14ac:dyDescent="0.2">
      <c r="A7" s="59" t="str">
        <f>Questionnaire!$A$11</f>
        <v>1.2 Child Labour</v>
      </c>
      <c r="B7" s="348">
        <f>Questionnaire!J14</f>
        <v>3</v>
      </c>
      <c r="C7" s="349" t="str">
        <f>IF(B7&lt;1.5,$L$6,IF(B7&lt;2.5,$L$5,IF(B7&lt;3.5,$L$4,IF(B7&lt;4.5,$L$3,"n/a"))))</f>
        <v>Substantial</v>
      </c>
      <c r="D7" s="350" t="str">
        <f>IF(H7&lt;B7,"↑",IF(H7&gt;B7,"↓","↔"))</f>
        <v>↑</v>
      </c>
      <c r="E7" s="3" t="s">
        <v>286</v>
      </c>
      <c r="F7" s="3"/>
      <c r="G7" s="3"/>
      <c r="H7" s="247">
        <v>0</v>
      </c>
      <c r="I7" s="289" t="str">
        <f>IF(H7&lt;1.5,$L$6,IF(H7&lt;2.5,$L$5,IF(H7&lt;3.5,$L$4,IF(H7&lt;4.5,$L$3,"n/a"))))</f>
        <v>Not at all</v>
      </c>
      <c r="K7" s="112" t="s">
        <v>12</v>
      </c>
      <c r="L7" s="110" t="str">
        <f>Questionnaire!$N$7</f>
        <v>n/a</v>
      </c>
    </row>
    <row r="8" spans="1:15" s="112" customFormat="1" ht="57" x14ac:dyDescent="0.2">
      <c r="A8" s="59" t="str">
        <f>Questionnaire!$A$15</f>
        <v>1.3 Job safety</v>
      </c>
      <c r="B8" s="348">
        <f>Questionnaire!J17</f>
        <v>3</v>
      </c>
      <c r="C8" s="351" t="str">
        <f>IF(B8&lt;1.5,$L$6,IF(B8&lt;2.5,$L$5,IF(B8&lt;3.5,$L$4,IF(B8&lt;4.5,$L$3,"n/a"))))</f>
        <v>Substantial</v>
      </c>
      <c r="D8" s="350" t="str">
        <f>IF(H8&lt;B8,"↑",IF(H8&gt;B8,"↓","↔"))</f>
        <v>↑</v>
      </c>
      <c r="E8" s="3" t="s">
        <v>287</v>
      </c>
      <c r="F8" s="3" t="s">
        <v>290</v>
      </c>
      <c r="G8" s="3"/>
      <c r="H8" s="247">
        <v>0</v>
      </c>
      <c r="I8" s="289" t="str">
        <f>IF(H8&lt;1.5,$L$6,IF(H8&lt;2.5,$L$5,IF(H8&lt;3.5,$L$4,IF(H8&lt;4.5,$L$3,"n/a"))))</f>
        <v>Not at all</v>
      </c>
      <c r="K8" s="112" t="s">
        <v>13</v>
      </c>
      <c r="L8" s="113"/>
    </row>
    <row r="9" spans="1:15" s="112" customFormat="1" ht="43.5" thickBot="1" x14ac:dyDescent="0.25">
      <c r="A9" s="60" t="str">
        <f>Questionnaire!$A$18</f>
        <v>1.4 Attractiveness</v>
      </c>
      <c r="B9" s="352">
        <f>Questionnaire!J21</f>
        <v>2.5</v>
      </c>
      <c r="C9" s="349" t="str">
        <f>IF(B9&lt;1.5,$L$6,IF(B9&lt;2.5,$L$5,IF(B9&lt;3.5,$L$4,IF(B9&lt;4.5,$L$3,"n/a"))))</f>
        <v>Substantial</v>
      </c>
      <c r="D9" s="353" t="str">
        <f>IF(H9&lt;B9,"↑",IF(H9&gt;B9,"↓","↔"))</f>
        <v>↑</v>
      </c>
      <c r="E9" s="4" t="s">
        <v>288</v>
      </c>
      <c r="F9" s="4" t="s">
        <v>291</v>
      </c>
      <c r="G9" s="4"/>
      <c r="H9" s="248">
        <v>0</v>
      </c>
      <c r="I9" s="259" t="str">
        <f>IF(H9&lt;1.5,$L$6,IF(H9&lt;2.5,$L$5,IF(H9&lt;3.5,$L$4,IF(H9&lt;4.5,$L$3,"n/a"))))</f>
        <v>Not at all</v>
      </c>
      <c r="L9" s="113"/>
    </row>
    <row r="10" spans="1:15" s="115" customFormat="1" ht="18" customHeight="1" thickTop="1" thickBot="1" x14ac:dyDescent="0.25">
      <c r="A10" s="61" t="s">
        <v>14</v>
      </c>
      <c r="B10" s="354">
        <f>IF(COUNT(B6:B9)=0,"n/a",(AVERAGE(B6:B9)))</f>
        <v>2.875</v>
      </c>
      <c r="C10" s="411" t="str">
        <f>IF(B10&lt;1.5,$L$6,IF(B10&lt;2.5,$L$5,IF(B10&lt;3.5,$L$4,IF(B10&lt;4.5,$L$3,"n/a"))))</f>
        <v>Substantial</v>
      </c>
      <c r="D10" s="355" t="str">
        <f>IF(H10&lt;B10,"↑",IF(H10&gt;B10,"↓","↔"))</f>
        <v>↑</v>
      </c>
      <c r="E10" s="11"/>
      <c r="F10" s="114"/>
      <c r="G10" s="114"/>
      <c r="H10" s="12">
        <f>AVERAGE(H6:H9)</f>
        <v>0</v>
      </c>
      <c r="I10" s="288" t="str">
        <f>IF(H10&lt;1.5,$L$6,IF(H10&lt;2.5,$L$5,IF(H10&lt;3.5,$L$4,IF(H10&lt;4.5,$L$3,"n/a"))))</f>
        <v>Not at all</v>
      </c>
      <c r="O10" s="296"/>
    </row>
    <row r="11" spans="1:15" s="112" customFormat="1" ht="15" customHeight="1" thickBot="1" x14ac:dyDescent="0.25">
      <c r="A11" s="62" t="str">
        <f>Questionnaire!$A$22</f>
        <v>2. LAND &amp; WATER RIGHTS</v>
      </c>
      <c r="B11" s="356"/>
      <c r="C11" s="356"/>
      <c r="D11" s="357"/>
      <c r="E11" s="63"/>
      <c r="F11" s="63"/>
      <c r="G11" s="63"/>
      <c r="H11" s="63"/>
      <c r="I11" s="291"/>
    </row>
    <row r="12" spans="1:15" s="112" customFormat="1" ht="42.75" x14ac:dyDescent="0.2">
      <c r="A12" s="64" t="str">
        <f>Questionnaire!$A$23</f>
        <v xml:space="preserve">2.1 Adherence to VGGT </v>
      </c>
      <c r="B12" s="358">
        <f>Questionnaire!J26</f>
        <v>2.5</v>
      </c>
      <c r="C12" s="359" t="str">
        <f>IF(B12&lt;1.5,$L$6,IF(B12&lt;2.5,$L$5,IF(B12&lt;3.5,$L$4,IF(B12&lt;4.5,$L$3,"n/a"))))</f>
        <v>Substantial</v>
      </c>
      <c r="D12" s="350" t="str">
        <f>IF(H12&lt;B12,"↑",IF(H12&gt;B12,"↓","↔"))</f>
        <v>↑</v>
      </c>
      <c r="E12" s="5" t="s">
        <v>292</v>
      </c>
      <c r="F12" s="1" t="s">
        <v>295</v>
      </c>
      <c r="G12" s="1"/>
      <c r="H12" s="246">
        <v>0</v>
      </c>
      <c r="I12" s="289" t="str">
        <f>IF(H12&lt;1.5,$L$6,IF(H12&lt;2.5,$L$5,IF(H12&lt;3.5,$L$4,IF(H12&lt;4.5,$L$3,"n/a"))))</f>
        <v>Not at all</v>
      </c>
    </row>
    <row r="13" spans="1:15" s="112" customFormat="1" ht="85.5" x14ac:dyDescent="0.2">
      <c r="A13" s="65" t="str">
        <f>Questionnaire!$A$27</f>
        <v>2.2 Transparency, participation and consultation</v>
      </c>
      <c r="B13" s="360">
        <f>Questionnaire!J32</f>
        <v>3</v>
      </c>
      <c r="C13" s="351" t="str">
        <f>IF(B13&lt;1.5,$L$6,IF(B13&lt;2.5,$L$5,IF(B13&lt;3.5,$L$4,IF(B13&lt;4.5,$L$3,"n/a"))))</f>
        <v>Substantial</v>
      </c>
      <c r="D13" s="350" t="str">
        <f>IF(H13&lt;B13,"↑",IF(H13&gt;B13,"↓","↔"))</f>
        <v>↑</v>
      </c>
      <c r="E13" s="6" t="s">
        <v>293</v>
      </c>
      <c r="F13" s="3" t="s">
        <v>296</v>
      </c>
      <c r="G13" s="3"/>
      <c r="H13" s="247">
        <v>0</v>
      </c>
      <c r="I13" s="289" t="str">
        <f>IF(H13&lt;1.5,$L$6,IF(H13&lt;2.5,$L$5,IF(H13&lt;3.5,$L$4,IF(H13&lt;4.5,$L$3,"n/a"))))</f>
        <v>Not at all</v>
      </c>
    </row>
    <row r="14" spans="1:15" s="112" customFormat="1" ht="57.75" thickBot="1" x14ac:dyDescent="0.25">
      <c r="A14" s="66" t="str">
        <f>Questionnaire!$A$33</f>
        <v>2.3  Equity,compensation and justice</v>
      </c>
      <c r="B14" s="361">
        <f>Questionnaire!J38</f>
        <v>2</v>
      </c>
      <c r="C14" s="349" t="str">
        <f>IF(B14&lt;1.5,$L$6,IF(B14&lt;2.5,$L$5,IF(B14&lt;3.5,$L$4,IF(B14&lt;4.5,$L$3,"n/a"))))</f>
        <v>Moderate/Low</v>
      </c>
      <c r="D14" s="353" t="str">
        <f>IF(H14&lt;B14,"↑",IF(H14&gt;B14,"↓","↔"))</f>
        <v>↑</v>
      </c>
      <c r="E14" s="7" t="s">
        <v>294</v>
      </c>
      <c r="F14" s="4" t="s">
        <v>297</v>
      </c>
      <c r="G14" s="4"/>
      <c r="H14" s="248">
        <v>0</v>
      </c>
      <c r="I14" s="259" t="str">
        <f>IF(H14&lt;1.5,$L$6,IF(H14&lt;2.5,$L$5,IF(H14&lt;3.5,$L$4,IF(H14&lt;4.5,$L$3,"n/a"))))</f>
        <v>Not at all</v>
      </c>
    </row>
    <row r="15" spans="1:15" s="109" customFormat="1" ht="14.25" thickTop="1" thickBot="1" x14ac:dyDescent="0.25">
      <c r="A15" s="67" t="s">
        <v>14</v>
      </c>
      <c r="B15" s="362">
        <f>IF(COUNT(B12:B14)=0,"n/a",(AVERAGE(B12:B14)))</f>
        <v>2.5</v>
      </c>
      <c r="C15" s="363" t="str">
        <f>IF(B15&lt;1.5,$L$6,IF(B15&lt;2.5,$L$5,IF(B15&lt;3.5,$L$4,IF(B15&lt;4.5,$L$3,"n/a"))))</f>
        <v>Substantial</v>
      </c>
      <c r="D15" s="355" t="str">
        <f>IF(H15&lt;B15,"↑",IF(H15&gt;B15,"↓","↔"))</f>
        <v>↑</v>
      </c>
      <c r="E15" s="114"/>
      <c r="F15" s="114"/>
      <c r="G15" s="114"/>
      <c r="H15" s="10">
        <f>AVERAGE(H12:H14)</f>
        <v>0</v>
      </c>
      <c r="I15" s="288" t="str">
        <f>IF(H15&lt;1.5,$L$6,IF(H15&lt;2.5,$L$5,IF(H15&lt;3.5,$L$4,IF(H15&lt;4.5,$L$3,"n/a"))))</f>
        <v>Not at all</v>
      </c>
    </row>
    <row r="16" spans="1:15" s="112" customFormat="1" ht="15" customHeight="1" thickBot="1" x14ac:dyDescent="0.25">
      <c r="A16" s="68" t="str">
        <f>Questionnaire!$A$39</f>
        <v>3. GENDER EQUALITY</v>
      </c>
      <c r="B16" s="356"/>
      <c r="C16" s="356"/>
      <c r="D16" s="356"/>
      <c r="E16" s="69"/>
      <c r="F16" s="69"/>
      <c r="G16" s="69"/>
      <c r="H16" s="69"/>
      <c r="I16" s="292"/>
    </row>
    <row r="17" spans="1:9" s="112" customFormat="1" ht="99.75" x14ac:dyDescent="0.2">
      <c r="A17" s="70" t="str">
        <f>Questionnaire!$A$40</f>
        <v>3.1 Economic activities</v>
      </c>
      <c r="B17" s="358">
        <f>Questionnaire!J43</f>
        <v>2</v>
      </c>
      <c r="C17" s="359" t="str">
        <f t="shared" ref="C17:C22" si="0">IF(B17&lt;1.5,$L$6,IF(B17&lt;2.5,$L$5,IF(B17&lt;3.5,$L$4,IF(B17&lt;4.5,$L$3,"n/a"))))</f>
        <v>Moderate/Low</v>
      </c>
      <c r="D17" s="350" t="str">
        <f>IF(H17&lt;B17,"↑",IF(H17&gt;B17,"↓","↔"))</f>
        <v>↑</v>
      </c>
      <c r="E17" s="5" t="s">
        <v>298</v>
      </c>
      <c r="F17" s="1" t="s">
        <v>299</v>
      </c>
      <c r="G17" s="1"/>
      <c r="H17" s="246">
        <v>0</v>
      </c>
      <c r="I17" s="289" t="str">
        <f t="shared" ref="I17:I22" si="1">IF(H17&lt;1.5,$L$6,IF(H17&lt;2.5,$L$5,IF(H17&lt;3.5,$L$4,IF(H17&lt;4.5,$L$3,"n/a"))))</f>
        <v>Not at all</v>
      </c>
    </row>
    <row r="18" spans="1:9" s="112" customFormat="1" ht="57" x14ac:dyDescent="0.2">
      <c r="A18" s="70" t="str">
        <f>Questionnaire!$A$44</f>
        <v>3.2 Access to resources and services</v>
      </c>
      <c r="B18" s="360">
        <f>Questionnaire!J49</f>
        <v>1.75</v>
      </c>
      <c r="C18" s="364" t="str">
        <f t="shared" si="0"/>
        <v>Moderate/Low</v>
      </c>
      <c r="D18" s="350" t="str">
        <f t="shared" ref="D18:D20" si="2">IF(H18&lt;B18,"↑",IF(H18&gt;B18,"↓","↔"))</f>
        <v>↑</v>
      </c>
      <c r="E18" s="6" t="s">
        <v>300</v>
      </c>
      <c r="F18" s="3" t="s">
        <v>304</v>
      </c>
      <c r="G18" s="3"/>
      <c r="H18" s="247">
        <v>0</v>
      </c>
      <c r="I18" s="289" t="str">
        <f t="shared" si="1"/>
        <v>Not at all</v>
      </c>
    </row>
    <row r="19" spans="1:9" s="112" customFormat="1" ht="57" x14ac:dyDescent="0.2">
      <c r="A19" s="70" t="str">
        <f>Questionnaire!$A$50</f>
        <v>3.3 Decision making</v>
      </c>
      <c r="B19" s="360">
        <f>Questionnaire!J56</f>
        <v>2</v>
      </c>
      <c r="C19" s="351" t="str">
        <f t="shared" si="0"/>
        <v>Moderate/Low</v>
      </c>
      <c r="D19" s="365" t="str">
        <f t="shared" si="2"/>
        <v>↑</v>
      </c>
      <c r="E19" s="251" t="s">
        <v>301</v>
      </c>
      <c r="F19" s="3" t="s">
        <v>302</v>
      </c>
      <c r="G19" s="252"/>
      <c r="H19" s="250">
        <v>0</v>
      </c>
      <c r="I19" s="289" t="str">
        <f t="shared" si="1"/>
        <v>Not at all</v>
      </c>
    </row>
    <row r="20" spans="1:9" s="112" customFormat="1" ht="28.5" x14ac:dyDescent="0.2">
      <c r="A20" s="70" t="str">
        <f>Questionnaire!$A$57</f>
        <v>3.4 Leadership and empowerment</v>
      </c>
      <c r="B20" s="360">
        <f>Questionnaire!J62</f>
        <v>2.75</v>
      </c>
      <c r="C20" s="349" t="str">
        <f t="shared" si="0"/>
        <v>Substantial</v>
      </c>
      <c r="D20" s="350" t="str">
        <f t="shared" si="2"/>
        <v>↑</v>
      </c>
      <c r="E20" s="84" t="s">
        <v>303</v>
      </c>
      <c r="F20" s="3" t="s">
        <v>302</v>
      </c>
      <c r="G20" s="85"/>
      <c r="H20" s="247">
        <v>0</v>
      </c>
      <c r="I20" s="289" t="str">
        <f t="shared" si="1"/>
        <v>Not at all</v>
      </c>
    </row>
    <row r="21" spans="1:9" s="112" customFormat="1" ht="57.75" thickBot="1" x14ac:dyDescent="0.25">
      <c r="A21" s="71" t="str">
        <f>Questionnaire!$A$63</f>
        <v>3.5 Hardship and division of labour</v>
      </c>
      <c r="B21" s="361">
        <f>Questionnaire!J66</f>
        <v>1.5</v>
      </c>
      <c r="C21" s="366" t="str">
        <f t="shared" si="0"/>
        <v>Moderate/Low</v>
      </c>
      <c r="D21" s="353" t="str">
        <f>IF(H21&lt;B21,"↑",IF(H21&gt;B21,"↓","↔"))</f>
        <v>↑</v>
      </c>
      <c r="E21" s="7" t="s">
        <v>305</v>
      </c>
      <c r="F21" s="3" t="s">
        <v>306</v>
      </c>
      <c r="G21" s="4"/>
      <c r="H21" s="248">
        <v>0</v>
      </c>
      <c r="I21" s="259" t="str">
        <f t="shared" si="1"/>
        <v>Not at all</v>
      </c>
    </row>
    <row r="22" spans="1:9" s="109" customFormat="1" ht="14.25" thickTop="1" thickBot="1" x14ac:dyDescent="0.25">
      <c r="A22" s="83" t="s">
        <v>14</v>
      </c>
      <c r="B22" s="362">
        <f>IF(COUNT(B17:B21)=0,"n/a",(AVERAGE(B17:B21)))</f>
        <v>2</v>
      </c>
      <c r="C22" s="367" t="str">
        <f t="shared" si="0"/>
        <v>Moderate/Low</v>
      </c>
      <c r="D22" s="355" t="str">
        <f>IF(H22&lt;B22,"↑",IF(H22&gt;B22,"↓","↔"))</f>
        <v>↑</v>
      </c>
      <c r="E22" s="114"/>
      <c r="F22" s="114"/>
      <c r="G22" s="114"/>
      <c r="H22" s="10">
        <f>AVERAGE(H17:H21)</f>
        <v>0</v>
      </c>
      <c r="I22" s="288" t="str">
        <f t="shared" si="1"/>
        <v>Not at all</v>
      </c>
    </row>
    <row r="23" spans="1:9" s="112" customFormat="1" ht="15" customHeight="1" thickBot="1" x14ac:dyDescent="0.25">
      <c r="A23" s="54" t="str">
        <f>Questionnaire!$A$67</f>
        <v>4. FOOD AND NUTRITION SECURITY</v>
      </c>
      <c r="B23" s="356"/>
      <c r="C23" s="356"/>
      <c r="D23" s="356"/>
      <c r="E23" s="72"/>
      <c r="F23" s="72"/>
      <c r="G23" s="72"/>
      <c r="H23" s="72"/>
      <c r="I23" s="293"/>
    </row>
    <row r="24" spans="1:9" s="112" customFormat="1" ht="85.5" x14ac:dyDescent="0.2">
      <c r="A24" s="73" t="str">
        <f>Questionnaire!$A$68</f>
        <v xml:space="preserve">4.1 Availability of food </v>
      </c>
      <c r="B24" s="358">
        <f>Questionnaire!J71</f>
        <v>2</v>
      </c>
      <c r="C24" s="359" t="str">
        <f>IF(B24&lt;1.5,$L$6,IF(B24&lt;2.5,$L$5,IF(B24&lt;3.5,$L$4,IF(B24&lt;4.5,$L$3,"n/a"))))</f>
        <v>Moderate/Low</v>
      </c>
      <c r="D24" s="347" t="str">
        <f>IF(H24&lt;B24,"↑",IF(H24&gt;B24,"↓","↔"))</f>
        <v>↑</v>
      </c>
      <c r="E24" s="5" t="s">
        <v>307</v>
      </c>
      <c r="F24" s="1" t="s">
        <v>308</v>
      </c>
      <c r="G24" s="1"/>
      <c r="H24" s="246">
        <v>0</v>
      </c>
      <c r="I24" s="289" t="str">
        <f>IF(H24&lt;1.5,$L$6,IF(H24&lt;2.5,$L$5,IF(H24&lt;3.5,$L$4,IF(H24&lt;4.5,$L$3,"n/a"))))</f>
        <v>Not at all</v>
      </c>
    </row>
    <row r="25" spans="1:9" s="112" customFormat="1" ht="57" x14ac:dyDescent="0.2">
      <c r="A25" s="74" t="str">
        <f>Questionnaire!$A$72</f>
        <v xml:space="preserve">4.2 Accessibility of food </v>
      </c>
      <c r="B25" s="360">
        <f>Questionnaire!J75</f>
        <v>2</v>
      </c>
      <c r="C25" s="351" t="str">
        <f>IF(B25&lt;1.5,$L$6,IF(B25&lt;2.5,$L$5,IF(B25&lt;3.5,$L$4,IF(B25&lt;4.5,$L$3,"n/a"))))</f>
        <v>Moderate/Low</v>
      </c>
      <c r="D25" s="350" t="str">
        <f>IF(H25&lt;B25,"↑",IF(H25&gt;B25,"↓","↔"))</f>
        <v>↑</v>
      </c>
      <c r="E25" s="6" t="s">
        <v>309</v>
      </c>
      <c r="F25" s="3" t="s">
        <v>310</v>
      </c>
      <c r="G25" s="3"/>
      <c r="H25" s="247">
        <v>0</v>
      </c>
      <c r="I25" s="289" t="str">
        <f>IF(H25&lt;1.5,$L$6,IF(H25&lt;2.5,$L$5,IF(H25&lt;3.5,$L$4,IF(H25&lt;4.5,$L$3,"n/a"))))</f>
        <v>Not at all</v>
      </c>
    </row>
    <row r="26" spans="1:9" s="112" customFormat="1" ht="57" x14ac:dyDescent="0.2">
      <c r="A26" s="75" t="str">
        <f>Questionnaire!$A$76</f>
        <v xml:space="preserve">4.3 Utilisation and nutritional adequacy </v>
      </c>
      <c r="B26" s="360">
        <f>Questionnaire!J80</f>
        <v>2</v>
      </c>
      <c r="C26" s="351" t="str">
        <f>IF(B26&lt;1.5,$L$6,IF(B26&lt;2.5,$L$5,IF(B26&lt;3.5,$L$4,IF(B26&lt;4.5,$L$3,"n/a"))))</f>
        <v>Moderate/Low</v>
      </c>
      <c r="D26" s="350" t="str">
        <f>IF(H26&lt;B26,"↑",IF(H26&gt;B26,"↓","↔"))</f>
        <v>↑</v>
      </c>
      <c r="E26" s="6" t="s">
        <v>311</v>
      </c>
      <c r="F26" s="3" t="s">
        <v>310</v>
      </c>
      <c r="G26" s="3"/>
      <c r="H26" s="247">
        <v>0</v>
      </c>
      <c r="I26" s="289" t="str">
        <f>IF(H26&lt;1.5,$L$6,IF(H26&lt;2.5,$L$5,IF(H26&lt;3.5,$L$4,IF(H26&lt;4.5,$L$3,"n/a"))))</f>
        <v>Not at all</v>
      </c>
    </row>
    <row r="27" spans="1:9" s="112" customFormat="1" ht="43.5" thickBot="1" x14ac:dyDescent="0.25">
      <c r="A27" s="76" t="str">
        <f>Questionnaire!$A$81</f>
        <v xml:space="preserve">4.4 Stability </v>
      </c>
      <c r="B27" s="361">
        <f>Questionnaire!J84</f>
        <v>2</v>
      </c>
      <c r="C27" s="349" t="str">
        <f>IF(B27&lt;1.5,$L$6,IF(B27&lt;2.5,$L$5,IF(B27&lt;3.5,$L$4,IF(B27&lt;4.5,$L$3,"n/a"))))</f>
        <v>Moderate/Low</v>
      </c>
      <c r="D27" s="353" t="str">
        <f>IF(H27&lt;B27,"↑",IF(H27&gt;B27,"↓","↔"))</f>
        <v>↑</v>
      </c>
      <c r="E27" s="7" t="s">
        <v>312</v>
      </c>
      <c r="F27" s="4" t="s">
        <v>313</v>
      </c>
      <c r="G27" s="4"/>
      <c r="H27" s="248">
        <v>0</v>
      </c>
      <c r="I27" s="259" t="str">
        <f>IF(H27&lt;1.5,$L$6,IF(H27&lt;2.5,$L$5,IF(H27&lt;3.5,$L$4,IF(H27&lt;4.5,$L$3,"n/a"))))</f>
        <v>Not at all</v>
      </c>
    </row>
    <row r="28" spans="1:9" s="109" customFormat="1" ht="14.25" thickTop="1" thickBot="1" x14ac:dyDescent="0.25">
      <c r="A28" s="77" t="s">
        <v>14</v>
      </c>
      <c r="B28" s="362">
        <f>IF(COUNT(B24:B27)=0,"n/a",(AVERAGE(B24:B27)))</f>
        <v>2</v>
      </c>
      <c r="C28" s="363" t="str">
        <f>IF(B28&lt;1.5,$L$6,IF(B28&lt;2.5,$L$5,IF(B28&lt;3.5,$L$4,IF(B28&lt;4.5,$L$3,"n/a"))))</f>
        <v>Moderate/Low</v>
      </c>
      <c r="D28" s="355" t="str">
        <f>IF(H28&lt;B28,"↑",IF(H28&gt;B28,"↓","↔"))</f>
        <v>↑</v>
      </c>
      <c r="E28" s="114"/>
      <c r="F28" s="114"/>
      <c r="G28" s="114"/>
      <c r="H28" s="10">
        <f>AVERAGE(H24:H27)</f>
        <v>0</v>
      </c>
      <c r="I28" s="288" t="str">
        <f>IF(H28&lt;1.5,$L$6,IF(H28&lt;2.5,$L$5,IF(H28&lt;3.5,$L$4,IF(H28&lt;4.5,$L$3,"n/a"))))</f>
        <v>Not at all</v>
      </c>
    </row>
    <row r="29" spans="1:9" s="109" customFormat="1" ht="13.5" thickBot="1" x14ac:dyDescent="0.25">
      <c r="A29" s="317" t="str">
        <f>Questionnaire!$A$85</f>
        <v>5. SOCIAL CAPITAL</v>
      </c>
      <c r="B29" s="368"/>
      <c r="C29" s="369"/>
      <c r="D29" s="369"/>
      <c r="E29" s="309"/>
      <c r="F29" s="309"/>
      <c r="G29" s="309"/>
      <c r="H29" s="310"/>
      <c r="I29" s="311"/>
    </row>
    <row r="30" spans="1:9" s="109" customFormat="1" x14ac:dyDescent="0.2">
      <c r="A30" s="314" t="str">
        <f>Questionnaire!$A$86</f>
        <v>5.1 Strength of producer organisations</v>
      </c>
      <c r="B30" s="370">
        <f>Questionnaire!J91</f>
        <v>2.5</v>
      </c>
      <c r="C30" s="346" t="str">
        <f>IF(B30&lt;1.5,$L$6,IF(B30&lt;2.5,$L$5,IF(B30&lt;3.5,$L$4,IF(B30&lt;4.5,$L$3,"n/a"))))</f>
        <v>Substantial</v>
      </c>
      <c r="D30" s="347" t="str">
        <f t="shared" ref="D30:D32" si="3">IF(H30&lt;B30,"↑",IF(H30&gt;B30,"↓","↔"))</f>
        <v>↑</v>
      </c>
      <c r="E30" s="414" t="s">
        <v>314</v>
      </c>
      <c r="F30" s="415" t="s">
        <v>315</v>
      </c>
      <c r="G30" s="416"/>
      <c r="H30" s="246">
        <v>0</v>
      </c>
      <c r="I30" s="289" t="str">
        <f>IF(H30&lt;1.5,$L$6,IF(H30&lt;2.5,$L$5,IF(H30&lt;3.5,$L$4,IF(H30&lt;4.5,$L$3,"n/a"))))</f>
        <v>Not at all</v>
      </c>
    </row>
    <row r="31" spans="1:9" s="109" customFormat="1" x14ac:dyDescent="0.2">
      <c r="A31" s="315" t="str">
        <f>Questionnaire!$A$92</f>
        <v>5.2 Information and confidence</v>
      </c>
      <c r="B31" s="371">
        <f>Questionnaire!J95</f>
        <v>2</v>
      </c>
      <c r="C31" s="351" t="str">
        <f>IF(B31&lt;1.5,$L$6,IF(B31&lt;2.5,$L$5,IF(B31&lt;3.5,$L$4,IF(B31&lt;4.5,$L$3,"n/a"))))</f>
        <v>Moderate/Low</v>
      </c>
      <c r="D31" s="364" t="str">
        <f t="shared" si="3"/>
        <v>↑</v>
      </c>
      <c r="E31" s="417" t="s">
        <v>316</v>
      </c>
      <c r="F31" s="418" t="s">
        <v>317</v>
      </c>
      <c r="G31" s="419"/>
      <c r="H31" s="246">
        <v>0</v>
      </c>
      <c r="I31" s="289" t="str">
        <f>IF(H31&lt;1.5,$L$6,IF(H31&lt;2.5,$L$5,IF(H31&lt;3.5,$L$4,IF(H31&lt;4.5,$L$3,"n/a"))))</f>
        <v>Not at all</v>
      </c>
    </row>
    <row r="32" spans="1:9" s="109" customFormat="1" ht="13.5" thickBot="1" x14ac:dyDescent="0.25">
      <c r="A32" s="316" t="str">
        <f>Questionnaire!$A$96</f>
        <v>5.3 Social involvement</v>
      </c>
      <c r="B32" s="372">
        <f>Questionnaire!J100</f>
        <v>3</v>
      </c>
      <c r="C32" s="349" t="str">
        <f>IF(B32&lt;1.5,$L$6,IF(B32&lt;2.5,$L$5,IF(B32&lt;3.5,$L$4,IF(B32&lt;4.5,$L$3,"n/a"))))</f>
        <v>Substantial</v>
      </c>
      <c r="D32" s="366" t="str">
        <f t="shared" si="3"/>
        <v>↑</v>
      </c>
      <c r="E32" s="420" t="s">
        <v>318</v>
      </c>
      <c r="F32" s="421" t="s">
        <v>319</v>
      </c>
      <c r="G32" s="422"/>
      <c r="H32" s="248">
        <v>0</v>
      </c>
      <c r="I32" s="255" t="str">
        <f>IF(H32&lt;1.5,$L$6,IF(H32&lt;2.5,$L$5,IF(H32&lt;3.5,$L$4,IF(H32&lt;4.5,$L$3,"n/a"))))</f>
        <v>Not at all</v>
      </c>
    </row>
    <row r="33" spans="1:9" s="109" customFormat="1" ht="14.25" thickTop="1" thickBot="1" x14ac:dyDescent="0.25">
      <c r="A33" s="312" t="s">
        <v>14</v>
      </c>
      <c r="B33" s="362">
        <f>IF(COUNT(B30:B32)=0,"n/a",(AVERAGE(B30:B32)))</f>
        <v>2.5</v>
      </c>
      <c r="C33" s="363" t="str">
        <f>IF(B33&lt;1.5,$L$6,IF(B33&lt;2.5,$L$5,IF(B33&lt;3.5,$L$4,IF(B33&lt;4.5,$L$3,"n/a"))))</f>
        <v>Substantial</v>
      </c>
      <c r="D33" s="355" t="str">
        <f>IF(H33&lt;B33,"↑",IF(H33&gt;B33,"↓","↔"))</f>
        <v>↑</v>
      </c>
      <c r="E33" s="114"/>
      <c r="F33" s="313"/>
      <c r="G33" s="114"/>
      <c r="H33" s="10">
        <f>AVERAGE(H30:H32)</f>
        <v>0</v>
      </c>
      <c r="I33" s="297" t="str">
        <f>IF(H33&lt;1.5,$L$6,IF(H33&lt;2.5,$L$5,IF(H33&lt;3.5,$L$4,IF(H33&lt;4.5,$L$3,"n/a"))))</f>
        <v>Not at all</v>
      </c>
    </row>
    <row r="34" spans="1:9" s="112" customFormat="1" ht="15" customHeight="1" thickBot="1" x14ac:dyDescent="0.25">
      <c r="A34" s="78" t="str">
        <f>Questionnaire!$A$101</f>
        <v>6. LIVING CONDITIONS</v>
      </c>
      <c r="B34" s="373"/>
      <c r="C34" s="374"/>
      <c r="D34" s="374"/>
      <c r="E34" s="80"/>
      <c r="F34" s="80"/>
      <c r="G34" s="80"/>
      <c r="H34" s="79"/>
      <c r="I34" s="294"/>
    </row>
    <row r="35" spans="1:9" s="112" customFormat="1" ht="15" customHeight="1" thickBot="1" x14ac:dyDescent="0.25">
      <c r="A35" s="256" t="str">
        <f>Questionnaire!$A$102</f>
        <v>6.1 Health services</v>
      </c>
      <c r="B35" s="375">
        <f>Questionnaire!J106</f>
        <v>2.3333333333333335</v>
      </c>
      <c r="C35" s="359" t="str">
        <f>IF(B35&lt;1.5,$L$6,IF(B35&lt;2.5,$L$5,IF(B35&lt;3.5,$L$4,IF(B35&lt;4.5,$L$3,"n/a"))))</f>
        <v>Moderate/Low</v>
      </c>
      <c r="D35" s="376" t="str">
        <f>IF(H35&lt;B35,"↑",IF(H35&gt;B35,"↓","↔"))</f>
        <v>↑</v>
      </c>
      <c r="E35" s="5" t="s">
        <v>320</v>
      </c>
      <c r="F35" s="253"/>
      <c r="G35" s="5"/>
      <c r="H35" s="249">
        <v>0</v>
      </c>
      <c r="I35" s="289" t="str">
        <f>IF(H35&lt;1.5,$L$6,IF(H35&lt;2.5,$L$5,IF(H35&lt;3.5,$L$4,IF(H35&lt;4.5,$L$3,"n/a"))))</f>
        <v>Not at all</v>
      </c>
    </row>
    <row r="36" spans="1:9" s="112" customFormat="1" ht="15" customHeight="1" thickTop="1" thickBot="1" x14ac:dyDescent="0.25">
      <c r="A36" s="81" t="str">
        <f>Questionnaire!$A$107</f>
        <v>6.2 Housing</v>
      </c>
      <c r="B36" s="360">
        <f>Questionnaire!J110</f>
        <v>2.5</v>
      </c>
      <c r="C36" s="351" t="str">
        <f>IF(B36&lt;1.5,$L$6,IF(B36&lt;2.5,$L$5,IF(B36&lt;3.5,$L$4,IF(B36&lt;4.5,$L$3,"n/a"))))</f>
        <v>Substantial</v>
      </c>
      <c r="D36" s="351" t="str">
        <f>IF(H36&lt;B36,"↑",IF(H36&gt;B36,"↓","↔"))</f>
        <v>↑</v>
      </c>
      <c r="E36" s="6" t="s">
        <v>320</v>
      </c>
      <c r="F36" s="254"/>
      <c r="G36" s="6"/>
      <c r="H36" s="249">
        <v>0</v>
      </c>
      <c r="I36" s="289" t="str">
        <f>IF(H36&lt;1.5,$L$6,IF(H36&lt;2.5,$L$5,IF(H36&lt;3.5,$L$4,IF(H36&lt;4.5,$L$3,"n/a"))))</f>
        <v>Not at all</v>
      </c>
    </row>
    <row r="37" spans="1:9" s="112" customFormat="1" ht="15" customHeight="1" thickTop="1" thickBot="1" x14ac:dyDescent="0.25">
      <c r="A37" s="257" t="str">
        <f>Questionnaire!$A$111</f>
        <v>6.3 Education and training</v>
      </c>
      <c r="B37" s="375">
        <f>Questionnaire!J115</f>
        <v>2</v>
      </c>
      <c r="C37" s="351" t="str">
        <f>IF(B37&lt;1.5,$L$6,IF(B37&lt;2.5,$L$5,IF(B37&lt;3.5,$L$4,IF(B37&lt;4.5,$L$3,"n/a"))))</f>
        <v>Moderate/Low</v>
      </c>
      <c r="D37" s="376" t="str">
        <f>IF(H37&lt;B37,"↑",IF(H37&gt;B37,"↓","↔"))</f>
        <v>↑</v>
      </c>
      <c r="E37" s="6" t="s">
        <v>320</v>
      </c>
      <c r="F37" s="254"/>
      <c r="G37" s="6"/>
      <c r="H37" s="249">
        <v>0</v>
      </c>
      <c r="I37" s="289" t="str">
        <f>IF(H37&lt;1.5,$L$6,IF(H37&lt;2.5,$L$5,IF(H37&lt;3.5,$L$4,IF(H37&lt;4.5,$L$3,"n/a"))))</f>
        <v>Not at all</v>
      </c>
    </row>
    <row r="38" spans="1:9" s="112" customFormat="1" ht="92.25" customHeight="1" thickTop="1" thickBot="1" x14ac:dyDescent="0.25">
      <c r="A38" s="258" t="str">
        <f>Questionnaire!$A$116</f>
        <v>6.4 Mobility ??????</v>
      </c>
      <c r="B38" s="361">
        <f>Questionnaire!J120</f>
        <v>1</v>
      </c>
      <c r="C38" s="349" t="str">
        <f>IF(B38&lt;1.5,$L$6,IF(B38&lt;2.5,$L$5,IF(B38&lt;3.5,$L$4,IF(B38&lt;4.5,$L$3,"n/a"))))</f>
        <v>Not at all</v>
      </c>
      <c r="D38" s="366" t="str">
        <f>IF(H38&lt;B38,"↑",IF(H38&gt;B38,"↓","↔"))</f>
        <v>↑</v>
      </c>
      <c r="E38" s="8" t="s">
        <v>321</v>
      </c>
      <c r="F38" s="9" t="s">
        <v>322</v>
      </c>
      <c r="G38" s="9"/>
      <c r="H38" s="249">
        <v>0</v>
      </c>
      <c r="I38" s="259" t="str">
        <f>IF(H38&lt;1.5,$L$6,IF(H38&lt;2.5,$L$5,IF(H38&lt;3.5,$L$4,IF(H38&lt;4.5,$L$3,"n/a"))))</f>
        <v>Not at all</v>
      </c>
    </row>
    <row r="39" spans="1:9" s="109" customFormat="1" ht="14.25" thickTop="1" thickBot="1" x14ac:dyDescent="0.25">
      <c r="A39" s="82" t="s">
        <v>14</v>
      </c>
      <c r="B39" s="354">
        <f>IF(COUNT(B35:B38)=0,"n/a",(AVERAGE(B35:B38)))</f>
        <v>1.9583333333333335</v>
      </c>
      <c r="C39" s="363" t="str">
        <f>IF(B39&lt;1.5,$L$6,IF(B39&lt;2.5,$L$5,IF(B39&lt;3.5,$L$4,IF(B39&lt;4.5,$L$3,"n/a"))))</f>
        <v>Moderate/Low</v>
      </c>
      <c r="D39" s="355" t="str">
        <f>IF(H39&lt;B39,"↑",IF(H39&gt;B39,"↓","↔"))</f>
        <v>↑</v>
      </c>
      <c r="E39" s="114"/>
      <c r="F39" s="114"/>
      <c r="G39" s="114"/>
      <c r="H39" s="10">
        <f>AVERAGE(H35:H38)</f>
        <v>0</v>
      </c>
      <c r="I39" s="295" t="str">
        <f>IF(H39&lt;1.5,$L$6,IF(H39&lt;2.5,$L$5,IF(H39&lt;3.5,$L$4,IF(H39&lt;4.5,$L$3,"n/a"))))</f>
        <v>Not at all</v>
      </c>
    </row>
    <row r="40" spans="1:9" x14ac:dyDescent="0.2">
      <c r="B40" s="284"/>
      <c r="C40" s="287"/>
      <c r="I40" s="287"/>
    </row>
    <row r="41" spans="1:9" x14ac:dyDescent="0.2">
      <c r="C41" s="117"/>
    </row>
    <row r="44" spans="1:9" x14ac:dyDescent="0.2">
      <c r="D44" s="95"/>
      <c r="I44" s="95"/>
    </row>
    <row r="45" spans="1:9" x14ac:dyDescent="0.2">
      <c r="F45" s="118"/>
    </row>
    <row r="46" spans="1:9" x14ac:dyDescent="0.2">
      <c r="B46" s="283"/>
    </row>
    <row r="52" spans="2:2" x14ac:dyDescent="0.2">
      <c r="B52" s="286"/>
    </row>
  </sheetData>
  <sheetProtection password="CC15" sheet="1" objects="1" scenarios="1" formatRows="0"/>
  <mergeCells count="12">
    <mergeCell ref="D1:E1"/>
    <mergeCell ref="H1:I1"/>
    <mergeCell ref="A1:B1"/>
    <mergeCell ref="H3:I3"/>
    <mergeCell ref="A2:A4"/>
    <mergeCell ref="D2:D4"/>
    <mergeCell ref="G2:G4"/>
    <mergeCell ref="H2:I2"/>
    <mergeCell ref="F2:F4"/>
    <mergeCell ref="E2:E4"/>
    <mergeCell ref="B2:B4"/>
    <mergeCell ref="C2:C4"/>
  </mergeCells>
  <phoneticPr fontId="1" type="noConversion"/>
  <conditionalFormatting sqref="G39 G28:G32 G15:G16 G10:G11 G22:G23 G2 G5 G34">
    <cfRule type="cellIs" dxfId="131" priority="41" operator="equal">
      <formula>"High"</formula>
    </cfRule>
    <cfRule type="cellIs" dxfId="130" priority="42" operator="equal">
      <formula>"Substantial"</formula>
    </cfRule>
    <cfRule type="cellIs" dxfId="129" priority="43" operator="equal">
      <formula>"Moderate"</formula>
    </cfRule>
    <cfRule type="containsText" dxfId="128" priority="44" operator="containsText" text="Low">
      <formula>NOT(ISERROR(SEARCH("Low",G2)))</formula>
    </cfRule>
  </conditionalFormatting>
  <conditionalFormatting sqref="H35:I38">
    <cfRule type="cellIs" dxfId="127" priority="33" operator="equal">
      <formula>"High"</formula>
    </cfRule>
    <cfRule type="cellIs" dxfId="126" priority="34" operator="equal">
      <formula>"Substantial"</formula>
    </cfRule>
    <cfRule type="cellIs" dxfId="125" priority="35" operator="equal">
      <formula>"Moderate"</formula>
    </cfRule>
    <cfRule type="containsText" dxfId="124" priority="36" operator="containsText" text="Low">
      <formula>NOT(ISERROR(SEARCH("Low",H35)))</formula>
    </cfRule>
  </conditionalFormatting>
  <conditionalFormatting sqref="H39">
    <cfRule type="cellIs" dxfId="123" priority="29" operator="equal">
      <formula>"High"</formula>
    </cfRule>
    <cfRule type="cellIs" dxfId="122" priority="30" operator="equal">
      <formula>"Substantial"</formula>
    </cfRule>
    <cfRule type="cellIs" dxfId="121" priority="31" operator="equal">
      <formula>"Moderate"</formula>
    </cfRule>
    <cfRule type="containsText" dxfId="120" priority="32" operator="containsText" text="Low">
      <formula>NOT(ISERROR(SEARCH("Low",H39)))</formula>
    </cfRule>
  </conditionalFormatting>
  <conditionalFormatting sqref="C1">
    <cfRule type="cellIs" dxfId="119" priority="21" operator="equal">
      <formula>"High"</formula>
    </cfRule>
    <cfRule type="cellIs" dxfId="118" priority="22" operator="equal">
      <formula>"Substantial"</formula>
    </cfRule>
    <cfRule type="cellIs" dxfId="117" priority="23" operator="equal">
      <formula>"Moderate"</formula>
    </cfRule>
    <cfRule type="cellIs" dxfId="116" priority="24" operator="equal">
      <formula>"Low"</formula>
    </cfRule>
  </conditionalFormatting>
  <conditionalFormatting sqref="F1">
    <cfRule type="cellIs" dxfId="115" priority="17" operator="equal">
      <formula>"High"</formula>
    </cfRule>
    <cfRule type="cellIs" dxfId="114" priority="18" operator="equal">
      <formula>"Substantial"</formula>
    </cfRule>
    <cfRule type="cellIs" dxfId="113" priority="19" operator="equal">
      <formula>"Moderate"</formula>
    </cfRule>
    <cfRule type="cellIs" dxfId="112" priority="20" operator="equal">
      <formula>"Low"</formula>
    </cfRule>
  </conditionalFormatting>
  <conditionalFormatting sqref="A5:I9 A15 C15:I15 A34:I38 A28:A32 A39 C39:I39 A11:I14 A10 C10:I10 A22 C22:I22 C28:I32 A16:I21 A23:I27">
    <cfRule type="cellIs" dxfId="111" priority="46" operator="equal">
      <formula>$L$5</formula>
    </cfRule>
    <cfRule type="cellIs" dxfId="110" priority="47" operator="equal">
      <formula>$L$4</formula>
    </cfRule>
    <cfRule type="cellIs" dxfId="109" priority="48" operator="equal">
      <formula>$L$3</formula>
    </cfRule>
    <cfRule type="cellIs" dxfId="108" priority="57" operator="equal">
      <formula>$L$6</formula>
    </cfRule>
  </conditionalFormatting>
  <conditionalFormatting sqref="G33">
    <cfRule type="cellIs" dxfId="107" priority="1" operator="equal">
      <formula>"High"</formula>
    </cfRule>
    <cfRule type="cellIs" dxfId="106" priority="2" operator="equal">
      <formula>"Substantial"</formula>
    </cfRule>
    <cfRule type="cellIs" dxfId="105" priority="3" operator="equal">
      <formula>"Moderate"</formula>
    </cfRule>
    <cfRule type="containsText" dxfId="104" priority="4" operator="containsText" text="Low">
      <formula>NOT(ISERROR(SEARCH("Low",G33)))</formula>
    </cfRule>
  </conditionalFormatting>
  <conditionalFormatting sqref="A33 C33:I33">
    <cfRule type="cellIs" dxfId="103" priority="5" operator="equal">
      <formula>$L$5</formula>
    </cfRule>
    <cfRule type="cellIs" dxfId="102" priority="6" operator="equal">
      <formula>$L$4</formula>
    </cfRule>
    <cfRule type="cellIs" dxfId="101" priority="7" operator="equal">
      <formula>$L$3</formula>
    </cfRule>
    <cfRule type="cellIs" dxfId="100" priority="8" operator="equal">
      <formula>$L$6</formula>
    </cfRule>
  </conditionalFormatting>
  <pageMargins left="0.70866141732283472" right="0.70866141732283472" top="0.74803149606299213" bottom="0.74803149606299213" header="0.31496062992125984" footer="0.31496062992125984"/>
  <pageSetup paperSize="9" scale="61" orientation="landscape" r:id="rId1"/>
  <headerFooter alignWithMargins="0"/>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S120"/>
  <sheetViews>
    <sheetView zoomScale="85" zoomScaleNormal="85" zoomScaleSheetLayoutView="100" workbookViewId="0">
      <pane ySplit="2" topLeftCell="A110" activePane="bottomLeft" state="frozen"/>
      <selection pane="bottomLeft" activeCell="E117" sqref="E117"/>
    </sheetView>
  </sheetViews>
  <sheetFormatPr baseColWidth="10" defaultColWidth="8.85546875" defaultRowHeight="12.75" x14ac:dyDescent="0.2"/>
  <cols>
    <col min="1" max="1" width="18" style="95" customWidth="1"/>
    <col min="2" max="2" width="29" style="95" customWidth="1"/>
    <col min="3" max="3" width="30.5703125" style="170" customWidth="1"/>
    <col min="4" max="4" width="14.42578125" style="171" customWidth="1"/>
    <col min="5" max="6" width="7.42578125" style="26" customWidth="1"/>
    <col min="7" max="7" width="1.140625" style="26" customWidth="1"/>
    <col min="8" max="8" width="7.42578125" style="26" customWidth="1"/>
    <col min="9" max="9" width="12.5703125" style="116" customWidth="1"/>
    <col min="10" max="10" width="12.28515625" style="116" customWidth="1"/>
    <col min="11" max="11" width="65.85546875" style="95" customWidth="1"/>
    <col min="12" max="12" width="15.5703125" style="322" customWidth="1"/>
    <col min="13" max="13" width="13.42578125" style="95" hidden="1" customWidth="1"/>
    <col min="14" max="14" width="14.85546875" style="95" hidden="1" customWidth="1"/>
    <col min="15" max="15" width="11.140625" style="95" hidden="1" customWidth="1"/>
    <col min="16" max="16" width="13.85546875" style="95" customWidth="1"/>
    <col min="17" max="16384" width="8.85546875" style="95"/>
  </cols>
  <sheetData>
    <row r="1" spans="1:15" ht="21" customHeight="1" thickBot="1" x14ac:dyDescent="0.35">
      <c r="A1" s="380" t="s">
        <v>27</v>
      </c>
      <c r="B1" s="381" t="str">
        <f>Profile!F1</f>
        <v>Aquaculture (tilapia)</v>
      </c>
      <c r="C1" s="379" t="s">
        <v>22</v>
      </c>
      <c r="D1" s="468" t="str">
        <f>Profile!E2</f>
        <v>Zambia</v>
      </c>
      <c r="E1" s="469"/>
      <c r="F1" s="377" t="s">
        <v>26</v>
      </c>
      <c r="G1" s="382"/>
      <c r="H1" s="383"/>
      <c r="I1" s="384"/>
      <c r="J1" s="378" t="str">
        <f>Profile!B3</f>
        <v>23/07/2017</v>
      </c>
      <c r="K1" s="119"/>
      <c r="L1" s="385" t="s">
        <v>178</v>
      </c>
    </row>
    <row r="2" spans="1:15" s="108" customFormat="1" ht="15" customHeight="1" thickBot="1" x14ac:dyDescent="0.25">
      <c r="A2" s="552" t="s">
        <v>0</v>
      </c>
      <c r="B2" s="553"/>
      <c r="C2" s="386" t="s">
        <v>2</v>
      </c>
      <c r="D2" s="386" t="s">
        <v>87</v>
      </c>
      <c r="E2" s="386" t="s">
        <v>88</v>
      </c>
      <c r="F2" s="552" t="s">
        <v>86</v>
      </c>
      <c r="G2" s="553"/>
      <c r="H2" s="553"/>
      <c r="I2" s="553"/>
      <c r="J2" s="553"/>
      <c r="K2" s="553"/>
      <c r="L2" s="387"/>
      <c r="M2" s="113"/>
    </row>
    <row r="3" spans="1:15" s="108" customFormat="1" ht="24.75" customHeight="1" thickBot="1" x14ac:dyDescent="0.25">
      <c r="A3" s="120" t="s">
        <v>214</v>
      </c>
      <c r="B3" s="121"/>
      <c r="C3" s="121"/>
      <c r="D3" s="121"/>
      <c r="E3" s="121"/>
      <c r="F3" s="121"/>
      <c r="G3" s="121"/>
      <c r="H3" s="121"/>
      <c r="I3" s="121"/>
      <c r="J3" s="121"/>
      <c r="K3" s="121"/>
      <c r="L3" s="388"/>
      <c r="N3" s="122" t="s">
        <v>4</v>
      </c>
      <c r="O3" s="108">
        <v>4.5</v>
      </c>
    </row>
    <row r="4" spans="1:15" s="108" customFormat="1" ht="21" customHeight="1" x14ac:dyDescent="0.2">
      <c r="A4" s="123" t="s">
        <v>29</v>
      </c>
      <c r="B4" s="124"/>
      <c r="C4" s="124"/>
      <c r="D4" s="124"/>
      <c r="E4" s="124"/>
      <c r="F4" s="124"/>
      <c r="G4" s="124"/>
      <c r="H4" s="124"/>
      <c r="I4" s="124"/>
      <c r="J4" s="124"/>
      <c r="K4" s="124"/>
      <c r="L4" s="388"/>
      <c r="N4" s="122" t="s">
        <v>5</v>
      </c>
      <c r="O4" s="108">
        <v>3.5</v>
      </c>
    </row>
    <row r="5" spans="1:15" s="108" customFormat="1" ht="60.75" customHeight="1" x14ac:dyDescent="0.2">
      <c r="A5" s="528" t="s">
        <v>71</v>
      </c>
      <c r="B5" s="528"/>
      <c r="C5" s="39"/>
      <c r="D5" s="50" t="s">
        <v>5</v>
      </c>
      <c r="E5" s="125">
        <f>IF(D5=$N$6,1,IF(D5=$N$5,2,IF(D5=$N$4,3,IF(D5=$N$3,4,"n/a"))))</f>
        <v>3</v>
      </c>
      <c r="F5" s="529" t="s">
        <v>223</v>
      </c>
      <c r="G5" s="529"/>
      <c r="H5" s="529"/>
      <c r="I5" s="529"/>
      <c r="J5" s="529"/>
      <c r="K5" s="529"/>
      <c r="L5" s="388"/>
      <c r="N5" s="113" t="s">
        <v>42</v>
      </c>
      <c r="O5" s="109">
        <v>2.5</v>
      </c>
    </row>
    <row r="6" spans="1:15" s="108" customFormat="1" ht="31.5" customHeight="1" x14ac:dyDescent="0.2">
      <c r="A6" s="528" t="s">
        <v>30</v>
      </c>
      <c r="B6" s="528"/>
      <c r="C6" s="39"/>
      <c r="D6" s="50" t="s">
        <v>5</v>
      </c>
      <c r="E6" s="125">
        <f>IF(D6=$N$6,1,IF(D6=$N$5,2,IF(D6=$N$4,3,IF(D6=$N$3,4,"n/a"))))</f>
        <v>3</v>
      </c>
      <c r="F6" s="529" t="s">
        <v>224</v>
      </c>
      <c r="G6" s="529"/>
      <c r="H6" s="529"/>
      <c r="I6" s="529"/>
      <c r="J6" s="529"/>
      <c r="K6" s="529"/>
      <c r="L6" s="388"/>
      <c r="N6" s="113" t="s">
        <v>79</v>
      </c>
      <c r="O6" s="109">
        <v>1.5</v>
      </c>
    </row>
    <row r="7" spans="1:15" s="108" customFormat="1" ht="28.5" customHeight="1" x14ac:dyDescent="0.2">
      <c r="A7" s="528" t="s">
        <v>187</v>
      </c>
      <c r="B7" s="528"/>
      <c r="C7" s="39"/>
      <c r="D7" s="50" t="s">
        <v>5</v>
      </c>
      <c r="E7" s="125">
        <f>IF(D7=$N$6,1,IF(D7=$N$5,2,IF(D7=$N$4,3,IF(D7=$N$3,4,"n/a"))))</f>
        <v>3</v>
      </c>
      <c r="F7" s="529" t="s">
        <v>225</v>
      </c>
      <c r="G7" s="529"/>
      <c r="H7" s="529"/>
      <c r="I7" s="529"/>
      <c r="J7" s="529"/>
      <c r="K7" s="529"/>
      <c r="L7" s="388"/>
      <c r="N7" s="122" t="s">
        <v>19</v>
      </c>
    </row>
    <row r="8" spans="1:15" s="108" customFormat="1" ht="30" customHeight="1" x14ac:dyDescent="0.2">
      <c r="A8" s="528" t="s">
        <v>40</v>
      </c>
      <c r="B8" s="528"/>
      <c r="C8" s="39"/>
      <c r="D8" s="50" t="s">
        <v>4</v>
      </c>
      <c r="E8" s="125">
        <f>IF(D8=$N$6,1,IF(D8=$N$5,2,IF(D8=$N$4,3,IF(D8=$N$3,4,"n/a"))))</f>
        <v>4</v>
      </c>
      <c r="F8" s="529" t="s">
        <v>226</v>
      </c>
      <c r="G8" s="529"/>
      <c r="H8" s="529"/>
      <c r="I8" s="529"/>
      <c r="J8" s="529"/>
      <c r="K8" s="529"/>
      <c r="L8" s="388"/>
      <c r="N8" s="113"/>
    </row>
    <row r="9" spans="1:15" s="108" customFormat="1" ht="45.75" customHeight="1" thickBot="1" x14ac:dyDescent="0.25">
      <c r="A9" s="530" t="s">
        <v>59</v>
      </c>
      <c r="B9" s="530"/>
      <c r="C9" s="189"/>
      <c r="D9" s="177" t="s">
        <v>42</v>
      </c>
      <c r="E9" s="185">
        <f>IF(D9=$N$6,1,IF(D9=$N$5,2,IF(D9=$N$4,3,IF(D9=$N$3,4,"n/a"))))</f>
        <v>2</v>
      </c>
      <c r="F9" s="585" t="s">
        <v>227</v>
      </c>
      <c r="G9" s="586"/>
      <c r="H9" s="585"/>
      <c r="I9" s="585"/>
      <c r="J9" s="585"/>
      <c r="K9" s="585"/>
      <c r="L9" s="388"/>
      <c r="N9" s="126"/>
    </row>
    <row r="10" spans="1:15" s="108" customFormat="1" ht="28.5" customHeight="1" thickBot="1" x14ac:dyDescent="0.25">
      <c r="A10" s="557"/>
      <c r="B10" s="558"/>
      <c r="C10" s="193" t="s">
        <v>24</v>
      </c>
      <c r="D10" s="92" t="str">
        <f>IF(E10&lt;1.5,$N$6,IF(E10&lt;2.5,$N$5,IF(E10&lt;3.5,$N$4,IF(E10&lt;4.5,$N$3,"n/a"))))</f>
        <v>Substantial</v>
      </c>
      <c r="E10" s="260">
        <f>IF(COUNT(E5:E9)=0,"n/a",AVERAGE(E5:E9))</f>
        <v>3</v>
      </c>
      <c r="F10" s="51">
        <f>E10</f>
        <v>3</v>
      </c>
      <c r="G10" s="226"/>
      <c r="H10" s="52" t="s">
        <v>23</v>
      </c>
      <c r="I10" s="28" t="str">
        <f>D10</f>
        <v>Substantial</v>
      </c>
      <c r="J10" s="93">
        <f>IF(I10=$N$7,"n/a",IF(AND(I10=$N$5,D10=$N$6),1.5,IF(AND(I10=$N$4,D10=$N$5),2.5,IF(AND(I10=$N$3,D10=$N$4),3.5,IF(AND(I10=$N$6,D10=$N$5),1.49,IF(AND(I10=$N$5,D10=$N$4),2.49,IF(AND(I10=$N$4,D10=$N$3),3.49,E10)))))))</f>
        <v>3</v>
      </c>
      <c r="K10" s="94" t="s">
        <v>91</v>
      </c>
      <c r="L10" s="389"/>
      <c r="N10" s="122"/>
    </row>
    <row r="11" spans="1:15" s="108" customFormat="1" ht="20.25" customHeight="1" thickBot="1" x14ac:dyDescent="0.25">
      <c r="A11" s="128" t="s">
        <v>28</v>
      </c>
      <c r="B11" s="129"/>
      <c r="C11" s="190"/>
      <c r="D11" s="130"/>
      <c r="E11" s="130"/>
      <c r="F11" s="130"/>
      <c r="G11" s="130"/>
      <c r="H11" s="130"/>
      <c r="I11" s="130"/>
      <c r="J11" s="130"/>
      <c r="K11" s="130"/>
      <c r="L11" s="388"/>
      <c r="N11" s="122"/>
    </row>
    <row r="12" spans="1:15" ht="74.25" customHeight="1" x14ac:dyDescent="0.2">
      <c r="A12" s="528" t="s">
        <v>188</v>
      </c>
      <c r="B12" s="528"/>
      <c r="C12" s="39"/>
      <c r="D12" s="176" t="s">
        <v>5</v>
      </c>
      <c r="E12" s="187">
        <f>IF(D12=$N$6,1,IF(D12=$N$5,2,IF(D12=$N$4,3,IF(D12=$N$3,4,"n/a"))))</f>
        <v>3</v>
      </c>
      <c r="F12" s="556" t="s">
        <v>228</v>
      </c>
      <c r="G12" s="556"/>
      <c r="H12" s="556"/>
      <c r="I12" s="556"/>
      <c r="J12" s="556"/>
      <c r="K12" s="556"/>
      <c r="L12" s="390" t="s">
        <v>96</v>
      </c>
      <c r="N12" s="122"/>
    </row>
    <row r="13" spans="1:15" ht="43.5" customHeight="1" thickBot="1" x14ac:dyDescent="0.25">
      <c r="A13" s="562" t="s">
        <v>189</v>
      </c>
      <c r="B13" s="562"/>
      <c r="C13" s="194"/>
      <c r="D13" s="192" t="s">
        <v>5</v>
      </c>
      <c r="E13" s="188">
        <f>IF(D13=$N$6,1,IF(D13=$N$5,2,IF(D13=$N$4,3,IF(D13=$N$3,4,"n/a"))))</f>
        <v>3</v>
      </c>
      <c r="F13" s="569" t="s">
        <v>229</v>
      </c>
      <c r="G13" s="563"/>
      <c r="H13" s="563"/>
      <c r="I13" s="563"/>
      <c r="J13" s="563"/>
      <c r="K13" s="547"/>
      <c r="L13" s="390" t="s">
        <v>96</v>
      </c>
    </row>
    <row r="14" spans="1:15" s="111" customFormat="1" ht="28.5" customHeight="1" thickBot="1" x14ac:dyDescent="0.25">
      <c r="A14" s="557"/>
      <c r="B14" s="559"/>
      <c r="C14" s="193" t="s">
        <v>24</v>
      </c>
      <c r="D14" s="29" t="str">
        <f>IF(E14&lt;1.5,$N$6,IF(E14&lt;2.5,$N$5,IF(E14&lt;3.5,$N$4,IF(E14&lt;4.5,$N$3,"n/a"))))</f>
        <v>Substantial</v>
      </c>
      <c r="E14" s="154">
        <f>IF(COUNT(E12:E13)=0,"n/a",AVERAGE(E12:E13))</f>
        <v>3</v>
      </c>
      <c r="F14" s="30">
        <f>E14</f>
        <v>3</v>
      </c>
      <c r="G14" s="226"/>
      <c r="H14" s="31" t="s">
        <v>23</v>
      </c>
      <c r="I14" s="28" t="str">
        <f>D14</f>
        <v>Substantial</v>
      </c>
      <c r="J14" s="32">
        <f>IF(I14=$N$7,"n/a",IF(AND(I14=$N$5,D14=$N$6),1.5,IF(AND(I14=$N$4,D14=$N$5),2.5,IF(AND(I14=$N$3,D14=$N$4),3.5,IF(AND(I14=$N$6,D14=$N$5),1.49,IF(AND(I14=$N$5,D14=$N$4),2.49,IF(AND(I14=$N$4,D14=$N$3),3.49,E14)))))))</f>
        <v>3</v>
      </c>
      <c r="K14" s="191" t="s">
        <v>91</v>
      </c>
      <c r="L14" s="391"/>
      <c r="N14" s="122"/>
    </row>
    <row r="15" spans="1:15" ht="21.75" customHeight="1" x14ac:dyDescent="0.2">
      <c r="A15" s="409" t="s">
        <v>31</v>
      </c>
      <c r="B15" s="128"/>
      <c r="C15" s="128"/>
      <c r="D15" s="128"/>
      <c r="E15" s="128"/>
      <c r="F15" s="128"/>
      <c r="G15" s="128"/>
      <c r="H15" s="128"/>
      <c r="I15" s="128"/>
      <c r="J15" s="128"/>
      <c r="K15" s="128"/>
      <c r="L15" s="392"/>
      <c r="N15" s="122"/>
    </row>
    <row r="16" spans="1:15" ht="46.5" customHeight="1" thickBot="1" x14ac:dyDescent="0.25">
      <c r="A16" s="530" t="s">
        <v>190</v>
      </c>
      <c r="B16" s="530"/>
      <c r="C16" s="194"/>
      <c r="D16" s="177" t="s">
        <v>5</v>
      </c>
      <c r="E16" s="181">
        <f>IF(D16=$N$6,1,IF(D16=$N$5,2,IF(D16=$N$4,3,IF(D16=$N$3,4,"n/a"))))</f>
        <v>3</v>
      </c>
      <c r="F16" s="545" t="s">
        <v>230</v>
      </c>
      <c r="G16" s="563"/>
      <c r="H16" s="546"/>
      <c r="I16" s="546"/>
      <c r="J16" s="563"/>
      <c r="K16" s="547"/>
      <c r="L16" s="392"/>
    </row>
    <row r="17" spans="1:14" s="108" customFormat="1" ht="24.75" customHeight="1" thickBot="1" x14ac:dyDescent="0.25">
      <c r="A17" s="567"/>
      <c r="B17" s="568"/>
      <c r="C17" s="193" t="s">
        <v>24</v>
      </c>
      <c r="D17" s="29" t="str">
        <f>IF(E17&lt;1.5,$N$6,IF(E17&lt;2.5,$N$5,IF(E17&lt;3.5,$N$4,IF(E17&lt;4.5,$N$3,"n/a"))))</f>
        <v>Substantial</v>
      </c>
      <c r="E17" s="154">
        <f>IF(COUNT(E16)=0,"n/a",AVERAGE(E16))</f>
        <v>3</v>
      </c>
      <c r="F17" s="30">
        <f>E17</f>
        <v>3</v>
      </c>
      <c r="G17" s="226"/>
      <c r="H17" s="31" t="s">
        <v>23</v>
      </c>
      <c r="I17" s="28" t="str">
        <f>D17</f>
        <v>Substantial</v>
      </c>
      <c r="J17" s="32">
        <f>IF(I17=$N$7,"n/a",IF(AND(I17=$N$5,D17=$N$6),1.5,IF(AND(I17=$N$4,D17=$N$5),2.5,IF(AND(I17=$N$3,D17=$N$4),3.5,IF(AND(I17=$N$6,D17=$N$5),1.49,IF(AND(I17=$N$5,D17=$N$4),2.49,IF(AND(I17=$N$4,D17=$N$3),3.49,E17)))))))</f>
        <v>3</v>
      </c>
      <c r="K17" s="191" t="s">
        <v>91</v>
      </c>
      <c r="L17" s="388"/>
      <c r="N17" s="110"/>
    </row>
    <row r="18" spans="1:14" s="131" customFormat="1" ht="21" customHeight="1" x14ac:dyDescent="0.2">
      <c r="A18" s="128" t="s">
        <v>69</v>
      </c>
      <c r="B18" s="128"/>
      <c r="C18" s="128"/>
      <c r="D18" s="128"/>
      <c r="E18" s="128"/>
      <c r="F18" s="128"/>
      <c r="G18" s="128"/>
      <c r="H18" s="128"/>
      <c r="I18" s="128"/>
      <c r="J18" s="128"/>
      <c r="K18" s="128"/>
      <c r="L18" s="392"/>
      <c r="N18" s="132"/>
    </row>
    <row r="19" spans="1:14" s="131" customFormat="1" ht="32.25" customHeight="1" x14ac:dyDescent="0.2">
      <c r="A19" s="528" t="s">
        <v>73</v>
      </c>
      <c r="B19" s="528"/>
      <c r="C19" s="39"/>
      <c r="D19" s="50" t="s">
        <v>5</v>
      </c>
      <c r="E19" s="173">
        <f>IF(D19=$N$6,1,IF(D19=$N$5,2,IF(D19=$N$4,3,IF(D19=$N$3,4,"n/a"))))</f>
        <v>3</v>
      </c>
      <c r="F19" s="545" t="s">
        <v>231</v>
      </c>
      <c r="G19" s="546"/>
      <c r="H19" s="546"/>
      <c r="I19" s="546"/>
      <c r="J19" s="546"/>
      <c r="K19" s="547"/>
      <c r="L19" s="390" t="s">
        <v>96</v>
      </c>
      <c r="N19" s="132"/>
    </row>
    <row r="20" spans="1:14" s="131" customFormat="1" ht="33" customHeight="1" thickBot="1" x14ac:dyDescent="0.25">
      <c r="A20" s="562" t="s">
        <v>70</v>
      </c>
      <c r="B20" s="562"/>
      <c r="C20" s="194"/>
      <c r="D20" s="186" t="s">
        <v>42</v>
      </c>
      <c r="E20" s="185">
        <f>IF(D20=$N$6,1,IF(D20=$N$5,2,IF(D20=$N$4,3,IF(D20=$N$3,4,"n/a"))))</f>
        <v>2</v>
      </c>
      <c r="F20" s="531" t="s">
        <v>232</v>
      </c>
      <c r="G20" s="563"/>
      <c r="H20" s="532"/>
      <c r="I20" s="532"/>
      <c r="J20" s="532"/>
      <c r="K20" s="533"/>
      <c r="L20" s="393"/>
      <c r="N20" s="132"/>
    </row>
    <row r="21" spans="1:14" s="108" customFormat="1" ht="29.25" customHeight="1" thickBot="1" x14ac:dyDescent="0.25">
      <c r="A21" s="557"/>
      <c r="B21" s="559"/>
      <c r="C21" s="193" t="s">
        <v>24</v>
      </c>
      <c r="D21" s="29" t="str">
        <f>IF(E21&lt;1.5,$N$6,IF(E21&lt;2.5,$N$5,IF(E21&lt;3.5,$N$4,IF(E21&lt;4.5,$N$3,"n/a"))))</f>
        <v>Substantial</v>
      </c>
      <c r="E21" s="154">
        <f>IF(COUNT(E19:E20)=0,"n/a",AVERAGE(E19:E20))</f>
        <v>2.5</v>
      </c>
      <c r="F21" s="30">
        <f>E21</f>
        <v>2.5</v>
      </c>
      <c r="G21" s="226"/>
      <c r="H21" s="31" t="s">
        <v>23</v>
      </c>
      <c r="I21" s="28" t="str">
        <f>D21</f>
        <v>Substantial</v>
      </c>
      <c r="J21" s="93">
        <f>IF(I21=$N$7,"n/a",IF(AND(I21=$N$5,D21=$N$6),1.5,IF(AND(I21=$N$4,D21=$N$5),2.5,IF(AND(I21=$N$3,D21=$N$4),3.5,IF(AND(I21=$N$6,D21=$N$5),1.49,IF(AND(I21=$N$5,D21=$N$4),2.49,IF(AND(I21=$N$4,D21=$N$3),3.49,E21)))))))</f>
        <v>2.5</v>
      </c>
      <c r="K21" s="91" t="s">
        <v>91</v>
      </c>
      <c r="L21" s="394"/>
    </row>
    <row r="22" spans="1:14" s="136" customFormat="1" ht="22.5" customHeight="1" thickBot="1" x14ac:dyDescent="0.25">
      <c r="A22" s="133" t="s">
        <v>215</v>
      </c>
      <c r="B22" s="134"/>
      <c r="C22" s="134"/>
      <c r="D22" s="135"/>
      <c r="E22" s="135"/>
      <c r="F22" s="135"/>
      <c r="G22" s="135"/>
      <c r="H22" s="135"/>
      <c r="I22" s="135"/>
      <c r="J22" s="135"/>
      <c r="K22" s="135"/>
      <c r="L22" s="388"/>
    </row>
    <row r="23" spans="1:14" ht="21.75" customHeight="1" thickBot="1" x14ac:dyDescent="0.25">
      <c r="A23" s="137" t="s">
        <v>44</v>
      </c>
      <c r="B23" s="138"/>
      <c r="C23" s="138"/>
      <c r="D23" s="138"/>
      <c r="E23" s="138"/>
      <c r="F23" s="138"/>
      <c r="G23" s="138"/>
      <c r="H23" s="138"/>
      <c r="I23" s="138"/>
      <c r="J23" s="138"/>
      <c r="K23" s="138"/>
      <c r="L23" s="390" t="s">
        <v>96</v>
      </c>
    </row>
    <row r="24" spans="1:14" ht="54" customHeight="1" x14ac:dyDescent="0.2">
      <c r="A24" s="554" t="s">
        <v>45</v>
      </c>
      <c r="B24" s="555"/>
      <c r="C24" s="183"/>
      <c r="D24" s="174" t="s">
        <v>5</v>
      </c>
      <c r="E24" s="184">
        <f>IF(D24=$N$6,1,IF(D24=$N$5,2,IF(D24=$N$4,3,IF(D24=$N$3,4,"n/a"))))</f>
        <v>3</v>
      </c>
      <c r="F24" s="556" t="s">
        <v>233</v>
      </c>
      <c r="G24" s="556"/>
      <c r="H24" s="556"/>
      <c r="I24" s="556"/>
      <c r="J24" s="556"/>
      <c r="K24" s="556"/>
      <c r="L24" s="390" t="s">
        <v>96</v>
      </c>
    </row>
    <row r="25" spans="1:14" ht="73.5" customHeight="1" thickBot="1" x14ac:dyDescent="0.25">
      <c r="A25" s="565" t="s">
        <v>62</v>
      </c>
      <c r="B25" s="566"/>
      <c r="C25" s="195"/>
      <c r="D25" s="175" t="s">
        <v>42</v>
      </c>
      <c r="E25" s="185">
        <f>IF(D25=$N$6,1,IF(D25=$N$5,2,IF(D25=$N$4,3,IF(D25=$N$3,4,"n/a"))))</f>
        <v>2</v>
      </c>
      <c r="F25" s="531" t="s">
        <v>234</v>
      </c>
      <c r="G25" s="532"/>
      <c r="H25" s="532"/>
      <c r="I25" s="532"/>
      <c r="J25" s="532"/>
      <c r="K25" s="533"/>
      <c r="L25" s="392"/>
    </row>
    <row r="26" spans="1:14" ht="35.25" customHeight="1" thickBot="1" x14ac:dyDescent="0.25">
      <c r="A26" s="590"/>
      <c r="B26" s="591"/>
      <c r="C26" s="42" t="s">
        <v>24</v>
      </c>
      <c r="D26" s="29" t="str">
        <f>IF(E26&lt;1.5,"Low",IF(E26&lt;2.5,"Moderate",IF(E26&lt;3.5,"Substantial",IF(E26&lt;4.5,"High","n/a"))))</f>
        <v>Substantial</v>
      </c>
      <c r="E26" s="154">
        <f>IF(COUNT(E24:E25)=0,"n/a",AVERAGE(E24:E25))</f>
        <v>2.5</v>
      </c>
      <c r="F26" s="51">
        <f>E26</f>
        <v>2.5</v>
      </c>
      <c r="G26" s="226"/>
      <c r="H26" s="52" t="s">
        <v>23</v>
      </c>
      <c r="I26" s="28" t="str">
        <f>D26</f>
        <v>Substantial</v>
      </c>
      <c r="J26" s="93">
        <f>IF(I26=$N$7,"n/a",IF(AND(I26=$N$5,D26=$N$6),1.5,IF(AND(I26=$N$4,D26=$N$5),2.5,IF(AND(I26=$N$3,D26=$N$4),3.5,IF(AND(I26=$N$6,D26=$N$5),1.49,IF(AND(I26=$N$5,D26=$N$4),2.49,IF(AND(I26=$N$4,D26=$N$3),3.49,E26)))))))</f>
        <v>2.5</v>
      </c>
      <c r="K26" s="338" t="s">
        <v>91</v>
      </c>
      <c r="L26" s="392"/>
    </row>
    <row r="27" spans="1:14" ht="20.25" customHeight="1" thickBot="1" x14ac:dyDescent="0.25">
      <c r="A27" s="139" t="s">
        <v>48</v>
      </c>
      <c r="B27" s="140"/>
      <c r="C27" s="141"/>
      <c r="D27" s="142"/>
      <c r="E27" s="142"/>
      <c r="F27" s="142"/>
      <c r="G27" s="142"/>
      <c r="H27" s="142"/>
      <c r="I27" s="142"/>
      <c r="J27" s="142"/>
      <c r="K27" s="142"/>
      <c r="L27" s="392"/>
    </row>
    <row r="28" spans="1:14" ht="30.75" customHeight="1" x14ac:dyDescent="0.2">
      <c r="A28" s="577" t="s">
        <v>65</v>
      </c>
      <c r="B28" s="561"/>
      <c r="C28" s="43"/>
      <c r="D28" s="176" t="s">
        <v>5</v>
      </c>
      <c r="E28" s="187">
        <f>IF(D28=$N$6,1,IF(D28=$N$5,2,IF(D28=$N$4,3,IF(D28=$N$3,4,"n/a"))))</f>
        <v>3</v>
      </c>
      <c r="F28" s="578" t="s">
        <v>238</v>
      </c>
      <c r="G28" s="579"/>
      <c r="H28" s="579"/>
      <c r="I28" s="579"/>
      <c r="J28" s="579"/>
      <c r="K28" s="580"/>
      <c r="L28" s="392"/>
    </row>
    <row r="29" spans="1:14" ht="50.25" customHeight="1" x14ac:dyDescent="0.2">
      <c r="A29" s="577" t="s">
        <v>46</v>
      </c>
      <c r="B29" s="561"/>
      <c r="C29" s="43"/>
      <c r="D29" s="50" t="s">
        <v>5</v>
      </c>
      <c r="E29" s="173">
        <f>IF(D29=$N$6,1,IF(D29=$N$5,2,IF(D29=$N$4,3,IF(D29=$N$3,4,"n/a"))))</f>
        <v>3</v>
      </c>
      <c r="F29" s="545" t="s">
        <v>235</v>
      </c>
      <c r="G29" s="546"/>
      <c r="H29" s="546"/>
      <c r="I29" s="546"/>
      <c r="J29" s="546"/>
      <c r="K29" s="547"/>
      <c r="L29" s="392"/>
    </row>
    <row r="30" spans="1:14" s="143" customFormat="1" ht="56.25" customHeight="1" x14ac:dyDescent="0.2">
      <c r="A30" s="577" t="s">
        <v>60</v>
      </c>
      <c r="B30" s="561"/>
      <c r="C30" s="43"/>
      <c r="D30" s="50" t="s">
        <v>5</v>
      </c>
      <c r="E30" s="173">
        <f>IF(D30=$N$6,1,IF(D30=$N$5,2,IF(D30=$N$4,3,IF(D30=$N$3,4,"n/a"))))</f>
        <v>3</v>
      </c>
      <c r="F30" s="564" t="s">
        <v>236</v>
      </c>
      <c r="G30" s="564"/>
      <c r="H30" s="564"/>
      <c r="I30" s="564"/>
      <c r="J30" s="564"/>
      <c r="K30" s="564"/>
      <c r="L30" s="388"/>
    </row>
    <row r="31" spans="1:14" s="136" customFormat="1" ht="36" customHeight="1" thickBot="1" x14ac:dyDescent="0.25">
      <c r="A31" s="595" t="s">
        <v>61</v>
      </c>
      <c r="B31" s="596"/>
      <c r="C31" s="195"/>
      <c r="D31" s="177" t="s">
        <v>5</v>
      </c>
      <c r="E31" s="182">
        <f>IF(D31=$N$6,1,IF(D31=$N$5,2,IF(D31=$N$4,3,IF(D31=$N$3,4,"n/a"))))</f>
        <v>3</v>
      </c>
      <c r="F31" s="569" t="s">
        <v>237</v>
      </c>
      <c r="G31" s="563"/>
      <c r="H31" s="563"/>
      <c r="I31" s="563"/>
      <c r="J31" s="563"/>
      <c r="K31" s="570"/>
      <c r="L31" s="390" t="s">
        <v>96</v>
      </c>
    </row>
    <row r="32" spans="1:14" s="108" customFormat="1" ht="25.5" customHeight="1" thickBot="1" x14ac:dyDescent="0.25">
      <c r="A32" s="198"/>
      <c r="B32" s="199"/>
      <c r="C32" s="42" t="s">
        <v>24</v>
      </c>
      <c r="D32" s="29" t="str">
        <f>IF(E32&lt;1.5,"Low",IF(E32&lt;2.5,"Moderate",IF(E32&lt;3.5,"Substantial",IF(E32&lt;4.5,"High","n/a"))))</f>
        <v>Substantial</v>
      </c>
      <c r="E32" s="154">
        <f>IF(COUNT(E28:E31)=0,"n/a",AVERAGE(E28:E31))</f>
        <v>3</v>
      </c>
      <c r="F32" s="30">
        <f>E32</f>
        <v>3</v>
      </c>
      <c r="G32" s="226"/>
      <c r="H32" s="31" t="s">
        <v>23</v>
      </c>
      <c r="I32" s="28" t="str">
        <f>D32</f>
        <v>Substantial</v>
      </c>
      <c r="J32" s="32">
        <f>IF(I32=$N$7,"n/a",IF(AND(I32=$N$5,D32=$N$6),1.5,IF(AND(I32=$N$4,D32=$N$5),2.5,IF(AND(I32=$N$3,D32=$N$4),3.5,IF(AND(I32=$N$6,D32=$N$5),1.49,IF(AND(I32=$N$5,D32=$N$4),2.49,IF(AND(I32=$N$4,D32=$N$3),3.49,E32)))))))</f>
        <v>3</v>
      </c>
      <c r="K32" s="191" t="s">
        <v>91</v>
      </c>
      <c r="L32" s="388"/>
    </row>
    <row r="33" spans="1:12" s="108" customFormat="1" ht="25.5" customHeight="1" thickBot="1" x14ac:dyDescent="0.25">
      <c r="A33" s="196" t="s">
        <v>49</v>
      </c>
      <c r="B33" s="197"/>
      <c r="C33" s="197"/>
      <c r="D33" s="197"/>
      <c r="E33" s="197"/>
      <c r="F33" s="197"/>
      <c r="G33" s="197"/>
      <c r="H33" s="197"/>
      <c r="I33" s="197"/>
      <c r="J33" s="197"/>
      <c r="K33" s="197"/>
      <c r="L33" s="388"/>
    </row>
    <row r="34" spans="1:12" s="108" customFormat="1" ht="45.75" customHeight="1" x14ac:dyDescent="0.2">
      <c r="A34" s="550" t="s">
        <v>50</v>
      </c>
      <c r="B34" s="551"/>
      <c r="C34" s="49"/>
      <c r="D34" s="50" t="s">
        <v>42</v>
      </c>
      <c r="E34" s="125">
        <f>IF(D34=$N$6,1,IF(D34=$N$5,2,IF(D34=$N$4,3,IF(D34=$N$3,4,"n/a"))))</f>
        <v>2</v>
      </c>
      <c r="F34" s="556" t="s">
        <v>239</v>
      </c>
      <c r="G34" s="556"/>
      <c r="H34" s="556"/>
      <c r="I34" s="556"/>
      <c r="J34" s="556"/>
      <c r="K34" s="556"/>
      <c r="L34" s="390" t="s">
        <v>96</v>
      </c>
    </row>
    <row r="35" spans="1:12" s="108" customFormat="1" ht="33" customHeight="1" x14ac:dyDescent="0.2">
      <c r="A35" s="560" t="s">
        <v>51</v>
      </c>
      <c r="B35" s="561"/>
      <c r="C35" s="49"/>
      <c r="D35" s="178" t="s">
        <v>42</v>
      </c>
      <c r="E35" s="125">
        <f>IF(D35=$N$6,1,IF(D35=$N$5,2,IF(D35=$N$4,3,IF(D35=$N$3,4,"n/a"))))</f>
        <v>2</v>
      </c>
      <c r="F35" s="545" t="s">
        <v>240</v>
      </c>
      <c r="G35" s="546"/>
      <c r="H35" s="546"/>
      <c r="I35" s="546"/>
      <c r="J35" s="546"/>
      <c r="K35" s="547"/>
      <c r="L35" s="388"/>
    </row>
    <row r="36" spans="1:12" s="108" customFormat="1" ht="60.75" customHeight="1" x14ac:dyDescent="0.2">
      <c r="A36" s="550" t="s">
        <v>67</v>
      </c>
      <c r="B36" s="551"/>
      <c r="C36" s="49"/>
      <c r="D36" s="178" t="s">
        <v>42</v>
      </c>
      <c r="E36" s="125">
        <f>IF(D36=$N$6,1,IF(D36=$N$5,2,IF(D36=$N$4,3,IF(D36=$N$3,4,"n/a"))))</f>
        <v>2</v>
      </c>
      <c r="F36" s="545" t="s">
        <v>241</v>
      </c>
      <c r="G36" s="546"/>
      <c r="H36" s="546"/>
      <c r="I36" s="546"/>
      <c r="J36" s="546"/>
      <c r="K36" s="547"/>
      <c r="L36" s="388"/>
    </row>
    <row r="37" spans="1:12" s="108" customFormat="1" ht="60.75" customHeight="1" thickBot="1" x14ac:dyDescent="0.25">
      <c r="A37" s="581" t="s">
        <v>68</v>
      </c>
      <c r="B37" s="582"/>
      <c r="C37" s="200"/>
      <c r="D37" s="177" t="s">
        <v>42</v>
      </c>
      <c r="E37" s="181">
        <f>IF(D37=$N$6,1,IF(D37=$N$5,2,IF(D37=$N$4,3,IF(D37=$N$3,4,"n/a"))))</f>
        <v>2</v>
      </c>
      <c r="F37" s="583" t="s">
        <v>242</v>
      </c>
      <c r="G37" s="564"/>
      <c r="H37" s="564"/>
      <c r="I37" s="564"/>
      <c r="J37" s="564"/>
      <c r="K37" s="584"/>
      <c r="L37" s="388"/>
    </row>
    <row r="38" spans="1:12" s="108" customFormat="1" ht="25.5" customHeight="1" thickBot="1" x14ac:dyDescent="0.25">
      <c r="A38" s="44"/>
      <c r="B38" s="45"/>
      <c r="C38" s="46" t="s">
        <v>24</v>
      </c>
      <c r="D38" s="29" t="str">
        <f>IF(E38&lt;1.5,"Low",IF(E38&lt;2.5,"Moderate",IF(E38&lt;3.5,"Substantial",IF(E38&lt;4.5,"High","n/a"))))</f>
        <v>Moderate</v>
      </c>
      <c r="E38" s="154">
        <f>IF(COUNT(E34:E37)=0,"n/a",AVERAGE(E34:E37))</f>
        <v>2</v>
      </c>
      <c r="F38" s="30">
        <f>E38</f>
        <v>2</v>
      </c>
      <c r="G38" s="226"/>
      <c r="H38" s="31" t="s">
        <v>23</v>
      </c>
      <c r="I38" s="28" t="str">
        <f>D38</f>
        <v>Moderate</v>
      </c>
      <c r="J38" s="32">
        <f>IF(I38=$N$7,"n/a",IF(AND(I38=$N$5,D38=$N$6),1.5,IF(AND(I38=$N$4,D38=$N$5),2.5,IF(AND(I38=$N$3,D38=$N$4),3.5,IF(AND(I38=$N$6,D38=$N$5),1.49,IF(AND(I38=$N$5,D38=$N$4),2.49,IF(AND(I38=$N$4,D38=$N$3),3.49,E38)))))))</f>
        <v>2</v>
      </c>
      <c r="K38" s="191" t="s">
        <v>91</v>
      </c>
      <c r="L38" s="388"/>
    </row>
    <row r="39" spans="1:12" s="131" customFormat="1" ht="22.5" customHeight="1" thickBot="1" x14ac:dyDescent="0.25">
      <c r="A39" s="33" t="s">
        <v>216</v>
      </c>
      <c r="B39" s="34"/>
      <c r="C39" s="35"/>
      <c r="D39" s="37"/>
      <c r="E39" s="37"/>
      <c r="F39" s="36"/>
      <c r="G39" s="144"/>
      <c r="H39" s="37"/>
      <c r="I39" s="37"/>
      <c r="J39" s="36"/>
      <c r="K39" s="145"/>
      <c r="L39" s="392"/>
    </row>
    <row r="40" spans="1:12" s="131" customFormat="1" ht="22.5" customHeight="1" x14ac:dyDescent="0.2">
      <c r="A40" s="146" t="s">
        <v>33</v>
      </c>
      <c r="B40" s="147"/>
      <c r="C40" s="147"/>
      <c r="D40" s="147"/>
      <c r="E40" s="147"/>
      <c r="F40" s="147"/>
      <c r="G40" s="147"/>
      <c r="H40" s="147"/>
      <c r="I40" s="147"/>
      <c r="J40" s="147"/>
      <c r="K40" s="147"/>
      <c r="L40" s="392"/>
    </row>
    <row r="41" spans="1:12" s="108" customFormat="1" ht="33.75" customHeight="1" x14ac:dyDescent="0.2">
      <c r="A41" s="541" t="s">
        <v>41</v>
      </c>
      <c r="B41" s="541"/>
      <c r="C41" s="40"/>
      <c r="D41" s="50" t="s">
        <v>42</v>
      </c>
      <c r="E41" s="173">
        <f>IF(D41=$N$6,1,IF(D41=$N$5,2,IF(D41=$N$4,3,IF(D41=$N$3,4,"n/a"))))</f>
        <v>2</v>
      </c>
      <c r="F41" s="563" t="s">
        <v>243</v>
      </c>
      <c r="G41" s="563"/>
      <c r="H41" s="563"/>
      <c r="I41" s="563"/>
      <c r="J41" s="563"/>
      <c r="K41" s="563"/>
      <c r="L41" s="390" t="s">
        <v>96</v>
      </c>
    </row>
    <row r="42" spans="1:12" s="108" customFormat="1" ht="44.25" customHeight="1" thickBot="1" x14ac:dyDescent="0.25">
      <c r="A42" s="572" t="s">
        <v>139</v>
      </c>
      <c r="B42" s="573"/>
      <c r="C42" s="201"/>
      <c r="D42" s="50" t="s">
        <v>42</v>
      </c>
      <c r="E42" s="173">
        <f>IF(D42=$N$6,1,IF(D42=$N$5,2,IF(D42=$N$4,3,IF(D42=$N$3,4,"n/a"))))</f>
        <v>2</v>
      </c>
      <c r="F42" s="563" t="s">
        <v>244</v>
      </c>
      <c r="G42" s="563"/>
      <c r="H42" s="563"/>
      <c r="I42" s="563"/>
      <c r="J42" s="563"/>
      <c r="K42" s="570"/>
      <c r="L42" s="388"/>
    </row>
    <row r="43" spans="1:12" s="131" customFormat="1" ht="30" customHeight="1" thickBot="1" x14ac:dyDescent="0.25">
      <c r="A43" s="571"/>
      <c r="B43" s="543"/>
      <c r="C43" s="38" t="s">
        <v>24</v>
      </c>
      <c r="D43" s="29" t="str">
        <f>IF(E43&lt;1.5,"Low",IF(E43&lt;2.5,"Moderate",IF(E43&lt;3.5,"Substantial",IF(E43&lt;4.5,"High","n/a"))))</f>
        <v>Moderate</v>
      </c>
      <c r="E43" s="154">
        <f>IF(COUNT(E41:E42)=0,"n/a",AVERAGE(E41:E42))</f>
        <v>2</v>
      </c>
      <c r="F43" s="30">
        <f>E43</f>
        <v>2</v>
      </c>
      <c r="G43" s="226"/>
      <c r="H43" s="31" t="s">
        <v>23</v>
      </c>
      <c r="I43" s="28" t="str">
        <f>D43</f>
        <v>Moderate</v>
      </c>
      <c r="J43" s="32">
        <f>IF(I43=$N$7,"n/a",IF(AND(I43=$N$5,D43=$N$6),1.5,IF(AND(I43=$N$4,D43=$N$5),2.5,IF(AND(I43=$N$3,D43=$N$4),3.5,IF(AND(I43=$N$6,D43=$N$5),1.49,IF(AND(I43=$N$5,D43=$N$4),2.49,IF(AND(I43=$N$4,D43=$N$3),3.49,E43)))))))</f>
        <v>2</v>
      </c>
      <c r="K43" s="202" t="s">
        <v>91</v>
      </c>
      <c r="L43" s="395"/>
    </row>
    <row r="44" spans="1:12" s="131" customFormat="1" ht="18" customHeight="1" thickBot="1" x14ac:dyDescent="0.25">
      <c r="A44" s="148" t="s">
        <v>34</v>
      </c>
      <c r="B44" s="149"/>
      <c r="C44" s="149"/>
      <c r="D44" s="150"/>
      <c r="E44" s="150"/>
      <c r="F44" s="150"/>
      <c r="G44" s="150"/>
      <c r="H44" s="150"/>
      <c r="I44" s="150"/>
      <c r="J44" s="150"/>
      <c r="K44" s="150"/>
      <c r="L44" s="392"/>
    </row>
    <row r="45" spans="1:12" s="136" customFormat="1" ht="30.75" customHeight="1" x14ac:dyDescent="0.2">
      <c r="A45" s="541" t="s">
        <v>140</v>
      </c>
      <c r="B45" s="542"/>
      <c r="C45" s="40"/>
      <c r="D45" s="50" t="s">
        <v>42</v>
      </c>
      <c r="E45" s="173">
        <f>IF(D45=$N$6,1,IF(D45=$N$5,2,IF(D45=$N$4,3,IF(D45=$N$3,4,"n/a"))))</f>
        <v>2</v>
      </c>
      <c r="F45" s="578" t="s">
        <v>245</v>
      </c>
      <c r="G45" s="579"/>
      <c r="H45" s="579"/>
      <c r="I45" s="579"/>
      <c r="J45" s="579"/>
      <c r="K45" s="580"/>
      <c r="L45" s="388"/>
    </row>
    <row r="46" spans="1:12" s="136" customFormat="1" ht="30.75" customHeight="1" x14ac:dyDescent="0.2">
      <c r="A46" s="574" t="s">
        <v>39</v>
      </c>
      <c r="B46" s="575"/>
      <c r="C46" s="40"/>
      <c r="D46" s="50" t="s">
        <v>42</v>
      </c>
      <c r="E46" s="173">
        <f>IF(D46=$N$6,1,IF(D46=$N$5,2,IF(D46=$N$4,3,IF(D46=$N$3,4,"n/a"))))</f>
        <v>2</v>
      </c>
      <c r="F46" s="576" t="s">
        <v>246</v>
      </c>
      <c r="G46" s="576"/>
      <c r="H46" s="576"/>
      <c r="I46" s="576"/>
      <c r="J46" s="576"/>
      <c r="K46" s="576"/>
      <c r="L46" s="388"/>
    </row>
    <row r="47" spans="1:12" s="108" customFormat="1" ht="20.25" customHeight="1" x14ac:dyDescent="0.2">
      <c r="A47" s="574" t="s">
        <v>142</v>
      </c>
      <c r="B47" s="575"/>
      <c r="C47" s="40"/>
      <c r="D47" s="50" t="s">
        <v>79</v>
      </c>
      <c r="E47" s="173">
        <f>IF(D47=$N$6,1,IF(D47=$N$5,2,IF(D47=$N$4,3,IF(D47=$N$3,4,"n/a"))))</f>
        <v>1</v>
      </c>
      <c r="F47" s="546" t="s">
        <v>247</v>
      </c>
      <c r="G47" s="546"/>
      <c r="H47" s="546"/>
      <c r="I47" s="546"/>
      <c r="J47" s="546"/>
      <c r="K47" s="546"/>
      <c r="L47" s="388"/>
    </row>
    <row r="48" spans="1:12" s="108" customFormat="1" ht="31.5" customHeight="1" thickBot="1" x14ac:dyDescent="0.25">
      <c r="A48" s="572" t="s">
        <v>143</v>
      </c>
      <c r="B48" s="573"/>
      <c r="C48" s="203"/>
      <c r="D48" s="177" t="s">
        <v>42</v>
      </c>
      <c r="E48" s="173">
        <f>IF(D48=$N$6,1,IF(D48=$N$5,2,IF(D48=$N$4,3,IF(D48=$N$3,4,"n/a"))))</f>
        <v>2</v>
      </c>
      <c r="F48" s="531" t="s">
        <v>248</v>
      </c>
      <c r="G48" s="532"/>
      <c r="H48" s="532"/>
      <c r="I48" s="532"/>
      <c r="J48" s="532"/>
      <c r="K48" s="533"/>
      <c r="L48" s="388"/>
    </row>
    <row r="49" spans="1:19" s="131" customFormat="1" ht="32.25" customHeight="1" thickBot="1" x14ac:dyDescent="0.25">
      <c r="A49" s="543"/>
      <c r="B49" s="544"/>
      <c r="C49" s="38" t="s">
        <v>24</v>
      </c>
      <c r="D49" s="29" t="str">
        <f>IF(E49&lt;1.5,"Low",IF(E49&lt;2.5,"Moderate",IF(E49&lt;3.5,"Substantial",IF(E49&lt;4.5,"High","n/a"))))</f>
        <v>Moderate</v>
      </c>
      <c r="E49" s="154">
        <f>IF(COUNT(E45:E48)=0,"n/a",AVERAGE(E45:E48))</f>
        <v>1.75</v>
      </c>
      <c r="F49" s="51">
        <f>E49</f>
        <v>1.75</v>
      </c>
      <c r="G49" s="226"/>
      <c r="H49" s="52" t="s">
        <v>23</v>
      </c>
      <c r="I49" s="337" t="str">
        <f>D49</f>
        <v>Moderate</v>
      </c>
      <c r="J49" s="93">
        <f>IF(I49=$N$7,"n/a",IF(AND(I49=$N$5,D49=$N$6),1.5,IF(AND(I49=$N$4,D49=$N$5),2.5,IF(AND(I49=$N$3,D49=$N$4),3.5,IF(AND(I49=$N$6,D49=$N$5),1.49,IF(AND(I49=$N$5,D49=$N$4),2.49,IF(AND(I49=$N$4,D49=$N$3),3.49,E49)))))))</f>
        <v>1.75</v>
      </c>
      <c r="K49" s="94" t="s">
        <v>91</v>
      </c>
      <c r="L49" s="392"/>
    </row>
    <row r="50" spans="1:19" s="131" customFormat="1" ht="22.5" customHeight="1" thickBot="1" x14ac:dyDescent="0.25">
      <c r="A50" s="151" t="s">
        <v>146</v>
      </c>
      <c r="B50" s="152"/>
      <c r="C50" s="179"/>
      <c r="D50" s="179"/>
      <c r="E50" s="180"/>
      <c r="F50" s="153"/>
      <c r="G50" s="153"/>
      <c r="H50" s="153"/>
      <c r="I50" s="153"/>
      <c r="J50" s="153"/>
      <c r="K50" s="153"/>
      <c r="L50" s="392"/>
    </row>
    <row r="51" spans="1:19" s="131" customFormat="1" ht="34.5" customHeight="1" x14ac:dyDescent="0.2">
      <c r="A51" s="587" t="s">
        <v>145</v>
      </c>
      <c r="B51" s="587"/>
      <c r="C51" s="203"/>
      <c r="D51" s="178" t="s">
        <v>42</v>
      </c>
      <c r="E51" s="172">
        <f>IF(D51=$N$6,1,IF(D51=$N$5,2,IF(D51=$N$4,3,IF(D51=$N$3,4,"n/a"))))</f>
        <v>2</v>
      </c>
      <c r="F51" s="578" t="s">
        <v>249</v>
      </c>
      <c r="G51" s="579"/>
      <c r="H51" s="579"/>
      <c r="I51" s="579"/>
      <c r="J51" s="579"/>
      <c r="K51" s="580"/>
      <c r="L51" s="392"/>
    </row>
    <row r="52" spans="1:19" s="131" customFormat="1" ht="50.25" customHeight="1" x14ac:dyDescent="0.2">
      <c r="A52" s="587" t="s">
        <v>141</v>
      </c>
      <c r="B52" s="587"/>
      <c r="C52" s="203"/>
      <c r="D52" s="178" t="s">
        <v>42</v>
      </c>
      <c r="E52" s="172">
        <f>IF(D52=$N$6,1,IF(D52=$N$5,2,IF(D52=$N$4,3,IF(D52=$N$3,4,"n/a"))))</f>
        <v>2</v>
      </c>
      <c r="F52" s="545" t="s">
        <v>250</v>
      </c>
      <c r="G52" s="546"/>
      <c r="H52" s="546"/>
      <c r="I52" s="546"/>
      <c r="J52" s="546"/>
      <c r="K52" s="547"/>
      <c r="L52" s="392"/>
    </row>
    <row r="53" spans="1:19" s="131" customFormat="1" ht="24.75" customHeight="1" x14ac:dyDescent="0.2">
      <c r="A53" s="541" t="s">
        <v>144</v>
      </c>
      <c r="B53" s="541"/>
      <c r="C53" s="40"/>
      <c r="D53" s="178" t="s">
        <v>42</v>
      </c>
      <c r="E53" s="172">
        <f>IF(D53=$N$6,1,IF(D53=$N$5,2,IF(D53=$N$4,3,IF(D53=$N$3,4,"n/a"))))</f>
        <v>2</v>
      </c>
      <c r="F53" s="588" t="s">
        <v>251</v>
      </c>
      <c r="G53" s="576"/>
      <c r="H53" s="576"/>
      <c r="I53" s="576"/>
      <c r="J53" s="576"/>
      <c r="K53" s="589"/>
      <c r="L53" s="392"/>
    </row>
    <row r="54" spans="1:19" s="131" customFormat="1" ht="32.25" customHeight="1" x14ac:dyDescent="0.2">
      <c r="A54" s="587" t="s">
        <v>147</v>
      </c>
      <c r="B54" s="587"/>
      <c r="C54" s="203"/>
      <c r="D54" s="50" t="s">
        <v>42</v>
      </c>
      <c r="E54" s="181">
        <f>IF(D54=$N$6,1,IF(D54=$N$5,2,IF(D54=$N$4,3,IF(D54=$N$3,4,"n/a"))))</f>
        <v>2</v>
      </c>
      <c r="F54" s="545" t="s">
        <v>252</v>
      </c>
      <c r="G54" s="563"/>
      <c r="H54" s="546"/>
      <c r="I54" s="546"/>
      <c r="J54" s="546"/>
      <c r="K54" s="547"/>
      <c r="L54" s="392"/>
    </row>
    <row r="55" spans="1:19" s="131" customFormat="1" ht="34.5" customHeight="1" thickBot="1" x14ac:dyDescent="0.25">
      <c r="A55" s="541" t="s">
        <v>148</v>
      </c>
      <c r="B55" s="541"/>
      <c r="C55" s="40"/>
      <c r="D55" s="178" t="s">
        <v>42</v>
      </c>
      <c r="E55" s="173">
        <f>IF(D55=$N$6,1,IF(D55=$N$5,2,IF(D55=$N$4,3,IF(D55=$N$3,4,"n/a"))))</f>
        <v>2</v>
      </c>
      <c r="F55" s="546" t="s">
        <v>253</v>
      </c>
      <c r="G55" s="546"/>
      <c r="H55" s="546"/>
      <c r="I55" s="546"/>
      <c r="J55" s="563"/>
      <c r="K55" s="546"/>
      <c r="L55" s="392"/>
    </row>
    <row r="56" spans="1:19" s="136" customFormat="1" ht="28.5" customHeight="1" thickBot="1" x14ac:dyDescent="0.25">
      <c r="A56" s="597"/>
      <c r="B56" s="598"/>
      <c r="C56" s="38" t="s">
        <v>24</v>
      </c>
      <c r="D56" s="29" t="str">
        <f>IF(E56&lt;1.5,"Low",IF(E56&lt;2.5,"Moderate",IF(E56&lt;3.5,"Substantial",IF(E56&lt;4.5,"High","n/a"))))</f>
        <v>Moderate</v>
      </c>
      <c r="E56" s="154">
        <f>IF(COUNT(E51:E55)=0,"n/a",AVERAGE(E51:E55))</f>
        <v>2</v>
      </c>
      <c r="F56" s="30">
        <f>E56</f>
        <v>2</v>
      </c>
      <c r="G56" s="226"/>
      <c r="H56" s="31" t="s">
        <v>23</v>
      </c>
      <c r="I56" s="28" t="str">
        <f>D56</f>
        <v>Moderate</v>
      </c>
      <c r="J56" s="32">
        <f>IF(I56=$N$7,"n/a",IF(AND(I56=$N$5,D56=$N$6),1.5,IF(AND(I56=$N$4,D56=$N$5),2.5,IF(AND(I56=$N$3,D56=$N$4),3.5,IF(AND(I56=$N$6,D56=$N$5),1.49,IF(AND(I56=$N$5,D56=$N$4),2.49,IF(AND(I56=$N$4,D56=$N$3),3.49,E56)))))))</f>
        <v>2</v>
      </c>
      <c r="K56" s="91" t="s">
        <v>91</v>
      </c>
      <c r="L56" s="388"/>
    </row>
    <row r="57" spans="1:19" s="108" customFormat="1" ht="19.5" customHeight="1" thickBot="1" x14ac:dyDescent="0.25">
      <c r="A57" s="148" t="s">
        <v>149</v>
      </c>
      <c r="B57" s="155"/>
      <c r="C57" s="204"/>
      <c r="D57" s="156"/>
      <c r="E57" s="156"/>
      <c r="F57" s="156"/>
      <c r="G57" s="156"/>
      <c r="H57" s="156"/>
      <c r="I57" s="156"/>
      <c r="J57" s="156"/>
      <c r="K57" s="156"/>
      <c r="L57" s="388"/>
    </row>
    <row r="58" spans="1:19" s="131" customFormat="1" ht="32.25" customHeight="1" x14ac:dyDescent="0.2">
      <c r="A58" s="541" t="s">
        <v>38</v>
      </c>
      <c r="B58" s="541"/>
      <c r="C58" s="40"/>
      <c r="D58" s="176" t="s">
        <v>5</v>
      </c>
      <c r="E58" s="181">
        <f>IF(D58=$N$6,1,IF(D58=$N$5,2,IF(D58=$N$4,3,IF(D58=$N$3,4,"n/a"))))</f>
        <v>3</v>
      </c>
      <c r="F58" s="592" t="s">
        <v>254</v>
      </c>
      <c r="G58" s="593"/>
      <c r="H58" s="593"/>
      <c r="I58" s="593"/>
      <c r="J58" s="593"/>
      <c r="K58" s="594"/>
      <c r="L58" s="392"/>
    </row>
    <row r="59" spans="1:19" s="131" customFormat="1" ht="32.25" customHeight="1" x14ac:dyDescent="0.2">
      <c r="A59" s="541" t="s">
        <v>35</v>
      </c>
      <c r="B59" s="541"/>
      <c r="C59" s="40"/>
      <c r="D59" s="50" t="s">
        <v>5</v>
      </c>
      <c r="E59" s="125">
        <f>IF(D59=$N$6,1,IF(D59=$N$5,2,IF(D59=$N$4,3,IF(D59=$N$3,4,"n/a"))))</f>
        <v>3</v>
      </c>
      <c r="F59" s="545" t="s">
        <v>255</v>
      </c>
      <c r="G59" s="546"/>
      <c r="H59" s="546"/>
      <c r="I59" s="546"/>
      <c r="J59" s="546"/>
      <c r="K59" s="547"/>
      <c r="L59" s="392"/>
    </row>
    <row r="60" spans="1:19" s="131" customFormat="1" ht="48.75" customHeight="1" x14ac:dyDescent="0.2">
      <c r="A60" s="541" t="s">
        <v>36</v>
      </c>
      <c r="B60" s="541"/>
      <c r="C60" s="40"/>
      <c r="D60" s="50" t="s">
        <v>42</v>
      </c>
      <c r="E60" s="125">
        <f>IF(D60=$N$6,1,IF(D60=$N$5,2,IF(D60=$N$4,3,IF(D60=$N$3,4,"n/a"))))</f>
        <v>2</v>
      </c>
      <c r="F60" s="545" t="s">
        <v>256</v>
      </c>
      <c r="G60" s="546"/>
      <c r="H60" s="546"/>
      <c r="I60" s="546"/>
      <c r="J60" s="546"/>
      <c r="K60" s="547"/>
      <c r="L60" s="396"/>
    </row>
    <row r="61" spans="1:19" s="131" customFormat="1" ht="21" customHeight="1" thickBot="1" x14ac:dyDescent="0.25">
      <c r="A61" s="587" t="s">
        <v>37</v>
      </c>
      <c r="B61" s="587"/>
      <c r="C61" s="203"/>
      <c r="D61" s="186" t="s">
        <v>5</v>
      </c>
      <c r="E61" s="185">
        <f>IF(D61=$N$6,1,IF(D61=$N$5,2,IF(D61=$N$4,3,IF(D61=$N$3,4,"n/a"))))</f>
        <v>3</v>
      </c>
      <c r="F61" s="531" t="s">
        <v>257</v>
      </c>
      <c r="G61" s="532"/>
      <c r="H61" s="532"/>
      <c r="I61" s="532"/>
      <c r="J61" s="532"/>
      <c r="K61" s="533"/>
      <c r="L61" s="392"/>
    </row>
    <row r="62" spans="1:19" s="136" customFormat="1" ht="28.5" customHeight="1" thickBot="1" x14ac:dyDescent="0.25">
      <c r="A62" s="617"/>
      <c r="B62" s="618"/>
      <c r="C62" s="38" t="s">
        <v>24</v>
      </c>
      <c r="D62" s="29" t="str">
        <f>IF(E62&lt;1.5,"Low",IF(E62&lt;2.5,"Moderate",IF(E62&lt;3.5,"Substantial",IF(E62&lt;4.5,"High","n/a"))))</f>
        <v>Substantial</v>
      </c>
      <c r="E62" s="154">
        <f>IF(COUNT(E58:E61)=0,"n/a",AVERAGE(E58:E61))</f>
        <v>2.75</v>
      </c>
      <c r="F62" s="51">
        <f>E62</f>
        <v>2.75</v>
      </c>
      <c r="G62" s="127"/>
      <c r="H62" s="52" t="s">
        <v>23</v>
      </c>
      <c r="I62" s="337" t="str">
        <f>D62</f>
        <v>Substantial</v>
      </c>
      <c r="J62" s="93">
        <f>IF(I62=$N$7,"n/a",IF(AND(I62=$N$5,D62=$N$6),1.5,IF(AND(I62=$N$4,D62=$N$5),2.5,IF(AND(I62=$N$3,D62=$N$4),3.5,IF(AND(I62=$N$6,D62=$N$5),1.49,IF(AND(I62=$N$5,D62=$N$4),2.49,IF(AND(I62=$N$4,D62=$N$3),3.49,E62)))))))</f>
        <v>2.75</v>
      </c>
      <c r="K62" s="338" t="s">
        <v>91</v>
      </c>
      <c r="L62" s="388"/>
    </row>
    <row r="63" spans="1:19" s="108" customFormat="1" ht="21.75" customHeight="1" x14ac:dyDescent="0.2">
      <c r="A63" s="208" t="s">
        <v>150</v>
      </c>
      <c r="B63" s="147"/>
      <c r="C63" s="155"/>
      <c r="D63" s="147"/>
      <c r="E63" s="204"/>
      <c r="F63" s="204"/>
      <c r="G63" s="204"/>
      <c r="H63" s="204"/>
      <c r="I63" s="204"/>
      <c r="J63" s="204"/>
      <c r="K63" s="207"/>
      <c r="L63" s="388"/>
    </row>
    <row r="64" spans="1:19" s="157" customFormat="1" ht="47.25" customHeight="1" x14ac:dyDescent="0.2">
      <c r="A64" s="610" t="s">
        <v>151</v>
      </c>
      <c r="B64" s="575"/>
      <c r="C64" s="40"/>
      <c r="D64" s="205" t="s">
        <v>42</v>
      </c>
      <c r="E64" s="206">
        <f>IF(D64=$N$6,1,IF(D64=$N$5,2,IF(D64=$N$4,3,IF(D64=$N$3,4,"n/a"))))</f>
        <v>2</v>
      </c>
      <c r="F64" s="564" t="s">
        <v>258</v>
      </c>
      <c r="G64" s="564"/>
      <c r="H64" s="564"/>
      <c r="I64" s="564"/>
      <c r="J64" s="564"/>
      <c r="K64" s="564"/>
      <c r="L64" s="397"/>
      <c r="S64" s="158"/>
    </row>
    <row r="65" spans="1:19" s="157" customFormat="1" ht="48.75" customHeight="1" thickBot="1" x14ac:dyDescent="0.25">
      <c r="A65" s="613" t="s">
        <v>152</v>
      </c>
      <c r="B65" s="614"/>
      <c r="C65" s="201"/>
      <c r="D65" s="175" t="s">
        <v>79</v>
      </c>
      <c r="E65" s="173">
        <f>IF(D65=$N$6,1,IF(D65=$N$5,2,IF(D65=$N$4,3,IF(D65=$N$3,4,"n/a"))))</f>
        <v>1</v>
      </c>
      <c r="F65" s="531" t="s">
        <v>259</v>
      </c>
      <c r="G65" s="532"/>
      <c r="H65" s="532"/>
      <c r="I65" s="532"/>
      <c r="J65" s="532"/>
      <c r="K65" s="533"/>
      <c r="L65" s="397"/>
      <c r="S65" s="158"/>
    </row>
    <row r="66" spans="1:19" s="157" customFormat="1" ht="30" customHeight="1" thickBot="1" x14ac:dyDescent="0.25">
      <c r="A66" s="611"/>
      <c r="B66" s="612"/>
      <c r="C66" s="38" t="s">
        <v>24</v>
      </c>
      <c r="D66" s="29" t="str">
        <f>IF(E66&lt;1.5,"Low",IF(E66&lt;2.5,"Moderate",IF(E66&lt;3.5,"Substantial",IF(E66&lt;4.5,"High","n/a"))))</f>
        <v>Moderate</v>
      </c>
      <c r="E66" s="154">
        <f>IF(COUNT(E64:E65)=0,"n/a",AVERAGE(E64:E65))</f>
        <v>1.5</v>
      </c>
      <c r="F66" s="51">
        <f>E66</f>
        <v>1.5</v>
      </c>
      <c r="G66" s="226"/>
      <c r="H66" s="52" t="s">
        <v>23</v>
      </c>
      <c r="I66" s="337" t="str">
        <f>D66</f>
        <v>Moderate</v>
      </c>
      <c r="J66" s="93">
        <f>IF(I66=$N$7,"n/a",IF(AND(I66=$N$5,D66=$N$6),1.5,IF(AND(I66=$N$4,D66=$N$5),2.5,IF(AND(I66=$N$3,D66=$N$4),3.5,IF(AND(I66=$N$6,D66=$N$5),1.49,IF(AND(I66=$N$5,D66=$N$4),2.49,IF(AND(I66=$N$4,D66=$N$3),3.49,E66)))))))</f>
        <v>1.5</v>
      </c>
      <c r="K66" s="339" t="s">
        <v>91</v>
      </c>
      <c r="L66" s="398"/>
      <c r="S66" s="158"/>
    </row>
    <row r="67" spans="1:19" s="161" customFormat="1" ht="24.75" customHeight="1" thickBot="1" x14ac:dyDescent="0.25">
      <c r="A67" s="159" t="s">
        <v>217</v>
      </c>
      <c r="B67" s="160"/>
      <c r="C67" s="218"/>
      <c r="D67" s="218"/>
      <c r="E67" s="218"/>
      <c r="F67" s="218"/>
      <c r="G67" s="218"/>
      <c r="H67" s="218"/>
      <c r="I67" s="218"/>
      <c r="J67" s="218"/>
      <c r="K67" s="219"/>
      <c r="L67" s="390" t="s">
        <v>96</v>
      </c>
      <c r="Q67" s="162"/>
    </row>
    <row r="68" spans="1:19" s="163" customFormat="1" ht="23.25" customHeight="1" x14ac:dyDescent="0.2">
      <c r="A68" s="212" t="s">
        <v>210</v>
      </c>
      <c r="B68" s="213"/>
      <c r="C68" s="215"/>
      <c r="D68" s="216"/>
      <c r="E68" s="216"/>
      <c r="F68" s="216"/>
      <c r="G68" s="216"/>
      <c r="H68" s="216"/>
      <c r="I68" s="216"/>
      <c r="J68" s="216"/>
      <c r="K68" s="217"/>
      <c r="L68" s="397"/>
    </row>
    <row r="69" spans="1:19" s="163" customFormat="1" ht="24.75" customHeight="1" x14ac:dyDescent="0.2">
      <c r="A69" s="509" t="s">
        <v>52</v>
      </c>
      <c r="B69" s="512"/>
      <c r="C69" s="234"/>
      <c r="D69" s="235" t="s">
        <v>42</v>
      </c>
      <c r="E69" s="125">
        <f>IF(D69=$N$6,1,IF(D69=$N$5,2,IF(D69=$N$4,3,IF(D69=$N$3,4,"n/a"))))</f>
        <v>2</v>
      </c>
      <c r="F69" s="494" t="s">
        <v>260</v>
      </c>
      <c r="G69" s="494"/>
      <c r="H69" s="494"/>
      <c r="I69" s="494"/>
      <c r="J69" s="494"/>
      <c r="K69" s="494"/>
      <c r="L69" s="390" t="s">
        <v>96</v>
      </c>
    </row>
    <row r="70" spans="1:19" s="163" customFormat="1" ht="33.75" customHeight="1" thickBot="1" x14ac:dyDescent="0.25">
      <c r="A70" s="504" t="s">
        <v>53</v>
      </c>
      <c r="B70" s="505"/>
      <c r="C70" s="236"/>
      <c r="D70" s="175" t="s">
        <v>42</v>
      </c>
      <c r="E70" s="185">
        <f>IF(D70=$N$6,1,IF(D70=$N$5,2,IF(D70=$N$4,3,IF(D70=$N$3,4,"n/a"))))</f>
        <v>2</v>
      </c>
      <c r="F70" s="511" t="s">
        <v>261</v>
      </c>
      <c r="G70" s="520"/>
      <c r="H70" s="511"/>
      <c r="I70" s="511"/>
      <c r="J70" s="520"/>
      <c r="K70" s="511"/>
      <c r="L70" s="390" t="s">
        <v>96</v>
      </c>
    </row>
    <row r="71" spans="1:19" s="163" customFormat="1" ht="27" customHeight="1" thickBot="1" x14ac:dyDescent="0.25">
      <c r="A71" s="615"/>
      <c r="B71" s="616"/>
      <c r="C71" s="222" t="s">
        <v>24</v>
      </c>
      <c r="D71" s="48" t="str">
        <f>IF(E71&lt;1.5,"Low",IF(E71&lt;2.5,"Moderate",IF(E71&lt;3.5,"Substantial",IF(E71&lt;4.5,"High","n/a"))))</f>
        <v>Moderate</v>
      </c>
      <c r="E71" s="154">
        <f>IF(COUNT(E69:E70)=0,"n/a",AVERAGE(E69:E70))</f>
        <v>2</v>
      </c>
      <c r="F71" s="30">
        <f>E71</f>
        <v>2</v>
      </c>
      <c r="G71" s="226"/>
      <c r="H71" s="31" t="s">
        <v>23</v>
      </c>
      <c r="I71" s="28" t="str">
        <f>D71</f>
        <v>Moderate</v>
      </c>
      <c r="J71" s="32">
        <f>IF(I71=$N$7,"n/a",IF(AND(I71=$N$5,D71=$N$6),1.5,IF(AND(I71=$N$4,D71=$N$5),2.5,IF(AND(I71=$N$3,D71=$N$4),3.5,IF(AND(I71=$N$6,D71=$N$5),1.49,IF(AND(I71=$N$5,D71=$N$4),2.49,IF(AND(I71=$N$4,D71=$N$3),3.49,E71)))))))</f>
        <v>2</v>
      </c>
      <c r="K71" s="191" t="s">
        <v>91</v>
      </c>
      <c r="L71" s="397"/>
    </row>
    <row r="72" spans="1:19" s="163" customFormat="1" ht="20.25" customHeight="1" x14ac:dyDescent="0.2">
      <c r="A72" s="325" t="s">
        <v>43</v>
      </c>
      <c r="B72" s="215"/>
      <c r="C72" s="216"/>
      <c r="D72" s="209"/>
      <c r="E72" s="210"/>
      <c r="F72" s="216"/>
      <c r="G72" s="216"/>
      <c r="H72" s="216"/>
      <c r="I72" s="216"/>
      <c r="J72" s="216"/>
      <c r="K72" s="217"/>
      <c r="L72" s="397"/>
    </row>
    <row r="73" spans="1:19" s="163" customFormat="1" ht="36" customHeight="1" x14ac:dyDescent="0.2">
      <c r="A73" s="608" t="s">
        <v>74</v>
      </c>
      <c r="B73" s="609"/>
      <c r="C73" s="237"/>
      <c r="D73" s="178" t="s">
        <v>42</v>
      </c>
      <c r="E73" s="125">
        <f>IF(D73=$N$6,1,IF(D73=$N$5,2,IF(D73=$N$4,3,IF(D73=$N$3,4,"n/a"))))</f>
        <v>2</v>
      </c>
      <c r="F73" s="517" t="s">
        <v>262</v>
      </c>
      <c r="G73" s="511"/>
      <c r="H73" s="511"/>
      <c r="I73" s="511"/>
      <c r="J73" s="511"/>
      <c r="K73" s="518"/>
      <c r="L73" s="390"/>
    </row>
    <row r="74" spans="1:19" s="163" customFormat="1" ht="33.75" customHeight="1" thickBot="1" x14ac:dyDescent="0.25">
      <c r="A74" s="504" t="s">
        <v>57</v>
      </c>
      <c r="B74" s="505"/>
      <c r="C74" s="238"/>
      <c r="D74" s="177" t="s">
        <v>42</v>
      </c>
      <c r="E74" s="185">
        <f>IF(D74=$N$6,1,IF(D74=$N$5,2,IF(D74=$N$4,3,IF(D74=$N$3,4,"n/a"))))</f>
        <v>2</v>
      </c>
      <c r="F74" s="506" t="s">
        <v>263</v>
      </c>
      <c r="G74" s="507"/>
      <c r="H74" s="507"/>
      <c r="I74" s="507"/>
      <c r="J74" s="507"/>
      <c r="K74" s="508"/>
      <c r="L74" s="390" t="s">
        <v>96</v>
      </c>
    </row>
    <row r="75" spans="1:19" s="163" customFormat="1" ht="25.5" customHeight="1" thickBot="1" x14ac:dyDescent="0.25">
      <c r="A75" s="513"/>
      <c r="B75" s="514"/>
      <c r="C75" s="47" t="s">
        <v>24</v>
      </c>
      <c r="D75" s="29" t="str">
        <f>IF(E75&lt;1.5,"Low",IF(E75&lt;2.5,"Moderate",IF(E75&lt;3.5,"Substantial",IF(E75&lt;4.5,"High","n/a"))))</f>
        <v>Moderate</v>
      </c>
      <c r="E75" s="154">
        <f>IF(COUNT(E73:E74)=0,"n/a",AVERAGE(E73:E74))</f>
        <v>2</v>
      </c>
      <c r="F75" s="51">
        <f>E75</f>
        <v>2</v>
      </c>
      <c r="G75" s="226"/>
      <c r="H75" s="52" t="s">
        <v>23</v>
      </c>
      <c r="I75" s="337" t="str">
        <f>D75</f>
        <v>Moderate</v>
      </c>
      <c r="J75" s="93">
        <f>IF(I75=$N$7,"n/a",IF(AND(I75=$N$5,D75=$N$6),1.5,IF(AND(I75=$N$4,D75=$N$5),2.5,IF(AND(I75=$N$3,D75=$N$4),3.5,IF(AND(I75=$N$6,D75=$N$5),1.49,IF(AND(I75=$N$5,D75=$N$4),2.49,IF(AND(I75=$N$4,D75=$N$3),3.49,E75)))))))</f>
        <v>2</v>
      </c>
      <c r="K75" s="94" t="s">
        <v>91</v>
      </c>
      <c r="L75" s="397"/>
    </row>
    <row r="76" spans="1:19" s="163" customFormat="1" ht="21" customHeight="1" x14ac:dyDescent="0.2">
      <c r="A76" s="212" t="s">
        <v>54</v>
      </c>
      <c r="B76" s="213"/>
      <c r="C76" s="209"/>
      <c r="D76" s="209"/>
      <c r="E76" s="209"/>
      <c r="F76" s="209"/>
      <c r="G76" s="209"/>
      <c r="H76" s="209"/>
      <c r="I76" s="209"/>
      <c r="J76" s="209"/>
      <c r="K76" s="211"/>
      <c r="L76" s="397"/>
    </row>
    <row r="77" spans="1:19" s="163" customFormat="1" ht="35.25" customHeight="1" x14ac:dyDescent="0.2">
      <c r="A77" s="509" t="s">
        <v>55</v>
      </c>
      <c r="B77" s="512"/>
      <c r="C77" s="239"/>
      <c r="D77" s="178" t="s">
        <v>42</v>
      </c>
      <c r="E77" s="125">
        <f>IF(D77=$N$6,1,IF(D77=$N$5,2,IF(D77=$N$4,3,IF(D77=$N$3,4,"n/a"))))</f>
        <v>2</v>
      </c>
      <c r="F77" s="494" t="s">
        <v>264</v>
      </c>
      <c r="G77" s="494"/>
      <c r="H77" s="494"/>
      <c r="I77" s="494"/>
      <c r="J77" s="494"/>
      <c r="K77" s="494"/>
      <c r="L77" s="397"/>
    </row>
    <row r="78" spans="1:19" s="163" customFormat="1" ht="26.25" customHeight="1" x14ac:dyDescent="0.2">
      <c r="A78" s="509" t="s">
        <v>56</v>
      </c>
      <c r="B78" s="510"/>
      <c r="C78" s="237"/>
      <c r="D78" s="50" t="s">
        <v>42</v>
      </c>
      <c r="E78" s="125">
        <f>IF(D78=$N$6,1,IF(D78=$N$5,2,IF(D78=$N$4,3,IF(D78=$N$3,4,"n/a"))))</f>
        <v>2</v>
      </c>
      <c r="F78" s="511" t="s">
        <v>265</v>
      </c>
      <c r="G78" s="511"/>
      <c r="H78" s="511"/>
      <c r="I78" s="511"/>
      <c r="J78" s="511"/>
      <c r="K78" s="511"/>
      <c r="L78" s="390" t="s">
        <v>96</v>
      </c>
    </row>
    <row r="79" spans="1:19" s="163" customFormat="1" ht="33.75" customHeight="1" thickBot="1" x14ac:dyDescent="0.25">
      <c r="A79" s="509" t="s">
        <v>75</v>
      </c>
      <c r="B79" s="510"/>
      <c r="C79" s="240"/>
      <c r="D79" s="177" t="s">
        <v>42</v>
      </c>
      <c r="E79" s="185">
        <f>IF(D79=$N$6,1,IF(D79=$N$5,2,IF(D79=$N$4,3,IF(D79=$N$3,4,"n/a"))))</f>
        <v>2</v>
      </c>
      <c r="F79" s="511" t="s">
        <v>266</v>
      </c>
      <c r="G79" s="520"/>
      <c r="H79" s="511"/>
      <c r="I79" s="511"/>
      <c r="J79" s="520"/>
      <c r="K79" s="511"/>
      <c r="L79" s="390" t="s">
        <v>96</v>
      </c>
    </row>
    <row r="80" spans="1:19" s="163" customFormat="1" ht="27.75" customHeight="1" thickBot="1" x14ac:dyDescent="0.25">
      <c r="A80" s="513"/>
      <c r="B80" s="514"/>
      <c r="C80" s="47" t="s">
        <v>24</v>
      </c>
      <c r="D80" s="29" t="str">
        <f>IF(E80&lt;1.5,"Low",IF(E80&lt;2.5,"Moderate",IF(E80&lt;3.5,"Substantial",IF(E80&lt;4.5,"High","n/a"))))</f>
        <v>Moderate</v>
      </c>
      <c r="E80" s="154">
        <f>IF(COUNT(E77:E79)=0,"n/a",AVERAGE(E77:E79))</f>
        <v>2</v>
      </c>
      <c r="F80" s="30">
        <f>E80</f>
        <v>2</v>
      </c>
      <c r="G80" s="226"/>
      <c r="H80" s="31" t="s">
        <v>23</v>
      </c>
      <c r="I80" s="28" t="str">
        <f>D80</f>
        <v>Moderate</v>
      </c>
      <c r="J80" s="32">
        <f>IF(I80=$N$7,"n/a",IF(AND(I80=$N$5,D80=$N$6),1.5,IF(AND(I80=$N$4,D80=$N$5),2.5,IF(AND(I80=$N$3,D80=$N$4),3.5,IF(AND(I80=$N$6,D80=$N$5),1.49,IF(AND(I80=$N$5,D80=$N$4),2.49,IF(AND(I80=$N$4,D80=$N$3),3.49,E80)))))))</f>
        <v>2</v>
      </c>
      <c r="K80" s="91" t="s">
        <v>91</v>
      </c>
      <c r="L80" s="397"/>
    </row>
    <row r="81" spans="1:17" s="163" customFormat="1" ht="21" customHeight="1" x14ac:dyDescent="0.2">
      <c r="A81" s="214" t="s">
        <v>58</v>
      </c>
      <c r="B81" s="209"/>
      <c r="C81" s="209"/>
      <c r="D81" s="209"/>
      <c r="E81" s="209"/>
      <c r="F81" s="209"/>
      <c r="G81" s="209"/>
      <c r="H81" s="209"/>
      <c r="I81" s="209"/>
      <c r="J81" s="209"/>
      <c r="K81" s="211"/>
      <c r="L81" s="397"/>
    </row>
    <row r="82" spans="1:17" s="163" customFormat="1" ht="34.5" customHeight="1" x14ac:dyDescent="0.2">
      <c r="A82" s="509" t="s">
        <v>77</v>
      </c>
      <c r="B82" s="512"/>
      <c r="C82" s="239"/>
      <c r="D82" s="178" t="s">
        <v>42</v>
      </c>
      <c r="E82" s="125">
        <f>IF(D82=$N$6,1,IF(D82=$N$5,2,IF(D82=$N$4,3,IF(D82=$N$3,4,"n/a"))))</f>
        <v>2</v>
      </c>
      <c r="F82" s="494" t="s">
        <v>267</v>
      </c>
      <c r="G82" s="494"/>
      <c r="H82" s="494"/>
      <c r="I82" s="494"/>
      <c r="J82" s="494"/>
      <c r="K82" s="494"/>
      <c r="L82" s="397"/>
    </row>
    <row r="83" spans="1:17" s="163" customFormat="1" ht="27.75" customHeight="1" thickBot="1" x14ac:dyDescent="0.25">
      <c r="A83" s="504" t="s">
        <v>78</v>
      </c>
      <c r="B83" s="505"/>
      <c r="C83" s="240"/>
      <c r="D83" s="177" t="s">
        <v>42</v>
      </c>
      <c r="E83" s="185">
        <f>IF(D83=$N$6,1,IF(D83=$N$5,2,IF(D83=$N$4,3,IF(D83=$N$3,4,"n/a"))))</f>
        <v>2</v>
      </c>
      <c r="F83" s="506" t="s">
        <v>268</v>
      </c>
      <c r="G83" s="507"/>
      <c r="H83" s="507"/>
      <c r="I83" s="507"/>
      <c r="J83" s="507"/>
      <c r="K83" s="540"/>
      <c r="L83" s="390" t="s">
        <v>96</v>
      </c>
      <c r="Q83" s="164"/>
    </row>
    <row r="84" spans="1:17" s="163" customFormat="1" ht="26.25" customHeight="1" thickBot="1" x14ac:dyDescent="0.25">
      <c r="A84" s="220"/>
      <c r="B84" s="221"/>
      <c r="C84" s="222" t="s">
        <v>24</v>
      </c>
      <c r="D84" s="29" t="str">
        <f>IF(E84&lt;1.5,"Low",IF(E84&lt;2.5,"Moderate",IF(E84&lt;3.5,"Substantial",IF(E84&lt;4.5,"High","n/a"))))</f>
        <v>Moderate</v>
      </c>
      <c r="E84" s="154">
        <f>IF(COUNT(E82:E83)=0,"n/a",AVERAGE(E82:E83))</f>
        <v>2</v>
      </c>
      <c r="F84" s="51">
        <f>E84</f>
        <v>2</v>
      </c>
      <c r="G84" s="227"/>
      <c r="H84" s="336" t="s">
        <v>23</v>
      </c>
      <c r="I84" s="337" t="str">
        <f>D84</f>
        <v>Moderate</v>
      </c>
      <c r="J84" s="93">
        <f>IF(I84=$N$7,"n/a",IF(AND(I84=$N$5,D84=$N$6),1.5,IF(AND(I84=$N$4,D84=$N$5),2.5,IF(AND(I84=$N$3,D84=$N$4),3.5,IF(AND(I84=$N$6,D84=$N$5),1.49,IF(AND(I84=$N$5,D84=$N$4),2.49,IF(AND(I84=$N$4,D84=$N$3),3.49,E84)))))))</f>
        <v>2</v>
      </c>
      <c r="K84" s="338" t="s">
        <v>91</v>
      </c>
      <c r="L84" s="397"/>
      <c r="Q84" s="165"/>
    </row>
    <row r="85" spans="1:17" s="163" customFormat="1" ht="26.25" customHeight="1" thickBot="1" x14ac:dyDescent="0.25">
      <c r="A85" s="301" t="s">
        <v>218</v>
      </c>
      <c r="B85" s="300"/>
      <c r="C85" s="300"/>
      <c r="D85" s="300"/>
      <c r="E85" s="300"/>
      <c r="F85" s="300"/>
      <c r="G85" s="300"/>
      <c r="H85" s="300"/>
      <c r="I85" s="300"/>
      <c r="J85" s="300"/>
      <c r="K85" s="300"/>
      <c r="L85" s="397"/>
      <c r="Q85" s="165"/>
    </row>
    <row r="86" spans="1:17" s="163" customFormat="1" ht="21.75" customHeight="1" x14ac:dyDescent="0.2">
      <c r="A86" s="406" t="s">
        <v>174</v>
      </c>
      <c r="B86" s="302"/>
      <c r="C86" s="302"/>
      <c r="D86" s="302"/>
      <c r="E86" s="302"/>
      <c r="F86" s="302"/>
      <c r="G86" s="302"/>
      <c r="H86" s="302"/>
      <c r="I86" s="302"/>
      <c r="J86" s="302"/>
      <c r="K86" s="303"/>
      <c r="L86" s="397"/>
      <c r="Q86" s="165"/>
    </row>
    <row r="87" spans="1:17" s="163" customFormat="1" ht="33.75" customHeight="1" x14ac:dyDescent="0.2">
      <c r="A87" s="499" t="s">
        <v>153</v>
      </c>
      <c r="B87" s="500"/>
      <c r="C87" s="304"/>
      <c r="D87" s="235" t="s">
        <v>42</v>
      </c>
      <c r="E87" s="223">
        <f>IF(D87=$N$6,1,IF(D87=$N$5,2,IF(D87=$N$4,3,IF(D87=$N$3,4,"n/a"))))</f>
        <v>2</v>
      </c>
      <c r="F87" s="494" t="s">
        <v>269</v>
      </c>
      <c r="G87" s="494"/>
      <c r="H87" s="494"/>
      <c r="I87" s="494"/>
      <c r="J87" s="494"/>
      <c r="K87" s="494"/>
      <c r="L87" s="397"/>
      <c r="Q87" s="165"/>
    </row>
    <row r="88" spans="1:17" s="163" customFormat="1" ht="33.75" customHeight="1" x14ac:dyDescent="0.2">
      <c r="A88" s="499" t="s">
        <v>154</v>
      </c>
      <c r="B88" s="500"/>
      <c r="C88" s="304"/>
      <c r="D88" s="235" t="s">
        <v>5</v>
      </c>
      <c r="E88" s="223">
        <f>IF(D88=$N$6,1,IF(D88=$N$5,2,IF(D88=$N$4,3,IF(D88=$N$3,4,"n/a"))))</f>
        <v>3</v>
      </c>
      <c r="F88" s="494" t="s">
        <v>270</v>
      </c>
      <c r="G88" s="494"/>
      <c r="H88" s="494"/>
      <c r="I88" s="494"/>
      <c r="J88" s="494"/>
      <c r="K88" s="494"/>
      <c r="L88" s="390" t="s">
        <v>96</v>
      </c>
      <c r="Q88" s="165"/>
    </row>
    <row r="89" spans="1:17" s="163" customFormat="1" ht="30.75" customHeight="1" x14ac:dyDescent="0.2">
      <c r="A89" s="499" t="s">
        <v>155</v>
      </c>
      <c r="B89" s="500"/>
      <c r="C89" s="304"/>
      <c r="D89" s="235" t="s">
        <v>5</v>
      </c>
      <c r="E89" s="223">
        <f>IF(D89=$N$6,1,IF(D89=$N$5,2,IF(D89=$N$4,3,IF(D89=$N$3,4,"n/a"))))</f>
        <v>3</v>
      </c>
      <c r="F89" s="494" t="s">
        <v>271</v>
      </c>
      <c r="G89" s="494"/>
      <c r="H89" s="494"/>
      <c r="I89" s="494"/>
      <c r="J89" s="494"/>
      <c r="K89" s="494"/>
      <c r="L89" s="397"/>
      <c r="Q89" s="165"/>
    </row>
    <row r="90" spans="1:17" s="163" customFormat="1" ht="45.75" customHeight="1" thickBot="1" x14ac:dyDescent="0.25">
      <c r="A90" s="499" t="s">
        <v>175</v>
      </c>
      <c r="B90" s="500"/>
      <c r="C90" s="304"/>
      <c r="D90" s="235" t="s">
        <v>42</v>
      </c>
      <c r="E90" s="223">
        <f>IF(D90=$N$6,1,IF(D90=$N$5,2,IF(D90=$N$4,3,IF(D90=$N$3,4,"n/a"))))</f>
        <v>2</v>
      </c>
      <c r="F90" s="494" t="s">
        <v>272</v>
      </c>
      <c r="G90" s="494"/>
      <c r="H90" s="494"/>
      <c r="I90" s="494"/>
      <c r="J90" s="603"/>
      <c r="K90" s="494"/>
      <c r="L90" s="397"/>
      <c r="Q90" s="165"/>
    </row>
    <row r="91" spans="1:17" s="163" customFormat="1" ht="26.25" customHeight="1" thickBot="1" x14ac:dyDescent="0.25">
      <c r="A91" s="606"/>
      <c r="B91" s="607"/>
      <c r="C91" s="305" t="s">
        <v>24</v>
      </c>
      <c r="D91" s="29" t="str">
        <f>IF(E91&lt;1.5,"Low",IF(E91&lt;2.5,"Moderate",IF(E91&lt;3.5,"Substantial",IF(E91&lt;4.5,"High","n/a"))))</f>
        <v>Substantial</v>
      </c>
      <c r="E91" s="154">
        <f>IF(COUNT(E87:E90)=0,"n/a",AVERAGE(E87:E90))</f>
        <v>2.5</v>
      </c>
      <c r="F91" s="30">
        <f>E91</f>
        <v>2.5</v>
      </c>
      <c r="G91" s="227"/>
      <c r="H91" s="53" t="s">
        <v>23</v>
      </c>
      <c r="I91" s="28" t="str">
        <f>D91</f>
        <v>Substantial</v>
      </c>
      <c r="J91" s="32">
        <f>IF(I91=$N$7,"n/a",IF(AND(I91=$N$5,D91=$N$6),1.5,IF(AND(I91=$N$4,D91=$N$5),2.5,IF(AND(I91=$N$3,D91=$N$4),3.5,IF(AND(I91=$N$6,D91=$N$5),1.49,IF(AND(I91=$N$5,D91=$N$4),2.49,IF(AND(I91=$N$4,D91=$N$3),3.49,E91)))))))</f>
        <v>2.5</v>
      </c>
      <c r="K91" s="91" t="s">
        <v>91</v>
      </c>
      <c r="L91" s="397"/>
      <c r="Q91" s="165"/>
    </row>
    <row r="92" spans="1:17" s="163" customFormat="1" ht="21" customHeight="1" x14ac:dyDescent="0.2">
      <c r="A92" s="406" t="s">
        <v>166</v>
      </c>
      <c r="B92" s="302"/>
      <c r="C92" s="302"/>
      <c r="D92" s="302"/>
      <c r="E92" s="302"/>
      <c r="F92" s="302"/>
      <c r="G92" s="302"/>
      <c r="H92" s="302"/>
      <c r="I92" s="302"/>
      <c r="J92" s="302"/>
      <c r="K92" s="303"/>
      <c r="L92" s="397"/>
      <c r="Q92" s="165"/>
    </row>
    <row r="93" spans="1:17" s="163" customFormat="1" ht="47.25" customHeight="1" x14ac:dyDescent="0.2">
      <c r="A93" s="499" t="s">
        <v>167</v>
      </c>
      <c r="B93" s="500"/>
      <c r="C93" s="304"/>
      <c r="D93" s="178" t="s">
        <v>42</v>
      </c>
      <c r="E93" s="223">
        <f>IF(D93=$N$6,1,IF(D93=$N$5,2,IF(D93=$N$4,3,IF(D93=$N$3,4,"n/a"))))</f>
        <v>2</v>
      </c>
      <c r="F93" s="494" t="s">
        <v>273</v>
      </c>
      <c r="G93" s="494"/>
      <c r="H93" s="494"/>
      <c r="I93" s="494"/>
      <c r="J93" s="494"/>
      <c r="K93" s="494"/>
      <c r="L93" s="397"/>
      <c r="Q93" s="165"/>
    </row>
    <row r="94" spans="1:17" s="163" customFormat="1" ht="31.5" customHeight="1" thickBot="1" x14ac:dyDescent="0.25">
      <c r="A94" s="495" t="s">
        <v>177</v>
      </c>
      <c r="B94" s="496"/>
      <c r="C94" s="306"/>
      <c r="D94" s="177" t="s">
        <v>19</v>
      </c>
      <c r="E94" s="185" t="str">
        <f>IF(D94=$N$6,1,IF(D94=$N$5,2,IF(D94=$N$4,3,IF(D94=$N$3,4,"n/a"))))</f>
        <v>n/a</v>
      </c>
      <c r="F94" s="522" t="s">
        <v>274</v>
      </c>
      <c r="G94" s="523"/>
      <c r="H94" s="523"/>
      <c r="I94" s="523"/>
      <c r="J94" s="523"/>
      <c r="K94" s="521"/>
      <c r="L94" s="390" t="s">
        <v>96</v>
      </c>
      <c r="Q94" s="165"/>
    </row>
    <row r="95" spans="1:17" s="163" customFormat="1" ht="26.25" customHeight="1" thickBot="1" x14ac:dyDescent="0.25">
      <c r="A95" s="497"/>
      <c r="B95" s="498"/>
      <c r="C95" s="305" t="s">
        <v>24</v>
      </c>
      <c r="D95" s="29" t="str">
        <f>IF(E95&lt;1.5,"Low",IF(E95&lt;2.5,"Moderate",IF(E95&lt;3.5,"Substantial",IF(E95&lt;4.5,"High","n/a"))))</f>
        <v>Moderate</v>
      </c>
      <c r="E95" s="154">
        <f>IF(COUNT(E93:E94)=0,"n/a",AVERAGE(E93:E94))</f>
        <v>2</v>
      </c>
      <c r="F95" s="30">
        <f>E95</f>
        <v>2</v>
      </c>
      <c r="G95" s="226"/>
      <c r="H95" s="31" t="s">
        <v>23</v>
      </c>
      <c r="I95" s="28" t="str">
        <f>D95</f>
        <v>Moderate</v>
      </c>
      <c r="J95" s="32">
        <f>IF(I95=$N$7,"n/a",IF(AND(I95=$N$5,D95=$N$6),1.5,IF(AND(I95=$N$4,D95=$N$5),2.5,IF(AND(I95=$N$3,D95=$N$4),3.5,IF(AND(I95=$N$6,D95=$N$5),1.49,IF(AND(I95=$N$5,D95=$N$4),2.49,IF(AND(I95=$N$4,D95=$N$3),3.49,E95)))))))</f>
        <v>2</v>
      </c>
      <c r="K95" s="91" t="s">
        <v>91</v>
      </c>
      <c r="L95" s="397"/>
      <c r="Q95" s="165"/>
    </row>
    <row r="96" spans="1:17" s="163" customFormat="1" ht="21" customHeight="1" x14ac:dyDescent="0.2">
      <c r="A96" s="406" t="s">
        <v>157</v>
      </c>
      <c r="B96" s="302"/>
      <c r="C96" s="302"/>
      <c r="D96" s="302"/>
      <c r="E96" s="302"/>
      <c r="F96" s="302"/>
      <c r="G96" s="302"/>
      <c r="H96" s="302"/>
      <c r="I96" s="302"/>
      <c r="J96" s="302"/>
      <c r="K96" s="303"/>
      <c r="L96" s="397"/>
      <c r="Q96" s="165"/>
    </row>
    <row r="97" spans="1:17" s="163" customFormat="1" ht="48.75" customHeight="1" x14ac:dyDescent="0.2">
      <c r="A97" s="499" t="s">
        <v>158</v>
      </c>
      <c r="B97" s="500"/>
      <c r="C97" s="307"/>
      <c r="D97" s="178" t="s">
        <v>5</v>
      </c>
      <c r="E97" s="125">
        <f>IF(D97=$N$6,1,IF(D97=$N$5,2,IF(D97=$N$4,3,IF(D97=$N$3,4,"n/a"))))</f>
        <v>3</v>
      </c>
      <c r="F97" s="494" t="s">
        <v>275</v>
      </c>
      <c r="G97" s="494"/>
      <c r="H97" s="494"/>
      <c r="I97" s="494"/>
      <c r="J97" s="494"/>
      <c r="K97" s="494"/>
      <c r="L97" s="390" t="s">
        <v>96</v>
      </c>
      <c r="Q97" s="165"/>
    </row>
    <row r="98" spans="1:17" s="163" customFormat="1" ht="33" customHeight="1" x14ac:dyDescent="0.2">
      <c r="A98" s="495" t="s">
        <v>159</v>
      </c>
      <c r="B98" s="501"/>
      <c r="C98" s="307"/>
      <c r="D98" s="50" t="s">
        <v>5</v>
      </c>
      <c r="E98" s="125">
        <f>IF(D98=$N$6,1,IF(D98=$N$5,2,IF(D98=$N$4,3,IF(D98=$N$3,4,"n/a"))))</f>
        <v>3</v>
      </c>
      <c r="F98" s="517" t="s">
        <v>276</v>
      </c>
      <c r="G98" s="511"/>
      <c r="H98" s="511"/>
      <c r="I98" s="511"/>
      <c r="J98" s="511"/>
      <c r="K98" s="518"/>
      <c r="L98" s="390" t="s">
        <v>96</v>
      </c>
      <c r="P98" s="323"/>
      <c r="Q98" s="165"/>
    </row>
    <row r="99" spans="1:17" s="163" customFormat="1" ht="31.5" customHeight="1" thickBot="1" x14ac:dyDescent="0.25">
      <c r="A99" s="502" t="s">
        <v>160</v>
      </c>
      <c r="B99" s="503"/>
      <c r="C99" s="308"/>
      <c r="D99" s="298" t="s">
        <v>5</v>
      </c>
      <c r="E99" s="299">
        <f>IF(D99=$N$6,1,IF(D99=$N$5,2,IF(D99=$N$4,3,IF(D99=$N$3,4,"n/a"))))</f>
        <v>3</v>
      </c>
      <c r="F99" s="519" t="s">
        <v>277</v>
      </c>
      <c r="G99" s="520"/>
      <c r="H99" s="520"/>
      <c r="I99" s="520"/>
      <c r="J99" s="520"/>
      <c r="K99" s="521"/>
      <c r="L99" s="397"/>
      <c r="P99" s="323"/>
      <c r="Q99" s="165"/>
    </row>
    <row r="100" spans="1:17" s="163" customFormat="1" ht="26.25" customHeight="1" thickBot="1" x14ac:dyDescent="0.25">
      <c r="A100" s="548"/>
      <c r="B100" s="549"/>
      <c r="C100" s="305" t="s">
        <v>24</v>
      </c>
      <c r="D100" s="29" t="str">
        <f>IF(E100&lt;1.5,"Low",IF(E100&lt;2.5,"Moderate",IF(E100&lt;3.5,"Substantial",IF(E100&lt;4.5,"High","n/a"))))</f>
        <v>Substantial</v>
      </c>
      <c r="E100" s="154">
        <f>IF(COUNT(E97:E99)=0,"n/a",AVERAGE(E97:E99))</f>
        <v>3</v>
      </c>
      <c r="F100" s="30">
        <f>E100</f>
        <v>3</v>
      </c>
      <c r="G100" s="226"/>
      <c r="H100" s="31" t="s">
        <v>23</v>
      </c>
      <c r="I100" s="28" t="str">
        <f>D100</f>
        <v>Substantial</v>
      </c>
      <c r="J100" s="32">
        <f>IF(I100=$N$7,"n/a",IF(AND(I100=$N$5,D100=$N$6),1.5,IF(AND(I100=$N$4,D100=$N$5),2.5,IF(AND(I100=$N$3,D100=$N$4),3.5,IF(AND(I100=$N$6,D100=$N$5),1.49,IF(AND(I100=$N$5,D100=$N$4),2.49,IF(AND(I100=$N$4,D100=$N$3),3.49,E100)))))))</f>
        <v>3</v>
      </c>
      <c r="K100" s="91" t="s">
        <v>91</v>
      </c>
      <c r="L100" s="397"/>
      <c r="P100" s="323"/>
      <c r="Q100" s="165"/>
    </row>
    <row r="101" spans="1:17" s="163" customFormat="1" ht="23.25" customHeight="1" thickBot="1" x14ac:dyDescent="0.25">
      <c r="A101" s="166" t="s">
        <v>219</v>
      </c>
      <c r="B101" s="167"/>
      <c r="C101" s="167"/>
      <c r="D101" s="167"/>
      <c r="E101" s="167"/>
      <c r="F101" s="167"/>
      <c r="G101" s="167"/>
      <c r="H101" s="167"/>
      <c r="I101" s="167"/>
      <c r="J101" s="167"/>
      <c r="K101" s="167"/>
      <c r="L101" s="397"/>
      <c r="M101" s="165"/>
    </row>
    <row r="102" spans="1:17" s="163" customFormat="1" ht="20.25" customHeight="1" x14ac:dyDescent="0.2">
      <c r="A102" s="407" t="s">
        <v>162</v>
      </c>
      <c r="B102" s="224"/>
      <c r="C102" s="224"/>
      <c r="D102" s="224"/>
      <c r="E102" s="224"/>
      <c r="F102" s="224"/>
      <c r="G102" s="224"/>
      <c r="H102" s="224"/>
      <c r="I102" s="224"/>
      <c r="J102" s="224"/>
      <c r="K102" s="225"/>
      <c r="L102" s="397"/>
    </row>
    <row r="103" spans="1:17" s="163" customFormat="1" ht="30.75" customHeight="1" x14ac:dyDescent="0.2">
      <c r="A103" s="526" t="s">
        <v>180</v>
      </c>
      <c r="B103" s="527"/>
      <c r="C103" s="241"/>
      <c r="D103" s="235" t="s">
        <v>42</v>
      </c>
      <c r="E103" s="223">
        <f>IF(D103=$N$6,1,IF(D103=$N$5,2,IF(D103=$N$4,3,IF(D103=$N$3,4,"n/a"))))</f>
        <v>2</v>
      </c>
      <c r="F103" s="494" t="s">
        <v>325</v>
      </c>
      <c r="G103" s="494"/>
      <c r="H103" s="494"/>
      <c r="I103" s="494"/>
      <c r="J103" s="494"/>
      <c r="K103" s="494"/>
      <c r="L103" s="390" t="s">
        <v>96</v>
      </c>
      <c r="Q103" s="165"/>
    </row>
    <row r="104" spans="1:17" s="163" customFormat="1" ht="32.25" customHeight="1" x14ac:dyDescent="0.2">
      <c r="A104" s="524" t="s">
        <v>181</v>
      </c>
      <c r="B104" s="525"/>
      <c r="C104" s="242"/>
      <c r="D104" s="205" t="s">
        <v>42</v>
      </c>
      <c r="E104" s="125">
        <f>IF(D104=$N$6,1,IF(D104=$N$5,2,IF(D104=$N$4,3,IF(D104=$N$3,4,"n/a"))))</f>
        <v>2</v>
      </c>
      <c r="F104" s="511" t="s">
        <v>278</v>
      </c>
      <c r="G104" s="511"/>
      <c r="H104" s="511"/>
      <c r="I104" s="511"/>
      <c r="J104" s="511"/>
      <c r="K104" s="511"/>
      <c r="L104" s="390" t="s">
        <v>96</v>
      </c>
      <c r="Q104" s="168"/>
    </row>
    <row r="105" spans="1:17" ht="31.5" customHeight="1" thickBot="1" x14ac:dyDescent="0.25">
      <c r="A105" s="536" t="s">
        <v>182</v>
      </c>
      <c r="B105" s="537"/>
      <c r="C105" s="243"/>
      <c r="D105" s="175" t="s">
        <v>5</v>
      </c>
      <c r="E105" s="185">
        <f>IF(D105=$N$6,1,IF(D105=$N$5,2,IF(D105=$N$4,3,IF(D105=$N$3,4,"n/a"))))</f>
        <v>3</v>
      </c>
      <c r="F105" s="511" t="s">
        <v>279</v>
      </c>
      <c r="G105" s="520"/>
      <c r="H105" s="511"/>
      <c r="I105" s="511"/>
      <c r="J105" s="520"/>
      <c r="K105" s="511"/>
      <c r="L105" s="390" t="s">
        <v>96</v>
      </c>
    </row>
    <row r="106" spans="1:17" ht="32.25" customHeight="1" thickBot="1" x14ac:dyDescent="0.25">
      <c r="A106" s="604"/>
      <c r="B106" s="605"/>
      <c r="C106" s="41" t="s">
        <v>24</v>
      </c>
      <c r="D106" s="29" t="str">
        <f>IF(E106&lt;1.5,"Low",IF(E106&lt;2.5,"Moderate",IF(E106&lt;3.5,"Substantial",IF(E106&lt;4.5,"High","n/a"))))</f>
        <v>Moderate</v>
      </c>
      <c r="E106" s="154">
        <f>IF(COUNT(E103:E105)=0,"n/a",AVERAGE(E103:E105))</f>
        <v>2.3333333333333335</v>
      </c>
      <c r="F106" s="30">
        <f>E106</f>
        <v>2.3333333333333335</v>
      </c>
      <c r="G106" s="227"/>
      <c r="H106" s="53" t="s">
        <v>23</v>
      </c>
      <c r="I106" s="28" t="str">
        <f>D106</f>
        <v>Moderate</v>
      </c>
      <c r="J106" s="32">
        <f>IF(I106=$N$7,"n/a",IF(AND(I106=$N$5,D106=$N$6),1.5,IF(AND(I106=$N$4,D106=$N$5),2.5,IF(AND(I106=$N$3,D106=$N$4),3.5,IF(AND(I106=$N$6,D106=$N$5),1.49,IF(AND(I106=$N$5,D106=$N$4),2.49,IF(AND(I106=$N$4,D106=$N$3),3.49,E106)))))))</f>
        <v>2.3333333333333335</v>
      </c>
      <c r="K106" s="91" t="s">
        <v>91</v>
      </c>
      <c r="L106" s="392"/>
    </row>
    <row r="107" spans="1:17" ht="19.5" customHeight="1" x14ac:dyDescent="0.2">
      <c r="A107" s="408" t="s">
        <v>163</v>
      </c>
      <c r="B107" s="224"/>
      <c r="C107" s="224"/>
      <c r="D107" s="224"/>
      <c r="E107" s="224"/>
      <c r="F107" s="224"/>
      <c r="G107" s="224"/>
      <c r="H107" s="224"/>
      <c r="I107" s="224"/>
      <c r="J107" s="224"/>
      <c r="K107" s="225"/>
      <c r="L107" s="392"/>
    </row>
    <row r="108" spans="1:17" ht="31.5" customHeight="1" x14ac:dyDescent="0.2">
      <c r="A108" s="526" t="s">
        <v>183</v>
      </c>
      <c r="B108" s="527"/>
      <c r="C108" s="241"/>
      <c r="D108" s="178" t="s">
        <v>5</v>
      </c>
      <c r="E108" s="223">
        <f>IF(D108=$N$6,1,IF(D108=$N$5,2,IF(D108=$N$4,3,IF(D108=$N$3,4,"n/a"))))</f>
        <v>3</v>
      </c>
      <c r="F108" s="494" t="s">
        <v>280</v>
      </c>
      <c r="G108" s="494"/>
      <c r="H108" s="494"/>
      <c r="I108" s="494"/>
      <c r="J108" s="494"/>
      <c r="K108" s="494"/>
      <c r="L108" s="392"/>
    </row>
    <row r="109" spans="1:17" ht="31.5" customHeight="1" thickBot="1" x14ac:dyDescent="0.25">
      <c r="A109" s="538" t="s">
        <v>184</v>
      </c>
      <c r="B109" s="539"/>
      <c r="C109" s="244"/>
      <c r="D109" s="177" t="s">
        <v>42</v>
      </c>
      <c r="E109" s="185">
        <f>IF(D109=$N$6,1,IF(D109=$N$5,2,IF(D109=$N$4,3,IF(D109=$N$3,4,"n/a"))))</f>
        <v>2</v>
      </c>
      <c r="F109" s="522" t="s">
        <v>326</v>
      </c>
      <c r="G109" s="523"/>
      <c r="H109" s="523"/>
      <c r="I109" s="523"/>
      <c r="J109" s="523"/>
      <c r="K109" s="521"/>
      <c r="L109" s="392"/>
    </row>
    <row r="110" spans="1:17" ht="27" customHeight="1" thickBot="1" x14ac:dyDescent="0.25">
      <c r="A110" s="534"/>
      <c r="B110" s="535"/>
      <c r="C110" s="41" t="s">
        <v>24</v>
      </c>
      <c r="D110" s="29" t="str">
        <f>IF(E110&lt;1.5,"Low",IF(E110&lt;2.5,"Moderate",IF(E110&lt;3.5,"Substantial",IF(E110&lt;4.5,"High","n/a"))))</f>
        <v>Substantial</v>
      </c>
      <c r="E110" s="154">
        <f>IF(COUNT(E108:E109)=0,"n/a",AVERAGE(E108:E109))</f>
        <v>2.5</v>
      </c>
      <c r="F110" s="30">
        <f>E110</f>
        <v>2.5</v>
      </c>
      <c r="G110" s="226"/>
      <c r="H110" s="31" t="s">
        <v>23</v>
      </c>
      <c r="I110" s="28" t="str">
        <f>D110</f>
        <v>Substantial</v>
      </c>
      <c r="J110" s="32">
        <f>IF(I110=$N$7,"n/a",IF(AND(I110=$N$5,D110=$N$6),1.5,IF(AND(I110=$N$4,D110=$N$5),2.5,IF(AND(I110=$N$3,D110=$N$4),3.5,IF(AND(I110=$N$6,D110=$N$5),1.49,IF(AND(I110=$N$5,D110=$N$4),2.49,IF(AND(I110=$N$4,D110=$N$3),3.49,E110)))))))</f>
        <v>2.5</v>
      </c>
      <c r="K110" s="91" t="s">
        <v>91</v>
      </c>
      <c r="L110" s="392"/>
    </row>
    <row r="111" spans="1:17" ht="21" customHeight="1" x14ac:dyDescent="0.2">
      <c r="A111" s="408" t="s">
        <v>164</v>
      </c>
      <c r="B111" s="224"/>
      <c r="C111" s="224"/>
      <c r="D111" s="224"/>
      <c r="E111" s="224"/>
      <c r="F111" s="224"/>
      <c r="G111" s="224"/>
      <c r="H111" s="224"/>
      <c r="I111" s="224"/>
      <c r="J111" s="224"/>
      <c r="K111" s="225"/>
      <c r="L111" s="392"/>
      <c r="Q111" s="169"/>
    </row>
    <row r="112" spans="1:17" ht="29.25" customHeight="1" x14ac:dyDescent="0.2">
      <c r="A112" s="526" t="s">
        <v>185</v>
      </c>
      <c r="B112" s="527"/>
      <c r="C112" s="241"/>
      <c r="D112" s="235" t="s">
        <v>42</v>
      </c>
      <c r="E112" s="223">
        <f>IF(D112=$N$6,1,IF(D112=$N$5,2,IF(D112=$N$4,3,IF(D112=$N$3,4,"n/a"))))</f>
        <v>2</v>
      </c>
      <c r="F112" s="494" t="s">
        <v>327</v>
      </c>
      <c r="G112" s="494"/>
      <c r="H112" s="494"/>
      <c r="I112" s="494"/>
      <c r="J112" s="494"/>
      <c r="K112" s="494"/>
      <c r="L112" s="392"/>
    </row>
    <row r="113" spans="1:12" ht="30.75" customHeight="1" x14ac:dyDescent="0.2">
      <c r="A113" s="524" t="s">
        <v>186</v>
      </c>
      <c r="B113" s="525"/>
      <c r="C113" s="242"/>
      <c r="D113" s="205" t="s">
        <v>42</v>
      </c>
      <c r="E113" s="125">
        <f>IF(D113=$N$6,1,IF(D113=$N$5,2,IF(D113=$N$4,3,IF(D113=$N$3,4,"n/a"))))</f>
        <v>2</v>
      </c>
      <c r="F113" s="517" t="s">
        <v>281</v>
      </c>
      <c r="G113" s="511"/>
      <c r="H113" s="511"/>
      <c r="I113" s="511"/>
      <c r="J113" s="511"/>
      <c r="K113" s="518"/>
      <c r="L113" s="392"/>
    </row>
    <row r="114" spans="1:12" ht="42.75" customHeight="1" thickBot="1" x14ac:dyDescent="0.25">
      <c r="A114" s="536" t="s">
        <v>165</v>
      </c>
      <c r="B114" s="537"/>
      <c r="C114" s="243"/>
      <c r="D114" s="175" t="s">
        <v>42</v>
      </c>
      <c r="E114" s="185">
        <f>IF(D114=$N$6,1,IF(D114=$N$5,2,IF(D114=$N$4,3,IF(D114=$N$3,4,"n/a"))))</f>
        <v>2</v>
      </c>
      <c r="F114" s="519" t="s">
        <v>282</v>
      </c>
      <c r="G114" s="520"/>
      <c r="H114" s="520"/>
      <c r="I114" s="520"/>
      <c r="J114" s="520"/>
      <c r="K114" s="521"/>
      <c r="L114" s="390" t="s">
        <v>96</v>
      </c>
    </row>
    <row r="115" spans="1:12" ht="26.25" customHeight="1" thickBot="1" x14ac:dyDescent="0.25">
      <c r="A115" s="599"/>
      <c r="B115" s="600"/>
      <c r="C115" s="41" t="s">
        <v>24</v>
      </c>
      <c r="D115" s="29" t="str">
        <f>IF(E115&lt;1.5,"Low",IF(E115&lt;2.5,"Moderate",IF(E115&lt;3.5,"Substantial",IF(E115&lt;4.5,"High","n/a"))))</f>
        <v>Moderate</v>
      </c>
      <c r="E115" s="154">
        <f>IF(COUNT(E112:E114)=0,"n/a",AVERAGE(E112:E114))</f>
        <v>2</v>
      </c>
      <c r="F115" s="30">
        <f>E115</f>
        <v>2</v>
      </c>
      <c r="G115" s="226"/>
      <c r="H115" s="31" t="s">
        <v>23</v>
      </c>
      <c r="I115" s="28" t="str">
        <f>D115</f>
        <v>Moderate</v>
      </c>
      <c r="J115" s="32">
        <f>IF(I115=$N$7,"n/a",IF(AND(I115=$N$5,D115=$N$6),1.5,IF(AND(I115=$N$4,D115=$N$5),2.5,IF(AND(I115=$N$3,D115=$N$4),3.5,IF(AND(I115=$N$6,D115=$N$5),1.49,IF(AND(I115=$N$5,D115=$N$4),2.49,IF(AND(I115=$N$4,D115=$N$3),3.49,E115)))))))</f>
        <v>2</v>
      </c>
      <c r="K115" s="91" t="s">
        <v>91</v>
      </c>
      <c r="L115" s="392"/>
    </row>
    <row r="116" spans="1:12" ht="23.25" customHeight="1" x14ac:dyDescent="0.2">
      <c r="A116" s="408" t="s">
        <v>168</v>
      </c>
      <c r="B116" s="224"/>
      <c r="C116" s="224"/>
      <c r="D116" s="224"/>
      <c r="E116" s="224"/>
      <c r="F116" s="224"/>
      <c r="G116" s="224"/>
      <c r="H116" s="224"/>
      <c r="I116" s="224"/>
      <c r="J116" s="224"/>
      <c r="K116" s="225"/>
      <c r="L116" s="392"/>
    </row>
    <row r="117" spans="1:12" ht="33" customHeight="1" x14ac:dyDescent="0.2">
      <c r="A117" s="515" t="s">
        <v>284</v>
      </c>
      <c r="B117" s="516"/>
      <c r="C117" s="245"/>
      <c r="D117" s="178" t="s">
        <v>79</v>
      </c>
      <c r="E117" s="125">
        <f>IF(D117=$N$6,1,IF(D117=$N$5,2,IF(D117=$N$4,3,IF(D117=$N$3,4,"n/a"))))</f>
        <v>1</v>
      </c>
      <c r="F117" s="494" t="s">
        <v>283</v>
      </c>
      <c r="G117" s="494"/>
      <c r="H117" s="494"/>
      <c r="I117" s="494"/>
      <c r="J117" s="494"/>
      <c r="K117" s="494"/>
      <c r="L117" s="390"/>
    </row>
    <row r="118" spans="1:12" ht="33" customHeight="1" x14ac:dyDescent="0.2">
      <c r="A118" s="515" t="s">
        <v>169</v>
      </c>
      <c r="B118" s="516"/>
      <c r="C118" s="242"/>
      <c r="D118" s="205" t="s">
        <v>19</v>
      </c>
      <c r="E118" s="125" t="str">
        <f>IF(D118=$N$6,1,IF(D118=$N$5,2,IF(D118=$N$4,3,IF(D118=$N$3,4,"n/a"))))</f>
        <v>n/a</v>
      </c>
      <c r="F118" s="517" t="s">
        <v>16</v>
      </c>
      <c r="G118" s="511"/>
      <c r="H118" s="511"/>
      <c r="I118" s="511"/>
      <c r="J118" s="511"/>
      <c r="K118" s="518"/>
      <c r="L118" s="390"/>
    </row>
    <row r="119" spans="1:12" ht="34.5" customHeight="1" thickBot="1" x14ac:dyDescent="0.25">
      <c r="A119" s="601" t="s">
        <v>192</v>
      </c>
      <c r="B119" s="602"/>
      <c r="C119" s="245"/>
      <c r="D119" s="177" t="s">
        <v>19</v>
      </c>
      <c r="E119" s="185" t="str">
        <f>IF(D119=$N$6,1,IF(D119=$N$5,2,IF(D119=$N$4,3,IF(D119=$N$3,4,"n/a"))))</f>
        <v>n/a</v>
      </c>
      <c r="F119" s="519" t="s">
        <v>16</v>
      </c>
      <c r="G119" s="520"/>
      <c r="H119" s="520"/>
      <c r="I119" s="520"/>
      <c r="J119" s="520"/>
      <c r="K119" s="521"/>
      <c r="L119" s="390"/>
    </row>
    <row r="120" spans="1:12" ht="27" customHeight="1" thickBot="1" x14ac:dyDescent="0.25">
      <c r="A120" s="534"/>
      <c r="B120" s="535"/>
      <c r="C120" s="41" t="s">
        <v>24</v>
      </c>
      <c r="D120" s="29" t="str">
        <f>IF(E120&lt;1.5,"Low",IF(E120&lt;2.5,"Moderate",IF(E120&lt;3.5,"Substantial",IF(E120&lt;4.5,"High","n/a"))))</f>
        <v>Low</v>
      </c>
      <c r="E120" s="154">
        <f>IF(COUNT(E117:E119)=0,"n/a",AVERAGE(E117:E119))</f>
        <v>1</v>
      </c>
      <c r="F120" s="30">
        <f>E120</f>
        <v>1</v>
      </c>
      <c r="G120" s="226"/>
      <c r="H120" s="31" t="s">
        <v>23</v>
      </c>
      <c r="I120" s="28" t="str">
        <f>D120</f>
        <v>Low</v>
      </c>
      <c r="J120" s="32">
        <f>IF(I120=$N$7,"n/a",IF(AND(I120=$N$5,D120=$N$6),1.5,IF(AND(I120=$N$4,D120=$N$5),2.5,IF(AND(I120=$N$3,D120=$N$4),3.5,IF(AND(I120=$N$6,D120=$N$5),1.49,IF(AND(I120=$N$5,D120=$N$4),2.49,IF(AND(I120=$N$4,D120=$N$3),3.49,E120)))))))</f>
        <v>1</v>
      </c>
      <c r="K120" s="91" t="s">
        <v>91</v>
      </c>
      <c r="L120" s="392"/>
    </row>
  </sheetData>
  <sheetProtection password="CC15" sheet="1" objects="1" scenarios="1" formatRows="0"/>
  <mergeCells count="155">
    <mergeCell ref="F64:K64"/>
    <mergeCell ref="F65:K65"/>
    <mergeCell ref="A73:B73"/>
    <mergeCell ref="A30:B30"/>
    <mergeCell ref="A64:B64"/>
    <mergeCell ref="A66:B66"/>
    <mergeCell ref="A59:B59"/>
    <mergeCell ref="A65:B65"/>
    <mergeCell ref="A70:B70"/>
    <mergeCell ref="F42:K42"/>
    <mergeCell ref="A71:B71"/>
    <mergeCell ref="A61:B61"/>
    <mergeCell ref="A62:B62"/>
    <mergeCell ref="F70:K70"/>
    <mergeCell ref="A120:B120"/>
    <mergeCell ref="A108:B108"/>
    <mergeCell ref="F108:K108"/>
    <mergeCell ref="A80:B80"/>
    <mergeCell ref="F79:K79"/>
    <mergeCell ref="A115:B115"/>
    <mergeCell ref="A79:B79"/>
    <mergeCell ref="A119:B119"/>
    <mergeCell ref="F104:K104"/>
    <mergeCell ref="F105:K105"/>
    <mergeCell ref="A117:B117"/>
    <mergeCell ref="F117:K117"/>
    <mergeCell ref="A114:B114"/>
    <mergeCell ref="F87:K87"/>
    <mergeCell ref="A88:B88"/>
    <mergeCell ref="F88:K88"/>
    <mergeCell ref="A89:B89"/>
    <mergeCell ref="F89:K89"/>
    <mergeCell ref="A90:B90"/>
    <mergeCell ref="F90:K90"/>
    <mergeCell ref="A106:B106"/>
    <mergeCell ref="A91:B91"/>
    <mergeCell ref="A93:B93"/>
    <mergeCell ref="A83:B83"/>
    <mergeCell ref="F9:K9"/>
    <mergeCell ref="A13:B13"/>
    <mergeCell ref="A60:B60"/>
    <mergeCell ref="F52:K52"/>
    <mergeCell ref="A55:B55"/>
    <mergeCell ref="F55:K55"/>
    <mergeCell ref="A51:B51"/>
    <mergeCell ref="F51:K51"/>
    <mergeCell ref="A53:B53"/>
    <mergeCell ref="F53:K53"/>
    <mergeCell ref="F60:K60"/>
    <mergeCell ref="A26:B26"/>
    <mergeCell ref="A58:B58"/>
    <mergeCell ref="A16:B16"/>
    <mergeCell ref="A19:B19"/>
    <mergeCell ref="F19:K19"/>
    <mergeCell ref="F58:K58"/>
    <mergeCell ref="F45:K45"/>
    <mergeCell ref="A31:B31"/>
    <mergeCell ref="F54:K54"/>
    <mergeCell ref="F13:K13"/>
    <mergeCell ref="A56:B56"/>
    <mergeCell ref="A54:B54"/>
    <mergeCell ref="A52:B52"/>
    <mergeCell ref="F25:K25"/>
    <mergeCell ref="F20:K20"/>
    <mergeCell ref="A21:B21"/>
    <mergeCell ref="F31:K31"/>
    <mergeCell ref="F34:K34"/>
    <mergeCell ref="A41:B41"/>
    <mergeCell ref="A43:B43"/>
    <mergeCell ref="A42:B42"/>
    <mergeCell ref="F48:K48"/>
    <mergeCell ref="A48:B48"/>
    <mergeCell ref="A46:B46"/>
    <mergeCell ref="F46:K46"/>
    <mergeCell ref="F47:K47"/>
    <mergeCell ref="A28:B28"/>
    <mergeCell ref="F28:K28"/>
    <mergeCell ref="A29:B29"/>
    <mergeCell ref="F29:K29"/>
    <mergeCell ref="A37:B37"/>
    <mergeCell ref="F37:K37"/>
    <mergeCell ref="F41:K41"/>
    <mergeCell ref="A47:B47"/>
    <mergeCell ref="D1:E1"/>
    <mergeCell ref="A2:B2"/>
    <mergeCell ref="A24:B24"/>
    <mergeCell ref="F12:K12"/>
    <mergeCell ref="F2:K2"/>
    <mergeCell ref="A10:B10"/>
    <mergeCell ref="A14:B14"/>
    <mergeCell ref="F24:K24"/>
    <mergeCell ref="A36:B36"/>
    <mergeCell ref="F36:K36"/>
    <mergeCell ref="A35:B35"/>
    <mergeCell ref="F35:K35"/>
    <mergeCell ref="A5:B5"/>
    <mergeCell ref="F5:K5"/>
    <mergeCell ref="A12:B12"/>
    <mergeCell ref="A20:B20"/>
    <mergeCell ref="F16:K16"/>
    <mergeCell ref="F30:K30"/>
    <mergeCell ref="A25:B25"/>
    <mergeCell ref="A7:B7"/>
    <mergeCell ref="F7:K7"/>
    <mergeCell ref="A17:B17"/>
    <mergeCell ref="A6:B6"/>
    <mergeCell ref="F6:K6"/>
    <mergeCell ref="A8:B8"/>
    <mergeCell ref="F8:K8"/>
    <mergeCell ref="A9:B9"/>
    <mergeCell ref="F61:K61"/>
    <mergeCell ref="F112:K112"/>
    <mergeCell ref="A110:B110"/>
    <mergeCell ref="A103:B103"/>
    <mergeCell ref="F103:K103"/>
    <mergeCell ref="A104:B104"/>
    <mergeCell ref="A105:B105"/>
    <mergeCell ref="A109:B109"/>
    <mergeCell ref="F77:K77"/>
    <mergeCell ref="F83:K83"/>
    <mergeCell ref="F69:K69"/>
    <mergeCell ref="A69:B69"/>
    <mergeCell ref="F82:K82"/>
    <mergeCell ref="A82:B82"/>
    <mergeCell ref="A45:B45"/>
    <mergeCell ref="A49:B49"/>
    <mergeCell ref="F59:K59"/>
    <mergeCell ref="A87:B87"/>
    <mergeCell ref="A100:B100"/>
    <mergeCell ref="A34:B34"/>
    <mergeCell ref="F73:K73"/>
    <mergeCell ref="A118:B118"/>
    <mergeCell ref="F113:K113"/>
    <mergeCell ref="F118:K118"/>
    <mergeCell ref="F119:K119"/>
    <mergeCell ref="F114:K114"/>
    <mergeCell ref="F109:K109"/>
    <mergeCell ref="F99:K99"/>
    <mergeCell ref="F98:K98"/>
    <mergeCell ref="F94:K94"/>
    <mergeCell ref="A113:B113"/>
    <mergeCell ref="A112:B112"/>
    <mergeCell ref="F93:K93"/>
    <mergeCell ref="A94:B94"/>
    <mergeCell ref="A95:B95"/>
    <mergeCell ref="A97:B97"/>
    <mergeCell ref="F97:K97"/>
    <mergeCell ref="A98:B98"/>
    <mergeCell ref="A99:B99"/>
    <mergeCell ref="A74:B74"/>
    <mergeCell ref="F74:K74"/>
    <mergeCell ref="A78:B78"/>
    <mergeCell ref="F78:K78"/>
    <mergeCell ref="A77:B77"/>
    <mergeCell ref="A75:B75"/>
  </mergeCells>
  <phoneticPr fontId="1" type="noConversion"/>
  <conditionalFormatting sqref="A2:H2">
    <cfRule type="cellIs" dxfId="99" priority="908" operator="equal">
      <formula>"High"</formula>
    </cfRule>
    <cfRule type="cellIs" dxfId="98" priority="909" operator="equal">
      <formula>"Substantial"</formula>
    </cfRule>
    <cfRule type="cellIs" dxfId="97" priority="910" operator="equal">
      <formula>"Moderate"</formula>
    </cfRule>
    <cfRule type="cellIs" dxfId="96" priority="911" operator="equal">
      <formula>"Low"</formula>
    </cfRule>
  </conditionalFormatting>
  <conditionalFormatting sqref="C1">
    <cfRule type="cellIs" dxfId="95" priority="615" operator="equal">
      <formula>"High"</formula>
    </cfRule>
    <cfRule type="cellIs" dxfId="94" priority="616" operator="equal">
      <formula>"Substantial"</formula>
    </cfRule>
    <cfRule type="cellIs" dxfId="93" priority="617" operator="equal">
      <formula>"Moderate"</formula>
    </cfRule>
    <cfRule type="cellIs" dxfId="92" priority="618" operator="equal">
      <formula>"Low"</formula>
    </cfRule>
  </conditionalFormatting>
  <conditionalFormatting sqref="F1">
    <cfRule type="cellIs" dxfId="91" priority="611" operator="equal">
      <formula>"High"</formula>
    </cfRule>
    <cfRule type="cellIs" dxfId="90" priority="612" operator="equal">
      <formula>"Substantial"</formula>
    </cfRule>
    <cfRule type="cellIs" dxfId="89" priority="613" operator="equal">
      <formula>"Moderate"</formula>
    </cfRule>
    <cfRule type="cellIs" dxfId="88" priority="614" operator="equal">
      <formula>"Low"</formula>
    </cfRule>
  </conditionalFormatting>
  <conditionalFormatting sqref="A26 A106 A92:K93 A107:K108 A118:B118 A119:J119 A113:J114 A109:J109 A99:J99 A94:J94 A73:J74 A3:K25 A27:K58 A62:K72 A75:K90 A95:K96 A100:K105 C106:K106 A110:K112 A115:K117 A120:K120 C26:K26">
    <cfRule type="cellIs" dxfId="87" priority="33" operator="equal">
      <formula>$N$6</formula>
    </cfRule>
    <cfRule type="cellIs" dxfId="86" priority="34" operator="equal">
      <formula>$N$5</formula>
    </cfRule>
    <cfRule type="cellIs" dxfId="85" priority="35" operator="equal">
      <formula>$N$4</formula>
    </cfRule>
    <cfRule type="cellIs" dxfId="84" priority="36" operator="equal">
      <formula>$N$3</formula>
    </cfRule>
  </conditionalFormatting>
  <conditionalFormatting sqref="A59:E61">
    <cfRule type="cellIs" dxfId="83" priority="45" operator="equal">
      <formula>$N$6</formula>
    </cfRule>
    <cfRule type="cellIs" dxfId="82" priority="46" operator="equal">
      <formula>$N$5</formula>
    </cfRule>
    <cfRule type="cellIs" dxfId="81" priority="47" operator="equal">
      <formula>$N$4</formula>
    </cfRule>
    <cfRule type="cellIs" dxfId="80" priority="48" operator="equal">
      <formula>$N$3</formula>
    </cfRule>
  </conditionalFormatting>
  <conditionalFormatting sqref="F59:K61">
    <cfRule type="cellIs" dxfId="79" priority="21" operator="equal">
      <formula>$N$6</formula>
    </cfRule>
    <cfRule type="cellIs" dxfId="78" priority="22" operator="equal">
      <formula>$N$5</formula>
    </cfRule>
    <cfRule type="cellIs" dxfId="77" priority="23" operator="equal">
      <formula>$N$4</formula>
    </cfRule>
    <cfRule type="cellIs" dxfId="76" priority="24" operator="equal">
      <formula>$N$3</formula>
    </cfRule>
  </conditionalFormatting>
  <conditionalFormatting sqref="A91 C91:I91 K91">
    <cfRule type="cellIs" dxfId="75" priority="17" operator="equal">
      <formula>$N$6</formula>
    </cfRule>
    <cfRule type="cellIs" dxfId="74" priority="18" operator="equal">
      <formula>$N$5</formula>
    </cfRule>
    <cfRule type="cellIs" dxfId="73" priority="19" operator="equal">
      <formula>$N$4</formula>
    </cfRule>
    <cfRule type="cellIs" dxfId="72" priority="20" operator="equal">
      <formula>$N$3</formula>
    </cfRule>
  </conditionalFormatting>
  <conditionalFormatting sqref="A97:K97 A98:J98">
    <cfRule type="cellIs" dxfId="71" priority="13" operator="equal">
      <formula>$N$6</formula>
    </cfRule>
    <cfRule type="cellIs" dxfId="70" priority="14" operator="equal">
      <formula>$N$5</formula>
    </cfRule>
    <cfRule type="cellIs" dxfId="69" priority="15" operator="equal">
      <formula>$N$4</formula>
    </cfRule>
    <cfRule type="cellIs" dxfId="68" priority="16" operator="equal">
      <formula>$N$3</formula>
    </cfRule>
  </conditionalFormatting>
  <conditionalFormatting sqref="C118:J118">
    <cfRule type="cellIs" dxfId="67" priority="9" operator="equal">
      <formula>$N$6</formula>
    </cfRule>
    <cfRule type="cellIs" dxfId="66" priority="10" operator="equal">
      <formula>$N$5</formula>
    </cfRule>
    <cfRule type="cellIs" dxfId="65" priority="11" operator="equal">
      <formula>$N$4</formula>
    </cfRule>
    <cfRule type="cellIs" dxfId="64" priority="12" operator="equal">
      <formula>$N$3</formula>
    </cfRule>
  </conditionalFormatting>
  <conditionalFormatting sqref="J91">
    <cfRule type="cellIs" dxfId="63" priority="1" operator="equal">
      <formula>$N$6</formula>
    </cfRule>
    <cfRule type="cellIs" dxfId="62" priority="2" operator="equal">
      <formula>$N$5</formula>
    </cfRule>
    <cfRule type="cellIs" dxfId="61" priority="3" operator="equal">
      <formula>$N$4</formula>
    </cfRule>
    <cfRule type="cellIs" dxfId="60" priority="4" operator="equal">
      <formula>$N$3</formula>
    </cfRule>
  </conditionalFormatting>
  <dataValidations count="1">
    <dataValidation type="list" allowBlank="1" showInputMessage="1" showErrorMessage="1" sqref="I17 I56 I49 I43 I21 I80 I14 I120 I66 D117:D119 I32 I115 I62 I38:I39 I106 I71 I75 I10 D97:D99 D5:D9 D16 D24:D25 D69:D70 D82:D83 D28:D31 D41:D42 I110 D58:D61 D51:D55 D12:D13 D103:D105 D108:D109 D112:D114 D34:D37 D73:D74 D19:D20 D77:D79 D45:D48 I84 D64:D65 I91 D87:D90 I100 I95 D93:D94 I26">
      <formula1>$N$3:$N$7</formula1>
    </dataValidation>
  </dataValidations>
  <pageMargins left="0.7" right="0.7" top="0.75" bottom="0.75" header="0.3" footer="0.3"/>
  <pageSetup paperSize="8" scale="95" fitToHeight="0" orientation="landscape" r:id="rId1"/>
  <headerFooter alignWithMargins="0"/>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FF0000"/>
  </sheetPr>
  <dimension ref="A1:F55"/>
  <sheetViews>
    <sheetView topLeftCell="A30" zoomScaleNormal="100" zoomScaleSheetLayoutView="115" workbookViewId="0">
      <selection activeCell="B10" sqref="B10"/>
    </sheetView>
  </sheetViews>
  <sheetFormatPr baseColWidth="10" defaultColWidth="8.85546875" defaultRowHeight="12.75" x14ac:dyDescent="0.2"/>
  <cols>
    <col min="1" max="1" width="12.85546875" style="95" customWidth="1"/>
    <col min="2" max="2" width="126" style="95" customWidth="1"/>
    <col min="3" max="3" width="8.85546875" style="95"/>
    <col min="4" max="5" width="17.7109375" style="95" customWidth="1"/>
    <col min="6" max="6" width="17.85546875" style="95" customWidth="1"/>
    <col min="7" max="16384" width="8.85546875" style="95"/>
  </cols>
  <sheetData>
    <row r="1" spans="1:2" ht="24" customHeight="1" thickBot="1" x14ac:dyDescent="0.25">
      <c r="A1" s="619" t="s">
        <v>122</v>
      </c>
      <c r="B1" s="620"/>
    </row>
    <row r="2" spans="1:2" s="163" customFormat="1" ht="23.25" customHeight="1" x14ac:dyDescent="0.2">
      <c r="A2" s="621" t="s">
        <v>208</v>
      </c>
      <c r="B2" s="622"/>
    </row>
    <row r="3" spans="1:2" ht="40.5" customHeight="1" x14ac:dyDescent="0.2">
      <c r="A3" s="400" t="s">
        <v>197</v>
      </c>
      <c r="B3" s="405" t="s">
        <v>193</v>
      </c>
    </row>
    <row r="4" spans="1:2" ht="36" customHeight="1" x14ac:dyDescent="0.2">
      <c r="A4" s="423" t="s">
        <v>198</v>
      </c>
      <c r="B4" s="97" t="s">
        <v>195</v>
      </c>
    </row>
    <row r="5" spans="1:2" ht="36" customHeight="1" thickBot="1" x14ac:dyDescent="0.25">
      <c r="A5" s="400" t="s">
        <v>212</v>
      </c>
      <c r="B5" s="403" t="s">
        <v>213</v>
      </c>
    </row>
    <row r="6" spans="1:2" ht="23.25" customHeight="1" x14ac:dyDescent="0.2">
      <c r="A6" s="623" t="s">
        <v>194</v>
      </c>
      <c r="B6" s="624"/>
    </row>
    <row r="7" spans="1:2" ht="21.75" customHeight="1" x14ac:dyDescent="0.2">
      <c r="A7" s="399" t="s">
        <v>134</v>
      </c>
      <c r="B7" s="264"/>
    </row>
    <row r="8" spans="1:2" ht="37.5" customHeight="1" x14ac:dyDescent="0.2">
      <c r="A8" s="96">
        <v>1</v>
      </c>
      <c r="B8" s="405" t="s">
        <v>196</v>
      </c>
    </row>
    <row r="9" spans="1:2" ht="22.5" customHeight="1" x14ac:dyDescent="0.25">
      <c r="A9" s="399" t="s">
        <v>132</v>
      </c>
      <c r="B9" s="263"/>
    </row>
    <row r="10" spans="1:2" ht="130.5" customHeight="1" x14ac:dyDescent="0.2">
      <c r="A10" s="404">
        <f>+A8+1</f>
        <v>2</v>
      </c>
      <c r="B10" s="97" t="s">
        <v>209</v>
      </c>
    </row>
    <row r="11" spans="1:2" ht="27" customHeight="1" x14ac:dyDescent="0.2">
      <c r="A11" s="404">
        <f>+A10+1</f>
        <v>3</v>
      </c>
      <c r="B11" s="97" t="s">
        <v>199</v>
      </c>
    </row>
    <row r="12" spans="1:2" ht="23.25" customHeight="1" x14ac:dyDescent="0.2">
      <c r="A12" s="404">
        <f t="shared" ref="A12:A13" si="0">+A11+1</f>
        <v>4</v>
      </c>
      <c r="B12" s="97" t="s">
        <v>206</v>
      </c>
    </row>
    <row r="13" spans="1:2" ht="114" customHeight="1" x14ac:dyDescent="0.2">
      <c r="A13" s="404">
        <f t="shared" si="0"/>
        <v>5</v>
      </c>
      <c r="B13" s="97" t="s">
        <v>207</v>
      </c>
    </row>
    <row r="14" spans="1:2" ht="22.5" customHeight="1" x14ac:dyDescent="0.2">
      <c r="A14" s="399" t="s">
        <v>133</v>
      </c>
      <c r="B14" s="264"/>
    </row>
    <row r="15" spans="1:2" ht="54.75" customHeight="1" x14ac:dyDescent="0.2">
      <c r="A15" s="404">
        <f>+A13+1</f>
        <v>6</v>
      </c>
      <c r="B15" s="97" t="s">
        <v>200</v>
      </c>
    </row>
    <row r="16" spans="1:2" ht="23.25" customHeight="1" x14ac:dyDescent="0.2">
      <c r="A16" s="404">
        <f t="shared" ref="A16:A18" si="1">+A15+1</f>
        <v>7</v>
      </c>
      <c r="B16" s="97" t="s">
        <v>201</v>
      </c>
    </row>
    <row r="17" spans="1:6" ht="24.75" customHeight="1" x14ac:dyDescent="0.2">
      <c r="A17" s="404">
        <f t="shared" si="1"/>
        <v>8</v>
      </c>
      <c r="B17" s="97" t="s">
        <v>202</v>
      </c>
    </row>
    <row r="18" spans="1:6" ht="24.75" customHeight="1" x14ac:dyDescent="0.2">
      <c r="A18" s="404">
        <f t="shared" si="1"/>
        <v>9</v>
      </c>
      <c r="B18" s="97" t="s">
        <v>203</v>
      </c>
    </row>
    <row r="19" spans="1:6" ht="21.75" customHeight="1" x14ac:dyDescent="0.2">
      <c r="A19" s="399" t="s">
        <v>134</v>
      </c>
      <c r="B19" s="264"/>
    </row>
    <row r="20" spans="1:6" ht="40.5" customHeight="1" thickBot="1" x14ac:dyDescent="0.25">
      <c r="A20" s="96">
        <f>+A18+1</f>
        <v>10</v>
      </c>
      <c r="B20" s="403" t="s">
        <v>204</v>
      </c>
    </row>
    <row r="21" spans="1:6" ht="52.5" customHeight="1" thickBot="1" x14ac:dyDescent="0.25">
      <c r="A21" s="402" t="s">
        <v>123</v>
      </c>
      <c r="B21" s="265" t="s">
        <v>205</v>
      </c>
      <c r="E21" s="14"/>
      <c r="F21" s="14"/>
    </row>
    <row r="24" spans="1:6" ht="17.25" customHeight="1" x14ac:dyDescent="0.2">
      <c r="A24" s="401" t="s">
        <v>93</v>
      </c>
      <c r="B24" s="401" t="s">
        <v>92</v>
      </c>
    </row>
    <row r="25" spans="1:6" x14ac:dyDescent="0.2">
      <c r="A25" s="98" t="s">
        <v>94</v>
      </c>
      <c r="B25" s="98" t="s">
        <v>72</v>
      </c>
    </row>
    <row r="26" spans="1:6" x14ac:dyDescent="0.2">
      <c r="A26" s="98" t="s">
        <v>95</v>
      </c>
      <c r="B26" s="98" t="s">
        <v>72</v>
      </c>
    </row>
    <row r="27" spans="1:6" x14ac:dyDescent="0.2">
      <c r="A27" s="98" t="s">
        <v>97</v>
      </c>
      <c r="B27" s="99" t="s">
        <v>98</v>
      </c>
    </row>
    <row r="28" spans="1:6" ht="36" x14ac:dyDescent="0.2">
      <c r="A28" s="100">
        <v>2.1</v>
      </c>
      <c r="B28" s="101" t="s">
        <v>63</v>
      </c>
    </row>
    <row r="29" spans="1:6" x14ac:dyDescent="0.2">
      <c r="A29" s="102" t="s">
        <v>99</v>
      </c>
      <c r="B29" s="102" t="s">
        <v>64</v>
      </c>
    </row>
    <row r="30" spans="1:6" x14ac:dyDescent="0.2">
      <c r="A30" s="102" t="s">
        <v>100</v>
      </c>
      <c r="B30" s="102" t="s">
        <v>47</v>
      </c>
    </row>
    <row r="31" spans="1:6" ht="24" x14ac:dyDescent="0.2">
      <c r="A31" s="103" t="s">
        <v>101</v>
      </c>
      <c r="B31" s="102" t="s">
        <v>66</v>
      </c>
    </row>
    <row r="32" spans="1:6" x14ac:dyDescent="0.2">
      <c r="A32" s="104" t="s">
        <v>102</v>
      </c>
      <c r="B32" s="104" t="s">
        <v>32</v>
      </c>
    </row>
    <row r="33" spans="1:3" ht="24" x14ac:dyDescent="0.2">
      <c r="A33" s="105">
        <v>4</v>
      </c>
      <c r="B33" s="105" t="s">
        <v>103</v>
      </c>
    </row>
    <row r="34" spans="1:3" x14ac:dyDescent="0.2">
      <c r="A34" s="90" t="s">
        <v>104</v>
      </c>
      <c r="B34" s="90" t="s">
        <v>191</v>
      </c>
    </row>
    <row r="35" spans="1:3" x14ac:dyDescent="0.2">
      <c r="A35" s="90" t="s">
        <v>105</v>
      </c>
      <c r="B35" s="90" t="s">
        <v>116</v>
      </c>
    </row>
    <row r="36" spans="1:3" x14ac:dyDescent="0.2">
      <c r="A36" s="90" t="s">
        <v>106</v>
      </c>
      <c r="B36" s="90" t="s">
        <v>115</v>
      </c>
    </row>
    <row r="37" spans="1:3" ht="36" x14ac:dyDescent="0.2">
      <c r="A37" s="90" t="s">
        <v>107</v>
      </c>
      <c r="B37" s="90" t="s">
        <v>108</v>
      </c>
    </row>
    <row r="38" spans="1:3" ht="24" x14ac:dyDescent="0.2">
      <c r="A38" s="90" t="s">
        <v>109</v>
      </c>
      <c r="B38" s="90" t="s">
        <v>76</v>
      </c>
    </row>
    <row r="39" spans="1:3" x14ac:dyDescent="0.2">
      <c r="A39" s="90" t="s">
        <v>110</v>
      </c>
      <c r="B39" s="90" t="s">
        <v>117</v>
      </c>
    </row>
    <row r="40" spans="1:3" x14ac:dyDescent="0.2">
      <c r="A40" s="320" t="s">
        <v>111</v>
      </c>
      <c r="B40" s="320" t="s">
        <v>156</v>
      </c>
    </row>
    <row r="41" spans="1:3" x14ac:dyDescent="0.2">
      <c r="A41" s="321" t="s">
        <v>176</v>
      </c>
      <c r="B41" s="321" t="s">
        <v>179</v>
      </c>
    </row>
    <row r="42" spans="1:3" x14ac:dyDescent="0.2">
      <c r="A42" s="321" t="s">
        <v>161</v>
      </c>
      <c r="B42" s="321" t="s">
        <v>120</v>
      </c>
    </row>
    <row r="43" spans="1:3" x14ac:dyDescent="0.2">
      <c r="A43" s="321" t="s">
        <v>114</v>
      </c>
      <c r="B43" s="321" t="s">
        <v>121</v>
      </c>
    </row>
    <row r="44" spans="1:3" x14ac:dyDescent="0.2">
      <c r="A44" s="106" t="s">
        <v>170</v>
      </c>
      <c r="B44" s="106" t="s">
        <v>112</v>
      </c>
    </row>
    <row r="45" spans="1:3" x14ac:dyDescent="0.2">
      <c r="A45" s="106" t="s">
        <v>171</v>
      </c>
      <c r="B45" s="107" t="s">
        <v>113</v>
      </c>
    </row>
    <row r="46" spans="1:3" x14ac:dyDescent="0.2">
      <c r="A46" s="107" t="s">
        <v>172</v>
      </c>
      <c r="B46" s="107" t="s">
        <v>118</v>
      </c>
    </row>
    <row r="47" spans="1:3" x14ac:dyDescent="0.2">
      <c r="A47" s="107" t="s">
        <v>173</v>
      </c>
      <c r="B47" s="107" t="s">
        <v>119</v>
      </c>
    </row>
    <row r="48" spans="1:3" ht="13.5" thickBot="1" x14ac:dyDescent="0.25">
      <c r="A48" s="324"/>
      <c r="B48" s="324"/>
      <c r="C48" s="14"/>
    </row>
    <row r="49" spans="1:6" ht="27.75" customHeight="1" thickBot="1" x14ac:dyDescent="0.25">
      <c r="A49" s="261"/>
      <c r="B49" s="262"/>
      <c r="D49" s="266"/>
      <c r="E49" s="272" t="s">
        <v>125</v>
      </c>
      <c r="F49" s="267" t="s">
        <v>127</v>
      </c>
    </row>
    <row r="50" spans="1:6" ht="45" customHeight="1" thickBot="1" x14ac:dyDescent="0.25">
      <c r="A50" s="261"/>
      <c r="B50" s="262" t="s">
        <v>135</v>
      </c>
      <c r="C50" s="15"/>
      <c r="D50" s="277" t="s">
        <v>126</v>
      </c>
      <c r="E50" s="273" t="s">
        <v>128</v>
      </c>
      <c r="F50" s="271" t="s">
        <v>129</v>
      </c>
    </row>
    <row r="51" spans="1:6" ht="21.75" customHeight="1" x14ac:dyDescent="0.2">
      <c r="A51" s="261"/>
      <c r="B51" s="262"/>
      <c r="C51" s="15"/>
      <c r="D51" s="278" t="s">
        <v>4</v>
      </c>
      <c r="E51" s="274">
        <v>4</v>
      </c>
      <c r="F51" s="270" t="s">
        <v>136</v>
      </c>
    </row>
    <row r="52" spans="1:6" ht="21.75" customHeight="1" x14ac:dyDescent="0.2">
      <c r="A52" s="261"/>
      <c r="B52" s="262"/>
      <c r="C52" s="15"/>
      <c r="D52" s="279" t="s">
        <v>5</v>
      </c>
      <c r="E52" s="275">
        <v>3</v>
      </c>
      <c r="F52" s="268" t="s">
        <v>137</v>
      </c>
    </row>
    <row r="53" spans="1:6" ht="21.75" customHeight="1" x14ac:dyDescent="0.2">
      <c r="A53" s="261"/>
      <c r="B53" s="262"/>
      <c r="C53" s="15"/>
      <c r="D53" s="280" t="s">
        <v>42</v>
      </c>
      <c r="E53" s="275">
        <v>2</v>
      </c>
      <c r="F53" s="268" t="s">
        <v>138</v>
      </c>
    </row>
    <row r="54" spans="1:6" ht="21.75" customHeight="1" x14ac:dyDescent="0.2">
      <c r="A54" s="261"/>
      <c r="B54" s="262"/>
      <c r="C54" s="15"/>
      <c r="D54" s="281" t="s">
        <v>79</v>
      </c>
      <c r="E54" s="275">
        <v>1</v>
      </c>
      <c r="F54" s="268" t="s">
        <v>131</v>
      </c>
    </row>
    <row r="55" spans="1:6" ht="21.75" customHeight="1" thickBot="1" x14ac:dyDescent="0.25">
      <c r="A55" s="261"/>
      <c r="B55" s="262"/>
      <c r="C55" s="15"/>
      <c r="D55" s="282" t="s">
        <v>19</v>
      </c>
      <c r="E55" s="276" t="s">
        <v>130</v>
      </c>
      <c r="F55" s="269" t="s">
        <v>130</v>
      </c>
    </row>
  </sheetData>
  <sheetProtection password="CC15" sheet="1" objects="1" scenarios="1" formatRows="0"/>
  <mergeCells count="3">
    <mergeCell ref="A1:B1"/>
    <mergeCell ref="A2:B2"/>
    <mergeCell ref="A6:B6"/>
  </mergeCells>
  <phoneticPr fontId="1" type="noConversion"/>
  <conditionalFormatting sqref="A25:B26 B40">
    <cfRule type="cellIs" dxfId="59" priority="69" operator="equal">
      <formula>$N$6</formula>
    </cfRule>
    <cfRule type="cellIs" dxfId="58" priority="70" operator="equal">
      <formula>#REF!</formula>
    </cfRule>
    <cfRule type="cellIs" dxfId="57" priority="71" operator="equal">
      <formula>$N$4</formula>
    </cfRule>
    <cfRule type="cellIs" dxfId="56" priority="72" operator="equal">
      <formula>$N$3</formula>
    </cfRule>
  </conditionalFormatting>
  <conditionalFormatting sqref="A27">
    <cfRule type="cellIs" dxfId="55" priority="65" operator="equal">
      <formula>$N$6</formula>
    </cfRule>
    <cfRule type="cellIs" dxfId="54" priority="66" operator="equal">
      <formula>#REF!</formula>
    </cfRule>
    <cfRule type="cellIs" dxfId="53" priority="67" operator="equal">
      <formula>$N$4</formula>
    </cfRule>
    <cfRule type="cellIs" dxfId="52" priority="68" operator="equal">
      <formula>$N$3</formula>
    </cfRule>
  </conditionalFormatting>
  <conditionalFormatting sqref="A28">
    <cfRule type="cellIs" dxfId="51" priority="61" operator="equal">
      <formula>$N$6</formula>
    </cfRule>
    <cfRule type="cellIs" dxfId="50" priority="62" operator="equal">
      <formula>#REF!</formula>
    </cfRule>
    <cfRule type="cellIs" dxfId="49" priority="63" operator="equal">
      <formula>$N$4</formula>
    </cfRule>
    <cfRule type="cellIs" dxfId="48" priority="64" operator="equal">
      <formula>$N$3</formula>
    </cfRule>
  </conditionalFormatting>
  <conditionalFormatting sqref="A32:B32">
    <cfRule type="cellIs" dxfId="47" priority="57" operator="equal">
      <formula>$N$6</formula>
    </cfRule>
    <cfRule type="cellIs" dxfId="46" priority="58" operator="equal">
      <formula>#REF!</formula>
    </cfRule>
    <cfRule type="cellIs" dxfId="45" priority="59" operator="equal">
      <formula>$N$4</formula>
    </cfRule>
    <cfRule type="cellIs" dxfId="44" priority="60" operator="equal">
      <formula>$N$3</formula>
    </cfRule>
  </conditionalFormatting>
  <conditionalFormatting sqref="A35:B35">
    <cfRule type="cellIs" dxfId="43" priority="41" operator="equal">
      <formula>$N$6</formula>
    </cfRule>
    <cfRule type="cellIs" dxfId="42" priority="42" operator="equal">
      <formula>#REF!</formula>
    </cfRule>
    <cfRule type="cellIs" dxfId="41" priority="43" operator="equal">
      <formula>$N$4</formula>
    </cfRule>
    <cfRule type="cellIs" dxfId="40" priority="44" operator="equal">
      <formula>$N$3</formula>
    </cfRule>
  </conditionalFormatting>
  <conditionalFormatting sqref="A33:B33">
    <cfRule type="cellIs" dxfId="39" priority="49" operator="equal">
      <formula>$N$6</formula>
    </cfRule>
    <cfRule type="cellIs" dxfId="38" priority="50" operator="equal">
      <formula>#REF!</formula>
    </cfRule>
    <cfRule type="cellIs" dxfId="37" priority="51" operator="equal">
      <formula>$N$4</formula>
    </cfRule>
    <cfRule type="cellIs" dxfId="36" priority="52" operator="equal">
      <formula>$N$3</formula>
    </cfRule>
  </conditionalFormatting>
  <conditionalFormatting sqref="A34:B34">
    <cfRule type="cellIs" dxfId="35" priority="45" operator="equal">
      <formula>$N$6</formula>
    </cfRule>
    <cfRule type="cellIs" dxfId="34" priority="46" operator="equal">
      <formula>#REF!</formula>
    </cfRule>
    <cfRule type="cellIs" dxfId="33" priority="47" operator="equal">
      <formula>$N$4</formula>
    </cfRule>
    <cfRule type="cellIs" dxfId="32" priority="48" operator="equal">
      <formula>$N$3</formula>
    </cfRule>
  </conditionalFormatting>
  <conditionalFormatting sqref="A36:B36">
    <cfRule type="cellIs" dxfId="31" priority="37" operator="equal">
      <formula>$N$6</formula>
    </cfRule>
    <cfRule type="cellIs" dxfId="30" priority="38" operator="equal">
      <formula>#REF!</formula>
    </cfRule>
    <cfRule type="cellIs" dxfId="29" priority="39" operator="equal">
      <formula>$N$4</formula>
    </cfRule>
    <cfRule type="cellIs" dxfId="28" priority="40" operator="equal">
      <formula>$N$3</formula>
    </cfRule>
  </conditionalFormatting>
  <conditionalFormatting sqref="A37:B37">
    <cfRule type="cellIs" dxfId="27" priority="33" operator="equal">
      <formula>$N$6</formula>
    </cfRule>
    <cfRule type="cellIs" dxfId="26" priority="34" operator="equal">
      <formula>#REF!</formula>
    </cfRule>
    <cfRule type="cellIs" dxfId="25" priority="35" operator="equal">
      <formula>$N$4</formula>
    </cfRule>
    <cfRule type="cellIs" dxfId="24" priority="36" operator="equal">
      <formula>$N$3</formula>
    </cfRule>
  </conditionalFormatting>
  <conditionalFormatting sqref="A38:B38">
    <cfRule type="cellIs" dxfId="23" priority="29" operator="equal">
      <formula>$N$6</formula>
    </cfRule>
    <cfRule type="cellIs" dxfId="22" priority="30" operator="equal">
      <formula>#REF!</formula>
    </cfRule>
    <cfRule type="cellIs" dxfId="21" priority="31" operator="equal">
      <formula>$N$4</formula>
    </cfRule>
    <cfRule type="cellIs" dxfId="20" priority="32" operator="equal">
      <formula>$N$3</formula>
    </cfRule>
  </conditionalFormatting>
  <conditionalFormatting sqref="A39:B39">
    <cfRule type="cellIs" dxfId="19" priority="25" operator="equal">
      <formula>$N$6</formula>
    </cfRule>
    <cfRule type="cellIs" dxfId="18" priority="26" operator="equal">
      <formula>#REF!</formula>
    </cfRule>
    <cfRule type="cellIs" dxfId="17" priority="27" operator="equal">
      <formula>$N$4</formula>
    </cfRule>
    <cfRule type="cellIs" dxfId="16" priority="28" operator="equal">
      <formula>$N$3</formula>
    </cfRule>
  </conditionalFormatting>
  <conditionalFormatting sqref="A44">
    <cfRule type="cellIs" dxfId="15" priority="21" operator="equal">
      <formula>$N$6</formula>
    </cfRule>
    <cfRule type="cellIs" dxfId="14" priority="22" operator="equal">
      <formula>#REF!</formula>
    </cfRule>
    <cfRule type="cellIs" dxfId="13" priority="23" operator="equal">
      <formula>$N$4</formula>
    </cfRule>
    <cfRule type="cellIs" dxfId="12" priority="24" operator="equal">
      <formula>$N$3</formula>
    </cfRule>
  </conditionalFormatting>
  <conditionalFormatting sqref="B44">
    <cfRule type="cellIs" dxfId="11" priority="17" operator="equal">
      <formula>$N$6</formula>
    </cfRule>
    <cfRule type="cellIs" dxfId="10" priority="18" operator="equal">
      <formula>#REF!</formula>
    </cfRule>
    <cfRule type="cellIs" dxfId="9" priority="19" operator="equal">
      <formula>$N$4</formula>
    </cfRule>
    <cfRule type="cellIs" dxfId="8" priority="20" operator="equal">
      <formula>$N$3</formula>
    </cfRule>
  </conditionalFormatting>
  <conditionalFormatting sqref="A45">
    <cfRule type="cellIs" dxfId="7" priority="13" operator="equal">
      <formula>$N$6</formula>
    </cfRule>
    <cfRule type="cellIs" dxfId="6" priority="14" operator="equal">
      <formula>#REF!</formula>
    </cfRule>
    <cfRule type="cellIs" dxfId="5" priority="15" operator="equal">
      <formula>$N$4</formula>
    </cfRule>
    <cfRule type="cellIs" dxfId="4" priority="16" operator="equal">
      <formula>$N$3</formula>
    </cfRule>
  </conditionalFormatting>
  <conditionalFormatting sqref="A40">
    <cfRule type="cellIs" dxfId="3" priority="1" operator="equal">
      <formula>$N$6</formula>
    </cfRule>
    <cfRule type="cellIs" dxfId="2" priority="2" operator="equal">
      <formula>#REF!</formula>
    </cfRule>
    <cfRule type="cellIs" dxfId="1" priority="3" operator="equal">
      <formula>$N$4</formula>
    </cfRule>
    <cfRule type="cellIs" dxfId="0" priority="4" operator="equal">
      <formula>$N$3</formula>
    </cfRule>
  </conditionalFormatting>
  <pageMargins left="0.75" right="0.75" top="1" bottom="1" header="0.5" footer="0.5"/>
  <pageSetup paperSize="9" scale="95" orientation="landscape" r:id="rId1"/>
  <headerFooter alignWithMargins="0"/>
  <rowBreaks count="1" manualBreakCount="1">
    <brk id="24" max="16383" man="1"/>
  </rowBreaks>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documentManagement>
    <lcf76f155ced4ddcb4097134ff3c332f xmlns="aae392d7-57a0-4b24-8daa-c80f13e09d5d">
      <Terms xmlns="http://schemas.microsoft.com/office/infopath/2007/PartnerControls"/>
    </lcf76f155ced4ddcb4097134ff3c332f>
    <TaxCatchAll xmlns="236e074f-7ece-421d-94d4-6456559d5f57"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69078B7E1BE2644A0A5E49AE22A818C" ma:contentTypeVersion="18" ma:contentTypeDescription="Crée un document." ma:contentTypeScope="" ma:versionID="b62686128d86a49887621d53132eabe3">
  <xsd:schema xmlns:xsd="http://www.w3.org/2001/XMLSchema" xmlns:xs="http://www.w3.org/2001/XMLSchema" xmlns:p="http://schemas.microsoft.com/office/2006/metadata/properties" xmlns:ns2="aae392d7-57a0-4b24-8daa-c80f13e09d5d" xmlns:ns3="236e074f-7ece-421d-94d4-6456559d5f57" targetNamespace="http://schemas.microsoft.com/office/2006/metadata/properties" ma:root="true" ma:fieldsID="c42eb0b93ea19d4a38f9ceae3d49928d" ns2:_="" ns3:_="">
    <xsd:import namespace="aae392d7-57a0-4b24-8daa-c80f13e09d5d"/>
    <xsd:import namespace="236e074f-7ece-421d-94d4-6456559d5f57"/>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LengthInSeconds" minOccurs="0"/>
                <xsd:element ref="ns3:SharedWithUsers" minOccurs="0"/>
                <xsd:element ref="ns3:SharedWithDetails" minOccurs="0"/>
                <xsd:element ref="ns2:MediaServiceDateTaken" minOccurs="0"/>
                <xsd:element ref="ns2:MediaServiceAutoTags" minOccurs="0"/>
                <xsd:element ref="ns2:MediaServiceOCR" minOccurs="0"/>
                <xsd:element ref="ns2:MediaServiceGenerationTime" minOccurs="0"/>
                <xsd:element ref="ns2:MediaServiceEventHashCode" minOccurs="0"/>
                <xsd:element ref="ns2:MediaServiceLocation" minOccurs="0"/>
                <xsd:element ref="ns3:TaxCatchAll"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ae392d7-57a0-4b24-8daa-c80f13e09d5d"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LengthInSeconds" ma:index="12" nillable="true" ma:displayName="Length (seconds)" ma:internalName="MediaLengthInSeconds" ma:readOnly="true">
      <xsd:simpleType>
        <xsd:restriction base="dms:Unknown"/>
      </xsd:simpleType>
    </xsd:element>
    <xsd:element name="MediaServiceDateTaken" ma:index="15" nillable="true" ma:displayName="MediaServiceDateTaken" ma:hidden="true" ma:internalName="MediaServiceDateTaken" ma:readOnly="true">
      <xsd:simpleType>
        <xsd:restriction base="dms:Text"/>
      </xsd:simpleType>
    </xsd:element>
    <xsd:element name="MediaServiceAutoTags" ma:index="16" nillable="true" ma:displayName="Tags" ma:internalName="MediaServiceAutoTags" ma:readOnly="true">
      <xsd:simpleType>
        <xsd:restriction base="dms:Text"/>
      </xsd:simpleType>
    </xsd:element>
    <xsd:element name="MediaServiceOCR" ma:index="17" nillable="true" ma:displayName="Extracted Text" ma:internalName="MediaServiceOCR" ma:readOnly="true">
      <xsd:simpleType>
        <xsd:restriction base="dms:Note">
          <xsd:maxLength value="255"/>
        </xsd:restriction>
      </xsd:simpleType>
    </xsd:element>
    <xsd:element name="MediaServiceGenerationTime" ma:index="18" nillable="true" ma:displayName="MediaServiceGenerationTime" ma:hidden="true" ma:internalName="MediaServiceGenerationTime" ma:readOnly="true">
      <xsd:simpleType>
        <xsd:restriction base="dms:Text"/>
      </xsd:simpleType>
    </xsd:element>
    <xsd:element name="MediaServiceEventHashCode" ma:index="19" nillable="true" ma:displayName="MediaServiceEventHashCode" ma:hidden="true" ma:internalName="MediaServiceEventHashCode" ma:readOnly="true">
      <xsd:simpleType>
        <xsd:restriction base="dms:Text"/>
      </xsd:simpleType>
    </xsd:element>
    <xsd:element name="MediaServiceLocation" ma:index="20" nillable="true" ma:displayName="Location" ma:internalName="MediaServiceLocation" ma:readOnly="true">
      <xsd:simpleType>
        <xsd:restriction base="dms:Text"/>
      </xsd:simpleType>
    </xsd:element>
    <xsd:element name="lcf76f155ced4ddcb4097134ff3c332f" ma:index="23" nillable="true" ma:taxonomy="true" ma:internalName="lcf76f155ced4ddcb4097134ff3c332f" ma:taxonomyFieldName="MediaServiceImageTags" ma:displayName="Balises d’images" ma:readOnly="false" ma:fieldId="{5cf76f15-5ced-4ddc-b409-7134ff3c332f}" ma:taxonomyMulti="true" ma:sspId="1c2e55a2-83dd-4793-92eb-b822313f360c"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236e074f-7ece-421d-94d4-6456559d5f57" elementFormDefault="qualified">
    <xsd:import namespace="http://schemas.microsoft.com/office/2006/documentManagement/types"/>
    <xsd:import namespace="http://schemas.microsoft.com/office/infopath/2007/PartnerControls"/>
    <xsd:element name="SharedWithUsers" ma:index="13" nillable="true" ma:displayName="Partagé avec"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4" nillable="true" ma:displayName="Partagé avec détails" ma:internalName="SharedWithDetails" ma:readOnly="true">
      <xsd:simpleType>
        <xsd:restriction base="dms:Note">
          <xsd:maxLength value="255"/>
        </xsd:restriction>
      </xsd:simpleType>
    </xsd:element>
    <xsd:element name="TaxCatchAll" ma:index="21" nillable="true" ma:displayName="Taxonomy Catch All Column" ma:hidden="true" ma:list="{2de70dc1-2972-4ab6-9298-e5cda041c8d6}" ma:internalName="TaxCatchAll" ma:showField="CatchAllData" ma:web="236e074f-7ece-421d-94d4-6456559d5f57">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ype de contenu"/>
        <xsd:element ref="dc:title" minOccurs="0" maxOccurs="1" ma:index="4" ma:displayName="Titr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AD789124-D42E-41EA-9C34-CFE157928930}">
  <ds:schemaRefs>
    <ds:schemaRef ds:uri="http://purl.org/dc/dcmitype/"/>
    <ds:schemaRef ds:uri="http://purl.org/dc/elements/1.1/"/>
    <ds:schemaRef ds:uri="http://schemas.microsoft.com/office/2006/documentManagement/types"/>
    <ds:schemaRef ds:uri="http://purl.org/dc/terms/"/>
    <ds:schemaRef ds:uri="http://www.w3.org/XML/1998/namespace"/>
    <ds:schemaRef ds:uri="http://schemas.microsoft.com/sharepoint/v3"/>
    <ds:schemaRef ds:uri="http://schemas.microsoft.com/office/infopath/2007/PartnerControls"/>
    <ds:schemaRef ds:uri="http://schemas.openxmlformats.org/package/2006/metadata/core-properties"/>
    <ds:schemaRef ds:uri="http://schemas.microsoft.com/office/2006/metadata/properties"/>
  </ds:schemaRefs>
</ds:datastoreItem>
</file>

<file path=customXml/itemProps2.xml><?xml version="1.0" encoding="utf-8"?>
<ds:datastoreItem xmlns:ds="http://schemas.openxmlformats.org/officeDocument/2006/customXml" ds:itemID="{F05C8FF2-37EA-4042-A6CB-7136DC3E3313}">
  <ds:schemaRefs>
    <ds:schemaRef ds:uri="http://schemas.microsoft.com/sharepoint/v3/contenttype/forms"/>
  </ds:schemaRefs>
</ds:datastoreItem>
</file>

<file path=customXml/itemProps3.xml><?xml version="1.0" encoding="utf-8"?>
<ds:datastoreItem xmlns:ds="http://schemas.openxmlformats.org/officeDocument/2006/customXml" ds:itemID="{B3FDAC48-F24E-44E6-A05B-E98A7727D9C0}"/>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Feuilles de calcul</vt:lpstr>
      </vt:variant>
      <vt:variant>
        <vt:i4>4</vt:i4>
      </vt:variant>
      <vt:variant>
        <vt:lpstr>Plages nommées</vt:lpstr>
      </vt:variant>
      <vt:variant>
        <vt:i4>5</vt:i4>
      </vt:variant>
    </vt:vector>
  </HeadingPairs>
  <TitlesOfParts>
    <vt:vector size="9" baseType="lpstr">
      <vt:lpstr>Profile</vt:lpstr>
      <vt:lpstr>Register</vt:lpstr>
      <vt:lpstr>Questionnaire</vt:lpstr>
      <vt:lpstr>Guidance</vt:lpstr>
      <vt:lpstr>Questionnaire!Impression_des_titres</vt:lpstr>
      <vt:lpstr>Register!Impression_des_titres</vt:lpstr>
      <vt:lpstr>Profile!Zone_d_impression</vt:lpstr>
      <vt:lpstr>Questionnaire!Zone_d_impression</vt:lpstr>
      <vt:lpstr>Register!Zone_d_impression</vt:lpstr>
    </vt:vector>
  </TitlesOfParts>
  <Company>European Commission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PF</dc:creator>
  <cp:lastModifiedBy>Dabat</cp:lastModifiedBy>
  <cp:lastPrinted>2015-09-16T12:49:58Z</cp:lastPrinted>
  <dcterms:created xsi:type="dcterms:W3CDTF">2012-01-04T16:00:22Z</dcterms:created>
  <dcterms:modified xsi:type="dcterms:W3CDTF">2019-02-27T10:06:54Z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0x0101005CA2A9247B253747B25D6529A116ACA7</vt:lpwstr>
  </property>
</Properties>
</file>