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autoCompressPictures="0" defaultThemeVersion="124226"/>
  <mc:AlternateContent xmlns:mc="http://schemas.openxmlformats.org/markup-compatibility/2006">
    <mc:Choice Requires="x15">
      <x15ac:absPath xmlns:x15ac="http://schemas.microsoft.com/office/spreadsheetml/2010/11/ac" url="D:\Dropbox\1 Recherche\Projets financés\2021-22 VCA4D Nicaragua\Nicaragua cocoa\Analyse sociale\"/>
    </mc:Choice>
  </mc:AlternateContent>
  <bookViews>
    <workbookView xWindow="0" yWindow="-405" windowWidth="25440" windowHeight="15990"/>
  </bookViews>
  <sheets>
    <sheet name="Profile" sheetId="1" r:id="rId1"/>
    <sheet name="Register" sheetId="2" r:id="rId2"/>
    <sheet name="Questionnaire" sheetId="3" r:id="rId3"/>
    <sheet name="Cuestionario traducido" sheetId="5" r:id="rId4"/>
    <sheet name="Guidance" sheetId="4" r:id="rId5"/>
  </sheets>
  <definedNames>
    <definedName name="_xlnm._FilterDatabase" localSheetId="2" hidden="1">Questionnaire!$A$1:$N$120</definedName>
    <definedName name="_xlnm.Print_Titles" localSheetId="2">Questionnaire!$2:$2</definedName>
    <definedName name="_xlnm.Print_Titles" localSheetId="1">Register!$1:$4</definedName>
    <definedName name="_xlnm.Print_Area" localSheetId="0">Profile!$A$1:$G$29</definedName>
    <definedName name="_xlnm.Print_Area" localSheetId="2">Questionnaire!$A$1:$L$121</definedName>
    <definedName name="_xlnm.Print_Area" localSheetId="1">Register!$A$1:$I$39</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A10" i="4" l="1"/>
  <c r="A11" i="4" s="1"/>
  <c r="A12" i="4" s="1"/>
  <c r="A13" i="4" s="1"/>
  <c r="A15" i="4" s="1"/>
  <c r="A16" i="4" s="1"/>
  <c r="A17" i="4" s="1"/>
  <c r="A18" i="4" s="1"/>
  <c r="A20" i="4" s="1"/>
  <c r="E119" i="3" l="1"/>
  <c r="E118" i="3"/>
  <c r="E117" i="3"/>
  <c r="E114" i="3"/>
  <c r="E113" i="3"/>
  <c r="E112" i="3"/>
  <c r="E109" i="3"/>
  <c r="E108" i="3"/>
  <c r="E105" i="3"/>
  <c r="E104" i="3"/>
  <c r="E103" i="3"/>
  <c r="E99" i="3"/>
  <c r="E98" i="3"/>
  <c r="E97" i="3"/>
  <c r="E94" i="3"/>
  <c r="E93" i="3"/>
  <c r="E90" i="3"/>
  <c r="E89" i="3"/>
  <c r="E88" i="3"/>
  <c r="E87" i="3"/>
  <c r="E83" i="3"/>
  <c r="E82" i="3"/>
  <c r="E79" i="3"/>
  <c r="E78" i="3"/>
  <c r="E77" i="3"/>
  <c r="E74" i="3"/>
  <c r="E73" i="3"/>
  <c r="E75" i="3" s="1"/>
  <c r="E70" i="3"/>
  <c r="E69" i="3"/>
  <c r="E71" i="3" s="1"/>
  <c r="E65" i="3"/>
  <c r="E64" i="3"/>
  <c r="E61" i="3"/>
  <c r="E60" i="3"/>
  <c r="E59" i="3"/>
  <c r="E58" i="3"/>
  <c r="E55" i="3"/>
  <c r="E54" i="3"/>
  <c r="E53" i="3"/>
  <c r="E52" i="3"/>
  <c r="E51" i="3"/>
  <c r="E48" i="3"/>
  <c r="E47" i="3"/>
  <c r="E46" i="3"/>
  <c r="E45" i="3"/>
  <c r="E42" i="3"/>
  <c r="E41" i="3"/>
  <c r="E37" i="3"/>
  <c r="E36" i="3"/>
  <c r="E35" i="3"/>
  <c r="E34" i="3"/>
  <c r="E31" i="3"/>
  <c r="E30" i="3"/>
  <c r="E29" i="3"/>
  <c r="E28" i="3"/>
  <c r="E25" i="3"/>
  <c r="E24" i="3"/>
  <c r="E20" i="3"/>
  <c r="E19" i="3"/>
  <c r="E16" i="3"/>
  <c r="E17" i="3" s="1"/>
  <c r="E13" i="3"/>
  <c r="E12" i="3"/>
  <c r="E9" i="3"/>
  <c r="E8" i="3"/>
  <c r="E7" i="3"/>
  <c r="E6" i="3"/>
  <c r="E5" i="3"/>
  <c r="E120" i="3" l="1"/>
  <c r="E115" i="3"/>
  <c r="E106" i="3"/>
  <c r="E110" i="3"/>
  <c r="E100" i="3"/>
  <c r="E95" i="3"/>
  <c r="E91" i="3"/>
  <c r="E84" i="3"/>
  <c r="E80" i="3"/>
  <c r="E66" i="3"/>
  <c r="E62" i="3"/>
  <c r="E56" i="3"/>
  <c r="E49" i="3"/>
  <c r="E43" i="3"/>
  <c r="E38" i="3"/>
  <c r="E32" i="3"/>
  <c r="E21" i="3"/>
  <c r="E14" i="3"/>
  <c r="E10" i="3"/>
  <c r="E26" i="3"/>
  <c r="H33" i="2"/>
  <c r="A32" i="2"/>
  <c r="A31" i="2"/>
  <c r="A30" i="2"/>
  <c r="A29" i="2"/>
  <c r="A18" i="1" s="1"/>
  <c r="G18" i="1" l="1"/>
  <c r="F100" i="3"/>
  <c r="D100" i="3"/>
  <c r="I100" i="3" s="1"/>
  <c r="D95" i="3"/>
  <c r="I95" i="3" s="1"/>
  <c r="F91" i="3"/>
  <c r="D91" i="3"/>
  <c r="I91" i="3" s="1"/>
  <c r="F95" i="3"/>
  <c r="D1" i="2"/>
  <c r="G1" i="2"/>
  <c r="J1" i="3"/>
  <c r="D1" i="3"/>
  <c r="B1" i="3"/>
  <c r="A1" i="2"/>
  <c r="J95" i="3" l="1"/>
  <c r="B31" i="2" s="1"/>
  <c r="J100" i="3"/>
  <c r="B32" i="2" s="1"/>
  <c r="J91" i="3"/>
  <c r="B30" i="2" s="1"/>
  <c r="L7" i="2"/>
  <c r="L6" i="2"/>
  <c r="L5" i="2"/>
  <c r="L4" i="2"/>
  <c r="L3" i="2"/>
  <c r="A38" i="2"/>
  <c r="A37" i="2"/>
  <c r="A36" i="2"/>
  <c r="A35" i="2"/>
  <c r="A34" i="2"/>
  <c r="A19" i="1" s="1"/>
  <c r="A27" i="2"/>
  <c r="A26" i="2"/>
  <c r="A25" i="2"/>
  <c r="A24" i="2"/>
  <c r="A23" i="2"/>
  <c r="A17" i="1" s="1"/>
  <c r="A21" i="2"/>
  <c r="A20" i="2"/>
  <c r="A19" i="2"/>
  <c r="A18" i="2"/>
  <c r="A17" i="2"/>
  <c r="A16" i="2"/>
  <c r="A16" i="1" s="1"/>
  <c r="A14" i="2"/>
  <c r="A13" i="2"/>
  <c r="A12" i="2"/>
  <c r="A11" i="2"/>
  <c r="A15" i="1" s="1"/>
  <c r="A5" i="2"/>
  <c r="A14" i="1" s="1"/>
  <c r="A9" i="2"/>
  <c r="A8" i="2"/>
  <c r="A7" i="2"/>
  <c r="A6" i="2"/>
  <c r="D80" i="3"/>
  <c r="D75" i="3"/>
  <c r="D56" i="3"/>
  <c r="C30" i="2" l="1"/>
  <c r="D30" i="2"/>
  <c r="B33" i="2"/>
  <c r="D33" i="2" s="1"/>
  <c r="E18" i="1" s="1"/>
  <c r="D32" i="2"/>
  <c r="C32" i="2"/>
  <c r="D31" i="2"/>
  <c r="C31" i="2"/>
  <c r="I30" i="2"/>
  <c r="I36" i="2"/>
  <c r="I26" i="2"/>
  <c r="I17" i="2"/>
  <c r="I7" i="2"/>
  <c r="I25" i="2"/>
  <c r="I6" i="2"/>
  <c r="I24" i="2"/>
  <c r="I14" i="2"/>
  <c r="I32" i="2"/>
  <c r="I13" i="2"/>
  <c r="I35" i="2"/>
  <c r="I31" i="2"/>
  <c r="I21" i="2"/>
  <c r="I12" i="2"/>
  <c r="I20" i="2"/>
  <c r="I38" i="2"/>
  <c r="I19" i="2"/>
  <c r="I9" i="2"/>
  <c r="I37" i="2"/>
  <c r="I27" i="2"/>
  <c r="I18" i="2"/>
  <c r="I8" i="2"/>
  <c r="I33" i="2"/>
  <c r="F18" i="1" s="1"/>
  <c r="D62" i="3"/>
  <c r="D66" i="3"/>
  <c r="D106" i="3"/>
  <c r="D115" i="3"/>
  <c r="D110" i="3"/>
  <c r="D71" i="3"/>
  <c r="D43" i="3"/>
  <c r="D26" i="3"/>
  <c r="I26" i="3" s="1"/>
  <c r="J26" i="3" s="1"/>
  <c r="D32" i="3"/>
  <c r="D38" i="3"/>
  <c r="D84" i="3"/>
  <c r="D120" i="3"/>
  <c r="D17" i="3"/>
  <c r="D18" i="1" l="1"/>
  <c r="C33" i="2"/>
  <c r="C18" i="1" s="1"/>
  <c r="F49" i="3"/>
  <c r="D49" i="3"/>
  <c r="D14" i="3"/>
  <c r="I14" i="3" s="1"/>
  <c r="J14" i="3" s="1"/>
  <c r="D21" i="3"/>
  <c r="D10" i="3" l="1"/>
  <c r="I10" i="3" s="1"/>
  <c r="J10" i="3" l="1"/>
  <c r="B6" i="2" s="1"/>
  <c r="C6" i="2" s="1"/>
  <c r="F80" i="3"/>
  <c r="I80" i="3"/>
  <c r="F75" i="3"/>
  <c r="I75" i="3"/>
  <c r="F71" i="3"/>
  <c r="J75" i="3" l="1"/>
  <c r="B25" i="2" s="1"/>
  <c r="C25" i="2" s="1"/>
  <c r="J80" i="3"/>
  <c r="B26" i="2" s="1"/>
  <c r="C26" i="2" s="1"/>
  <c r="H39" i="2"/>
  <c r="G12" i="1"/>
  <c r="H28" i="2"/>
  <c r="H22" i="2"/>
  <c r="I22" i="2" s="1"/>
  <c r="H10" i="2"/>
  <c r="H15" i="2"/>
  <c r="I15" i="1"/>
  <c r="I19" i="1"/>
  <c r="I14" i="1"/>
  <c r="I20" i="1" s="1"/>
  <c r="I17" i="1"/>
  <c r="I16" i="1"/>
  <c r="I28" i="2" l="1"/>
  <c r="F17" i="1" s="1"/>
  <c r="I39" i="2"/>
  <c r="F19" i="1" s="1"/>
  <c r="I15" i="2"/>
  <c r="F15" i="1" s="1"/>
  <c r="I10" i="2"/>
  <c r="F14" i="1" s="1"/>
  <c r="G19" i="1"/>
  <c r="G17" i="1"/>
  <c r="G14" i="1"/>
  <c r="G15" i="1"/>
  <c r="G16" i="1"/>
  <c r="F16" i="1"/>
  <c r="I17" i="3"/>
  <c r="I71" i="3"/>
  <c r="F84" i="3"/>
  <c r="I43" i="3"/>
  <c r="J43" i="3" s="1"/>
  <c r="F62" i="3"/>
  <c r="I66" i="3"/>
  <c r="J66" i="3" s="1"/>
  <c r="F106" i="3"/>
  <c r="I120" i="3"/>
  <c r="I32" i="3"/>
  <c r="J32" i="3" s="1"/>
  <c r="J49" i="3"/>
  <c r="F115" i="3"/>
  <c r="F66" i="3"/>
  <c r="F38" i="3"/>
  <c r="I38" i="3"/>
  <c r="I56" i="3"/>
  <c r="J56" i="3" s="1"/>
  <c r="F56" i="3"/>
  <c r="B12" i="2"/>
  <c r="C12" i="2" s="1"/>
  <c r="F26" i="3"/>
  <c r="F21" i="3"/>
  <c r="F17" i="3"/>
  <c r="J71" i="3" l="1"/>
  <c r="B24" i="2" s="1"/>
  <c r="J120" i="3"/>
  <c r="B38" i="2" s="1"/>
  <c r="C38" i="2" s="1"/>
  <c r="J38" i="3"/>
  <c r="B14" i="2" s="1"/>
  <c r="C14" i="2" s="1"/>
  <c r="J17" i="3"/>
  <c r="B8" i="2" s="1"/>
  <c r="C8" i="2" s="1"/>
  <c r="D12" i="2"/>
  <c r="I110" i="3"/>
  <c r="F110" i="3"/>
  <c r="B19" i="2"/>
  <c r="C19" i="2" s="1"/>
  <c r="B18" i="2"/>
  <c r="C18" i="2" s="1"/>
  <c r="B21" i="2"/>
  <c r="C21" i="2" s="1"/>
  <c r="B17" i="2"/>
  <c r="C17" i="2" s="1"/>
  <c r="I62" i="3"/>
  <c r="J62" i="3" s="1"/>
  <c r="B13" i="2"/>
  <c r="C13" i="2" s="1"/>
  <c r="I21" i="3"/>
  <c r="F32" i="3"/>
  <c r="F14" i="3"/>
  <c r="I106" i="3"/>
  <c r="J106" i="3" s="1"/>
  <c r="F43" i="3"/>
  <c r="I84" i="3"/>
  <c r="J84" i="3" s="1"/>
  <c r="F120" i="3"/>
  <c r="I115" i="3"/>
  <c r="J115" i="3" s="1"/>
  <c r="F10" i="3"/>
  <c r="C24" i="2" l="1"/>
  <c r="D24" i="2"/>
  <c r="J21" i="3"/>
  <c r="B9" i="2" s="1"/>
  <c r="J110" i="3"/>
  <c r="B36" i="2" s="1"/>
  <c r="C36" i="2" s="1"/>
  <c r="B15" i="2"/>
  <c r="C15" i="2" s="1"/>
  <c r="D21" i="2"/>
  <c r="D19" i="2"/>
  <c r="D18" i="2"/>
  <c r="B35" i="2"/>
  <c r="C35" i="2" s="1"/>
  <c r="B37" i="2"/>
  <c r="C37" i="2" s="1"/>
  <c r="B27" i="2"/>
  <c r="D14" i="2"/>
  <c r="D17" i="2"/>
  <c r="D25" i="2"/>
  <c r="B20" i="2"/>
  <c r="D13" i="2"/>
  <c r="B7" i="2"/>
  <c r="D8" i="2"/>
  <c r="C9" i="2" l="1"/>
  <c r="D9" i="2"/>
  <c r="B28" i="2"/>
  <c r="C28" i="2" s="1"/>
  <c r="C27" i="2"/>
  <c r="B22" i="2"/>
  <c r="C22" i="2" s="1"/>
  <c r="C20" i="2"/>
  <c r="D15" i="2"/>
  <c r="E15" i="1" s="1"/>
  <c r="B10" i="2"/>
  <c r="C10" i="2" s="1"/>
  <c r="C7" i="2"/>
  <c r="B39" i="2"/>
  <c r="C39" i="2" s="1"/>
  <c r="C15" i="1"/>
  <c r="D37" i="2"/>
  <c r="D27" i="2"/>
  <c r="D20" i="2"/>
  <c r="D15" i="1"/>
  <c r="D7" i="2"/>
  <c r="D38" i="2"/>
  <c r="D36" i="2"/>
  <c r="D35" i="2"/>
  <c r="D26" i="2"/>
  <c r="D6" i="2"/>
  <c r="D22" i="2" l="1"/>
  <c r="E16" i="1" s="1"/>
  <c r="D39" i="2"/>
  <c r="E19" i="1" s="1"/>
  <c r="D17" i="1"/>
  <c r="D28" i="2"/>
  <c r="E17" i="1" s="1"/>
  <c r="C17" i="1"/>
  <c r="C16" i="1"/>
  <c r="D16" i="1"/>
  <c r="D10" i="2"/>
  <c r="E14" i="1" s="1"/>
  <c r="C14" i="1"/>
  <c r="C19" i="1"/>
  <c r="D19" i="1"/>
  <c r="D14" i="1"/>
</calcChain>
</file>

<file path=xl/sharedStrings.xml><?xml version="1.0" encoding="utf-8"?>
<sst xmlns="http://schemas.openxmlformats.org/spreadsheetml/2006/main" count="735" uniqueCount="401">
  <si>
    <t>Question</t>
  </si>
  <si>
    <t>Score</t>
  </si>
  <si>
    <t>Source</t>
  </si>
  <si>
    <t>Low</t>
  </si>
  <si>
    <t>High</t>
  </si>
  <si>
    <t>Substantial</t>
  </si>
  <si>
    <t>Level</t>
  </si>
  <si>
    <t>Trend</t>
  </si>
  <si>
    <t>Overall Recommendation</t>
  </si>
  <si>
    <t>Dimension</t>
  </si>
  <si>
    <t>Major risks and possible negative consequences</t>
  </si>
  <si>
    <t>↑</t>
  </si>
  <si>
    <t>↓</t>
  </si>
  <si>
    <t>↔</t>
  </si>
  <si>
    <t>Average</t>
  </si>
  <si>
    <t>Tr_score</t>
  </si>
  <si>
    <t>Please add justification.</t>
  </si>
  <si>
    <t>Key Mitigating Measures</t>
  </si>
  <si>
    <t>Mitigating measures</t>
  </si>
  <si>
    <t>n/a</t>
  </si>
  <si>
    <t>Zero</t>
  </si>
  <si>
    <t>Medium</t>
  </si>
  <si>
    <t>Country:</t>
  </si>
  <si>
    <t>Final:</t>
  </si>
  <si>
    <t>Average:</t>
  </si>
  <si>
    <t>Date last modif.</t>
  </si>
  <si>
    <t xml:space="preserve">  Date Last Modification: </t>
  </si>
  <si>
    <t>Value chain:</t>
  </si>
  <si>
    <t>1.2 Child Labour</t>
  </si>
  <si>
    <t>1.1 Respect of labour rights</t>
  </si>
  <si>
    <t>1.1.2 Is freedom of association allowed and effective (collective bargaining)?</t>
  </si>
  <si>
    <t>1.3 Job safety</t>
  </si>
  <si>
    <t>Good reasons for restictions make the question non applicable</t>
  </si>
  <si>
    <t>3.1 Economic activities</t>
  </si>
  <si>
    <t>3.2 Access to resources and services</t>
  </si>
  <si>
    <t xml:space="preserve">3.4.2 Do women have leadership positions within the organisations they are part of? </t>
  </si>
  <si>
    <t xml:space="preserve">3.4.3 Do women have the power to influence services, territorial power and policy decision making? </t>
  </si>
  <si>
    <t>3.4.4 Do women speak in public?</t>
  </si>
  <si>
    <t>3.4.1 Are women members of groups, trade unions, farmers' organisations?</t>
  </si>
  <si>
    <t>3.2.2 Do women have equal land rights as men?</t>
  </si>
  <si>
    <t>1.1.4 To what extent are risks of forced labour in any segment of the value chain minimised?</t>
  </si>
  <si>
    <t>3.1.1 Are risks of women being excluded from certain segments of the value chain minimised?</t>
  </si>
  <si>
    <t>Moderate/Low</t>
  </si>
  <si>
    <t xml:space="preserve">4.2 Accessibility of food </t>
  </si>
  <si>
    <t xml:space="preserve">2.1 Adherence to VGGT </t>
  </si>
  <si>
    <t>2.1.1 Do the companies/institutions involved in the value chain declare adhering to the VGGT?</t>
  </si>
  <si>
    <t>2.2.2 Level of accessibility of intervention policies, laws, procedures and decisions to all stakeholders of the value chain?</t>
  </si>
  <si>
    <t>Respond 'High' if formal contract exists</t>
  </si>
  <si>
    <t>2.2 Transparency, participation and consultation</t>
  </si>
  <si>
    <t>2.3  Equity,compensation and justice</t>
  </si>
  <si>
    <t>2.3.1  Do the locally applied rules promote secure and equitable tenure rights or access to land and water?</t>
  </si>
  <si>
    <t>2.3.2 In case disruption of livelihoods is expected, have alternative strategies been considered?</t>
  </si>
  <si>
    <t xml:space="preserve">4.1.1 Does the local production of food increase?
</t>
  </si>
  <si>
    <t xml:space="preserve">4.1.2 Are food supplies increasing on local markets? 
</t>
  </si>
  <si>
    <t xml:space="preserve">4.3 Utilisation and nutritional adequacy </t>
  </si>
  <si>
    <r>
      <t xml:space="preserve">4.3.1 Is the nutritional quality of available food improving?  </t>
    </r>
    <r>
      <rPr>
        <i/>
        <sz val="11"/>
        <rFont val="Arial"/>
        <family val="2"/>
      </rPr>
      <t xml:space="preserve">
</t>
    </r>
  </si>
  <si>
    <t>4.3.2 Are nutritional practices being improved?</t>
  </si>
  <si>
    <t xml:space="preserve">4.2.2 Are (relative) consumers food prices decreasing? </t>
  </si>
  <si>
    <t xml:space="preserve">4.4 Stability </t>
  </si>
  <si>
    <t xml:space="preserve">1.1.5 To what extent are any risks of discrimination in employment for specific categories of the population minimised? </t>
  </si>
  <si>
    <t xml:space="preserve">2.2.3  Level of participation and consultation of all individuals and groups in the decision-making process? </t>
  </si>
  <si>
    <t xml:space="preserve">2.2.4 To what extent prior consent of those affected by the decisions was reached? </t>
  </si>
  <si>
    <t>2.1.2 If large scale investments for land aquisition are at stake, do the involved companies/institutions apply the 'Guide to due diligence of agribusiness projects that affect land and property rights'?</t>
  </si>
  <si>
    <t>Consider as entry point for the analysis the current state of play of the country specific land governance (policy, legislation, institutions/actors, enacting and application of legislation in particular as regards the consideration/impact on smallholders, land administration). This is important to know/judge if government legislation and/or customary rights matter</t>
  </si>
  <si>
    <t xml:space="preserve">How is adherence to VGGT done and is this publically acknowledged? </t>
  </si>
  <si>
    <t>2.2.1  Level of prior disclosure of project related information to local stakeholders?</t>
  </si>
  <si>
    <t>Practice of legal recognition and allocation of land rights in the sphere of value chain investment: formal, customary and informal land rights, rights of indigenous people, pastoralists, contracts… To which extent doeas the value chain investment impact on local/traditional land governance?</t>
  </si>
  <si>
    <t xml:space="preserve">2.3.3 Where expropriation is indispensable: is a system for ensuring fair and prompt compensation in place (in accordance with the national law and publically acknowledged as being fair)?  </t>
  </si>
  <si>
    <t>2.3.4 Are there provisions foreseen to address stakeholder complains and for arbitration of possible conflicts caused by value chain investments?</t>
  </si>
  <si>
    <t>1.4 Attractiveness</t>
  </si>
  <si>
    <t>1.4.2 Are conditions of activities attractive for youth?</t>
  </si>
  <si>
    <t>1.1.1 To what extent do companies involved in the value chain respect the standards elaborated in the 8 fundamental ILO international labour conventions and in the ICESCR  and ICCPR?</t>
  </si>
  <si>
    <t>Risk assessment</t>
  </si>
  <si>
    <t>1.4.1 To what extent are remunerations in accordance with local standards?</t>
  </si>
  <si>
    <t xml:space="preserve">4.2.1 Do people have more income to allocate to food?  </t>
  </si>
  <si>
    <t>4.3.3 Is dietary diversity increased?</t>
  </si>
  <si>
    <t>Minimum number of food groups consumed by an individual over a reference period. Ref.: FAO Manual Minimum Dietary Diversity in Women (in preparation). This is relevant only if the baseline score is low.</t>
  </si>
  <si>
    <t>4.4.1 Is risk of periodic food shortage for household reduced?</t>
  </si>
  <si>
    <t xml:space="preserve">4.4.2 Is excessive food price variation reduced? </t>
  </si>
  <si>
    <t>Not at all</t>
  </si>
  <si>
    <t>Previous Analysis</t>
  </si>
  <si>
    <t>../../20..</t>
  </si>
  <si>
    <t>date:</t>
  </si>
  <si>
    <t>Domain</t>
  </si>
  <si>
    <t>Present profile</t>
  </si>
  <si>
    <t>Previous profile</t>
  </si>
  <si>
    <t>Comments</t>
  </si>
  <si>
    <t>Score level</t>
  </si>
  <si>
    <t>Count</t>
  </si>
  <si>
    <t>Major Issues</t>
  </si>
  <si>
    <t>Risk/Cost of Non-Intervention vs. Benefits</t>
  </si>
  <si>
    <r>
      <rPr>
        <b/>
        <i/>
        <sz val="9"/>
        <rFont val="Arial"/>
        <family val="2"/>
      </rPr>
      <t>Justification if adjustment of the score level =</t>
    </r>
    <r>
      <rPr>
        <i/>
        <sz val="9"/>
        <rFont val="Arial"/>
        <family val="2"/>
      </rPr>
      <t xml:space="preserve"> …</t>
    </r>
  </si>
  <si>
    <t>Explanations on questions</t>
  </si>
  <si>
    <t>Question n°</t>
  </si>
  <si>
    <t>1.2.1</t>
  </si>
  <si>
    <t>1.2.2</t>
  </si>
  <si>
    <t>Cf: Guidance</t>
  </si>
  <si>
    <t>1.4.1</t>
  </si>
  <si>
    <t>Remuneration: provision of income allowing workers to support themselves and their families.</t>
  </si>
  <si>
    <t>2.1.1</t>
  </si>
  <si>
    <t>2.2.4</t>
  </si>
  <si>
    <t>2.3.1</t>
  </si>
  <si>
    <t>3.1.1</t>
  </si>
  <si>
    <t xml:space="preserve">The complexity of the food and nutrition security sector implies that, for the purpose of this social profile, it should be analysed from the point of view of changes and evolution of the systems </t>
  </si>
  <si>
    <t>4.1.1</t>
  </si>
  <si>
    <t>4.1.2</t>
  </si>
  <si>
    <t>4.2.2</t>
  </si>
  <si>
    <t>4.3.2</t>
  </si>
  <si>
    <t xml:space="preserve">As nutritional practices please consider: nutrition policies and strategies, nutrition-training, education, the setting up of coordination mechanisms between agriculture, health, education, and social protection sectors. Do such nutritional practises target pregnant and lactating women as well as children under five (with a stronger emphasis on those under the age of two)? </t>
  </si>
  <si>
    <t>4.3.3</t>
  </si>
  <si>
    <t>4.4.2</t>
  </si>
  <si>
    <t>5.1.2</t>
  </si>
  <si>
    <t>Health facilities: health center, buildings, equipments…</t>
  </si>
  <si>
    <t>Health services: availabilty of nurse, doctors…</t>
  </si>
  <si>
    <t>5.3.2</t>
  </si>
  <si>
    <t>Impact on food prices; impact on revenues =&gt; link with Economic analysis.</t>
  </si>
  <si>
    <t>Import, transport, stock, market institutions.</t>
  </si>
  <si>
    <t>Price variation can be seasonal or transitory due to any type of shock.</t>
  </si>
  <si>
    <t>Affordability: consider prices for health services or possible existance of health insurance.</t>
  </si>
  <si>
    <t>The reply to this question might be 'non applicable' if the reply to 5.3.2 is 'high'.</t>
  </si>
  <si>
    <t>CFS RAI: principle 9 on meanigful information, consultation and decision making processes.</t>
  </si>
  <si>
    <t>CFS RAI: principle 7 on respect cultural heritage and traditional knowledge and support diversity and innovation.</t>
  </si>
  <si>
    <t>How to use the Social Profile Tool</t>
  </si>
  <si>
    <t>Warning</t>
  </si>
  <si>
    <t>Country :</t>
  </si>
  <si>
    <t>Initial count</t>
  </si>
  <si>
    <t>Used in sheets:</t>
  </si>
  <si>
    <t>Ranges used for averages</t>
  </si>
  <si>
    <t>"Questionnaire"</t>
  </si>
  <si>
    <t>"Questionnaire", "Register" and "Profile"</t>
  </si>
  <si>
    <t>-</t>
  </si>
  <si>
    <t>&lt; 1.50</t>
  </si>
  <si>
    <r>
      <t xml:space="preserve">Questionnaire </t>
    </r>
    <r>
      <rPr>
        <sz val="12"/>
        <rFont val="Times New Roman"/>
        <family val="1"/>
      </rPr>
      <t>sheet</t>
    </r>
  </si>
  <si>
    <r>
      <t xml:space="preserve">Register </t>
    </r>
    <r>
      <rPr>
        <sz val="12"/>
        <rFont val="Times New Roman"/>
        <family val="1"/>
      </rPr>
      <t>sheet</t>
    </r>
  </si>
  <si>
    <r>
      <t xml:space="preserve">Profile </t>
    </r>
    <r>
      <rPr>
        <sz val="12"/>
        <rFont val="Times New Roman"/>
        <family val="1"/>
      </rPr>
      <t>sheet</t>
    </r>
  </si>
  <si>
    <r>
      <t xml:space="preserve">How does the profile calculate?           </t>
    </r>
    <r>
      <rPr>
        <b/>
        <sz val="10"/>
        <color rgb="FFC00000"/>
        <rFont val="Wingdings"/>
        <charset val="2"/>
      </rPr>
      <t>è     è     è     è     è     è     è     è</t>
    </r>
  </si>
  <si>
    <r>
      <rPr>
        <sz val="10"/>
        <rFont val="Calibri"/>
        <family val="2"/>
      </rPr>
      <t>≥</t>
    </r>
    <r>
      <rPr>
        <sz val="10"/>
        <rFont val="Arial"/>
        <family val="2"/>
      </rPr>
      <t xml:space="preserve"> 3.5</t>
    </r>
  </si>
  <si>
    <t>2.50 ≤     &lt; 3.50</t>
  </si>
  <si>
    <t>1.50 ≤     &lt; 2.50</t>
  </si>
  <si>
    <t xml:space="preserve">3.1.2 To what extent are women active in the value chain (as producers, processors, workers, traders…)? </t>
  </si>
  <si>
    <t>3.2.1 Do women have ownership of assets (other than land)?</t>
  </si>
  <si>
    <t>3.3.2 To what extent are women autonomous in the organisation of their work?</t>
  </si>
  <si>
    <t>3.2.3 Do women have access to credit?</t>
  </si>
  <si>
    <t xml:space="preserve">3.2.4 Do women have access to other services (extension services, inputs…)? </t>
  </si>
  <si>
    <t>3.3.3 Do women have control over income?</t>
  </si>
  <si>
    <t>3.3.1 To what extent do women take part in the decisions related to production?</t>
  </si>
  <si>
    <t>3.3 Decision making</t>
  </si>
  <si>
    <t>3.3.4 Do women earn independent income?</t>
  </si>
  <si>
    <t>3.2.5 Do women take part in decisions on the purchase, sale or transfer of assets?</t>
  </si>
  <si>
    <t>3.4 Leadership and empowerment</t>
  </si>
  <si>
    <t>3.5 Hardship and division of labour</t>
  </si>
  <si>
    <t>3.5.1 To what extent are the overall work loads of men and women equal (including domestic work and child care)?</t>
  </si>
  <si>
    <t>3.5.2 Are risks of women being subject to strenuous work minimised (e.g. using labour saving technologies…)?</t>
  </si>
  <si>
    <t>5.1.1 Do formal and informal farmer organisations /cooperatives participate in the value chain?</t>
  </si>
  <si>
    <t>5.1.2 How inclusive is group/cooperative membership?</t>
  </si>
  <si>
    <t xml:space="preserve">5.1.3 Do groups have representative and accountable leadership? </t>
  </si>
  <si>
    <t>Inclusiveness viewed from different perspectives: wealth strata, age, gender, ethnic or social groups…</t>
  </si>
  <si>
    <t>5.3 Social involvement</t>
  </si>
  <si>
    <t xml:space="preserve">5.3.1 Do communities participate in decisions that impact their livelihood? </t>
  </si>
  <si>
    <t>5.3.2 Are there actions to ensure respect of traditional knowledge and resources?</t>
  </si>
  <si>
    <t xml:space="preserve">5.3.3 Is there participation in voluntary communal activities for benefit of the community </t>
  </si>
  <si>
    <t>5.3.1</t>
  </si>
  <si>
    <t>6.1 Health services</t>
  </si>
  <si>
    <t>6.2 Housing</t>
  </si>
  <si>
    <t>6.3 Education and training</t>
  </si>
  <si>
    <t xml:space="preserve">6.3.3 Existence and quality of in-service vocational training provided by the investors in the value chain?
</t>
  </si>
  <si>
    <t>5.2 Information and confidence</t>
  </si>
  <si>
    <t xml:space="preserve">5.2.1 Do farmers in the value chain have access to information on agricultural practices, agricultural policies, and market prices? </t>
  </si>
  <si>
    <t>6.4 Mobility ??????</t>
  </si>
  <si>
    <t xml:space="preserve">6.4.1  </t>
  </si>
  <si>
    <t xml:space="preserve">6.4.2 </t>
  </si>
  <si>
    <t>6.1.1</t>
  </si>
  <si>
    <t>6.1.2</t>
  </si>
  <si>
    <t>6.1.3</t>
  </si>
  <si>
    <t>6.3.3</t>
  </si>
  <si>
    <t>5.1 Strength of producer organisations</t>
  </si>
  <si>
    <t>5.1.4 Are farmer groups, cooperatives and associations able to negotiate in input or output markets?</t>
  </si>
  <si>
    <t>5.2.2</t>
  </si>
  <si>
    <t>5.2.2 To what extent is the relation between value chain actors perceived as trustworthy?</t>
  </si>
  <si>
    <t>Explanations</t>
  </si>
  <si>
    <t>Verbal agreement, long lasting collaboration, contract, market, hierarchy… Looking upstream and downstream the VC.</t>
  </si>
  <si>
    <t>6.1.1 Do households have access to health facilities?</t>
  </si>
  <si>
    <t>6.1.2 Do households have access to health services?</t>
  </si>
  <si>
    <t>6.1.3  Are health services affordable for households?</t>
  </si>
  <si>
    <t>6.2.1 Do households have access to good quality accomodations?</t>
  </si>
  <si>
    <t xml:space="preserve">6.2.2 Do households have access to good quality water and sanitation facilities? </t>
  </si>
  <si>
    <t>6.3.1 Is primary education accessible to households?</t>
  </si>
  <si>
    <t>6.3.2 Are secondary and/or vocational education accessible to households?</t>
  </si>
  <si>
    <t xml:space="preserve">1.1.3 To what extent do workers benefit from enforceable and fair contracts </t>
  </si>
  <si>
    <t xml:space="preserve">1.2.1 Degree of school attendance in case  children are working (in any segment of the value chain)? </t>
  </si>
  <si>
    <t>1.2.2 Are children protected from exposure to harmful jobs?</t>
  </si>
  <si>
    <t>1.3.1 Degree of protection from accidents and health damages (in any segment of the value chain)?</t>
  </si>
  <si>
    <t>Does food availability increase? Production,export Yc transports (trucks…).</t>
  </si>
  <si>
    <t xml:space="preserve">6.4.3 </t>
  </si>
  <si>
    <r>
      <rPr>
        <b/>
        <sz val="12"/>
        <rFont val="Times New Roman"/>
        <family val="1"/>
      </rPr>
      <t>Only fill in blank cells and select score levels as they appear in the drop-down lists of the questionnaire!</t>
    </r>
    <r>
      <rPr>
        <sz val="12"/>
        <rFont val="Times New Roman"/>
        <family val="1"/>
      </rPr>
      <t xml:space="preserve">
Grey cells are automatically filled based on previous entries. Grey cells should never be changed by the user.</t>
    </r>
  </si>
  <si>
    <t>It is recommended to follow the steps below:</t>
  </si>
  <si>
    <t>Be careful in using "copy and paste" function that covers more than one cell, as you might interfere with non-visible formulas or cells used for calculations.</t>
  </si>
  <si>
    <r>
      <rPr>
        <b/>
        <sz val="12"/>
        <rFont val="Times New Roman"/>
        <family val="1"/>
      </rPr>
      <t>Fill in the name of the value chain, country and the date</t>
    </r>
    <r>
      <rPr>
        <sz val="12"/>
        <rFont val="Times New Roman"/>
        <family val="1"/>
      </rPr>
      <t xml:space="preserve"> of assessment in the first sheet "Profile". 
They will be copied automatically in the other sheets from where you cannot access these elements.</t>
    </r>
  </si>
  <si>
    <t>*</t>
  </si>
  <si>
    <t>**</t>
  </si>
  <si>
    <r>
      <rPr>
        <b/>
        <sz val="12"/>
        <rFont val="Times New Roman"/>
        <family val="1"/>
      </rPr>
      <t>Give a short justification for your choice</t>
    </r>
    <r>
      <rPr>
        <sz val="12"/>
        <rFont val="Times New Roman"/>
        <family val="1"/>
      </rPr>
      <t xml:space="preserve"> in the "Comments" column. </t>
    </r>
  </si>
  <si>
    <r>
      <rPr>
        <b/>
        <sz val="12"/>
        <rFont val="Times New Roman"/>
        <family val="1"/>
      </rPr>
      <t>Describe the major risks,</t>
    </r>
    <r>
      <rPr>
        <sz val="12"/>
        <rFont val="Times New Roman"/>
        <family val="1"/>
      </rPr>
      <t xml:space="preserve"> if any, in column E. 
All the questions assessed as "not at all" or "moderate/low" in the questionnaire need to be analyzed as possible risks or negative outcomes.
Major risks and negative consequences may be identified by the questionnaire, but could also include further issues to be pointed at. </t>
    </r>
  </si>
  <si>
    <r>
      <t xml:space="preserve">Describe the </t>
    </r>
    <r>
      <rPr>
        <b/>
        <sz val="12"/>
        <rFont val="Times New Roman"/>
        <family val="1"/>
      </rPr>
      <t>major mitigating measures</t>
    </r>
    <r>
      <rPr>
        <sz val="12"/>
        <rFont val="Times New Roman"/>
        <family val="1"/>
      </rPr>
      <t xml:space="preserve"> in column F.</t>
    </r>
  </si>
  <si>
    <r>
      <t xml:space="preserve">Insert date and </t>
    </r>
    <r>
      <rPr>
        <b/>
        <sz val="12"/>
        <rFont val="Times New Roman"/>
        <family val="1"/>
      </rPr>
      <t>copy scores of previous social profile</t>
    </r>
    <r>
      <rPr>
        <sz val="12"/>
        <rFont val="Times New Roman"/>
        <family val="1"/>
      </rPr>
      <t xml:space="preserve"> assessment (column H), if there has been one.</t>
    </r>
  </si>
  <si>
    <r>
      <rPr>
        <b/>
        <sz val="12"/>
        <rFont val="Times New Roman"/>
        <family val="1"/>
      </rPr>
      <t>Highlight progress done</t>
    </r>
    <r>
      <rPr>
        <sz val="12"/>
        <rFont val="Times New Roman"/>
        <family val="1"/>
      </rPr>
      <t xml:space="preserve"> in the implementation of specific measures since previous social profile assessment in column G "Comments".</t>
    </r>
  </si>
  <si>
    <r>
      <t xml:space="preserve">Provide an </t>
    </r>
    <r>
      <rPr>
        <b/>
        <sz val="12"/>
        <rFont val="Times New Roman"/>
        <family val="1"/>
      </rPr>
      <t>overall summary of the key issues and recommendations</t>
    </r>
    <r>
      <rPr>
        <sz val="12"/>
        <rFont val="Times New Roman"/>
        <family val="1"/>
      </rPr>
      <t xml:space="preserve">, the Risk and Cost of Non-Intervention vs. Benefits and the key mitigating measures. </t>
    </r>
  </si>
  <si>
    <r>
      <t>After some time of work and changes,</t>
    </r>
    <r>
      <rPr>
        <b/>
        <sz val="12"/>
        <color rgb="FFC00000"/>
        <rFont val="Arial"/>
        <family val="2"/>
      </rPr>
      <t xml:space="preserve">
                                  it happens that colours are not automatically selected</t>
    </r>
    <r>
      <rPr>
        <sz val="10"/>
        <color rgb="FFC00000"/>
        <rFont val="Arial"/>
        <family val="2"/>
      </rPr>
      <t>.</t>
    </r>
    <r>
      <rPr>
        <b/>
        <sz val="10"/>
        <color rgb="FFC00000"/>
        <rFont val="Arial"/>
        <family val="2"/>
      </rPr>
      <t xml:space="preserve"> 
                                                                      </t>
    </r>
    <r>
      <rPr>
        <b/>
        <sz val="12"/>
        <color rgb="FFC00000"/>
        <rFont val="Arial"/>
        <family val="2"/>
      </rPr>
      <t xml:space="preserve">=&gt; Save your work, close the file and open it again… </t>
    </r>
    <r>
      <rPr>
        <b/>
        <sz val="10"/>
        <color rgb="FFC00000"/>
        <rFont val="Arial"/>
        <family val="2"/>
      </rPr>
      <t>and it will work afresh!</t>
    </r>
  </si>
  <si>
    <r>
      <t xml:space="preserve">In the column "Source", you should include which </t>
    </r>
    <r>
      <rPr>
        <b/>
        <sz val="12"/>
        <rFont val="Times New Roman"/>
        <family val="1"/>
      </rPr>
      <t>source of information</t>
    </r>
    <r>
      <rPr>
        <sz val="12"/>
        <rFont val="Times New Roman"/>
        <family val="1"/>
      </rPr>
      <t xml:space="preserve"> you used for your judgement.</t>
    </r>
  </si>
  <si>
    <r>
      <t>The "</t>
    </r>
    <r>
      <rPr>
        <b/>
        <sz val="12"/>
        <rFont val="Times New Roman"/>
        <family val="1"/>
      </rPr>
      <t>Average</t>
    </r>
    <r>
      <rPr>
        <sz val="12"/>
        <rFont val="Times New Roman"/>
        <family val="1"/>
      </rPr>
      <t>" score level is automatically set as the unweighted average of the score levels for the underlying questions. 
In exceptional cases,</t>
    </r>
    <r>
      <rPr>
        <b/>
        <sz val="12"/>
        <rFont val="Times New Roman"/>
        <family val="1"/>
      </rPr>
      <t xml:space="preserve"> the average score level can be manually modified</t>
    </r>
    <r>
      <rPr>
        <sz val="12"/>
        <rFont val="Times New Roman"/>
        <family val="1"/>
      </rPr>
      <t xml:space="preserve"> using column I (cell next to "Final:"). This may be used in order to take into account important aspects not covered by the questions. 
In this case, </t>
    </r>
    <r>
      <rPr>
        <b/>
        <sz val="12"/>
        <rFont val="Times New Roman"/>
        <family val="1"/>
      </rPr>
      <t>a justification should be provided</t>
    </r>
    <r>
      <rPr>
        <sz val="12"/>
        <rFont val="Times New Roman"/>
        <family val="1"/>
      </rPr>
      <t xml:space="preserve"> (under "Comments", column K). 
Change can only be done to the immediate nearest score level or to n/a (otherwise the calculations will be wrong). 
</t>
    </r>
    <r>
      <rPr>
        <u/>
        <sz val="12"/>
        <rFont val="Times New Roman"/>
        <family val="1"/>
      </rPr>
      <t>NB</t>
    </r>
    <r>
      <rPr>
        <sz val="12"/>
        <rFont val="Times New Roman"/>
        <family val="1"/>
      </rPr>
      <t>: After making trials of adjustment of this cell, if you eventually want to let the initial automatic calculation work, it is necessary to reintroduce manually the reference of the corresponding D cell ("=Dx" for line x) to come back to the intial state of the spreadsheet.</t>
    </r>
  </si>
  <si>
    <t>When using this Excel tool, please take into account the following guiding principles:</t>
  </si>
  <si>
    <r>
      <rPr>
        <b/>
        <sz val="12"/>
        <rFont val="Times New Roman"/>
        <family val="1"/>
      </rPr>
      <t>Respond to each question by using the score levels</t>
    </r>
    <r>
      <rPr>
        <sz val="12"/>
        <rFont val="Times New Roman"/>
        <family val="1"/>
      </rPr>
      <t xml:space="preserve">: 
- </t>
    </r>
    <r>
      <rPr>
        <b/>
        <sz val="12"/>
        <color rgb="FF00B050"/>
        <rFont val="Times New Roman"/>
        <family val="1"/>
      </rPr>
      <t>High</t>
    </r>
    <r>
      <rPr>
        <sz val="12"/>
        <rFont val="Times New Roman"/>
        <family val="1"/>
      </rPr>
      <t xml:space="preserve">, 
- </t>
    </r>
    <r>
      <rPr>
        <b/>
        <sz val="12"/>
        <color rgb="FF92D050"/>
        <rFont val="Times New Roman"/>
        <family val="1"/>
      </rPr>
      <t>Substantial</t>
    </r>
    <r>
      <rPr>
        <sz val="12"/>
        <rFont val="Times New Roman"/>
        <family val="1"/>
      </rPr>
      <t xml:space="preserve">, 
- </t>
    </r>
    <r>
      <rPr>
        <b/>
        <sz val="12"/>
        <color rgb="FFFFC000"/>
        <rFont val="Times New Roman"/>
        <family val="1"/>
      </rPr>
      <t>Moderate/Low</t>
    </r>
    <r>
      <rPr>
        <sz val="12"/>
        <rFont val="Times New Roman"/>
        <family val="1"/>
      </rPr>
      <t xml:space="preserve">, 
- </t>
    </r>
    <r>
      <rPr>
        <b/>
        <sz val="12"/>
        <color rgb="FFFF0000"/>
        <rFont val="Times New Roman"/>
        <family val="1"/>
      </rPr>
      <t>Not at all</t>
    </r>
    <r>
      <rPr>
        <sz val="12"/>
        <rFont val="Times New Roman"/>
        <family val="1"/>
      </rPr>
      <t xml:space="preserve">,
- </t>
    </r>
    <r>
      <rPr>
        <b/>
        <sz val="12"/>
        <rFont val="Times New Roman"/>
        <family val="1"/>
      </rPr>
      <t>n/a</t>
    </r>
    <r>
      <rPr>
        <sz val="12"/>
        <rFont val="Times New Roman"/>
        <family val="1"/>
      </rPr>
      <t xml:space="preserve"> = </t>
    </r>
    <r>
      <rPr>
        <b/>
        <sz val="12"/>
        <rFont val="Times New Roman"/>
        <family val="1"/>
      </rPr>
      <t>not applicable</t>
    </r>
    <r>
      <rPr>
        <sz val="12"/>
        <rFont val="Times New Roman"/>
        <family val="1"/>
      </rPr>
      <t xml:space="preserve"> (when not relevant) or </t>
    </r>
    <r>
      <rPr>
        <b/>
        <sz val="12"/>
        <rFont val="Times New Roman"/>
        <family val="1"/>
      </rPr>
      <t>not available</t>
    </r>
    <r>
      <rPr>
        <sz val="12"/>
        <rFont val="Times New Roman"/>
        <family val="1"/>
      </rPr>
      <t xml:space="preserve"> (when not possible to reply). 
In your assessment, take into account the likelihood and the impact and consider the stage of the chain the most at risk.</t>
    </r>
  </si>
  <si>
    <t xml:space="preserve">4.1 Availability of food </t>
  </si>
  <si>
    <r>
      <t xml:space="preserve">SOCIAL PROFILE  </t>
    </r>
    <r>
      <rPr>
        <b/>
        <sz val="9"/>
        <color rgb="FFFF0000"/>
        <rFont val="Arial"/>
        <family val="2"/>
      </rPr>
      <t>(V.2017-0)</t>
    </r>
  </si>
  <si>
    <t>***</t>
  </si>
  <si>
    <r>
      <t>When writing comments and observation with text ending beyond the limits of the cell,</t>
    </r>
    <r>
      <rPr>
        <b/>
        <sz val="12"/>
        <rFont val="Times New Roman"/>
        <family val="1"/>
      </rPr>
      <t xml:space="preserve"> you can adjust the row height</t>
    </r>
    <r>
      <rPr>
        <sz val="12"/>
        <rFont val="Times New Roman"/>
        <family val="1"/>
      </rPr>
      <t xml:space="preserve"> by dragging down the bottom line of the row from the far left colum which shows the row numbers.</t>
    </r>
  </si>
  <si>
    <t>1. WORKING CONDITIONS</t>
  </si>
  <si>
    <t>2. LAND &amp; WATER RIGHTS</t>
  </si>
  <si>
    <t>3. GENDER EQUALITY</t>
  </si>
  <si>
    <t>4. FOOD AND NUTRITION SECURITY</t>
  </si>
  <si>
    <t>5. SOCIAL CAPITAL</t>
  </si>
  <si>
    <t>6. LIVING CONDITIONS</t>
  </si>
  <si>
    <t>Nicaragua</t>
  </si>
  <si>
    <t>Cacao</t>
  </si>
  <si>
    <r>
      <t xml:space="preserve">4.3.1 Is the nutritional quality of available food improving?  </t>
    </r>
    <r>
      <rPr>
        <i/>
        <sz val="9"/>
        <rFont val="Calibri"/>
        <family val="2"/>
        <scheme val="minor"/>
      </rPr>
      <t xml:space="preserve">
</t>
    </r>
  </si>
  <si>
    <t>¿Conocen los estándares de la OIT con respecto a las condiciones laborales? Si/No Si la respuesta es positiva: ¿cómo se implementan concretamente?</t>
  </si>
  <si>
    <t>¿Hay problemas de discriminación laboral (género, raza, enfermedades o incapacidad)?</t>
  </si>
  <si>
    <t>En el caso de que sean labores peligrosas: ¿cómo se protegen de los peligros y accidentes?</t>
  </si>
  <si>
    <t>¿Conocen las Directrices voluntarias sobre la Gobernanza responsable de la Tenencia?  En el caso de que las conocen, su empresa/finca las han firmado/la aplican?</t>
  </si>
  <si>
    <t>¿Cómo los productores/empresarios acceden a las informaciones de las cadenas de valor de piña y mango (precios, regulaciones, sistemas de apoyo, otras informaciones de interés)?</t>
  </si>
  <si>
    <t>¿Cómo/Si Ud, como productor o empresario, ha participado en la elaboración de las políticas/ programas públicos/ reglamentaciones/ regulaciones de la cadena?</t>
  </si>
  <si>
    <t>¿Tienen las mujeres los mismos niveles de acceso al crédito?</t>
  </si>
  <si>
    <t>¿Quién decide (mujeres/hombres, persona mayor/joven) de la distribución de las labores en su finca/ empresa?</t>
  </si>
  <si>
    <t>¿Cómo se toman las decisiones en su finca/empresa? ¿Quién toma las decisiones (técnicas, de venta/comercialización, de inversión?)</t>
  </si>
  <si>
    <t>¿Cómo se eligen los líderes en la asociación de productores/clúster? ¿Cuáles son los temas trabajados/discutidos en la asociación de productores/clúster? ¿Cómo se negocia adentro de la asociación de productores/clúster?</t>
  </si>
  <si>
    <t>¿Cómo se organizanlos trabajadores en su empresa/finca (¿sindicatos, otro tipo de organización laboral?)</t>
  </si>
  <si>
    <t>En el caso de que haya grandes empresas productoras: ¿Aplican el Guia de los proyectos de agronegocio que afectan los derechos y la proiedad de la tierra?</t>
  </si>
  <si>
    <t>¿Cuál es el nivel de empleo de jóvenes (menos de 30 años)? (# de personas empleadas en el total)? Son atractivas la condiciones laborales para los jovenes?</t>
  </si>
  <si>
    <t>¿Cuál sería el número de accidentes vinculados con el trabajo el año pasado?  ¿Cómo ha evolucionado esta cifra en los últimos años? ¿Se hacen labores de prevención de los accidentes? ¿Cómo se utilizan (si se utilizan) las tecnologías para reducir la penibilidad del trabajo?</t>
  </si>
  <si>
    <t>¿Cómo los individuos o los grupos participan en la toma de decisiones en la cadena?</t>
  </si>
  <si>
    <t>¿Hasta que punto hay un consentimiento informado previo de los que son impactados antes de la toma de decision ?</t>
  </si>
  <si>
    <t>¿Cómo las reglas locales promueven derechos sobre la tierra seguros y equitables? ¿Cómo se accede a la tierra en las regiones de producción?  ¿y al agua? ¿Cómo ha evolucionado en los últimos 10 años? ¿Le parece que las normas de acceso a la tierra y al agua son equitativas? (entre pobres/ricos, mujeres/hombres, jóvenes/viejos)</t>
  </si>
  <si>
    <t>¿En el caso de que la cadena ha afectado los medios de vida de las poblaciones locales, cuales estrategias alternativas se han desarrollado?</t>
  </si>
  <si>
    <t>¿Se han previsto disposiciones para atender las quejas de los actores de la cadena y para el arbitraje de posibles conflictos causados por las inversiones en tierra en la cadena?</t>
  </si>
  <si>
    <t>¿Cuál es el nivel de acceso de las mujeres a los activos productivos (fuera de la tierra)?</t>
  </si>
  <si>
    <t>¿Cuál es el nivel de acceso de los productores y de las mujeres a los servicios públicos de apoyo a la cadena (asistencia tecnica, extension, formacion, capacitacion)?</t>
  </si>
  <si>
    <t>¿Tienen las mujeres los mismos derechos de acceso a la tierra que los hombres?</t>
  </si>
  <si>
    <t>¿Hasta que punto las mujeres son autonomas en la organizacion de su trabajo y de sus labores?</t>
  </si>
  <si>
    <t>¿Hasta que punto las mujeres controlan la utilización de los ingresos en su finca/empresa?</t>
  </si>
  <si>
    <t>¿Generan ingresos independiente las mujeres (en relacion con la cadena)? ¿Cuáles son los niveles de ingresos de las mujeres en comparación con los ingresos de los hombres?</t>
  </si>
  <si>
    <t>¿Cuál es el nivel de participación de las mujeres y de los jóvenes en las instancias (junta directiva) de las cooperativas?</t>
  </si>
  <si>
    <t>¿Tienen las mujeres y los jovenes el poder de influenciar las decisiones sobre la provision de servicios, sobre el desarrollo territorial y sobre la toma de decision en las politicas?</t>
  </si>
  <si>
    <t>¿Cómo se organiza la toma de palabra en público de las mujeres/jóvenes en su organización/cooperativa?</t>
  </si>
  <si>
    <t>¿Cómo se combinan las actividades domésticas de las mujeres con el trabajo en su finca/empresa? (¿ocurre sobrecarga de trabajo?) ¿Hay una división del trabajo según el género en su finca/empresa? ¿Por ejemplo, son hombres o mujeres que aseguran los trabajos de limpieza? ¿en ciertos talleres de la empresa procesadora? ¿En ciertas labores agrícolas?</t>
  </si>
  <si>
    <t>¿Cómo se utilizan (si se utilizan) las tecnologías para reducir la penibilidad del trabajo para las mujeres en particular?</t>
  </si>
  <si>
    <t>Cual es la contibucion de la produccion de cacao en los ingresos de las familas productoras?</t>
  </si>
  <si>
    <t>Cual es la contibucion de la produccion de cacao en la alimentacion de las familas productoras?</t>
  </si>
  <si>
    <t>Como la produccion de cacao ha permitido aumentar el abastecimiento en alimentos de las familias productoras?</t>
  </si>
  <si>
    <t>Como la produccion de cacao ha influenciado la evolucion de los precios a los consumidores?</t>
  </si>
  <si>
    <t>Como la produccion de cacao ha permitido influenciar la calidad nutricional de los alimentos consumidos por las famiias productoras?</t>
  </si>
  <si>
    <t>Como han evolucionado las practicas nutricionales?</t>
  </si>
  <si>
    <t>Como ha evolucionado la diversidad de la alimentacion?</t>
  </si>
  <si>
    <t>Como han evolucionado los riesgos de inseguridad alimentaria y hambre en las familias productoras?</t>
  </si>
  <si>
    <t>Como ha evolucionado las variaciones de precios de los alimentos en las regiones productoras?</t>
  </si>
  <si>
    <t>¿Como las asociaciones y cooperativas de cacao participan en la cadena?</t>
  </si>
  <si>
    <t>¿Cuáles son las reglas para ser miembro de una asociación de productores/cooperativa?  ¿Quién forma parte de la asociación de productoress/cooperativa? qué tipo de productores? ¿Cuáles son las ventajas de ser miembro de una asociación de productoress/cooperativa?</t>
  </si>
  <si>
    <t>¿Parece factible consensuar en la asociación de productores/cooperativa sobre la compra de insumo para mejor negociar con los compradores?</t>
  </si>
  <si>
    <t>¿Cómo los productores/empresarios acceden a las informaciones sobre la cadena (precios, regulaciones, sistemas de apoyo, otras informaciones de interés)?</t>
  </si>
  <si>
    <t>¿Cómo las familias productoras participan en las decisiones que afectan sus medios de vida (cuando hay un proyecto de la cooperacion, por ej.)?</t>
  </si>
  <si>
    <t xml:space="preserve">¿Hay una participacion de las familias productoras en actividades comunitarias para el desarrollo local? ¿Cuáles son? </t>
  </si>
  <si>
    <t>Como es el acceso a estos servicios?</t>
  </si>
  <si>
    <t>Son accesibles del punto financiero?</t>
  </si>
  <si>
    <t>¿Tienen acceso las familias productoras a agua e infraestructuras de saneamiento de calidad?</t>
  </si>
  <si>
    <t>¿Es accesible la educacion segundaria?</t>
  </si>
  <si>
    <t>¿Facilitan los inversores en la cadena el acceso a capacitaciones y formaciones?</t>
  </si>
  <si>
    <t>¿Cuál es la incidencia de la migración en las regiones de producción (tanto inmigración como emigración)? ¿Cómo ha evolucionado en los últimos diez años?</t>
  </si>
  <si>
    <t>¿Cuáles son sus condiciones laborales? Se diferencian de las condiciones de trabajadores de la zona?</t>
  </si>
  <si>
    <t>¿Han ocurrido expropiaciones de tierras la región de producción? ¿Hubo compensaciones? Han correspondido a lo previsto por las leyes y regulaciones nacionales? Son reconocidas como equitable? ¿Hay conflictos relacionados con el acceso a la tierra en su región de producción? ¿Y con el agua? ¿Quiénes involucran?  En el caso de que la respuesta es positiva: ¿Cómo se resuelven los conflictos?</t>
  </si>
  <si>
    <t>Condiciones laborales</t>
  </si>
  <si>
    <t xml:space="preserve"> ¿Hay personas que trabajan en la finca/empresa que no reciben remuneración u otros beneficios laborales que realizan?</t>
  </si>
  <si>
    <t>¿Cómo calificaría las condiciones laborales en las fincas productoras y en las empresas? (tiempo, salarios, otras ventajas, etc.) ¿Cuáles son las características de los contratos laborales ? (duración de los contratos, frecuencia de pago, beneficios laborales recibidos: aguinaldo, viáticos para transporte, alimentos, etc.) ¿Cuál es el ritmo de trabajo de sus empleados por tipo de labor/de empleados?  (duración de las jornadas, flexibilidad de los horarios, respeto de los horarios, remuneración adicional en caso de trabajo extra). ¿Los contratos laborales que tienen sus empleados son formales? Es decir que ¿implican: el impuesto sobre la renta, la protección social o determinadas prestaciones relacionadas con el empleo (preaviso al despido, indemnización por despido, vacaciones anuales pagadas o licencia pagada por enfermedad, aguinaldo, etc.)?</t>
  </si>
  <si>
    <t>¿Hay menores de edad que trabajan en su finca/empresa? (¿Menores de 18? de 14 años?)  ¿A qué tipos de labores se dedican los jóvenes/los menores de edad? ¿Cómo los jóvenes/menores de edad que trabajan en su finca/empresa atienden a la escuela?</t>
  </si>
  <si>
    <t>Trabajo infantil</t>
  </si>
  <si>
    <t>Seguridad e higiene en el trabajo</t>
  </si>
  <si>
    <t>¿Como calificaria la atractividad en terminos de empleo de la cadena? ¿Cuales son los niveles de los salarios y su apreciación en relacion con los estandardes colaes?: ¿bien pagado, normalmente pagado, mal pagado?</t>
  </si>
  <si>
    <t>Acceso y derecho a la tierra y al agua</t>
  </si>
  <si>
    <t>Adhesion a las DVGT</t>
  </si>
  <si>
    <t>Transparencia, participacion y consultacion</t>
  </si>
  <si>
    <t>Equidad, compensacion y justicia</t>
  </si>
  <si>
    <t>Igualdad de Genero</t>
  </si>
  <si>
    <t>Actividades economicas</t>
  </si>
  <si>
    <t>Acceso a recursos y servicios</t>
  </si>
  <si>
    <t xml:space="preserve">¿Cuál es el lugar de las mujeres y de los jovenes en la cadena de valor según su opinión?  Dueñas de empresas, empleadas, amas de casa, trabajadoras de campo, etc. </t>
  </si>
  <si>
    <t xml:space="preserve">¿Cuál es el nivel de empleo de las mujeres? Y de los jovenes? (# de empleados en el total)  </t>
  </si>
  <si>
    <t>Toma de decision</t>
  </si>
  <si>
    <t>¿Cuál es el nivel de participación de las mujeres y de los jóvenes en las cooperativas? Y En las instancias de decision de las cooperativas? ¿Cuál es la tasa de participación de las mujeres/de los jóvenes en las instancias de decisión en su empresa/finca?</t>
  </si>
  <si>
    <t>Empoderamiento y liderazgo</t>
  </si>
  <si>
    <t>Penibilidad y division del trabajo</t>
  </si>
  <si>
    <t>Seguridad alimentaria y nutricional</t>
  </si>
  <si>
    <t>Disponibilidad</t>
  </si>
  <si>
    <t>Accesibilidad</t>
  </si>
  <si>
    <t>Utilizacion</t>
  </si>
  <si>
    <t>Estabilidad</t>
  </si>
  <si>
    <t>Capital Social</t>
  </si>
  <si>
    <t>Fortalezas de las asociaciones y organizaciones de productores</t>
  </si>
  <si>
    <t>Informacion y confianza</t>
  </si>
  <si>
    <t>¿Cuáles son los actores con los cuales Ud está en relación? Intermediarios tradicionales, acopiadores, procesadoras, exportadoras, compradores, etc. 56. ¿Cómo calificaría esta relación? 57. En el caso de que trabaja bajo contrato con unos actores de la cadena: ¿Cuáles son los términos de los contratos? ¿Qué implican? ¿Cuál es el nivel de confianza que tienen con los otros actores de la cadena de valor? (entre los productores en el caso de asociación de productores, entre productores, exportadores, procesadores, etc.) ¿</t>
  </si>
  <si>
    <t>Involucramiento social</t>
  </si>
  <si>
    <t>Condiciones y medios de vida</t>
  </si>
  <si>
    <t>¿Cuáles las condiciones de acceso a los servicios de salud en las regiones productoras? Como es el acceso a estas infraestructuras?</t>
  </si>
  <si>
    <t>Servicios de salud</t>
  </si>
  <si>
    <t>¿Cuáles las condiciones de las casas? ¿Tienen acceso las familias productoras a casas de buena calidad?</t>
  </si>
  <si>
    <t>Habitat</t>
  </si>
  <si>
    <t>¿Cuáles las condiciones de acceso a la educacion y a la formacion en las regiones productoras? ¿Es accesible la educacion primaria?</t>
  </si>
  <si>
    <t>Educacion y formacion</t>
  </si>
  <si>
    <t>Migracion</t>
  </si>
  <si>
    <t>Respecto de los derechos laborales</t>
  </si>
  <si>
    <t>Atractividad de la cadena</t>
  </si>
  <si>
    <t>Literatura y entrevistas</t>
  </si>
  <si>
    <t>Entrevistas</t>
  </si>
  <si>
    <t>En Nicaragua, es facil organizarse en asociacion de productores agropecuarios y el pais cuenta con unas 60 cooperativas de prpoductores de cacao. Tambien, hay una historia de estructuracion de la cadena multi-actor y multi-nivel, aunque estos ultimos años es caotico, dado las relaciones deterioradas de los actores privados (sobre todo los representantes de las cooperativas) con el gobierno y las institutiones publicas. Sin embagro, no hay evidencia de organizacion gremial o sindical efectivas en ningun eslabon de la cadena de valor</t>
  </si>
  <si>
    <t>Las grandes empresas productoras, compradoras y exportadoras respetan los derechos laborales de una manera conforma a las recomendaciones de los estandares de la ILO y de la legislacion vigente. Hay evidencia de controles del Ministerio de Trabajo para el respeto de estos derechos. Sin embargo, parece que se respetan estas condiciones, esencialmente para los trabajadores asalariados en la planilla (personal permanente), pero no necesariamente para los trabajadores temporales</t>
  </si>
  <si>
    <t>La mayoria de los trabajadores asalariados en el campo, a excepcion de los trabajadores permanentes de las empresas productoras medianas y grandes, no tienen contratos laborales escritos</t>
  </si>
  <si>
    <t>No hay evidencia de trabajo forzado en la cadena de cacao en Nicaragua</t>
  </si>
  <si>
    <t>Aunque no hay datos cifrados, parece que muy pocos indigenas ,pocas mujeres y pocos jovenes estan realmente involucrados en la cadena de cacao, a pesar de los esfuerzos de varias cooperativas y de la cooperacion externa para promover su participacion</t>
  </si>
  <si>
    <t>La tasa de atencion escolar ha mejorado mucho en Nicaragua y en los territorios cacaoteros. Se puede asumir que una mayoria de niños y niñas atienden en la escuela, incluso cuando participan en las actividades de las fincas familiares</t>
  </si>
  <si>
    <t>No hay evidencia de mecanismos de proteccion de los niños (ni de los adultos) de trabajos peligrosos</t>
  </si>
  <si>
    <t>En las bodegas de las grandes empresas compradoras y exportadoras, hay mecanismos establecidos para proteger a los empleados de accidentes laborales. Sin embargo, el nivel de proteccion de daños en la salud parece limitado, en particular si se toma el ejemplo de las medidas de lucha contra la pandemia de COVID-19</t>
  </si>
  <si>
    <t>Los salarios de los trabajadores en la cadena de cacao estan generalmente bajos, y para los peones que se emplean en las fincas pequeñas, pueden ser por debajo del salario minimo. No es es caso en las grandes y medianas empresas productoras y compradoras-exportadoras que pagan sus trabajadores asalariados encima del salario minimo vigente en el sector. Los entrevistados piensan que la cadena es atractiva en termino de reluneracion</t>
  </si>
  <si>
    <t>Las condiciones laborales son atractivas para los jovenes, a pesar de que muchos no tiene un facil acceso a la tierra y al credito, lo que es un factor limitante</t>
  </si>
  <si>
    <t>6.4.1  Out-migration is significant in local communities?</t>
  </si>
  <si>
    <t>6.4.2 Out-migration is particularly significant for the youth?</t>
  </si>
  <si>
    <t>Hay varios proyectos de inversiones en tierra a gran escala en los territorios cacaoteros y la cadena es uno de los sector mas importante de este tipo de adquisicion en el sector agropecuario. Aunque no hay evidencia sobre la legalidad de estas adquisiciones, realizadas generalmente a traves de una agencia estatal (PRONICARAGUA), varios entrevistados mencionaron sus dudas ya que varios proyectos estan ubicados en territoriosindigenas demarcados</t>
  </si>
  <si>
    <t>Las entrevistas relevan que en el caso de varios proyectos de adquisicion a gran escala, hubieron intercambios de informacion antes de la instalacion de las plantaciones de cacao</t>
  </si>
  <si>
    <t>No hay evidencia de concertacion en el caso de la instalacion de grandes plantaciones de cacao</t>
  </si>
  <si>
    <t>No hay evidencia de consentimiento previo a la instalacion de grandes plantaciones de cacao, aunque se mencionaron que en unos casos, hay arreglos (arrendimientos) entre las comunidades indigenas y las grandes empresas productoras de cacao</t>
  </si>
  <si>
    <t>Hay un marco de politica que tiene  como objetivo garantizar los derechos sobre la tierra privala y comunal (en el caso de territorios indigenas), pero en la practica, no hay evidencia que estan seguros estos derechos, ya que se mencionaron casos de conflictos sobre la tierra y de invasion (por colonos/mestizos) y de expropiaciones</t>
  </si>
  <si>
    <t>No hay evidencia de estrategias alternativas en el caso de que las inversiones a gran escala intervienen de forma negativa para las comunidades locales</t>
  </si>
  <si>
    <t>No hay evidencia de compensacion en el caso de expropiaciones</t>
  </si>
  <si>
    <t>No hay evidencia de la existencia de mecanismos para atender a las quejas de las comunidades locales en el caso de inversiones a gran escala en la cadena</t>
  </si>
  <si>
    <t>Hay pocas mujeres productoras, en particular dado su poco acceso a la tierra (y al credito). Sin embargo, no se puede considerar que estan excluidas ya que unas de ellas participan activamente en la produccion y en la fabricacion de chocolates y derivados de cacao en particular, pero tambien como coyotes para el acopio del cacao rojo o en el procesamiento artesanal para el mercado domestico</t>
  </si>
  <si>
    <t>Hay pocas mujeres que participan en la cadena (cf respuestas anteriores)</t>
  </si>
  <si>
    <t>Las mujeres tienen poco acceso a la tierra por herencia y es una situacion problematica que no es especifica tampoco de la cadena de cacao</t>
  </si>
  <si>
    <t>En pocos casos, los bienes (la propiedad) esta al nombre de la pareja, pero en la mayoria de los casos, solo esta a nombre del varon</t>
  </si>
  <si>
    <t>Los pequeños productores en general tienen poco acceso al credito, y aun menos las mujeres</t>
  </si>
  <si>
    <t>Los pequeños productores en general tienen poco acceso a otros servicios, y aun menos las mujeres</t>
  </si>
  <si>
    <t>Hay muchas inequidades de genero en Nicaragua, y una situacion de machismo y de violencia generalizada contra las mujeres</t>
  </si>
  <si>
    <t>En general, a nivel de la produccion, las mujeres trabajan en pareja y no son autonomas en sus labores. En el caso de madres solteras o de mujeres con responsabilidades (hay pocas), son autonomas en su trabajo</t>
  </si>
  <si>
    <t>Como para la organizacion de sus labores, las mujeres tienen poco control sobre sus ingresos, salvo cuando son actividades asalarias propias o cuando son madres solteras o dueénas de los activos</t>
  </si>
  <si>
    <t>En el caso de los trabajos asalariados, las mujeres pueden ganar sus propîos ingresos, pero no es la norma</t>
  </si>
  <si>
    <t>Cuando la propiedad de los bienes es a nivel de pareja, lo que no es lo general, forman parte de las tomadoras de decision, pero es comun que el hombre decide sobre los activos</t>
  </si>
  <si>
    <t>Hay un porcentaje pequeño de mujeres que son socias de cooperativas, pero este porcentaje es muy variable segun las organizaciones</t>
  </si>
  <si>
    <t>En la mayoria de los casos en fincas pequeñas, los dueños hombres de las fincas toman las decisiones. Hay algunos casos en los cuales mujeres son gerentes de cooperativas, o incluso genrentes de grandes empresas exportadoras</t>
  </si>
  <si>
    <t xml:space="preserve">Pocas mujeres tienen una posicion de liderazgo en la cadena, pero hay algunas, en particular en la primera empresa exportadora del pais, asi como en una uniones de cooperativas de las mas grandes a nivel nacional                          </t>
  </si>
  <si>
    <t>No hay evidencia que las mujeres influencian la toma de decision en la cadena</t>
  </si>
  <si>
    <t>Las mujeres pueden hablar en publico en Nicaragua</t>
  </si>
  <si>
    <t>En general, todas las labores de la esfera domestica es a cargo de las mujeres, con pocas excepciones en Nicaragua, e incluso cuando trabajan en la cadena de cacao</t>
  </si>
  <si>
    <t>No hay evidencia de mecanismos para disminuir lapenibilidad del trabajo en la cadena especificamente para las mujeres (ni tampoco para los hombres, son trabajos manuales y fisicos en lo general)</t>
  </si>
  <si>
    <t>Los sistemas agroforestales de cacao permiten la produccion de rubros diversificados en la parcela, lo que implica un aumento de la produccion de alimentos a nivel local, disponibles para el consumo de las familias productoras</t>
  </si>
  <si>
    <t>La generacion de ingresos permitido por el cacao es notable, pero el cacao no es el mayor rubro en los sistemas de produccion de las familias productoras en la mayoria</t>
  </si>
  <si>
    <t>Los rubros diversificados producidos con el cacao en las parcelas de SAF son de diferentes origines (frutas, vegetales, cereales, leguminosas, etc.) asi que indirectamente, el cacao permite aumentar la calidad nutricional de los alimentos disponibles para estas familias</t>
  </si>
  <si>
    <t>La diversidad de la alimentacion es permitida por los sistemas agroforestales diversificados</t>
  </si>
  <si>
    <t>literatura y entrevistas</t>
  </si>
  <si>
    <t>Gracias a una produccion todo el año, ademas en sistemas diversificados, el cacao permite una generacion de ingresos todo el año, lo que permite reducir la escasez de alimentos (compras)</t>
  </si>
  <si>
    <t>No hay evidencia de que el cacao incide sobre la variacion de los precios de los alimentos</t>
  </si>
  <si>
    <t>Las cooperativas son los actores clave, hoy, del subsistema de cacao fermentado y seco (cacao fino de aroma). No intervienen o muy poco en el subsistema de cacao rojo. Sin embargo, dado la tendencia al aumento de la produccion de grandes plantaciones, su rol puede bajar en los proximos años</t>
  </si>
  <si>
    <t>La inclusividad es alta para la membresia en las cooperativas, y no hay evidencias de barreras significativas a la integracion de nuevos productores, si se conforman a las expectativas de las cooperativas</t>
  </si>
  <si>
    <t>El liderazgo en las cooperativas es representativo (el consejo ejecuitivo es electo cada 3 años, conformemente a la Ley). Sin embargo, unos entrevistados mencionan la falta de representatividad de los directivos</t>
  </si>
  <si>
    <t>Los precios de compra del cacao se fijan en general por las empresas comrpadoras exportadoras, con bajo poder de negociacion de las cooperativas</t>
  </si>
  <si>
    <t>Aunque APEN juega un rol importante para difundir informaciones a los actores de la cadena, los peuqeños productores, por falta de gremio productivo, no acceden afcilmente a la informacion</t>
  </si>
  <si>
    <t>A nivel de cadena, evaluamos que hay poca confianza entre los actores de la cadena, aunque bilateralmente, unos actores pueden trabajar de muy cercanos entre ellos</t>
  </si>
  <si>
    <t>Las comunidades participan poco a la toma de decision, aunque una de la linea politica del actual gobierno es la participacion ciudadana. En realidad, la participacion a la toma de decision es a menudo clientelista y partidaria</t>
  </si>
  <si>
    <t>No hay evidencia que se toma en cuenta los conocimientos tradicionales de las comunidades en la cadena de cacao, salvo tal vez en el procesamiento artesanal</t>
  </si>
  <si>
    <t>Hay una participacion activa en Nicaragua a la vida en las comunidades</t>
  </si>
  <si>
    <t>En los territorios cacaoteros, como mas generalmente en Nicaragua, el acceso a las infraestructuras y a los servicios de salud son insuficientes. La situacion es aun mas critica en los territorios aislados y poco conectados a la red vial, como es el caso de unas de las zonas productoras de cacao. Sin embargo, la situacion se ha mejorado</t>
  </si>
  <si>
    <t>En los territorios cacaoteros, como mas generalmente en Nicaragua, los servicios de salud fuera de lo publico, es caro</t>
  </si>
  <si>
    <t>Las familias productoras en los territorios cacaoteros viven en lo general en casas tradicionales humildes. Sin embargo, las entrevistas revelan que su calidad ha podido ser mejorada gracias a los aportes del cacao entre otros en los ultimos años</t>
  </si>
  <si>
    <t>La calidad del acceso al agua y al saneamiento en los territorios cacaoteros es insuficiente, aunque ha mejorado en los ultimpos años. En unos territorios, es problematico</t>
  </si>
  <si>
    <t>La educacion primaria ha evolucionado de una forma muy positiva en las ultiùmas decadas y hoy en dia, en Nicaraguaen general y en los territorios cacaoteros en particular, los niños y las niñas tienen generalmente acceso a la educacion primaria</t>
  </si>
  <si>
    <t>El acceso a la educacion segundaria es mas problematico en los territorios cacaoteros que son aislados y menos dotados de infraestructuras dado su aislamiento</t>
  </si>
  <si>
    <t>Las grandes empresas, asi como la cooperacion internacional, han financiado inciativa de capacitaciones profesionales de calidad. Sin embargo, quedan insuficiente y a veces, no adecuan con las necesidades</t>
  </si>
  <si>
    <t>La migracion fuera de las zonas de produccion puede ser importante en algunos territorios, pero el cacao es una alternativa a la salida hacia las ciudades y el exterior</t>
  </si>
  <si>
    <t>Muchos jovenes salen de sus territorios en las zonas productoras de cacao, pero algunas logran retener la juventud</t>
  </si>
  <si>
    <t>El trabajo de los niños y adolescentes es comun y culturalmente acceptado en Nicaragua. En la cadena de cacao, no es mas pronunciado que en otras cadenas del sector</t>
  </si>
  <si>
    <t>Hay pocas mujeres productoras (en general en el sector, y en particular en la cadena), en particular dado su poco acceso a la tierra (y al credito). Sin embargo, no se puede considerar que estan excluidas ya que unas de ellas participan activamente en la produccion y en la fabricacion de chocolates y derivados de cacao en particular, pero tambien como coyotes para el acopio del cacao rojo o en el procesamiento artesanal para el mercado domestico</t>
  </si>
  <si>
    <t>En pocos casos, los bienes (la propiedad) esta al nombre de la pareja, pero en la mayoria de los casos, solo esta a nombre del hombre. Las mujeres tienen poco acceso a la tierra por herencia y es una situacion problematica que no es especifica tampoco de la cadena de cacao. Los pequeños productores en general tienen poco acceso al credito, y aun menos las mujeres</t>
  </si>
  <si>
    <t>En la mayoría de los casos en fincas pequeñas, los dueños hombres de las fincas toman las decisiones. Hay algunos casos en los cuales mujeres son gerentes de cooperativas, o incluso gerentes de grandes empresas exportadoras . En general, a nivel de la producción, las mujeres trabajan en pareja y no son autónomas en sus labores. En el caso de madres solteras o de mujeres con responsabilidades (hay pocas), son autónomas en su trabajo. Como para la organización de sus labores, las mujeres tienen poco control sobre sus ingresos, salvo cuando son actividades asalarias propias o cuando son madres solteras o dueñas de los activos. En el caso de los trabajos asalariados, las mujeres pueden ganar sus propios ingresos, pero no es la norma. Cuando la propiedad de los bienes es a nivel de pareja, lo que no es lo general, forman parte de las tomadoras de decisión, pero es común que el hombre decide sobre los activos</t>
  </si>
  <si>
    <t>Hay un porcentaje pequeño de mujeres que son socias de cooperativas, pero este porcentaje es muy variable según las organizaciones. Pocas mujeres tienen una posición de liderazgo en la cadena, pero hay algunas, en particular en la primera empresa exportadora del país, así como en unas uniones de cooperativas de las más grandes a nivel nacional. No hay evidencia que las mujeres influencian la toma de decisión en la cadena. Las mujeres pueden hablar en público en Nicaragua</t>
  </si>
  <si>
    <t>En general, toda la labor de la esfera doméstica es a cargo de las mujeres, con pocas excepciones en Nicaragua, e incluso cuando trabajan en la cadena de cacao. No hay evidencia de mecanismos para disminuir la penibilidad del trabajo en la cadena específicamente para las mujeres (ni tampoco para los hombres, son trabajos manuales y físicos en lo general)</t>
  </si>
  <si>
    <t>Los rubros diversificados producidos con el cacao en las parcelas de SAF son de diferentes origines (frutas, vegetales, cereales, leguminosas, etc.) asi que indirectamente, el cacao permite aumentar la calidad nutricional de los alimentos disponibles para estas familias. La diversidad de la alimentacion es permitida por los sistemas agroforestales diversificados</t>
  </si>
  <si>
    <t>Gracias a una produccion todo el año, ademas en sistemas diversificados, el cacao permite una generacion de ingresos todo el año, lo que permite reducir la escasez de alimentos (compras). Sin embargo, no hay evidencia de que el cacao incide sobre la variacion de los precios de los alimentos</t>
  </si>
  <si>
    <t>Las comunidades participan poco a la toma de decisión, aunque una de la línea política del actual gobierno es la participación ciudadana. En realidad, la participación a la toma de decisión es a menudo clientelista y partidaria. No hay evidencia que se toma en cuenta los conocimientos tradicionales de las comunidades en la cadena de cacao, salvo tal vez en el procesamiento artesanal . Hay una participación activa en Nicaragua a la vida en las comunidades</t>
  </si>
  <si>
    <t>Aunque APEN juega un rol importante para difundir informaciones a los actores de la cadena, los pequeños productores, por falta de gremio productivo, no acceden fácilmente a la información. A nivel de cadena, evaluamos que hay poca confianza entre los actores de la cadena, aunque bilateralmente, unos actores pueden trabajar de muy cercanos entre ellos. La ausencia de coordinación y de estructuración de la cadena dado las tensiones entre los actores privados con las instituciones públicas, es problematica en particular después de la crisis del 2018. Esto genera duplicación de esfuerzos, desperdicio de recursos, y poca eficacia de las intervenciones, lo que afecta a todos los actores</t>
  </si>
  <si>
    <t>Las cooperativas son los actores clave, hoy, del subsistema de cacao fermentado y seco (cacao fino de aroma). No intervienen o muy poco en el subsistema de cacao rojo. Sin embargo, dado la tendencia al aumento de la producción de grandes plantaciones, su rol puede bajar en los próximos años. La inclusión es alta para la membresía en las cooperativas, y no hay evidencias de barreras significativas a la integración de nuevos productores, si se conforman a las expectativas de las cooperativas. El liderazgo en las cooperativas es representativo (el consejo ejecutivo es electo cada 3 años, conformemente a la Ley). Sin embargo, se mencionan la falta de representatividad de los directivos . Los precios de compra del cacao se fijan en general por las empresas compradoras exportadoras, con bajo poder de negociación de las cooperativas Sin embargo, es probable la disminución del peso de las cooperativas de pequeños productores ante la competencia de las grandes plantaciones. Hay que notar tambien que es posible la salida o suspensión de proyectos de los medianos y grandes empresarios/inversores del país con el deterioro de las condiciones socio-políticas. Ademas, es probable el incremento de las inversiones en tierra a gran escala que producen un cacao con sistemas de cultivo y variedades de cacao que no permiten asegurar el reconocimiento de cacao fino de aroma</t>
  </si>
  <si>
    <t>En los territorios cacaoteros, como más generalmente en Nicaragua, el acceso a las infraestructuras y a los servicios de salud son insuficientes. La situación es aún más crítica en los territorios aislados y poco conectados a la red vial, como es el caso de unas de las zonas productoras de cacao. Sin embargo, la situación se ha mejorado. En los territorios cacaoteros, como más generalmente en Nicaragua, el acceso a las infraestructuras y a los servicios de salud son insuficientes. La situación es aún más crítica en los territorios aislados y poco conectados a la red vial, como es el caso de unas de las zonas productoras de cacao. Sin embargo, la situación se ha mejorado . En los territorios cacaoteros, como más generalmente en Nicaragua, los servicios de salud fuera de lo público, es caro</t>
  </si>
  <si>
    <t xml:space="preserve">Las familias productoras en los territorios cacaoteros viven en lo general en casas tradicionales humildes. Sin embargo, las entrevistas revelan que su calidad ha podido ser mejorada gracias a los aportes del cacao entre otros en los últimos años. La calidad del acceso al agua y al saneamiento en los territorios cacaoteros es insuficiente, aunque ha mejorado en los últimos años. En unos territorios, es problemático </t>
  </si>
  <si>
    <t>La educación primaria ha evolucionado de una forma muy positiva en las últimas décadas y hoy en día, en Nicaragua en general y en los territorios cacaoteros en particular, los niños y las niñas tienen generalmente acceso a la educación primaria. El acceso a la educación segundaria es más problemático en los territorios cacaoteros que son aislados y menos dotados de infraestructuras dado su aislamiento. Las grandes empresas, así como la cooperación internacional, han financiado iniciativa de capacitaciones profesionales de calidad. Sin embargo, quedan insuficiente y a veces, no adecuan con las necesidades</t>
  </si>
  <si>
    <t>La migración fuera de las zonas de producción puede ser importante en algunos territorios, pero el cacao es una alternativa a la salida hacia las ciudades y el exterior. Muchos jóvenes salen de sus territorios en las zonas productoras de cacao, pero algunas logran retener la juventud</t>
  </si>
  <si>
    <t>Hay un marco de política que tiene como objetivo garantizar los derechos sobre la tierra privala y comunal (en el caso de territorios indígenas), pero en la práctica, no hay evidencia que están seguros estos derechos, ya que se mencionaron casos de conflictos sobre la tierra y de invasión (por colonos/mestizos) y de expropiaciones. No hay evidencia de estrategias alternativas en el caso de que las inversiones a gran escala intervienen de forma negativa para las comunidades locales. No hay evidencia de compensación en el caso de expropiaciones de tierras (a pesar que no hay evidencia que esto pasa en la cadena de cacao en particular, pero si pasa en los territorios cacaoteros). No hay evidencia de la existencia de mecanismos para atender a las quejas de las comunidades locales en el caso de inversiones a gran escala en la cadena.</t>
  </si>
  <si>
    <t>Las entrevistas relevan que, en el caso de varios proyectos de adquisición a gran escala, hubo intercambios de información antes de la instalación de las plantaciones de cacao . No hay evidencia de concertación en el caso de la instalación de grandes plantaciones de cacao. No hay evidencia de consentimiento previo a la instalación de grandes plantaciones de cacao, aunque se mencionaron que en unos casos, hay arreglos (arrendamientos) entre las comunidades indígenas y las grandes empresas productoras de cacao</t>
  </si>
  <si>
    <t>Las grandes empresas productoras, compradoras y exportadoras respetan los derechos laborales de una manera conforma a las recomendaciones de los estándares de la ILO y de la legislación vigente. Hay evidencia de controles del Ministerio de Trabajo para el respeto de estos derechos. Sin embargo, parece que se respetan estas condiciones, esencialmente para los trabajadores asalariados en la planilla (personal permanente), pero no necesariamente para los trabajadores temporales. En Nicaragua, es fácil organizarse en asociación de productores agropecuarios y el país cuenta con unas 60 cooperativas de productores de cacao. También, hay una historia de estructuración de la cadena multi-actor y multi-nivel, aunque estos últimos años es caótico, dado las relaciones deterioradas de los actores privados (sobre todo los representantes de las cooperativas) con el gobierno y las instituciones públicas. Sin embargo, no hay evidencia de organización gremial o sindical efectivas en ningún eslabón de la cadena de valor. La mayoría de los trabajadores asalariados en el campo, a excepción de los trabajadores permanentes de las empresas productoras medianas y grandes, no tienen contratos laborales escritos. No hay evidencia de trabajo forzado en la cadena de cacao en Nicaragua . Aunque no hay datos cifrados, parece que muy pocos indígenas, pocas mujeres y pocos jóvenes están realmente involucrados en la cadena de cacao, a pesar de los esfuerzos de varias cooperativas y de la cooperación externa para promover su participación</t>
  </si>
  <si>
    <t>Los salarios de los trabajadores en la cadena de cacao están generalmente bajos, y para los peones que se emplean en las fincas pequeñas, pueden ser por debajo del salario mínimo. No es el caso en las grandes y medianas empresas productoras y compradoras-exportadoras que pagan sus trabajadores asalariados encima del salario mínimo vigente en el sector. Los entrevistados piensan que la cadena es atractiva en término de remuneración. Las condiciones laborales son atractivas para los jóvenes, a pesar de que muchos no tienen un fácil acceso a la tierra y al crédito, lo que es un factor limitante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</si>
</sst>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9" x14ac:knownFonts="1">
    <font>
      <sz val="10"/>
      <name val="Arial"/>
    </font>
    <font>
      <sz val="8"/>
      <name val="Arial"/>
      <family val="2"/>
    </font>
    <font>
      <b/>
      <sz val="10"/>
      <name val="Arial"/>
      <family val="2"/>
    </font>
    <font>
      <sz val="12"/>
      <name val="Times New Roman"/>
      <family val="1"/>
    </font>
    <font>
      <b/>
      <sz val="12"/>
      <name val="Times New Roman"/>
      <family val="1"/>
    </font>
    <font>
      <b/>
      <sz val="12"/>
      <color indexed="8"/>
      <name val="Times New Roman"/>
      <family val="1"/>
    </font>
    <font>
      <sz val="9"/>
      <name val="Arial"/>
      <family val="2"/>
    </font>
    <font>
      <sz val="10"/>
      <name val="Arial"/>
      <family val="2"/>
    </font>
    <font>
      <b/>
      <sz val="11"/>
      <name val="Arial"/>
      <family val="2"/>
    </font>
    <font>
      <sz val="11"/>
      <name val="Arial"/>
      <family val="2"/>
    </font>
    <font>
      <i/>
      <sz val="11"/>
      <name val="Arial"/>
      <family val="2"/>
    </font>
    <font>
      <i/>
      <sz val="9"/>
      <name val="Arial"/>
      <family val="2"/>
    </font>
    <font>
      <b/>
      <sz val="10"/>
      <color rgb="FFC00000"/>
      <name val="Arial"/>
      <family val="2"/>
    </font>
    <font>
      <sz val="10"/>
      <color rgb="FFFF0000"/>
      <name val="Arial"/>
      <family val="2"/>
    </font>
    <font>
      <sz val="12"/>
      <color rgb="FF555555"/>
      <name val="Arial"/>
      <family val="2"/>
    </font>
    <font>
      <b/>
      <sz val="10"/>
      <color rgb="FFFF0000"/>
      <name val="Arial"/>
      <family val="2"/>
    </font>
    <font>
      <b/>
      <sz val="12"/>
      <name val="Arial"/>
      <family val="2"/>
    </font>
    <font>
      <b/>
      <i/>
      <sz val="9"/>
      <name val="Arial"/>
      <family val="2"/>
    </font>
    <font>
      <b/>
      <sz val="9"/>
      <name val="Arial"/>
      <family val="2"/>
    </font>
    <font>
      <b/>
      <sz val="8"/>
      <name val="Arial"/>
      <family val="2"/>
    </font>
    <font>
      <b/>
      <i/>
      <sz val="10"/>
      <name val="Arial"/>
      <family val="2"/>
    </font>
    <font>
      <b/>
      <i/>
      <sz val="14"/>
      <name val="Arial"/>
      <family val="2"/>
    </font>
    <font>
      <i/>
      <sz val="10"/>
      <name val="Arial"/>
      <family val="2"/>
    </font>
    <font>
      <b/>
      <i/>
      <sz val="12"/>
      <name val="Arial"/>
      <family val="2"/>
    </font>
    <font>
      <b/>
      <sz val="12"/>
      <color rgb="FFC00000"/>
      <name val="Arial"/>
      <family val="2"/>
    </font>
    <font>
      <sz val="10"/>
      <color rgb="FFC00000"/>
      <name val="Arial"/>
      <family val="2"/>
    </font>
    <font>
      <b/>
      <sz val="10"/>
      <color rgb="FFC00000"/>
      <name val="Wingdings"/>
      <charset val="2"/>
    </font>
    <font>
      <sz val="10"/>
      <name val="Calibri"/>
      <family val="2"/>
    </font>
    <font>
      <b/>
      <sz val="12"/>
      <color rgb="FF00B050"/>
      <name val="Times New Roman"/>
      <family val="1"/>
    </font>
    <font>
      <b/>
      <sz val="12"/>
      <color rgb="FF92D050"/>
      <name val="Times New Roman"/>
      <family val="1"/>
    </font>
    <font>
      <b/>
      <sz val="12"/>
      <color rgb="FFFFC000"/>
      <name val="Times New Roman"/>
      <family val="1"/>
    </font>
    <font>
      <b/>
      <sz val="12"/>
      <color rgb="FFFF0000"/>
      <name val="Times New Roman"/>
      <family val="1"/>
    </font>
    <font>
      <u/>
      <sz val="12"/>
      <name val="Times New Roman"/>
      <family val="1"/>
    </font>
    <font>
      <b/>
      <sz val="14"/>
      <color rgb="FFC00000"/>
      <name val="Arial"/>
      <family val="2"/>
    </font>
    <font>
      <b/>
      <sz val="12"/>
      <color rgb="FFFF0000"/>
      <name val="Arial"/>
      <family val="2"/>
    </font>
    <font>
      <b/>
      <sz val="9"/>
      <color rgb="FFFF0000"/>
      <name val="Arial"/>
      <family val="2"/>
    </font>
    <font>
      <sz val="9"/>
      <name val="Calibri"/>
      <family val="2"/>
      <scheme val="minor"/>
    </font>
    <font>
      <b/>
      <sz val="9"/>
      <name val="Calibri"/>
      <family val="2"/>
      <scheme val="minor"/>
    </font>
    <font>
      <i/>
      <sz val="9"/>
      <name val="Calibri"/>
      <family val="2"/>
      <scheme val="minor"/>
    </font>
  </fonts>
  <fills count="34">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rgb="FFFF0000"/>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rgb="FF785B97"/>
        <bgColor indexed="64"/>
      </patternFill>
    </fill>
    <fill>
      <patternFill patternType="solid">
        <fgColor rgb="FFB1A0C7"/>
        <bgColor indexed="64"/>
      </patternFill>
    </fill>
    <fill>
      <patternFill patternType="solid">
        <fgColor theme="2" tint="-0.249977111117893"/>
        <bgColor indexed="64"/>
      </patternFill>
    </fill>
    <fill>
      <patternFill patternType="solid">
        <fgColor theme="9"/>
        <bgColor indexed="64"/>
      </patternFill>
    </fill>
    <fill>
      <patternFill patternType="solid">
        <fgColor theme="6" tint="0.59999389629810485"/>
        <bgColor indexed="64"/>
      </patternFill>
    </fill>
    <fill>
      <patternFill patternType="solid">
        <fgColor rgb="FFFFC000"/>
        <bgColor indexed="64"/>
      </patternFill>
    </fill>
    <fill>
      <patternFill patternType="solid">
        <fgColor rgb="FF00B050"/>
        <bgColor indexed="64"/>
      </patternFill>
    </fill>
    <fill>
      <patternFill patternType="solid">
        <fgColor rgb="FF92D05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2" tint="-0.499984740745262"/>
        <bgColor indexed="64"/>
      </patternFill>
    </fill>
    <fill>
      <patternFill patternType="solid">
        <fgColor theme="2" tint="-9.9978637043366805E-2"/>
        <bgColor indexed="64"/>
      </patternFill>
    </fill>
  </fills>
  <borders count="84">
    <border>
      <left/>
      <right/>
      <top/>
      <bottom/>
      <diagonal/>
    </border>
    <border>
      <left/>
      <right style="medium">
        <color auto="1"/>
      </right>
      <top/>
      <bottom/>
      <diagonal/>
    </border>
    <border>
      <left style="medium">
        <color auto="1"/>
      </left>
      <right/>
      <top/>
      <bottom/>
      <diagonal/>
    </border>
    <border>
      <left style="medium">
        <color auto="1"/>
      </left>
      <right style="medium">
        <color auto="1"/>
      </right>
      <top style="thin">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double">
        <color auto="1"/>
      </bottom>
      <diagonal/>
    </border>
    <border>
      <left style="medium">
        <color auto="1"/>
      </left>
      <right/>
      <top style="thin">
        <color auto="1"/>
      </top>
      <bottom style="thin">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right style="medium">
        <color auto="1"/>
      </right>
      <top style="medium">
        <color auto="1"/>
      </top>
      <bottom/>
      <diagonal/>
    </border>
    <border>
      <left/>
      <right style="medium">
        <color auto="1"/>
      </right>
      <top/>
      <bottom style="thin">
        <color auto="1"/>
      </bottom>
      <diagonal/>
    </border>
    <border>
      <left/>
      <right style="medium">
        <color auto="1"/>
      </right>
      <top style="thin">
        <color auto="1"/>
      </top>
      <bottom style="thin">
        <color auto="1"/>
      </bottom>
      <diagonal/>
    </border>
    <border>
      <left/>
      <right style="medium">
        <color auto="1"/>
      </right>
      <top style="thin">
        <color auto="1"/>
      </top>
      <bottom style="double">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medium">
        <color auto="1"/>
      </left>
      <right style="medium">
        <color auto="1"/>
      </right>
      <top/>
      <bottom style="thin">
        <color auto="1"/>
      </bottom>
      <diagonal/>
    </border>
    <border>
      <left/>
      <right style="medium">
        <color auto="1"/>
      </right>
      <top style="medium">
        <color auto="1"/>
      </top>
      <bottom style="thin">
        <color auto="1"/>
      </bottom>
      <diagonal/>
    </border>
    <border>
      <left style="medium">
        <color auto="1"/>
      </left>
      <right style="medium">
        <color auto="1"/>
      </right>
      <top/>
      <bottom/>
      <diagonal/>
    </border>
    <border>
      <left style="medium">
        <color auto="1"/>
      </left>
      <right style="medium">
        <color auto="1"/>
      </right>
      <top/>
      <bottom style="double">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bottom style="thin">
        <color auto="1"/>
      </bottom>
      <diagonal/>
    </border>
    <border>
      <left/>
      <right/>
      <top/>
      <bottom style="medium">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style="thin">
        <color auto="1"/>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bottom style="thin">
        <color auto="1"/>
      </bottom>
      <diagonal/>
    </border>
    <border>
      <left style="thin">
        <color auto="1"/>
      </left>
      <right/>
      <top/>
      <bottom style="thin">
        <color auto="1"/>
      </bottom>
      <diagonal/>
    </border>
    <border>
      <left/>
      <right/>
      <top style="medium">
        <color auto="1"/>
      </top>
      <bottom/>
      <diagonal/>
    </border>
    <border>
      <left/>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medium">
        <color auto="1"/>
      </right>
      <top style="thin">
        <color auto="1"/>
      </top>
      <bottom style="medium">
        <color auto="1"/>
      </bottom>
      <diagonal/>
    </border>
    <border>
      <left/>
      <right style="thin">
        <color auto="1"/>
      </right>
      <top style="medium">
        <color auto="1"/>
      </top>
      <bottom style="medium">
        <color auto="1"/>
      </bottom>
      <diagonal/>
    </border>
    <border>
      <left style="medium">
        <color auto="1"/>
      </left>
      <right/>
      <top/>
      <bottom style="double">
        <color auto="1"/>
      </bottom>
      <diagonal/>
    </border>
    <border>
      <left/>
      <right style="thin">
        <color auto="1"/>
      </right>
      <top style="thin">
        <color auto="1"/>
      </top>
      <bottom style="thin">
        <color auto="1"/>
      </bottom>
      <diagonal/>
    </border>
    <border>
      <left/>
      <right style="medium">
        <color auto="1"/>
      </right>
      <top/>
      <bottom style="double">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thin">
        <color auto="1"/>
      </right>
      <top style="medium">
        <color auto="1"/>
      </top>
      <bottom/>
      <diagonal/>
    </border>
    <border>
      <left/>
      <right style="thin">
        <color auto="1"/>
      </right>
      <top/>
      <bottom style="thin">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medium">
        <color auto="1"/>
      </right>
      <top style="thin">
        <color auto="1"/>
      </top>
      <bottom/>
      <diagonal/>
    </border>
    <border>
      <left/>
      <right style="medium">
        <color auto="1"/>
      </right>
      <top style="thin">
        <color auto="1"/>
      </top>
      <bottom/>
      <diagonal/>
    </border>
    <border>
      <left style="thin">
        <color auto="1"/>
      </left>
      <right/>
      <top style="medium">
        <color auto="1"/>
      </top>
      <bottom style="medium">
        <color auto="1"/>
      </bottom>
      <diagonal/>
    </border>
    <border>
      <left style="thin">
        <color auto="1"/>
      </left>
      <right/>
      <top/>
      <bottom style="medium">
        <color auto="1"/>
      </bottom>
      <diagonal/>
    </border>
    <border>
      <left style="thin">
        <color indexed="64"/>
      </left>
      <right style="thin">
        <color auto="1"/>
      </right>
      <top style="thin">
        <color auto="1"/>
      </top>
      <bottom/>
      <diagonal/>
    </border>
    <border>
      <left style="thin">
        <color auto="1"/>
      </left>
      <right style="thin">
        <color auto="1"/>
      </right>
      <top style="thin">
        <color indexed="64"/>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medium">
        <color auto="1"/>
      </top>
      <bottom style="thin">
        <color indexed="64"/>
      </bottom>
      <diagonal/>
    </border>
    <border>
      <left style="medium">
        <color auto="1"/>
      </left>
      <right/>
      <top style="thin">
        <color auto="1"/>
      </top>
      <bottom/>
      <diagonal/>
    </border>
    <border>
      <left/>
      <right style="thin">
        <color auto="1"/>
      </right>
      <top style="thin">
        <color indexed="64"/>
      </top>
      <bottom/>
      <diagonal/>
    </border>
    <border>
      <left style="thin">
        <color auto="1"/>
      </left>
      <right style="thin">
        <color auto="1"/>
      </right>
      <top style="medium">
        <color auto="1"/>
      </top>
      <bottom style="thin">
        <color indexed="64"/>
      </bottom>
      <diagonal/>
    </border>
    <border>
      <left/>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indexed="64"/>
      </bottom>
      <diagonal/>
    </border>
    <border>
      <left/>
      <right style="thin">
        <color auto="1"/>
      </right>
      <top/>
      <bottom style="medium">
        <color auto="1"/>
      </bottom>
      <diagonal/>
    </border>
    <border>
      <left style="thin">
        <color auto="1"/>
      </left>
      <right/>
      <top style="medium">
        <color auto="1"/>
      </top>
      <bottom/>
      <diagonal/>
    </border>
    <border>
      <left style="medium">
        <color auto="1"/>
      </left>
      <right style="medium">
        <color auto="1"/>
      </right>
      <top style="thin">
        <color indexed="64"/>
      </top>
      <bottom/>
      <diagonal/>
    </border>
    <border>
      <left style="medium">
        <color indexed="64"/>
      </left>
      <right style="medium">
        <color auto="1"/>
      </right>
      <top style="double">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double">
        <color indexed="64"/>
      </top>
      <bottom/>
      <diagonal/>
    </border>
    <border>
      <left style="thin">
        <color auto="1"/>
      </left>
      <right/>
      <top/>
      <bottom/>
      <diagonal/>
    </border>
    <border>
      <left/>
      <right style="thin">
        <color auto="1"/>
      </right>
      <top/>
      <bottom/>
      <diagonal/>
    </border>
    <border>
      <left style="medium">
        <color auto="1"/>
      </left>
      <right style="thin">
        <color indexed="64"/>
      </right>
      <top/>
      <bottom/>
      <diagonal/>
    </border>
    <border>
      <left style="thin">
        <color indexed="64"/>
      </left>
      <right style="medium">
        <color auto="1"/>
      </right>
      <top/>
      <bottom/>
      <diagonal/>
    </border>
  </borders>
  <cellStyleXfs count="1">
    <xf numFmtId="0" fontId="0" fillId="0" borderId="0"/>
  </cellStyleXfs>
  <cellXfs count="687">
    <xf numFmtId="0" fontId="0" fillId="0" borderId="0" xfId="0"/>
    <xf numFmtId="0" fontId="9" fillId="0" borderId="11" xfId="0" applyFont="1" applyBorder="1" applyAlignment="1" applyProtection="1">
      <alignment horizontal="left" vertical="center" wrapText="1"/>
      <protection locked="0"/>
    </xf>
    <xf numFmtId="0" fontId="9" fillId="0" borderId="12" xfId="0" applyFont="1" applyBorder="1" applyAlignment="1" applyProtection="1">
      <alignment horizontal="left" vertical="center" wrapText="1"/>
      <protection locked="0"/>
    </xf>
    <xf numFmtId="0" fontId="9" fillId="0" borderId="13" xfId="0" applyFont="1" applyBorder="1" applyAlignment="1" applyProtection="1">
      <alignment horizontal="left" vertical="center" wrapText="1"/>
      <protection locked="0"/>
    </xf>
    <xf numFmtId="0" fontId="9" fillId="0" borderId="4" xfId="0" applyFont="1" applyBorder="1" applyAlignment="1" applyProtection="1">
      <alignment horizontal="left" vertical="center" wrapText="1"/>
      <protection locked="0"/>
    </xf>
    <xf numFmtId="0" fontId="9" fillId="0" borderId="3" xfId="0" applyFont="1" applyBorder="1" applyAlignment="1" applyProtection="1">
      <alignment horizontal="left" vertical="center" wrapText="1"/>
      <protection locked="0"/>
    </xf>
    <xf numFmtId="0" fontId="9" fillId="0" borderId="46" xfId="0" applyFont="1" applyBorder="1" applyAlignment="1" applyProtection="1">
      <alignment horizontal="left" vertical="center" wrapText="1"/>
      <protection locked="0"/>
    </xf>
    <xf numFmtId="2" fontId="7" fillId="4" borderId="14" xfId="0" applyNumberFormat="1" applyFont="1" applyFill="1" applyBorder="1" applyAlignment="1" applyProtection="1">
      <alignment horizontal="center" vertical="center"/>
    </xf>
    <xf numFmtId="0" fontId="7" fillId="2" borderId="15" xfId="0" applyFont="1" applyFill="1" applyBorder="1" applyAlignment="1" applyProtection="1">
      <alignment horizontal="center" vertical="center"/>
    </xf>
    <xf numFmtId="2" fontId="7" fillId="4" borderId="19" xfId="0" applyNumberFormat="1" applyFont="1" applyFill="1" applyBorder="1" applyAlignment="1" applyProtection="1">
      <alignment horizontal="center" vertical="center"/>
    </xf>
    <xf numFmtId="0" fontId="0" fillId="0" borderId="2" xfId="0" applyBorder="1" applyProtection="1"/>
    <xf numFmtId="0" fontId="0" fillId="0" borderId="0" xfId="0" applyBorder="1" applyProtection="1"/>
    <xf numFmtId="0" fontId="0" fillId="0" borderId="1" xfId="0" applyBorder="1" applyProtection="1"/>
    <xf numFmtId="0" fontId="2" fillId="2" borderId="8" xfId="0" applyFont="1" applyFill="1" applyBorder="1" applyAlignment="1" applyProtection="1">
      <alignment horizontal="left" vertical="center"/>
    </xf>
    <xf numFmtId="0" fontId="2" fillId="0" borderId="0" xfId="0" applyFont="1" applyBorder="1" applyAlignment="1" applyProtection="1">
      <alignment horizontal="center"/>
    </xf>
    <xf numFmtId="0" fontId="6" fillId="2" borderId="41" xfId="0" applyFont="1" applyFill="1" applyBorder="1" applyAlignment="1" applyProtection="1">
      <alignment horizontal="right"/>
    </xf>
    <xf numFmtId="49" fontId="6" fillId="2" borderId="18" xfId="0" applyNumberFormat="1" applyFont="1" applyFill="1" applyBorder="1" applyAlignment="1" applyProtection="1">
      <alignment horizontal="left"/>
    </xf>
    <xf numFmtId="0" fontId="6" fillId="2" borderId="27" xfId="0" applyFont="1" applyFill="1" applyBorder="1" applyAlignment="1" applyProtection="1">
      <alignment horizontal="center"/>
    </xf>
    <xf numFmtId="0" fontId="6" fillId="2" borderId="34" xfId="0" applyFont="1" applyFill="1" applyBorder="1" applyAlignment="1" applyProtection="1">
      <alignment horizontal="center" vertical="center"/>
    </xf>
    <xf numFmtId="0" fontId="6" fillId="3" borderId="41" xfId="0" applyFont="1" applyFill="1" applyBorder="1" applyAlignment="1" applyProtection="1">
      <alignment horizontal="center" vertical="center"/>
    </xf>
    <xf numFmtId="0" fontId="6" fillId="3" borderId="36" xfId="0" applyFont="1" applyFill="1" applyBorder="1" applyAlignment="1" applyProtection="1">
      <alignment horizontal="center" vertical="center"/>
    </xf>
    <xf numFmtId="0" fontId="6" fillId="3" borderId="51" xfId="0" applyFont="1" applyFill="1" applyBorder="1" applyAlignment="1" applyProtection="1">
      <alignment horizontal="center" vertical="center"/>
    </xf>
    <xf numFmtId="0" fontId="0" fillId="0" borderId="2" xfId="0" applyBorder="1" applyAlignment="1" applyProtection="1">
      <alignment horizontal="center"/>
    </xf>
    <xf numFmtId="0" fontId="0" fillId="0" borderId="0" xfId="0" applyBorder="1" applyAlignment="1" applyProtection="1">
      <alignment horizontal="center"/>
    </xf>
    <xf numFmtId="0" fontId="0" fillId="0" borderId="0" xfId="0" applyFill="1" applyBorder="1" applyProtection="1"/>
    <xf numFmtId="0" fontId="2" fillId="5" borderId="50" xfId="0" applyFont="1" applyFill="1" applyBorder="1" applyAlignment="1" applyProtection="1">
      <alignment horizontal="center" vertical="center"/>
      <protection locked="0"/>
    </xf>
    <xf numFmtId="0" fontId="2" fillId="2" borderId="50" xfId="0" applyFont="1" applyFill="1" applyBorder="1" applyAlignment="1" applyProtection="1">
      <alignment horizontal="center" vertical="center"/>
    </xf>
    <xf numFmtId="2" fontId="2" fillId="2" borderId="28" xfId="0" applyNumberFormat="1" applyFont="1" applyFill="1" applyBorder="1" applyAlignment="1" applyProtection="1">
      <alignment horizontal="center" vertical="center"/>
    </xf>
    <xf numFmtId="0" fontId="2" fillId="2" borderId="49" xfId="0" applyFont="1" applyFill="1" applyBorder="1" applyAlignment="1" applyProtection="1">
      <alignment horizontal="center" vertical="center"/>
    </xf>
    <xf numFmtId="2" fontId="2" fillId="4" borderId="50" xfId="0" applyNumberFormat="1" applyFont="1" applyFill="1" applyBorder="1" applyAlignment="1" applyProtection="1">
      <alignment horizontal="center" vertical="center"/>
    </xf>
    <xf numFmtId="0" fontId="2" fillId="17" borderId="2" xfId="0" applyFont="1" applyFill="1" applyBorder="1" applyAlignment="1" applyProtection="1">
      <alignment vertical="center"/>
    </xf>
    <xf numFmtId="0" fontId="2" fillId="17" borderId="0" xfId="0" applyFont="1" applyFill="1" applyBorder="1" applyAlignment="1" applyProtection="1">
      <alignment vertical="center"/>
    </xf>
    <xf numFmtId="0" fontId="2" fillId="17" borderId="40" xfId="0" applyFont="1" applyFill="1" applyBorder="1" applyAlignment="1" applyProtection="1">
      <alignment horizontal="right" vertical="center"/>
    </xf>
    <xf numFmtId="2" fontId="2" fillId="17" borderId="40" xfId="0" applyNumberFormat="1" applyFont="1" applyFill="1" applyBorder="1" applyAlignment="1" applyProtection="1">
      <alignment horizontal="center" vertical="center"/>
    </xf>
    <xf numFmtId="0" fontId="2" fillId="17" borderId="40" xfId="0" applyFont="1" applyFill="1" applyBorder="1" applyAlignment="1" applyProtection="1">
      <alignment horizontal="center" vertical="center"/>
    </xf>
    <xf numFmtId="0" fontId="2" fillId="19" borderId="49" xfId="0" applyFont="1" applyFill="1" applyBorder="1" applyAlignment="1" applyProtection="1">
      <alignment horizontal="right" vertical="center"/>
    </xf>
    <xf numFmtId="0" fontId="6" fillId="11" borderId="22" xfId="0" applyFont="1" applyFill="1" applyBorder="1" applyAlignment="1" applyProtection="1">
      <alignment horizontal="left" vertical="top" wrapText="1"/>
      <protection locked="0"/>
    </xf>
    <xf numFmtId="0" fontId="6" fillId="19" borderId="22" xfId="0" applyFont="1" applyFill="1" applyBorder="1" applyAlignment="1" applyProtection="1">
      <alignment vertical="top" wrapText="1"/>
      <protection locked="0"/>
    </xf>
    <xf numFmtId="0" fontId="2" fillId="21" borderId="49" xfId="0" applyFont="1" applyFill="1" applyBorder="1" applyAlignment="1" applyProtection="1">
      <alignment vertical="top"/>
    </xf>
    <xf numFmtId="0" fontId="2" fillId="12" borderId="49" xfId="0" applyFont="1" applyFill="1" applyBorder="1" applyAlignment="1" applyProtection="1">
      <alignment horizontal="right" vertical="center"/>
    </xf>
    <xf numFmtId="0" fontId="6" fillId="12" borderId="22" xfId="0" applyFont="1" applyFill="1" applyBorder="1" applyAlignment="1" applyProtection="1">
      <alignment horizontal="left" vertical="top" wrapText="1"/>
      <protection locked="0"/>
    </xf>
    <xf numFmtId="0" fontId="2" fillId="12" borderId="16" xfId="0" applyFont="1" applyFill="1" applyBorder="1" applyAlignment="1" applyProtection="1">
      <alignment vertical="center"/>
    </xf>
    <xf numFmtId="0" fontId="2" fillId="12" borderId="27" xfId="0" applyFont="1" applyFill="1" applyBorder="1" applyAlignment="1" applyProtection="1">
      <alignment vertical="center"/>
    </xf>
    <xf numFmtId="0" fontId="2" fillId="12" borderId="54" xfId="0" applyFont="1" applyFill="1" applyBorder="1" applyAlignment="1" applyProtection="1">
      <alignment horizontal="right" vertical="center"/>
    </xf>
    <xf numFmtId="0" fontId="8" fillId="7" borderId="29" xfId="0" applyFont="1" applyFill="1" applyBorder="1" applyAlignment="1" applyProtection="1">
      <alignment horizontal="right" vertical="center" wrapText="1"/>
    </xf>
    <xf numFmtId="0" fontId="2" fillId="2" borderId="55" xfId="0" applyFont="1" applyFill="1" applyBorder="1" applyAlignment="1" applyProtection="1">
      <alignment horizontal="center" vertical="center"/>
    </xf>
    <xf numFmtId="0" fontId="6" fillId="12" borderId="35" xfId="0" applyFont="1" applyFill="1" applyBorder="1" applyAlignment="1" applyProtection="1">
      <alignment horizontal="left" vertical="top" wrapText="1"/>
      <protection locked="0"/>
    </xf>
    <xf numFmtId="0" fontId="0" fillId="0" borderId="22" xfId="0" applyBorder="1" applyAlignment="1" applyProtection="1">
      <alignment horizontal="center" vertical="top"/>
      <protection locked="0"/>
    </xf>
    <xf numFmtId="2" fontId="2" fillId="2" borderId="58" xfId="0" applyNumberFormat="1" applyFont="1" applyFill="1" applyBorder="1" applyAlignment="1" applyProtection="1">
      <alignment horizontal="center" vertical="center"/>
    </xf>
    <xf numFmtId="0" fontId="2" fillId="2" borderId="54" xfId="0" applyFont="1" applyFill="1" applyBorder="1" applyAlignment="1" applyProtection="1">
      <alignment horizontal="center" vertical="center"/>
    </xf>
    <xf numFmtId="0" fontId="2" fillId="2" borderId="49" xfId="0" applyFont="1" applyFill="1" applyBorder="1" applyAlignment="1" applyProtection="1">
      <alignment vertical="center"/>
    </xf>
    <xf numFmtId="0" fontId="2" fillId="9" borderId="24" xfId="0" applyFont="1" applyFill="1" applyBorder="1" applyAlignment="1" applyProtection="1">
      <alignment vertical="center"/>
    </xf>
    <xf numFmtId="0" fontId="2" fillId="15" borderId="24" xfId="0" applyFont="1" applyFill="1" applyBorder="1" applyAlignment="1" applyProtection="1">
      <alignment vertical="center"/>
    </xf>
    <xf numFmtId="0" fontId="2" fillId="15" borderId="40" xfId="0" applyFont="1" applyFill="1" applyBorder="1" applyAlignment="1" applyProtection="1">
      <alignment vertical="center"/>
    </xf>
    <xf numFmtId="0" fontId="2" fillId="15" borderId="25" xfId="0" applyFont="1" applyFill="1" applyBorder="1" applyAlignment="1" applyProtection="1">
      <alignment vertical="center"/>
    </xf>
    <xf numFmtId="0" fontId="7" fillId="16" borderId="26" xfId="0" applyFont="1" applyFill="1" applyBorder="1" applyAlignment="1" applyProtection="1">
      <alignment horizontal="left" vertical="center"/>
    </xf>
    <xf numFmtId="0" fontId="7" fillId="16" borderId="6" xfId="0" applyFont="1" applyFill="1" applyBorder="1" applyAlignment="1" applyProtection="1">
      <alignment horizontal="left" vertical="center"/>
    </xf>
    <xf numFmtId="0" fontId="7" fillId="16" borderId="7" xfId="0" applyFont="1" applyFill="1" applyBorder="1" applyAlignment="1" applyProtection="1">
      <alignment horizontal="left" vertical="center"/>
    </xf>
    <xf numFmtId="0" fontId="7" fillId="16" borderId="2" xfId="0" applyFont="1" applyFill="1" applyBorder="1" applyAlignment="1" applyProtection="1">
      <alignment horizontal="right" vertical="center"/>
    </xf>
    <xf numFmtId="0" fontId="2" fillId="13" borderId="24" xfId="0" applyFont="1" applyFill="1" applyBorder="1" applyAlignment="1" applyProtection="1">
      <alignment vertical="center"/>
    </xf>
    <xf numFmtId="0" fontId="2" fillId="13" borderId="25" xfId="0" applyFont="1" applyFill="1" applyBorder="1" applyAlignment="1" applyProtection="1">
      <alignment vertical="center"/>
    </xf>
    <xf numFmtId="0" fontId="7" fillId="14" borderId="26" xfId="0" applyFont="1" applyFill="1" applyBorder="1" applyAlignment="1" applyProtection="1">
      <alignment horizontal="left" vertical="center" wrapText="1"/>
    </xf>
    <xf numFmtId="0" fontId="7" fillId="14" borderId="6" xfId="0" applyFont="1" applyFill="1" applyBorder="1" applyAlignment="1" applyProtection="1">
      <alignment horizontal="left" vertical="center"/>
    </xf>
    <xf numFmtId="0" fontId="7" fillId="14" borderId="7" xfId="0" applyFont="1" applyFill="1" applyBorder="1" applyAlignment="1" applyProtection="1">
      <alignment horizontal="left" vertical="center" wrapText="1"/>
    </xf>
    <xf numFmtId="0" fontId="7" fillId="14" borderId="14" xfId="0" applyFont="1" applyFill="1" applyBorder="1" applyAlignment="1" applyProtection="1">
      <alignment horizontal="right" vertical="center"/>
    </xf>
    <xf numFmtId="0" fontId="2" fillId="17" borderId="24" xfId="0" applyFont="1" applyFill="1" applyBorder="1" applyAlignment="1" applyProtection="1">
      <alignment vertical="center"/>
    </xf>
    <xf numFmtId="0" fontId="2" fillId="17" borderId="25" xfId="0" applyFont="1" applyFill="1" applyBorder="1" applyAlignment="1" applyProtection="1">
      <alignment vertical="center"/>
    </xf>
    <xf numFmtId="0" fontId="7" fillId="18" borderId="17" xfId="0" applyFont="1" applyFill="1" applyBorder="1" applyAlignment="1" applyProtection="1">
      <alignment horizontal="left" vertical="center"/>
    </xf>
    <xf numFmtId="0" fontId="7" fillId="18" borderId="7" xfId="0" applyFont="1" applyFill="1" applyBorder="1" applyAlignment="1" applyProtection="1">
      <alignment horizontal="left" vertical="center"/>
    </xf>
    <xf numFmtId="0" fontId="2" fillId="9" borderId="25" xfId="0" applyFont="1" applyFill="1" applyBorder="1" applyAlignment="1" applyProtection="1">
      <alignment vertical="center"/>
    </xf>
    <xf numFmtId="0" fontId="7" fillId="8" borderId="17" xfId="0" applyFont="1" applyFill="1" applyBorder="1" applyAlignment="1" applyProtection="1">
      <alignment horizontal="left" vertical="center" wrapText="1"/>
    </xf>
    <xf numFmtId="0" fontId="7" fillId="8" borderId="3" xfId="0" applyFont="1" applyFill="1" applyBorder="1" applyAlignment="1" applyProtection="1">
      <alignment horizontal="left" vertical="center" wrapText="1"/>
    </xf>
    <xf numFmtId="0" fontId="7" fillId="8" borderId="2" xfId="0" applyFont="1" applyFill="1" applyBorder="1" applyAlignment="1" applyProtection="1">
      <alignment horizontal="left" vertical="center"/>
    </xf>
    <xf numFmtId="0" fontId="7" fillId="8" borderId="5" xfId="0" applyFont="1" applyFill="1" applyBorder="1" applyAlignment="1" applyProtection="1">
      <alignment horizontal="left" vertical="center" wrapText="1"/>
    </xf>
    <xf numFmtId="0" fontId="7" fillId="8" borderId="14" xfId="0" applyFont="1" applyFill="1" applyBorder="1" applyAlignment="1" applyProtection="1">
      <alignment horizontal="right" vertical="center" wrapText="1"/>
    </xf>
    <xf numFmtId="0" fontId="2" fillId="22" borderId="24" xfId="0" applyFont="1" applyFill="1" applyBorder="1" applyAlignment="1" applyProtection="1">
      <alignment horizontal="left" vertical="center"/>
    </xf>
    <xf numFmtId="2" fontId="2" fillId="22" borderId="25" xfId="0" applyNumberFormat="1" applyFont="1" applyFill="1" applyBorder="1" applyAlignment="1" applyProtection="1">
      <alignment horizontal="left" vertical="center"/>
    </xf>
    <xf numFmtId="0" fontId="2" fillId="22" borderId="25" xfId="0" applyFont="1" applyFill="1" applyBorder="1" applyAlignment="1" applyProtection="1">
      <alignment horizontal="left" vertical="center"/>
    </xf>
    <xf numFmtId="0" fontId="7" fillId="23" borderId="2" xfId="0" applyFont="1" applyFill="1" applyBorder="1" applyAlignment="1" applyProtection="1">
      <alignment horizontal="left" vertical="center"/>
    </xf>
    <xf numFmtId="0" fontId="7" fillId="23" borderId="14" xfId="0" applyFont="1" applyFill="1" applyBorder="1" applyAlignment="1" applyProtection="1">
      <alignment horizontal="right" vertical="center"/>
    </xf>
    <xf numFmtId="0" fontId="7" fillId="18" borderId="14" xfId="0" applyFont="1" applyFill="1" applyBorder="1" applyAlignment="1" applyProtection="1">
      <alignment horizontal="right" vertical="center"/>
    </xf>
    <xf numFmtId="0" fontId="9" fillId="0" borderId="1" xfId="0" applyFont="1" applyBorder="1" applyAlignment="1" applyProtection="1">
      <alignment horizontal="left" vertical="center" wrapText="1"/>
      <protection locked="0"/>
    </xf>
    <xf numFmtId="2" fontId="7" fillId="24" borderId="14" xfId="0" applyNumberFormat="1" applyFont="1" applyFill="1" applyBorder="1" applyAlignment="1" applyProtection="1">
      <alignment horizontal="center" vertical="center"/>
    </xf>
    <xf numFmtId="0" fontId="7" fillId="24" borderId="14" xfId="0" applyFont="1" applyFill="1" applyBorder="1" applyAlignment="1" applyProtection="1">
      <alignment horizontal="center" vertical="center"/>
    </xf>
    <xf numFmtId="0" fontId="2" fillId="2" borderId="53" xfId="0" applyFont="1" applyFill="1" applyBorder="1" applyAlignment="1" applyProtection="1">
      <alignment horizontal="center" vertical="center"/>
    </xf>
    <xf numFmtId="0" fontId="2" fillId="2" borderId="59" xfId="0" applyFont="1" applyFill="1" applyBorder="1" applyAlignment="1" applyProtection="1">
      <alignment horizontal="center" vertical="center"/>
    </xf>
    <xf numFmtId="0" fontId="6" fillId="7" borderId="22" xfId="0" applyFont="1" applyFill="1" applyBorder="1" applyAlignment="1" applyProtection="1">
      <alignment vertical="top" wrapText="1"/>
    </xf>
    <xf numFmtId="0" fontId="11" fillId="5" borderId="61" xfId="0" applyFont="1" applyFill="1" applyBorder="1" applyAlignment="1" applyProtection="1">
      <alignment horizontal="left" vertical="center" wrapText="1"/>
      <protection locked="0"/>
    </xf>
    <xf numFmtId="0" fontId="2" fillId="2" borderId="57" xfId="0" applyFont="1" applyFill="1" applyBorder="1" applyAlignment="1" applyProtection="1">
      <alignment horizontal="center" vertical="center"/>
    </xf>
    <xf numFmtId="2" fontId="2" fillId="4" borderId="57" xfId="0" applyNumberFormat="1" applyFont="1" applyFill="1" applyBorder="1" applyAlignment="1" applyProtection="1">
      <alignment horizontal="center" vertical="center"/>
    </xf>
    <xf numFmtId="0" fontId="11" fillId="5" borderId="62" xfId="0" applyFont="1" applyFill="1" applyBorder="1" applyAlignment="1" applyProtection="1">
      <alignment horizontal="left" vertical="center" wrapText="1"/>
      <protection locked="0"/>
    </xf>
    <xf numFmtId="0" fontId="0" fillId="0" borderId="0" xfId="0" applyProtection="1"/>
    <xf numFmtId="0" fontId="0" fillId="0" borderId="2" xfId="0" applyBorder="1" applyAlignment="1" applyProtection="1">
      <alignment horizontal="center" vertical="top"/>
    </xf>
    <xf numFmtId="0" fontId="3" fillId="0" borderId="1" xfId="0" applyFont="1" applyBorder="1" applyAlignment="1" applyProtection="1">
      <alignment horizontal="left" vertical="top" wrapText="1" indent="2"/>
    </xf>
    <xf numFmtId="0" fontId="6" fillId="11" borderId="22" xfId="0" applyFont="1" applyFill="1" applyBorder="1" applyAlignment="1" applyProtection="1">
      <alignment horizontal="left" vertical="top" wrapText="1"/>
    </xf>
    <xf numFmtId="0" fontId="6" fillId="11" borderId="22" xfId="0" applyFont="1" applyFill="1" applyBorder="1" applyAlignment="1" applyProtection="1">
      <alignment horizontal="left" vertical="center" wrapText="1"/>
    </xf>
    <xf numFmtId="0" fontId="6" fillId="14" borderId="22" xfId="0" applyFont="1" applyFill="1" applyBorder="1" applyAlignment="1" applyProtection="1">
      <alignment horizontal="left" vertical="top" wrapText="1"/>
    </xf>
    <xf numFmtId="0" fontId="6" fillId="14" borderId="22" xfId="0" applyFont="1" applyFill="1" applyBorder="1" applyAlignment="1" applyProtection="1">
      <alignment wrapText="1"/>
    </xf>
    <xf numFmtId="0" fontId="6" fillId="26" borderId="22" xfId="0" applyFont="1" applyFill="1" applyBorder="1" applyAlignment="1" applyProtection="1">
      <alignment wrapText="1"/>
    </xf>
    <xf numFmtId="0" fontId="6" fillId="26" borderId="22" xfId="0" applyFont="1" applyFill="1" applyBorder="1" applyAlignment="1" applyProtection="1">
      <alignment vertical="top" wrapText="1"/>
    </xf>
    <xf numFmtId="0" fontId="6" fillId="19" borderId="22" xfId="0" applyFont="1" applyFill="1" applyBorder="1" applyAlignment="1" applyProtection="1">
      <alignment vertical="top" wrapText="1"/>
    </xf>
    <xf numFmtId="0" fontId="6" fillId="9" borderId="22" xfId="0" applyFont="1" applyFill="1" applyBorder="1" applyAlignment="1" applyProtection="1">
      <alignment horizontal="left" vertical="top" wrapText="1"/>
    </xf>
    <xf numFmtId="0" fontId="6" fillId="21" borderId="22" xfId="0" applyFont="1" applyFill="1" applyBorder="1" applyAlignment="1" applyProtection="1">
      <alignment vertical="top" wrapText="1"/>
    </xf>
    <xf numFmtId="0" fontId="6" fillId="21" borderId="22" xfId="0" applyFont="1" applyFill="1" applyBorder="1" applyProtection="1"/>
    <xf numFmtId="0" fontId="0" fillId="0" borderId="0" xfId="0" applyAlignment="1" applyProtection="1">
      <alignment vertical="center"/>
    </xf>
    <xf numFmtId="0" fontId="7" fillId="0" borderId="0" xfId="0" applyFont="1" applyAlignment="1" applyProtection="1">
      <alignment vertical="center"/>
    </xf>
    <xf numFmtId="0" fontId="2" fillId="0" borderId="0" xfId="0" applyFont="1" applyAlignment="1" applyProtection="1">
      <alignment horizontal="center" vertical="center"/>
    </xf>
    <xf numFmtId="0" fontId="2" fillId="0" borderId="0" xfId="0" applyFont="1" applyAlignment="1" applyProtection="1">
      <alignment vertical="center"/>
    </xf>
    <xf numFmtId="0" fontId="7" fillId="0" borderId="0" xfId="0" applyFont="1" applyAlignment="1" applyProtection="1">
      <alignment horizontal="left" vertical="center"/>
    </xf>
    <xf numFmtId="0" fontId="2" fillId="0" borderId="0" xfId="0" applyFont="1" applyFill="1" applyAlignment="1" applyProtection="1">
      <alignment horizontal="center" vertical="center"/>
    </xf>
    <xf numFmtId="0" fontId="7" fillId="2" borderId="14" xfId="0" applyFont="1" applyFill="1" applyBorder="1" applyAlignment="1" applyProtection="1">
      <alignment vertical="center"/>
    </xf>
    <xf numFmtId="0" fontId="7" fillId="0" borderId="0" xfId="0" applyFont="1" applyFill="1" applyAlignment="1" applyProtection="1">
      <alignment horizontal="left" vertical="center"/>
    </xf>
    <xf numFmtId="0" fontId="0" fillId="0" borderId="0" xfId="0" applyAlignment="1" applyProtection="1">
      <alignment horizontal="center"/>
    </xf>
    <xf numFmtId="0" fontId="13" fillId="0" borderId="0" xfId="0" applyFont="1" applyAlignment="1" applyProtection="1">
      <alignment horizontal="left"/>
    </xf>
    <xf numFmtId="0" fontId="7" fillId="0" borderId="0" xfId="0" quotePrefix="1" applyFont="1" applyProtection="1"/>
    <xf numFmtId="0" fontId="0" fillId="4" borderId="0" xfId="0" applyFill="1" applyProtection="1"/>
    <xf numFmtId="0" fontId="2" fillId="15" borderId="23" xfId="0" applyFont="1" applyFill="1" applyBorder="1" applyAlignment="1" applyProtection="1">
      <alignment horizontal="left" vertical="center"/>
    </xf>
    <xf numFmtId="0" fontId="2" fillId="15" borderId="40" xfId="0" applyFont="1" applyFill="1" applyBorder="1" applyAlignment="1" applyProtection="1">
      <alignment horizontal="left" vertical="center"/>
    </xf>
    <xf numFmtId="0" fontId="2" fillId="0" borderId="0" xfId="0" applyFont="1" applyFill="1" applyAlignment="1" applyProtection="1">
      <alignment horizontal="center"/>
    </xf>
    <xf numFmtId="0" fontId="2" fillId="16" borderId="23" xfId="0" applyFont="1" applyFill="1" applyBorder="1" applyAlignment="1" applyProtection="1">
      <alignment horizontal="left" vertical="center"/>
    </xf>
    <xf numFmtId="0" fontId="2" fillId="16" borderId="40" xfId="0" applyFont="1" applyFill="1" applyBorder="1" applyAlignment="1" applyProtection="1">
      <alignment horizontal="left" vertical="center" wrapText="1"/>
    </xf>
    <xf numFmtId="0" fontId="0" fillId="2" borderId="22" xfId="0" applyFill="1" applyBorder="1" applyAlignment="1" applyProtection="1">
      <alignment horizontal="center" vertical="top"/>
    </xf>
    <xf numFmtId="0" fontId="2" fillId="0" borderId="0" xfId="0" applyFont="1" applyFill="1" applyAlignment="1" applyProtection="1">
      <alignment horizontal="left" vertical="center"/>
    </xf>
    <xf numFmtId="0" fontId="2" fillId="0" borderId="27" xfId="0" applyFont="1" applyFill="1" applyBorder="1" applyAlignment="1" applyProtection="1">
      <alignment horizontal="center" vertical="center"/>
    </xf>
    <xf numFmtId="0" fontId="2" fillId="16" borderId="0" xfId="0" applyFont="1" applyFill="1" applyAlignment="1" applyProtection="1">
      <alignment vertical="center"/>
    </xf>
    <xf numFmtId="0" fontId="2" fillId="16" borderId="0" xfId="0" applyFont="1" applyFill="1" applyBorder="1" applyAlignment="1" applyProtection="1">
      <alignment horizontal="left" vertical="center" wrapText="1"/>
    </xf>
    <xf numFmtId="0" fontId="2" fillId="16" borderId="25" xfId="0" applyFont="1" applyFill="1" applyBorder="1" applyAlignment="1" applyProtection="1">
      <alignment horizontal="left" vertical="center" wrapText="1"/>
    </xf>
    <xf numFmtId="0" fontId="9" fillId="0" borderId="0" xfId="0" applyFont="1" applyProtection="1"/>
    <xf numFmtId="0" fontId="2" fillId="0" borderId="0" xfId="0" applyFont="1" applyAlignment="1" applyProtection="1">
      <alignment horizontal="center"/>
    </xf>
    <xf numFmtId="0" fontId="2" fillId="13" borderId="2" xfId="0" applyFont="1" applyFill="1" applyBorder="1" applyAlignment="1" applyProtection="1">
      <alignment horizontal="left" vertical="center"/>
    </xf>
    <xf numFmtId="0" fontId="2" fillId="13" borderId="0" xfId="0" applyFont="1" applyFill="1" applyBorder="1" applyAlignment="1" applyProtection="1">
      <alignment horizontal="left" vertical="center"/>
    </xf>
    <xf numFmtId="0" fontId="2" fillId="13" borderId="40" xfId="0" applyFont="1" applyFill="1" applyBorder="1" applyAlignment="1" applyProtection="1">
      <alignment horizontal="left" vertical="center"/>
    </xf>
    <xf numFmtId="0" fontId="0" fillId="0" borderId="0" xfId="0" applyFill="1" applyAlignment="1" applyProtection="1">
      <alignment vertical="center"/>
    </xf>
    <xf numFmtId="0" fontId="2" fillId="14" borderId="24" xfId="0" applyFont="1" applyFill="1" applyBorder="1" applyAlignment="1" applyProtection="1">
      <alignment horizontal="left" vertical="center"/>
    </xf>
    <xf numFmtId="0" fontId="2" fillId="14" borderId="25" xfId="0" applyFont="1" applyFill="1" applyBorder="1" applyAlignment="1" applyProtection="1">
      <alignment horizontal="left" vertical="center" wrapText="1"/>
    </xf>
    <xf numFmtId="0" fontId="2" fillId="14" borderId="23" xfId="0" applyFont="1" applyFill="1" applyBorder="1" applyAlignment="1" applyProtection="1">
      <alignment horizontal="left" vertical="center"/>
    </xf>
    <xf numFmtId="0" fontId="2" fillId="14" borderId="40" xfId="0" applyFont="1" applyFill="1" applyBorder="1" applyAlignment="1" applyProtection="1">
      <alignment horizontal="left" vertical="center" wrapText="1"/>
    </xf>
    <xf numFmtId="0" fontId="2" fillId="14" borderId="0" xfId="0" applyFont="1" applyFill="1" applyBorder="1" applyAlignment="1" applyProtection="1">
      <alignment horizontal="left" vertical="center" wrapText="1"/>
    </xf>
    <xf numFmtId="0" fontId="2" fillId="14" borderId="27" xfId="0" applyFont="1" applyFill="1" applyBorder="1" applyAlignment="1" applyProtection="1">
      <alignment horizontal="left" vertical="center" wrapText="1"/>
    </xf>
    <xf numFmtId="0" fontId="9" fillId="0" borderId="0" xfId="0" applyFont="1" applyAlignment="1" applyProtection="1">
      <alignment vertical="center"/>
    </xf>
    <xf numFmtId="0" fontId="2" fillId="17" borderId="0" xfId="0" applyFont="1" applyFill="1" applyBorder="1" applyAlignment="1" applyProtection="1">
      <alignment horizontal="center" vertical="center"/>
    </xf>
    <xf numFmtId="0" fontId="11" fillId="17" borderId="40" xfId="0" applyFont="1" applyFill="1" applyBorder="1" applyAlignment="1" applyProtection="1">
      <alignment horizontal="left" vertical="center" wrapText="1"/>
    </xf>
    <xf numFmtId="0" fontId="2" fillId="18" borderId="23" xfId="0" applyFont="1" applyFill="1" applyBorder="1" applyAlignment="1" applyProtection="1">
      <alignment horizontal="left" vertical="center"/>
    </xf>
    <xf numFmtId="0" fontId="2" fillId="18" borderId="40" xfId="0" applyFont="1" applyFill="1" applyBorder="1" applyAlignment="1" applyProtection="1">
      <alignment horizontal="left" vertical="center" wrapText="1"/>
    </xf>
    <xf numFmtId="0" fontId="2" fillId="18" borderId="2" xfId="0" applyFont="1" applyFill="1" applyBorder="1" applyAlignment="1" applyProtection="1">
      <alignment horizontal="left" vertical="center"/>
    </xf>
    <xf numFmtId="0" fontId="2" fillId="18" borderId="0" xfId="0" applyFont="1" applyFill="1" applyBorder="1" applyAlignment="1" applyProtection="1">
      <alignment horizontal="left" vertical="center"/>
    </xf>
    <xf numFmtId="0" fontId="2" fillId="18" borderId="40" xfId="0" applyFont="1" applyFill="1" applyBorder="1" applyAlignment="1" applyProtection="1">
      <alignment horizontal="left" vertical="center"/>
    </xf>
    <xf numFmtId="0" fontId="2" fillId="18" borderId="2" xfId="0" applyFont="1" applyFill="1" applyBorder="1" applyAlignment="1" applyProtection="1">
      <alignment vertical="center"/>
    </xf>
    <xf numFmtId="0" fontId="2" fillId="18" borderId="0" xfId="0" applyFont="1" applyFill="1" applyBorder="1" applyAlignment="1" applyProtection="1">
      <alignment vertical="center" wrapText="1"/>
    </xf>
    <xf numFmtId="0" fontId="2" fillId="18" borderId="25" xfId="0" applyFont="1" applyFill="1" applyBorder="1" applyAlignment="1" applyProtection="1">
      <alignment vertical="center" wrapText="1"/>
    </xf>
    <xf numFmtId="2" fontId="2" fillId="2" borderId="50" xfId="0" applyNumberFormat="1" applyFont="1" applyFill="1" applyBorder="1" applyAlignment="1" applyProtection="1">
      <alignment horizontal="center" vertical="center"/>
    </xf>
    <xf numFmtId="0" fontId="2" fillId="18" borderId="0" xfId="0" applyFont="1" applyFill="1" applyBorder="1" applyAlignment="1" applyProtection="1">
      <alignment horizontal="left" vertical="center" wrapText="1"/>
    </xf>
    <xf numFmtId="0" fontId="2" fillId="18" borderId="25" xfId="0" applyFont="1" applyFill="1" applyBorder="1" applyAlignment="1" applyProtection="1">
      <alignment horizontal="left" vertical="center" wrapText="1"/>
    </xf>
    <xf numFmtId="0" fontId="9" fillId="0" borderId="0" xfId="0" applyFont="1" applyAlignment="1" applyProtection="1">
      <alignment vertical="top"/>
    </xf>
    <xf numFmtId="0" fontId="0" fillId="0" borderId="0" xfId="0" applyAlignment="1" applyProtection="1">
      <alignment vertical="top" wrapText="1"/>
    </xf>
    <xf numFmtId="0" fontId="2" fillId="9" borderId="23" xfId="0" applyFont="1" applyFill="1" applyBorder="1" applyAlignment="1" applyProtection="1">
      <alignment horizontal="left" vertical="center"/>
    </xf>
    <xf numFmtId="0" fontId="2" fillId="9" borderId="40" xfId="0" applyFont="1" applyFill="1" applyBorder="1" applyAlignment="1" applyProtection="1">
      <alignment horizontal="left" vertical="center" wrapText="1"/>
    </xf>
    <xf numFmtId="0" fontId="0" fillId="0" borderId="0" xfId="0" applyFill="1" applyAlignment="1" applyProtection="1">
      <alignment vertical="top"/>
    </xf>
    <xf numFmtId="0" fontId="15" fillId="0" borderId="0" xfId="0" applyFont="1" applyFill="1" applyAlignment="1" applyProtection="1">
      <alignment vertical="top"/>
    </xf>
    <xf numFmtId="0" fontId="0" fillId="0" borderId="0" xfId="0" applyAlignment="1" applyProtection="1">
      <alignment vertical="top"/>
    </xf>
    <xf numFmtId="0" fontId="13" fillId="0" borderId="0" xfId="0" applyFont="1" applyFill="1" applyAlignment="1" applyProtection="1">
      <alignment vertical="top"/>
    </xf>
    <xf numFmtId="0" fontId="13" fillId="0" borderId="0" xfId="0" applyFont="1" applyProtection="1"/>
    <xf numFmtId="0" fontId="2" fillId="22" borderId="23" xfId="0" applyFont="1" applyFill="1" applyBorder="1" applyAlignment="1" applyProtection="1">
      <alignment horizontal="left" vertical="center"/>
    </xf>
    <xf numFmtId="0" fontId="2" fillId="22" borderId="40" xfId="0" applyFont="1" applyFill="1" applyBorder="1" applyAlignment="1" applyProtection="1">
      <alignment horizontal="left" vertical="center" wrapText="1"/>
    </xf>
    <xf numFmtId="0" fontId="2" fillId="0" borderId="0" xfId="0" applyFont="1" applyAlignment="1" applyProtection="1">
      <alignment vertical="top"/>
    </xf>
    <xf numFmtId="0" fontId="14" fillId="0" borderId="0" xfId="0" applyFont="1" applyProtection="1"/>
    <xf numFmtId="0" fontId="6" fillId="0" borderId="0" xfId="0" applyFont="1" applyBorder="1" applyProtection="1"/>
    <xf numFmtId="0" fontId="0" fillId="0" borderId="0" xfId="0" applyBorder="1" applyAlignment="1" applyProtection="1">
      <alignment horizontal="center" vertical="top"/>
    </xf>
    <xf numFmtId="0" fontId="0" fillId="2" borderId="43" xfId="0" applyFill="1" applyBorder="1" applyAlignment="1" applyProtection="1">
      <alignment horizontal="center" vertical="top"/>
    </xf>
    <xf numFmtId="0" fontId="0" fillId="2" borderId="47" xfId="0" applyFill="1" applyBorder="1" applyAlignment="1" applyProtection="1">
      <alignment horizontal="center" vertical="top"/>
    </xf>
    <xf numFmtId="0" fontId="0" fillId="0" borderId="67" xfId="0" applyBorder="1" applyAlignment="1" applyProtection="1">
      <alignment horizontal="center" vertical="top"/>
      <protection locked="0"/>
    </xf>
    <xf numFmtId="0" fontId="0" fillId="0" borderId="72" xfId="0" applyBorder="1" applyAlignment="1" applyProtection="1">
      <alignment horizontal="center" vertical="top"/>
      <protection locked="0"/>
    </xf>
    <xf numFmtId="0" fontId="0" fillId="0" borderId="70" xfId="0" applyBorder="1" applyAlignment="1" applyProtection="1">
      <alignment horizontal="center" vertical="top"/>
      <protection locked="0"/>
    </xf>
    <xf numFmtId="0" fontId="0" fillId="0" borderId="64" xfId="0" applyBorder="1" applyAlignment="1" applyProtection="1">
      <alignment horizontal="center" vertical="top"/>
      <protection locked="0"/>
    </xf>
    <xf numFmtId="0" fontId="0" fillId="0" borderId="35" xfId="0" applyBorder="1" applyAlignment="1" applyProtection="1">
      <alignment horizontal="center" vertical="top"/>
      <protection locked="0"/>
    </xf>
    <xf numFmtId="0" fontId="2" fillId="18" borderId="41" xfId="0" applyFont="1" applyFill="1" applyBorder="1" applyAlignment="1" applyProtection="1">
      <alignment vertical="center" wrapText="1"/>
    </xf>
    <xf numFmtId="0" fontId="2" fillId="18" borderId="40" xfId="0" applyFont="1" applyFill="1" applyBorder="1" applyAlignment="1" applyProtection="1">
      <alignment vertical="center" wrapText="1"/>
    </xf>
    <xf numFmtId="0" fontId="0" fillId="2" borderId="36" xfId="0" applyFill="1" applyBorder="1" applyAlignment="1" applyProtection="1">
      <alignment horizontal="center" vertical="top"/>
    </xf>
    <xf numFmtId="0" fontId="0" fillId="2" borderId="72" xfId="0" applyFill="1" applyBorder="1" applyAlignment="1" applyProtection="1">
      <alignment horizontal="center" vertical="top"/>
    </xf>
    <xf numFmtId="0" fontId="6" fillId="12" borderId="70" xfId="0" applyFont="1" applyFill="1" applyBorder="1" applyAlignment="1" applyProtection="1">
      <alignment horizontal="left" vertical="top" wrapText="1"/>
      <protection locked="0"/>
    </xf>
    <xf numFmtId="0" fontId="0" fillId="2" borderId="70" xfId="0" applyFill="1" applyBorder="1" applyAlignment="1" applyProtection="1">
      <alignment horizontal="center" vertical="top"/>
    </xf>
    <xf numFmtId="0" fontId="0" fillId="2" borderId="64" xfId="0" applyFill="1" applyBorder="1" applyAlignment="1" applyProtection="1">
      <alignment horizontal="center" vertical="top"/>
    </xf>
    <xf numFmtId="0" fontId="0" fillId="0" borderId="36" xfId="0" applyBorder="1" applyAlignment="1" applyProtection="1">
      <alignment horizontal="center" vertical="top"/>
      <protection locked="0"/>
    </xf>
    <xf numFmtId="0" fontId="0" fillId="2" borderId="67" xfId="0" applyFill="1" applyBorder="1" applyAlignment="1" applyProtection="1">
      <alignment horizontal="center" vertical="top"/>
    </xf>
    <xf numFmtId="0" fontId="0" fillId="2" borderId="66" xfId="0" applyFill="1" applyBorder="1" applyAlignment="1" applyProtection="1">
      <alignment horizontal="center" vertical="top"/>
    </xf>
    <xf numFmtId="0" fontId="6" fillId="11" borderId="64" xfId="0" applyFont="1" applyFill="1" applyBorder="1" applyAlignment="1" applyProtection="1">
      <alignment horizontal="left" vertical="top" wrapText="1"/>
      <protection locked="0"/>
    </xf>
    <xf numFmtId="0" fontId="2" fillId="16" borderId="41" xfId="0" applyFont="1" applyFill="1" applyBorder="1" applyAlignment="1" applyProtection="1">
      <alignment horizontal="left" vertical="center" wrapText="1"/>
    </xf>
    <xf numFmtId="0" fontId="11" fillId="5" borderId="50" xfId="0" applyFont="1" applyFill="1" applyBorder="1" applyAlignment="1" applyProtection="1">
      <alignment horizontal="left" vertical="center" wrapText="1"/>
      <protection locked="0"/>
    </xf>
    <xf numFmtId="0" fontId="0" fillId="0" borderId="63" xfId="0" applyBorder="1" applyAlignment="1" applyProtection="1">
      <alignment horizontal="center" vertical="top"/>
      <protection locked="0"/>
    </xf>
    <xf numFmtId="0" fontId="2" fillId="11" borderId="49" xfId="0" applyFont="1" applyFill="1" applyBorder="1" applyAlignment="1" applyProtection="1">
      <alignment horizontal="right" vertical="center"/>
    </xf>
    <xf numFmtId="0" fontId="6" fillId="11" borderId="63" xfId="0" applyFont="1" applyFill="1" applyBorder="1" applyAlignment="1" applyProtection="1">
      <alignment horizontal="left" vertical="top" wrapText="1"/>
      <protection locked="0"/>
    </xf>
    <xf numFmtId="0" fontId="6" fillId="12" borderId="63" xfId="0" applyFont="1" applyFill="1" applyBorder="1" applyAlignment="1" applyProtection="1">
      <alignment horizontal="left" vertical="top" wrapText="1"/>
      <protection locked="0"/>
    </xf>
    <xf numFmtId="0" fontId="2" fillId="14" borderId="39" xfId="0" applyFont="1" applyFill="1" applyBorder="1" applyAlignment="1" applyProtection="1">
      <alignment horizontal="left" vertical="center"/>
    </xf>
    <xf numFmtId="0" fontId="2" fillId="14" borderId="71" xfId="0" applyFont="1" applyFill="1" applyBorder="1" applyAlignment="1" applyProtection="1">
      <alignment horizontal="left" vertical="center" wrapText="1"/>
    </xf>
    <xf numFmtId="0" fontId="2" fillId="12" borderId="24" xfId="0" applyFont="1" applyFill="1" applyBorder="1" applyAlignment="1" applyProtection="1">
      <alignment vertical="center"/>
    </xf>
    <xf numFmtId="0" fontId="2" fillId="12" borderId="21" xfId="0" applyFont="1" applyFill="1" applyBorder="1" applyAlignment="1" applyProtection="1">
      <alignment vertical="center"/>
    </xf>
    <xf numFmtId="0" fontId="6" fillId="12" borderId="64" xfId="0" applyFont="1" applyFill="1" applyBorder="1" applyAlignment="1" applyProtection="1">
      <alignment horizontal="left" vertical="top" wrapText="1"/>
      <protection locked="0"/>
    </xf>
    <xf numFmtId="0" fontId="6" fillId="19" borderId="64" xfId="0" applyFont="1" applyFill="1" applyBorder="1" applyAlignment="1" applyProtection="1">
      <alignment vertical="top" wrapText="1"/>
      <protection locked="0"/>
    </xf>
    <xf numFmtId="0" fontId="11" fillId="5" borderId="28" xfId="0" applyFont="1" applyFill="1" applyBorder="1" applyAlignment="1" applyProtection="1">
      <alignment horizontal="left" vertical="center" wrapText="1"/>
      <protection locked="0"/>
    </xf>
    <xf numFmtId="0" fontId="6" fillId="19" borderId="63" xfId="0" applyFont="1" applyFill="1" applyBorder="1" applyAlignment="1" applyProtection="1">
      <alignment vertical="top" wrapText="1"/>
      <protection locked="0"/>
    </xf>
    <xf numFmtId="0" fontId="2" fillId="18" borderId="41" xfId="0" applyFont="1" applyFill="1" applyBorder="1" applyAlignment="1" applyProtection="1">
      <alignment horizontal="left" vertical="center" wrapText="1"/>
    </xf>
    <xf numFmtId="0" fontId="0" fillId="0" borderId="47" xfId="0" applyBorder="1" applyAlignment="1" applyProtection="1">
      <alignment horizontal="center" vertical="top"/>
      <protection locked="0"/>
    </xf>
    <xf numFmtId="0" fontId="0" fillId="2" borderId="56" xfId="0" applyFill="1" applyBorder="1" applyAlignment="1" applyProtection="1">
      <alignment horizontal="center" vertical="top"/>
    </xf>
    <xf numFmtId="0" fontId="2" fillId="18" borderId="67" xfId="0" applyFont="1" applyFill="1" applyBorder="1" applyAlignment="1" applyProtection="1">
      <alignment horizontal="left" vertical="center" wrapText="1"/>
    </xf>
    <xf numFmtId="0" fontId="2" fillId="18" borderId="31" xfId="0" applyFont="1" applyFill="1" applyBorder="1" applyAlignment="1" applyProtection="1">
      <alignment horizontal="left" vertical="center"/>
    </xf>
    <xf numFmtId="0" fontId="2" fillId="8" borderId="41" xfId="0" applyFont="1" applyFill="1" applyBorder="1" applyAlignment="1" applyProtection="1">
      <alignment horizontal="left" vertical="center" wrapText="1"/>
    </xf>
    <xf numFmtId="0" fontId="2" fillId="8" borderId="36" xfId="0" applyFont="1" applyFill="1" applyBorder="1" applyAlignment="1" applyProtection="1">
      <alignment horizontal="left" vertical="center" wrapText="1"/>
    </xf>
    <xf numFmtId="0" fontId="2" fillId="8" borderId="67" xfId="0" applyFont="1" applyFill="1" applyBorder="1" applyAlignment="1" applyProtection="1">
      <alignment horizontal="left" vertical="center" wrapText="1"/>
    </xf>
    <xf numFmtId="0" fontId="2" fillId="8" borderId="23" xfId="0" applyFont="1" applyFill="1" applyBorder="1" applyAlignment="1" applyProtection="1">
      <alignment horizontal="left" vertical="center"/>
    </xf>
    <xf numFmtId="0" fontId="2" fillId="8" borderId="40" xfId="0" applyFont="1" applyFill="1" applyBorder="1" applyAlignment="1" applyProtection="1">
      <alignment horizontal="left" vertical="center" wrapText="1"/>
    </xf>
    <xf numFmtId="0" fontId="2" fillId="8" borderId="31" xfId="0" applyFont="1" applyFill="1" applyBorder="1" applyAlignment="1" applyProtection="1">
      <alignment horizontal="left" vertical="center"/>
    </xf>
    <xf numFmtId="0" fontId="2" fillId="8" borderId="39" xfId="0" applyFont="1" applyFill="1" applyBorder="1" applyAlignment="1" applyProtection="1">
      <alignment horizontal="left" vertical="center" wrapText="1"/>
    </xf>
    <xf numFmtId="0" fontId="2" fillId="8" borderId="71" xfId="0" applyFont="1" applyFill="1" applyBorder="1" applyAlignment="1" applyProtection="1">
      <alignment horizontal="left" vertical="center" wrapText="1"/>
    </xf>
    <xf numFmtId="0" fontId="2" fillId="8" borderId="56" xfId="0" applyFont="1" applyFill="1" applyBorder="1" applyAlignment="1" applyProtection="1">
      <alignment horizontal="left" vertical="center" wrapText="1"/>
    </xf>
    <xf numFmtId="0" fontId="2" fillId="9" borderId="25" xfId="0" applyFont="1" applyFill="1" applyBorder="1" applyAlignment="1" applyProtection="1">
      <alignment horizontal="left" vertical="center" wrapText="1"/>
    </xf>
    <xf numFmtId="0" fontId="2" fillId="9" borderId="45" xfId="0" applyFont="1" applyFill="1" applyBorder="1" applyAlignment="1" applyProtection="1">
      <alignment horizontal="left" vertical="center" wrapText="1"/>
    </xf>
    <xf numFmtId="0" fontId="2" fillId="7" borderId="16" xfId="0" applyFont="1" applyFill="1" applyBorder="1" applyAlignment="1" applyProtection="1">
      <alignment vertical="top"/>
    </xf>
    <xf numFmtId="0" fontId="2" fillId="7" borderId="27" xfId="0" applyFont="1" applyFill="1" applyBorder="1" applyAlignment="1" applyProtection="1">
      <alignment vertical="top"/>
    </xf>
    <xf numFmtId="0" fontId="8" fillId="7" borderId="49" xfId="0" applyFont="1" applyFill="1" applyBorder="1" applyAlignment="1" applyProtection="1">
      <alignment horizontal="right" vertical="center" wrapText="1"/>
    </xf>
    <xf numFmtId="0" fontId="0" fillId="2" borderId="35" xfId="0" applyFill="1" applyBorder="1" applyAlignment="1" applyProtection="1">
      <alignment horizontal="center" vertical="top"/>
    </xf>
    <xf numFmtId="0" fontId="2" fillId="20" borderId="41" xfId="0" applyFont="1" applyFill="1" applyBorder="1" applyAlignment="1" applyProtection="1">
      <alignment vertical="top" wrapText="1"/>
    </xf>
    <xf numFmtId="0" fontId="2" fillId="20" borderId="67" xfId="0" applyFont="1" applyFill="1" applyBorder="1" applyAlignment="1" applyProtection="1">
      <alignment vertical="top" wrapText="1"/>
    </xf>
    <xf numFmtId="0" fontId="2" fillId="0" borderId="14" xfId="0" applyFont="1" applyFill="1" applyBorder="1" applyAlignment="1" applyProtection="1">
      <alignment horizontal="center" vertical="center"/>
    </xf>
    <xf numFmtId="0" fontId="2" fillId="0" borderId="14" xfId="0" applyFont="1" applyFill="1" applyBorder="1" applyAlignment="1" applyProtection="1">
      <alignment vertical="top"/>
    </xf>
    <xf numFmtId="0" fontId="2" fillId="0" borderId="0" xfId="0" applyFont="1" applyFill="1" applyBorder="1" applyAlignment="1" applyProtection="1"/>
    <xf numFmtId="0" fontId="2" fillId="2" borderId="23" xfId="0" applyFont="1" applyFill="1" applyBorder="1" applyAlignment="1" applyProtection="1">
      <alignment horizontal="center"/>
    </xf>
    <xf numFmtId="0" fontId="0" fillId="3" borderId="31" xfId="0" applyFill="1" applyBorder="1" applyAlignment="1" applyProtection="1">
      <alignment horizontal="center"/>
    </xf>
    <xf numFmtId="0" fontId="0" fillId="3" borderId="6" xfId="0" applyFill="1" applyBorder="1" applyAlignment="1" applyProtection="1">
      <alignment horizontal="center"/>
    </xf>
    <xf numFmtId="0" fontId="0" fillId="3" borderId="32" xfId="0" applyFill="1" applyBorder="1" applyAlignment="1" applyProtection="1">
      <alignment horizontal="center"/>
    </xf>
    <xf numFmtId="0" fontId="0" fillId="0" borderId="14" xfId="0" applyBorder="1" applyAlignment="1" applyProtection="1">
      <alignment horizontal="center"/>
    </xf>
    <xf numFmtId="0" fontId="9" fillId="7" borderId="63" xfId="0" applyFont="1" applyFill="1" applyBorder="1" applyAlignment="1" applyProtection="1">
      <alignment vertical="top" wrapText="1"/>
      <protection locked="0"/>
    </xf>
    <xf numFmtId="0" fontId="0" fillId="0" borderId="56" xfId="0" applyBorder="1" applyAlignment="1" applyProtection="1">
      <alignment horizontal="center" vertical="top"/>
      <protection locked="0"/>
    </xf>
    <xf numFmtId="0" fontId="9" fillId="7" borderId="64" xfId="0" applyFont="1" applyFill="1" applyBorder="1" applyAlignment="1" applyProtection="1">
      <alignment vertical="top" wrapText="1"/>
      <protection locked="0"/>
    </xf>
    <xf numFmtId="0" fontId="10" fillId="7" borderId="22" xfId="0" applyFont="1" applyFill="1" applyBorder="1" applyAlignment="1" applyProtection="1">
      <alignment vertical="top" wrapText="1"/>
      <protection locked="0"/>
    </xf>
    <xf numFmtId="0" fontId="10" fillId="7" borderId="47" xfId="0" applyFont="1" applyFill="1" applyBorder="1" applyAlignment="1" applyProtection="1">
      <alignment vertical="top" wrapText="1"/>
      <protection locked="0"/>
    </xf>
    <xf numFmtId="0" fontId="10" fillId="7" borderId="56" xfId="0" applyFont="1" applyFill="1" applyBorder="1" applyAlignment="1" applyProtection="1">
      <alignment vertical="top" wrapText="1"/>
      <protection locked="0"/>
    </xf>
    <xf numFmtId="0" fontId="10" fillId="7" borderId="64" xfId="0" applyFont="1" applyFill="1" applyBorder="1" applyAlignment="1" applyProtection="1">
      <alignment vertical="top" wrapText="1"/>
      <protection locked="0"/>
    </xf>
    <xf numFmtId="0" fontId="6" fillId="21" borderId="56" xfId="0" applyFont="1" applyFill="1" applyBorder="1" applyAlignment="1" applyProtection="1">
      <alignment vertical="top" wrapText="1"/>
      <protection locked="0"/>
    </xf>
    <xf numFmtId="0" fontId="6" fillId="21" borderId="22" xfId="0" applyFont="1" applyFill="1" applyBorder="1" applyAlignment="1" applyProtection="1">
      <alignment vertical="top" wrapText="1"/>
      <protection locked="0"/>
    </xf>
    <xf numFmtId="0" fontId="6" fillId="21" borderId="74" xfId="0" applyFont="1" applyFill="1" applyBorder="1" applyAlignment="1" applyProtection="1">
      <alignment vertical="top" wrapText="1"/>
      <protection locked="0"/>
    </xf>
    <xf numFmtId="0" fontId="6" fillId="21" borderId="64" xfId="0" applyFont="1" applyFill="1" applyBorder="1" applyAlignment="1" applyProtection="1">
      <alignment vertical="top" wrapText="1"/>
      <protection locked="0"/>
    </xf>
    <xf numFmtId="0" fontId="6" fillId="21" borderId="71" xfId="0" applyFont="1" applyFill="1" applyBorder="1" applyAlignment="1" applyProtection="1">
      <alignment vertical="top" wrapText="1"/>
      <protection locked="0"/>
    </xf>
    <xf numFmtId="2" fontId="7" fillId="0" borderId="17" xfId="0" applyNumberFormat="1" applyFont="1" applyFill="1" applyBorder="1" applyAlignment="1" applyProtection="1">
      <alignment horizontal="center" vertical="center"/>
      <protection locked="0"/>
    </xf>
    <xf numFmtId="2" fontId="7" fillId="0" borderId="3" xfId="0" applyNumberFormat="1" applyFont="1" applyFill="1" applyBorder="1" applyAlignment="1" applyProtection="1">
      <alignment horizontal="center" vertical="center"/>
      <protection locked="0"/>
    </xf>
    <xf numFmtId="2" fontId="7" fillId="0" borderId="5" xfId="0" applyNumberFormat="1" applyFont="1" applyFill="1" applyBorder="1" applyAlignment="1" applyProtection="1">
      <alignment horizontal="center" vertical="center"/>
      <protection locked="0"/>
    </xf>
    <xf numFmtId="2" fontId="7" fillId="0" borderId="20" xfId="0" applyNumberFormat="1" applyFont="1" applyFill="1" applyBorder="1" applyAlignment="1" applyProtection="1">
      <alignment horizontal="center" vertical="center"/>
      <protection locked="0"/>
    </xf>
    <xf numFmtId="2" fontId="7" fillId="0" borderId="12" xfId="0" applyNumberFormat="1" applyFont="1" applyFill="1" applyBorder="1" applyAlignment="1" applyProtection="1">
      <alignment horizontal="center" vertical="center"/>
      <protection locked="0"/>
    </xf>
    <xf numFmtId="0" fontId="9" fillId="0" borderId="47" xfId="0" applyFont="1" applyBorder="1" applyAlignment="1" applyProtection="1">
      <alignment horizontal="left" vertical="center" wrapText="1"/>
      <protection locked="0"/>
    </xf>
    <xf numFmtId="0" fontId="9" fillId="0" borderId="31" xfId="0" applyFont="1" applyBorder="1" applyAlignment="1" applyProtection="1">
      <alignment horizontal="left" vertical="center" wrapText="1"/>
      <protection locked="0"/>
    </xf>
    <xf numFmtId="0" fontId="9" fillId="0" borderId="6" xfId="0" applyFont="1" applyBorder="1" applyAlignment="1" applyProtection="1">
      <alignment horizontal="left" vertical="center" wrapText="1"/>
      <protection locked="0"/>
    </xf>
    <xf numFmtId="0" fontId="7" fillId="2" borderId="5" xfId="0" applyFont="1" applyFill="1" applyBorder="1" applyAlignment="1" applyProtection="1">
      <alignment horizontal="center" vertical="center"/>
    </xf>
    <xf numFmtId="0" fontId="7" fillId="23" borderId="4" xfId="0" applyFont="1" applyFill="1" applyBorder="1" applyAlignment="1" applyProtection="1">
      <alignment horizontal="left" vertical="center"/>
    </xf>
    <xf numFmtId="0" fontId="7" fillId="23" borderId="76" xfId="0" applyFont="1" applyFill="1" applyBorder="1" applyAlignment="1" applyProtection="1">
      <alignment horizontal="left" vertical="center"/>
    </xf>
    <xf numFmtId="0" fontId="7" fillId="23" borderId="5" xfId="0" applyFont="1" applyFill="1" applyBorder="1" applyAlignment="1" applyProtection="1">
      <alignment horizontal="left" vertical="center"/>
    </xf>
    <xf numFmtId="0" fontId="7" fillId="2" borderId="19" xfId="0" applyFont="1" applyFill="1" applyBorder="1" applyAlignment="1" applyProtection="1">
      <alignment horizontal="center" vertical="center"/>
    </xf>
    <xf numFmtId="2" fontId="2" fillId="2" borderId="57" xfId="0" applyNumberFormat="1" applyFont="1" applyFill="1" applyBorder="1" applyAlignment="1" applyProtection="1">
      <alignment horizontal="center" vertical="center"/>
    </xf>
    <xf numFmtId="0" fontId="12" fillId="0" borderId="0" xfId="0" applyFont="1" applyFill="1" applyBorder="1" applyAlignment="1" applyProtection="1">
      <alignment horizontal="center" vertical="center"/>
    </xf>
    <xf numFmtId="0" fontId="12" fillId="0" borderId="0" xfId="0" applyFont="1" applyFill="1" applyAlignment="1" applyProtection="1">
      <alignment horizontal="left" vertical="center"/>
    </xf>
    <xf numFmtId="0" fontId="4" fillId="30" borderId="1" xfId="0" applyFont="1" applyFill="1" applyBorder="1" applyAlignment="1" applyProtection="1">
      <alignment horizontal="left"/>
    </xf>
    <xf numFmtId="0" fontId="3" fillId="30" borderId="1" xfId="0" applyFont="1" applyFill="1" applyBorder="1" applyAlignment="1" applyProtection="1">
      <alignment horizontal="left" vertical="top" wrapText="1" indent="2"/>
    </xf>
    <xf numFmtId="0" fontId="12" fillId="6" borderId="21" xfId="0" applyFont="1" applyFill="1" applyBorder="1" applyAlignment="1" applyProtection="1">
      <alignment horizontal="left" vertical="center" wrapText="1"/>
    </xf>
    <xf numFmtId="0" fontId="0" fillId="0" borderId="15" xfId="0" applyBorder="1" applyAlignment="1" applyProtection="1">
      <alignment horizontal="center" wrapText="1"/>
    </xf>
    <xf numFmtId="0" fontId="2" fillId="4" borderId="28" xfId="0" applyFont="1" applyFill="1" applyBorder="1" applyAlignment="1" applyProtection="1">
      <alignment horizontal="center" wrapText="1"/>
    </xf>
    <xf numFmtId="0" fontId="7" fillId="0" borderId="33" xfId="0" applyFont="1" applyBorder="1" applyAlignment="1" applyProtection="1">
      <alignment horizontal="center" vertical="center" wrapText="1"/>
    </xf>
    <xf numFmtId="0" fontId="7" fillId="0" borderId="34" xfId="0" quotePrefix="1" applyFont="1" applyBorder="1" applyAlignment="1" applyProtection="1">
      <alignment horizontal="center" vertical="center" wrapText="1"/>
    </xf>
    <xf numFmtId="0" fontId="7" fillId="0" borderId="78" xfId="0" applyFont="1" applyBorder="1" applyAlignment="1" applyProtection="1">
      <alignment horizontal="center" vertical="center" wrapText="1"/>
    </xf>
    <xf numFmtId="0" fontId="22" fillId="30" borderId="28" xfId="0" applyFont="1" applyFill="1" applyBorder="1" applyAlignment="1" applyProtection="1">
      <alignment horizontal="center" vertical="center" wrapText="1"/>
    </xf>
    <xf numFmtId="0" fontId="2" fillId="4" borderId="45" xfId="0" applyFont="1" applyFill="1" applyBorder="1" applyAlignment="1" applyProtection="1">
      <alignment horizontal="center" vertical="center" wrapText="1"/>
    </xf>
    <xf numFmtId="0" fontId="22" fillId="30" borderId="45" xfId="0" applyFont="1" applyFill="1" applyBorder="1" applyAlignment="1" applyProtection="1">
      <alignment horizontal="center" vertical="center" wrapText="1"/>
    </xf>
    <xf numFmtId="0" fontId="0" fillId="0" borderId="56" xfId="0" applyBorder="1" applyAlignment="1" applyProtection="1">
      <alignment horizontal="center" vertical="center" wrapText="1"/>
    </xf>
    <xf numFmtId="0" fontId="0" fillId="0" borderId="47" xfId="0" applyBorder="1" applyAlignment="1" applyProtection="1">
      <alignment horizontal="center" vertical="center" wrapText="1"/>
    </xf>
    <xf numFmtId="0" fontId="7" fillId="0" borderId="72" xfId="0" quotePrefix="1" applyFont="1" applyBorder="1" applyAlignment="1" applyProtection="1">
      <alignment horizontal="center" vertical="center" wrapText="1"/>
    </xf>
    <xf numFmtId="0" fontId="22" fillId="30" borderId="8" xfId="0" applyFont="1" applyFill="1" applyBorder="1" applyAlignment="1" applyProtection="1">
      <alignment horizontal="center" vertical="center" wrapText="1"/>
    </xf>
    <xf numFmtId="0" fontId="2" fillId="28" borderId="11" xfId="0" applyFont="1" applyFill="1" applyBorder="1" applyAlignment="1" applyProtection="1">
      <alignment horizontal="center" vertical="center" wrapText="1"/>
    </xf>
    <xf numFmtId="0" fontId="2" fillId="29" borderId="12" xfId="0" applyFont="1" applyFill="1" applyBorder="1" applyAlignment="1" applyProtection="1">
      <alignment horizontal="center" vertical="center" wrapText="1"/>
    </xf>
    <xf numFmtId="0" fontId="2" fillId="27" borderId="12" xfId="0" applyFont="1" applyFill="1" applyBorder="1" applyAlignment="1" applyProtection="1">
      <alignment horizontal="center" vertical="center" wrapText="1"/>
    </xf>
    <xf numFmtId="0" fontId="2" fillId="10" borderId="12" xfId="0" applyFont="1" applyFill="1" applyBorder="1" applyAlignment="1" applyProtection="1">
      <alignment horizontal="center" vertical="center" wrapText="1"/>
    </xf>
    <xf numFmtId="0" fontId="2" fillId="0" borderId="44" xfId="0" applyFont="1" applyFill="1" applyBorder="1" applyAlignment="1" applyProtection="1">
      <alignment horizontal="center" vertical="center" wrapText="1"/>
    </xf>
    <xf numFmtId="2" fontId="7" fillId="0" borderId="0" xfId="0" quotePrefix="1" applyNumberFormat="1" applyFont="1" applyFill="1" applyAlignment="1" applyProtection="1">
      <alignment horizontal="center"/>
    </xf>
    <xf numFmtId="2" fontId="13" fillId="0" borderId="0" xfId="0" applyNumberFormat="1" applyFont="1" applyFill="1" applyAlignment="1" applyProtection="1">
      <alignment horizontal="left"/>
    </xf>
    <xf numFmtId="2" fontId="0" fillId="0" borderId="0" xfId="0" applyNumberFormat="1" applyFill="1" applyAlignment="1" applyProtection="1">
      <alignment horizontal="center"/>
    </xf>
    <xf numFmtId="2" fontId="0" fillId="0" borderId="0" xfId="0" applyNumberFormat="1" applyFill="1" applyBorder="1" applyAlignment="1" applyProtection="1">
      <alignment horizontal="center"/>
    </xf>
    <xf numFmtId="0" fontId="0" fillId="0" borderId="40" xfId="0" applyBorder="1" applyAlignment="1" applyProtection="1">
      <alignment horizontal="center"/>
    </xf>
    <xf numFmtId="0" fontId="7" fillId="2" borderId="77" xfId="0" applyFont="1" applyFill="1" applyBorder="1" applyAlignment="1" applyProtection="1">
      <alignment horizontal="center" vertical="center"/>
    </xf>
    <xf numFmtId="0" fontId="7" fillId="2" borderId="17" xfId="0" applyFont="1" applyFill="1" applyBorder="1" applyAlignment="1" applyProtection="1">
      <alignment horizontal="center" vertical="center"/>
    </xf>
    <xf numFmtId="0" fontId="2" fillId="15" borderId="21" xfId="0" applyFont="1" applyFill="1" applyBorder="1" applyAlignment="1" applyProtection="1">
      <alignment vertical="center"/>
    </xf>
    <xf numFmtId="0" fontId="2" fillId="13" borderId="21" xfId="0" applyFont="1" applyFill="1" applyBorder="1" applyAlignment="1" applyProtection="1">
      <alignment vertical="center"/>
    </xf>
    <xf numFmtId="0" fontId="2" fillId="17" borderId="21" xfId="0" applyFont="1" applyFill="1" applyBorder="1" applyAlignment="1" applyProtection="1">
      <alignment vertical="center"/>
    </xf>
    <xf numFmtId="0" fontId="2" fillId="9" borderId="21" xfId="0" applyFont="1" applyFill="1" applyBorder="1" applyAlignment="1" applyProtection="1">
      <alignment vertical="center"/>
    </xf>
    <xf numFmtId="0" fontId="2" fillId="22" borderId="21" xfId="0" applyFont="1" applyFill="1" applyBorder="1" applyAlignment="1" applyProtection="1">
      <alignment horizontal="left" vertical="center"/>
    </xf>
    <xf numFmtId="0" fontId="7" fillId="2" borderId="79" xfId="0" applyFont="1" applyFill="1" applyBorder="1" applyAlignment="1" applyProtection="1">
      <alignment horizontal="center" vertical="center"/>
    </xf>
    <xf numFmtId="0" fontId="12" fillId="0" borderId="0" xfId="0" applyFont="1" applyFill="1" applyProtection="1"/>
    <xf numFmtId="0" fontId="7" fillId="2" borderId="14" xfId="0" applyFont="1" applyFill="1" applyBorder="1" applyAlignment="1" applyProtection="1">
      <alignment horizontal="center" vertical="center"/>
    </xf>
    <xf numFmtId="0" fontId="0" fillId="0" borderId="74" xfId="0" applyBorder="1" applyAlignment="1" applyProtection="1">
      <alignment horizontal="center" vertical="top"/>
      <protection locked="0"/>
    </xf>
    <xf numFmtId="0" fontId="0" fillId="2" borderId="57" xfId="0" applyFill="1" applyBorder="1" applyAlignment="1" applyProtection="1">
      <alignment horizontal="center" vertical="top"/>
    </xf>
    <xf numFmtId="0" fontId="2" fillId="32" borderId="40" xfId="0" applyFont="1" applyFill="1" applyBorder="1" applyAlignment="1" applyProtection="1">
      <alignment horizontal="left" vertical="center" wrapText="1"/>
    </xf>
    <xf numFmtId="0" fontId="2" fillId="32" borderId="23" xfId="0" applyFont="1" applyFill="1" applyBorder="1" applyAlignment="1" applyProtection="1">
      <alignment horizontal="left" vertical="center"/>
    </xf>
    <xf numFmtId="0" fontId="2" fillId="24" borderId="41" xfId="0" applyFont="1" applyFill="1" applyBorder="1" applyAlignment="1" applyProtection="1">
      <alignment vertical="top" wrapText="1"/>
    </xf>
    <xf numFmtId="0" fontId="2" fillId="24" borderId="67" xfId="0" applyFont="1" applyFill="1" applyBorder="1" applyAlignment="1" applyProtection="1">
      <alignment vertical="top" wrapText="1"/>
    </xf>
    <xf numFmtId="0" fontId="6" fillId="33" borderId="56" xfId="0" applyFont="1" applyFill="1" applyBorder="1" applyAlignment="1" applyProtection="1">
      <alignment vertical="top" wrapText="1"/>
      <protection locked="0"/>
    </xf>
    <xf numFmtId="0" fontId="2" fillId="33" borderId="49" xfId="0" applyFont="1" applyFill="1" applyBorder="1" applyAlignment="1" applyProtection="1">
      <alignment vertical="top"/>
    </xf>
    <xf numFmtId="0" fontId="6" fillId="33" borderId="64" xfId="0" applyFont="1" applyFill="1" applyBorder="1" applyAlignment="1" applyProtection="1">
      <alignment vertical="top" wrapText="1"/>
      <protection locked="0"/>
    </xf>
    <xf numFmtId="0" fontId="6" fillId="33" borderId="71" xfId="0" applyFont="1" applyFill="1" applyBorder="1" applyAlignment="1" applyProtection="1">
      <alignment vertical="top" wrapText="1"/>
      <protection locked="0"/>
    </xf>
    <xf numFmtId="0" fontId="6" fillId="33" borderId="74" xfId="0" applyFont="1" applyFill="1" applyBorder="1" applyAlignment="1" applyProtection="1">
      <alignment vertical="top" wrapText="1"/>
      <protection locked="0"/>
    </xf>
    <xf numFmtId="0" fontId="7" fillId="32" borderId="27" xfId="0" applyFont="1" applyFill="1" applyBorder="1" applyAlignment="1" applyProtection="1">
      <alignment vertical="center"/>
    </xf>
    <xf numFmtId="2" fontId="7" fillId="32" borderId="27" xfId="0" applyNumberFormat="1" applyFont="1" applyFill="1" applyBorder="1" applyAlignment="1" applyProtection="1">
      <alignment horizontal="center" vertical="center"/>
    </xf>
    <xf numFmtId="0" fontId="7" fillId="32" borderId="15" xfId="0" applyFont="1" applyFill="1" applyBorder="1" applyAlignment="1" applyProtection="1">
      <alignment horizontal="center" vertical="center"/>
    </xf>
    <xf numFmtId="0" fontId="7" fillId="24" borderId="14" xfId="0" applyFont="1" applyFill="1" applyBorder="1" applyAlignment="1" applyProtection="1">
      <alignment horizontal="right" vertical="center"/>
    </xf>
    <xf numFmtId="0" fontId="7" fillId="2" borderId="15" xfId="0" applyFont="1" applyFill="1" applyBorder="1" applyAlignment="1" applyProtection="1">
      <alignment vertical="center"/>
    </xf>
    <xf numFmtId="0" fontId="7" fillId="24" borderId="4" xfId="0" applyFont="1" applyFill="1" applyBorder="1" applyAlignment="1" applyProtection="1">
      <alignment horizontal="left" vertical="center" wrapText="1"/>
    </xf>
    <xf numFmtId="0" fontId="7" fillId="24" borderId="17" xfId="0" applyFont="1" applyFill="1" applyBorder="1" applyAlignment="1" applyProtection="1">
      <alignment horizontal="left" vertical="center" wrapText="1"/>
    </xf>
    <xf numFmtId="0" fontId="7" fillId="24" borderId="20" xfId="0" applyFont="1" applyFill="1" applyBorder="1" applyAlignment="1" applyProtection="1">
      <alignment horizontal="left" vertical="center" wrapText="1"/>
    </xf>
    <xf numFmtId="0" fontId="2" fillId="32" borderId="16" xfId="0" applyFont="1" applyFill="1" applyBorder="1" applyAlignment="1" applyProtection="1">
      <alignment horizontal="left" vertical="center" wrapText="1"/>
    </xf>
    <xf numFmtId="0" fontId="0" fillId="3" borderId="68" xfId="0" applyFill="1" applyBorder="1" applyAlignment="1" applyProtection="1">
      <alignment horizontal="center"/>
    </xf>
    <xf numFmtId="0" fontId="6" fillId="10" borderId="66" xfId="0" applyFont="1" applyFill="1" applyBorder="1" applyAlignment="1" applyProtection="1">
      <alignment horizontal="center" vertical="center"/>
    </xf>
    <xf numFmtId="0" fontId="6" fillId="33" borderId="22" xfId="0" applyFont="1" applyFill="1" applyBorder="1" applyAlignment="1" applyProtection="1">
      <alignment vertical="top" wrapText="1"/>
    </xf>
    <xf numFmtId="0" fontId="6" fillId="33" borderId="22" xfId="0" applyFont="1" applyFill="1" applyBorder="1" applyProtection="1"/>
    <xf numFmtId="0" fontId="6" fillId="0" borderId="0" xfId="0" applyFont="1" applyFill="1" applyProtection="1"/>
    <xf numFmtId="0" fontId="7" fillId="0" borderId="0" xfId="0" applyFont="1" applyAlignment="1" applyProtection="1">
      <alignment vertical="top"/>
    </xf>
    <xf numFmtId="0" fontId="0" fillId="0" borderId="66" xfId="0" applyBorder="1" applyProtection="1"/>
    <xf numFmtId="0" fontId="2" fillId="8" borderId="38" xfId="0" applyFont="1" applyFill="1" applyBorder="1" applyAlignment="1" applyProtection="1">
      <alignment horizontal="left" vertical="center"/>
    </xf>
    <xf numFmtId="2" fontId="0" fillId="30" borderId="30" xfId="0" applyNumberFormat="1" applyFill="1" applyBorder="1" applyAlignment="1" applyProtection="1">
      <alignment horizontal="center" vertical="center"/>
    </xf>
    <xf numFmtId="0" fontId="2" fillId="30" borderId="18" xfId="0" applyFont="1" applyFill="1" applyBorder="1" applyAlignment="1" applyProtection="1">
      <alignment horizontal="center" vertical="center"/>
    </xf>
    <xf numFmtId="2" fontId="0" fillId="30" borderId="33" xfId="0" applyNumberFormat="1" applyFill="1" applyBorder="1" applyAlignment="1" applyProtection="1">
      <alignment horizontal="center" vertical="center"/>
    </xf>
    <xf numFmtId="0" fontId="2" fillId="30" borderId="12" xfId="0" applyFont="1" applyFill="1" applyBorder="1" applyAlignment="1" applyProtection="1">
      <alignment horizontal="center" vertical="center"/>
    </xf>
    <xf numFmtId="2" fontId="0" fillId="30" borderId="59" xfId="0" applyNumberFormat="1" applyFill="1" applyBorder="1" applyAlignment="1" applyProtection="1">
      <alignment horizontal="center" vertical="center"/>
    </xf>
    <xf numFmtId="2" fontId="0" fillId="30" borderId="34" xfId="0" applyNumberFormat="1" applyFill="1" applyBorder="1" applyAlignment="1" applyProtection="1">
      <alignment horizontal="center" vertical="center"/>
    </xf>
    <xf numFmtId="0" fontId="2" fillId="30" borderId="44" xfId="0" applyFont="1" applyFill="1" applyBorder="1" applyAlignment="1" applyProtection="1">
      <alignment horizontal="center" vertical="center"/>
    </xf>
    <xf numFmtId="2" fontId="6" fillId="4" borderId="4" xfId="0" applyNumberFormat="1" applyFont="1" applyFill="1" applyBorder="1" applyAlignment="1" applyProtection="1">
      <alignment horizontal="center" vertical="center"/>
    </xf>
    <xf numFmtId="2" fontId="6" fillId="4" borderId="3" xfId="0" applyNumberFormat="1" applyFont="1" applyFill="1" applyBorder="1" applyAlignment="1" applyProtection="1">
      <alignment horizontal="center" vertical="center"/>
    </xf>
    <xf numFmtId="2" fontId="6" fillId="4" borderId="52" xfId="0" applyNumberFormat="1" applyFont="1" applyFill="1" applyBorder="1" applyAlignment="1" applyProtection="1">
      <alignment horizontal="center" vertical="center"/>
    </xf>
    <xf numFmtId="0" fontId="2" fillId="2" borderId="54" xfId="0" applyFont="1" applyFill="1" applyBorder="1" applyAlignment="1" applyProtection="1">
      <alignment vertical="center"/>
    </xf>
    <xf numFmtId="0" fontId="2" fillId="5" borderId="57" xfId="0" applyFont="1" applyFill="1" applyBorder="1" applyAlignment="1" applyProtection="1">
      <alignment horizontal="center" vertical="center"/>
      <protection locked="0"/>
    </xf>
    <xf numFmtId="0" fontId="11" fillId="5" borderId="57" xfId="0" applyFont="1" applyFill="1" applyBorder="1" applyAlignment="1" applyProtection="1">
      <alignment horizontal="left" vertical="center" wrapText="1"/>
      <protection locked="0"/>
    </xf>
    <xf numFmtId="0" fontId="11" fillId="5" borderId="58" xfId="0" applyFont="1" applyFill="1" applyBorder="1" applyAlignment="1" applyProtection="1">
      <alignment horizontal="left" vertical="center" wrapText="1"/>
      <protection locked="0"/>
    </xf>
    <xf numFmtId="0" fontId="2" fillId="4" borderId="25" xfId="0" applyFont="1" applyFill="1" applyBorder="1" applyAlignment="1" applyProtection="1">
      <alignment vertical="center"/>
    </xf>
    <xf numFmtId="0" fontId="2" fillId="4" borderId="24" xfId="0" applyFont="1" applyFill="1" applyBorder="1" applyProtection="1"/>
    <xf numFmtId="0" fontId="8" fillId="30" borderId="38" xfId="0" applyFont="1" applyFill="1" applyBorder="1" applyAlignment="1" applyProtection="1">
      <alignment horizontal="center" vertical="center"/>
    </xf>
    <xf numFmtId="0" fontId="8" fillId="30" borderId="42" xfId="0" applyFont="1" applyFill="1" applyBorder="1" applyAlignment="1" applyProtection="1">
      <alignment horizontal="center" vertical="center"/>
    </xf>
    <xf numFmtId="0" fontId="8" fillId="30" borderId="53" xfId="0" applyFont="1" applyFill="1" applyBorder="1" applyAlignment="1" applyProtection="1">
      <alignment horizontal="center" vertical="center"/>
    </xf>
    <xf numFmtId="2" fontId="7" fillId="30" borderId="31" xfId="0" applyNumberFormat="1" applyFont="1" applyFill="1" applyBorder="1" applyAlignment="1" applyProtection="1">
      <alignment horizontal="center" vertical="center"/>
    </xf>
    <xf numFmtId="0" fontId="7" fillId="30" borderId="4" xfId="0" applyFont="1" applyFill="1" applyBorder="1" applyAlignment="1" applyProtection="1">
      <alignment horizontal="center" vertical="center"/>
    </xf>
    <xf numFmtId="0" fontId="7" fillId="30" borderId="10" xfId="0" applyFont="1" applyFill="1" applyBorder="1" applyAlignment="1" applyProtection="1">
      <alignment horizontal="center" vertical="center"/>
    </xf>
    <xf numFmtId="2" fontId="7" fillId="30" borderId="6" xfId="0" applyNumberFormat="1" applyFont="1" applyFill="1" applyBorder="1" applyAlignment="1" applyProtection="1">
      <alignment horizontal="center" vertical="center"/>
    </xf>
    <xf numFmtId="0" fontId="7" fillId="30" borderId="19" xfId="0" applyFont="1" applyFill="1" applyBorder="1" applyAlignment="1" applyProtection="1">
      <alignment horizontal="center" vertical="center"/>
    </xf>
    <xf numFmtId="0" fontId="7" fillId="30" borderId="12" xfId="0" applyFont="1" applyFill="1" applyBorder="1" applyAlignment="1" applyProtection="1">
      <alignment horizontal="center" vertical="center"/>
    </xf>
    <xf numFmtId="0" fontId="7" fillId="30" borderId="3" xfId="0" applyFont="1" applyFill="1" applyBorder="1" applyAlignment="1" applyProtection="1">
      <alignment horizontal="center" vertical="center"/>
    </xf>
    <xf numFmtId="2" fontId="7" fillId="30" borderId="7" xfId="0" applyNumberFormat="1" applyFont="1" applyFill="1" applyBorder="1" applyAlignment="1" applyProtection="1">
      <alignment horizontal="center" vertical="center"/>
    </xf>
    <xf numFmtId="0" fontId="7" fillId="30" borderId="48" xfId="0" applyFont="1" applyFill="1" applyBorder="1" applyAlignment="1" applyProtection="1">
      <alignment horizontal="center" vertical="center"/>
    </xf>
    <xf numFmtId="2" fontId="7" fillId="30" borderId="77" xfId="0" quotePrefix="1" applyNumberFormat="1" applyFont="1" applyFill="1" applyBorder="1" applyAlignment="1" applyProtection="1">
      <alignment horizontal="center"/>
    </xf>
    <xf numFmtId="0" fontId="7" fillId="30" borderId="15" xfId="0" applyFont="1" applyFill="1" applyBorder="1" applyAlignment="1" applyProtection="1">
      <alignment horizontal="center" vertical="center"/>
    </xf>
    <xf numFmtId="0" fontId="2" fillId="30" borderId="25" xfId="0" applyFont="1" applyFill="1" applyBorder="1" applyAlignment="1" applyProtection="1">
      <alignment vertical="center"/>
    </xf>
    <xf numFmtId="0" fontId="2" fillId="30" borderId="27" xfId="0" applyFont="1" applyFill="1" applyBorder="1" applyAlignment="1" applyProtection="1">
      <alignment vertical="center"/>
    </xf>
    <xf numFmtId="2" fontId="7" fillId="30" borderId="17" xfId="0" applyNumberFormat="1" applyFont="1" applyFill="1" applyBorder="1" applyAlignment="1" applyProtection="1">
      <alignment horizontal="center" vertical="center"/>
    </xf>
    <xf numFmtId="0" fontId="7" fillId="30" borderId="9" xfId="0" applyFont="1" applyFill="1" applyBorder="1" applyAlignment="1" applyProtection="1">
      <alignment horizontal="center" vertical="center"/>
    </xf>
    <xf numFmtId="2" fontId="7" fillId="30" borderId="3" xfId="0" applyNumberFormat="1" applyFont="1" applyFill="1" applyBorder="1" applyAlignment="1" applyProtection="1">
      <alignment horizontal="center" vertical="center"/>
    </xf>
    <xf numFmtId="2" fontId="7" fillId="30" borderId="5" xfId="0" applyNumberFormat="1" applyFont="1" applyFill="1" applyBorder="1" applyAlignment="1" applyProtection="1">
      <alignment horizontal="center" vertical="center"/>
    </xf>
    <xf numFmtId="2" fontId="7" fillId="30" borderId="0" xfId="0" quotePrefix="1" applyNumberFormat="1" applyFont="1" applyFill="1" applyAlignment="1" applyProtection="1">
      <alignment horizontal="center"/>
    </xf>
    <xf numFmtId="0" fontId="7" fillId="30" borderId="77" xfId="0" applyFont="1" applyFill="1" applyBorder="1" applyAlignment="1" applyProtection="1">
      <alignment horizontal="center" vertical="center"/>
    </xf>
    <xf numFmtId="0" fontId="7" fillId="30" borderId="76" xfId="0" applyFont="1" applyFill="1" applyBorder="1" applyAlignment="1" applyProtection="1">
      <alignment horizontal="center" vertical="center"/>
    </xf>
    <xf numFmtId="0" fontId="7" fillId="30" borderId="36" xfId="0" applyFont="1" applyFill="1" applyBorder="1" applyAlignment="1" applyProtection="1">
      <alignment horizontal="center" vertical="center"/>
    </xf>
    <xf numFmtId="0" fontId="7" fillId="30" borderId="5" xfId="0" applyFont="1" applyFill="1" applyBorder="1" applyAlignment="1" applyProtection="1">
      <alignment horizontal="center" vertical="center"/>
    </xf>
    <xf numFmtId="0" fontId="7" fillId="30" borderId="17" xfId="0" applyFont="1" applyFill="1" applyBorder="1" applyAlignment="1" applyProtection="1">
      <alignment horizontal="center" vertical="center"/>
    </xf>
    <xf numFmtId="2" fontId="7" fillId="30" borderId="40" xfId="0" quotePrefix="1" applyNumberFormat="1" applyFont="1" applyFill="1" applyBorder="1" applyAlignment="1" applyProtection="1">
      <alignment horizontal="center"/>
    </xf>
    <xf numFmtId="0" fontId="7" fillId="30" borderId="27" xfId="0" applyFont="1" applyFill="1" applyBorder="1" applyAlignment="1" applyProtection="1">
      <alignment horizontal="center" vertical="center"/>
    </xf>
    <xf numFmtId="2" fontId="7" fillId="30" borderId="10" xfId="0" quotePrefix="1" applyNumberFormat="1" applyFont="1" applyFill="1" applyBorder="1" applyAlignment="1" applyProtection="1">
      <alignment horizontal="center"/>
    </xf>
    <xf numFmtId="2" fontId="7" fillId="30" borderId="60" xfId="0" quotePrefix="1" applyNumberFormat="1" applyFont="1" applyFill="1" applyBorder="1" applyAlignment="1" applyProtection="1">
      <alignment horizontal="center"/>
    </xf>
    <xf numFmtId="2" fontId="7" fillId="30" borderId="13" xfId="0" quotePrefix="1" applyNumberFormat="1" applyFont="1" applyFill="1" applyBorder="1" applyAlignment="1" applyProtection="1">
      <alignment horizontal="center"/>
    </xf>
    <xf numFmtId="2" fontId="2" fillId="30" borderId="25" xfId="0" applyNumberFormat="1" applyFont="1" applyFill="1" applyBorder="1" applyAlignment="1" applyProtection="1">
      <alignment horizontal="left" vertical="center"/>
    </xf>
    <xf numFmtId="0" fontId="2" fillId="30" borderId="25" xfId="0" applyFont="1" applyFill="1" applyBorder="1" applyAlignment="1" applyProtection="1">
      <alignment horizontal="left" vertical="center"/>
    </xf>
    <xf numFmtId="2" fontId="7" fillId="30" borderId="19" xfId="0" applyNumberFormat="1" applyFont="1" applyFill="1" applyBorder="1" applyAlignment="1" applyProtection="1">
      <alignment horizontal="center" vertical="center"/>
    </xf>
    <xf numFmtId="0" fontId="7" fillId="30" borderId="1" xfId="0" applyFont="1" applyFill="1" applyBorder="1" applyAlignment="1" applyProtection="1">
      <alignment horizontal="center" vertical="center"/>
    </xf>
    <xf numFmtId="0" fontId="2" fillId="4" borderId="24" xfId="0" applyFont="1" applyFill="1" applyBorder="1" applyAlignment="1" applyProtection="1">
      <alignment horizontal="left" vertical="center"/>
    </xf>
    <xf numFmtId="14" fontId="2" fillId="4" borderId="21" xfId="0" quotePrefix="1" applyNumberFormat="1" applyFont="1" applyFill="1" applyBorder="1" applyAlignment="1" applyProtection="1">
      <alignment horizontal="left" vertical="center"/>
    </xf>
    <xf numFmtId="0" fontId="2" fillId="4" borderId="24" xfId="0" applyFont="1" applyFill="1" applyBorder="1" applyAlignment="1" applyProtection="1">
      <alignment horizontal="center" vertical="center"/>
    </xf>
    <xf numFmtId="0" fontId="16" fillId="4" borderId="24" xfId="0" applyFont="1" applyFill="1" applyBorder="1" applyAlignment="1" applyProtection="1">
      <alignment horizontal="left"/>
    </xf>
    <xf numFmtId="0" fontId="21" fillId="4" borderId="21" xfId="0" applyFont="1" applyFill="1" applyBorder="1" applyProtection="1"/>
    <xf numFmtId="0" fontId="0" fillId="4" borderId="0" xfId="0" applyFill="1" applyBorder="1" applyAlignment="1" applyProtection="1">
      <alignment horizontal="center"/>
    </xf>
    <xf numFmtId="0" fontId="0" fillId="4" borderId="24" xfId="0" applyFill="1" applyBorder="1" applyProtection="1"/>
    <xf numFmtId="0" fontId="0" fillId="4" borderId="25" xfId="0" applyFill="1" applyBorder="1" applyProtection="1"/>
    <xf numFmtId="0" fontId="18" fillId="4" borderId="22" xfId="0" applyFont="1" applyFill="1" applyBorder="1" applyAlignment="1" applyProtection="1">
      <alignment horizontal="center"/>
    </xf>
    <xf numFmtId="0" fontId="2" fillId="4" borderId="8" xfId="0" applyFont="1" applyFill="1" applyBorder="1" applyAlignment="1" applyProtection="1">
      <alignment horizontal="center" vertical="center"/>
    </xf>
    <xf numFmtId="0" fontId="6" fillId="4" borderId="22" xfId="0" applyFont="1" applyFill="1" applyBorder="1" applyAlignment="1" applyProtection="1">
      <alignment vertical="center"/>
    </xf>
    <xf numFmtId="0" fontId="6" fillId="30" borderId="22" xfId="0" applyFont="1" applyFill="1" applyBorder="1" applyAlignment="1" applyProtection="1">
      <alignment vertical="center"/>
    </xf>
    <xf numFmtId="0" fontId="6" fillId="30" borderId="35" xfId="0" applyFont="1" applyFill="1" applyBorder="1" applyAlignment="1" applyProtection="1">
      <alignment vertical="center"/>
    </xf>
    <xf numFmtId="0" fontId="6" fillId="30" borderId="22" xfId="0" applyFont="1" applyFill="1" applyBorder="1" applyAlignment="1" applyProtection="1">
      <alignment vertical="top" wrapText="1"/>
    </xf>
    <xf numFmtId="0" fontId="18" fillId="30" borderId="22" xfId="0" applyFont="1" applyFill="1" applyBorder="1" applyAlignment="1" applyProtection="1">
      <alignment vertical="center"/>
    </xf>
    <xf numFmtId="0" fontId="6" fillId="30" borderId="22" xfId="0" applyFont="1" applyFill="1" applyBorder="1" applyProtection="1"/>
    <xf numFmtId="0" fontId="6" fillId="30" borderId="22" xfId="0" applyFont="1" applyFill="1" applyBorder="1" applyAlignment="1" applyProtection="1">
      <alignment horizontal="left" vertical="center" wrapText="1"/>
    </xf>
    <xf numFmtId="0" fontId="17" fillId="30" borderId="22" xfId="0" applyFont="1" applyFill="1" applyBorder="1" applyAlignment="1" applyProtection="1">
      <alignment vertical="center"/>
    </xf>
    <xf numFmtId="0" fontId="6" fillId="30" borderId="47" xfId="0" applyFont="1" applyFill="1" applyBorder="1" applyProtection="1"/>
    <xf numFmtId="0" fontId="6" fillId="30" borderId="63" xfId="0" applyFont="1" applyFill="1" applyBorder="1" applyProtection="1"/>
    <xf numFmtId="0" fontId="6" fillId="30" borderId="22" xfId="0" applyFont="1" applyFill="1" applyBorder="1" applyAlignment="1" applyProtection="1">
      <alignment vertical="top"/>
    </xf>
    <xf numFmtId="0" fontId="6" fillId="30" borderId="47" xfId="0" applyFont="1" applyFill="1" applyBorder="1" applyAlignment="1" applyProtection="1">
      <alignment vertical="top"/>
    </xf>
    <xf numFmtId="0" fontId="4" fillId="30" borderId="2" xfId="0" applyFont="1" applyFill="1" applyBorder="1" applyAlignment="1" applyProtection="1">
      <alignment horizontal="left" vertical="top"/>
    </xf>
    <xf numFmtId="0" fontId="7" fillId="0" borderId="2" xfId="0" applyFont="1" applyBorder="1" applyAlignment="1" applyProtection="1">
      <alignment horizontal="center" vertical="top"/>
    </xf>
    <xf numFmtId="0" fontId="2" fillId="2" borderId="22" xfId="0" applyFont="1" applyFill="1" applyBorder="1" applyAlignment="1" applyProtection="1">
      <alignment horizontal="center" vertical="center"/>
    </xf>
    <xf numFmtId="0" fontId="12" fillId="6" borderId="8" xfId="0" applyFont="1" applyFill="1" applyBorder="1" applyAlignment="1" applyProtection="1">
      <alignment horizontal="center" vertical="center"/>
    </xf>
    <xf numFmtId="0" fontId="3" fillId="0" borderId="58" xfId="0" applyFont="1" applyBorder="1" applyAlignment="1" applyProtection="1">
      <alignment horizontal="left" vertical="top" wrapText="1" indent="2"/>
    </xf>
    <xf numFmtId="0" fontId="0" fillId="0" borderId="82" xfId="0" applyBorder="1" applyAlignment="1" applyProtection="1">
      <alignment horizontal="center" vertical="top"/>
    </xf>
    <xf numFmtId="0" fontId="3" fillId="0" borderId="83" xfId="0" applyFont="1" applyBorder="1" applyAlignment="1" applyProtection="1">
      <alignment horizontal="left" vertical="top" wrapText="1" indent="2"/>
    </xf>
    <xf numFmtId="0" fontId="2" fillId="24" borderId="31" xfId="0" applyFont="1" applyFill="1" applyBorder="1" applyAlignment="1" applyProtection="1">
      <alignment vertical="center"/>
    </xf>
    <xf numFmtId="0" fontId="2" fillId="23" borderId="31" xfId="0" applyFont="1" applyFill="1" applyBorder="1" applyAlignment="1" applyProtection="1">
      <alignment vertical="center"/>
    </xf>
    <xf numFmtId="0" fontId="2" fillId="20" borderId="31" xfId="0" applyFont="1" applyFill="1" applyBorder="1" applyAlignment="1" applyProtection="1">
      <alignment vertical="center"/>
    </xf>
    <xf numFmtId="0" fontId="2" fillId="16" borderId="0" xfId="0" applyFont="1" applyFill="1" applyAlignment="1" applyProtection="1">
      <alignment horizontal="left" vertical="center"/>
    </xf>
    <xf numFmtId="0" fontId="16" fillId="4" borderId="24" xfId="0" applyFont="1" applyFill="1" applyBorder="1" applyAlignment="1" applyProtection="1">
      <alignment vertical="center"/>
    </xf>
    <xf numFmtId="0" fontId="7" fillId="30" borderId="79" xfId="0" applyFont="1" applyFill="1" applyBorder="1" applyAlignment="1" applyProtection="1">
      <alignment horizontal="center" vertical="center"/>
    </xf>
    <xf numFmtId="0" fontId="0" fillId="4" borderId="2" xfId="0" applyFill="1" applyBorder="1" applyProtection="1"/>
    <xf numFmtId="0" fontId="0" fillId="4" borderId="0" xfId="0" applyFill="1" applyBorder="1" applyProtection="1"/>
    <xf numFmtId="0" fontId="7" fillId="0" borderId="4" xfId="0" applyFont="1" applyFill="1" applyBorder="1" applyAlignment="1" applyProtection="1">
      <alignment vertical="center"/>
      <protection locked="0"/>
    </xf>
    <xf numFmtId="0" fontId="7" fillId="0" borderId="9" xfId="0" applyFont="1" applyFill="1" applyBorder="1" applyAlignment="1" applyProtection="1">
      <alignment vertical="center"/>
      <protection locked="0"/>
    </xf>
    <xf numFmtId="0" fontId="7" fillId="0" borderId="17" xfId="0" applyFont="1" applyFill="1" applyBorder="1" applyAlignment="1" applyProtection="1">
      <alignment vertical="center"/>
      <protection locked="0"/>
    </xf>
    <xf numFmtId="0" fontId="7" fillId="0" borderId="76" xfId="0" applyFont="1" applyFill="1" applyBorder="1" applyAlignment="1" applyProtection="1">
      <alignment vertical="center"/>
      <protection locked="0"/>
    </xf>
    <xf numFmtId="0" fontId="7" fillId="0" borderId="20"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7" fillId="0" borderId="82" xfId="0" applyFont="1" applyBorder="1" applyAlignment="1" applyProtection="1">
      <alignment horizontal="center" vertical="top"/>
    </xf>
    <xf numFmtId="0" fontId="0" fillId="0" borderId="0" xfId="0" applyFill="1" applyProtection="1"/>
    <xf numFmtId="0" fontId="36" fillId="19" borderId="50" xfId="0" applyFont="1" applyFill="1" applyBorder="1" applyAlignment="1" applyProtection="1">
      <alignment vertical="top"/>
    </xf>
    <xf numFmtId="0" fontId="37" fillId="15" borderId="23" xfId="0" applyFont="1" applyFill="1" applyBorder="1" applyAlignment="1" applyProtection="1">
      <alignment vertical="top"/>
    </xf>
    <xf numFmtId="0" fontId="36" fillId="0" borderId="0" xfId="0" applyFont="1" applyAlignment="1">
      <alignment vertical="top"/>
    </xf>
    <xf numFmtId="0" fontId="37" fillId="16" borderId="23" xfId="0" applyFont="1" applyFill="1" applyBorder="1" applyAlignment="1" applyProtection="1">
      <alignment vertical="top"/>
    </xf>
    <xf numFmtId="0" fontId="36" fillId="11" borderId="22" xfId="0" applyFont="1" applyFill="1" applyBorder="1" applyAlignment="1" applyProtection="1">
      <alignment vertical="top"/>
    </xf>
    <xf numFmtId="0" fontId="36" fillId="11" borderId="64" xfId="0" applyFont="1" applyFill="1" applyBorder="1" applyAlignment="1" applyProtection="1">
      <alignment vertical="top"/>
    </xf>
    <xf numFmtId="0" fontId="37" fillId="11" borderId="61" xfId="0" applyFont="1" applyFill="1" applyBorder="1" applyAlignment="1" applyProtection="1">
      <alignment vertical="top"/>
    </xf>
    <xf numFmtId="0" fontId="37" fillId="16" borderId="0" xfId="0" applyFont="1" applyFill="1" applyAlignment="1" applyProtection="1">
      <alignment vertical="top"/>
    </xf>
    <xf numFmtId="0" fontId="36" fillId="11" borderId="63" xfId="0" applyFont="1" applyFill="1" applyBorder="1" applyAlignment="1" applyProtection="1">
      <alignment vertical="top"/>
    </xf>
    <xf numFmtId="0" fontId="37" fillId="11" borderId="62" xfId="0" applyFont="1" applyFill="1" applyBorder="1" applyAlignment="1" applyProtection="1">
      <alignment vertical="top"/>
    </xf>
    <xf numFmtId="0" fontId="37" fillId="13" borderId="2" xfId="0" applyFont="1" applyFill="1" applyBorder="1" applyAlignment="1" applyProtection="1">
      <alignment vertical="top"/>
    </xf>
    <xf numFmtId="0" fontId="37" fillId="14" borderId="24" xfId="0" applyFont="1" applyFill="1" applyBorder="1" applyAlignment="1" applyProtection="1">
      <alignment vertical="top"/>
    </xf>
    <xf numFmtId="0" fontId="36" fillId="12" borderId="37" xfId="0" applyFont="1" applyFill="1" applyBorder="1" applyAlignment="1" applyProtection="1">
      <alignment vertical="top"/>
    </xf>
    <xf numFmtId="0" fontId="36" fillId="12" borderId="53" xfId="0" applyFont="1" applyFill="1" applyBorder="1" applyAlignment="1" applyProtection="1">
      <alignment vertical="top"/>
    </xf>
    <xf numFmtId="0" fontId="37" fillId="12" borderId="16" xfId="0" applyFont="1" applyFill="1" applyBorder="1" applyAlignment="1" applyProtection="1">
      <alignment vertical="top"/>
    </xf>
    <xf numFmtId="0" fontId="37" fillId="14" borderId="23" xfId="0" applyFont="1" applyFill="1" applyBorder="1" applyAlignment="1" applyProtection="1">
      <alignment vertical="top"/>
    </xf>
    <xf numFmtId="0" fontId="36" fillId="12" borderId="43" xfId="0" applyFont="1" applyFill="1" applyBorder="1" applyAlignment="1" applyProtection="1">
      <alignment vertical="top"/>
    </xf>
    <xf numFmtId="0" fontId="36" fillId="12" borderId="65" xfId="0" applyFont="1" applyFill="1" applyBorder="1" applyAlignment="1" applyProtection="1">
      <alignment vertical="top"/>
    </xf>
    <xf numFmtId="0" fontId="37" fillId="12" borderId="24" xfId="0" applyFont="1" applyFill="1" applyBorder="1" applyAlignment="1" applyProtection="1">
      <alignment vertical="top"/>
    </xf>
    <xf numFmtId="0" fontId="37" fillId="14" borderId="39" xfId="0" applyFont="1" applyFill="1" applyBorder="1" applyAlignment="1" applyProtection="1">
      <alignment vertical="top"/>
    </xf>
    <xf numFmtId="0" fontId="36" fillId="12" borderId="38" xfId="0" applyFont="1" applyFill="1" applyBorder="1" applyAlignment="1" applyProtection="1">
      <alignment vertical="top"/>
    </xf>
    <xf numFmtId="0" fontId="36" fillId="12" borderId="6" xfId="0" applyFont="1" applyFill="1" applyBorder="1" applyAlignment="1" applyProtection="1">
      <alignment vertical="top"/>
    </xf>
    <xf numFmtId="0" fontId="36" fillId="12" borderId="32" xfId="0" applyFont="1" applyFill="1" applyBorder="1" applyAlignment="1" applyProtection="1">
      <alignment vertical="top"/>
    </xf>
    <xf numFmtId="0" fontId="37" fillId="17" borderId="2" xfId="0" applyFont="1" applyFill="1" applyBorder="1" applyAlignment="1" applyProtection="1">
      <alignment vertical="top"/>
    </xf>
    <xf numFmtId="0" fontId="37" fillId="18" borderId="23" xfId="0" applyFont="1" applyFill="1" applyBorder="1" applyAlignment="1" applyProtection="1">
      <alignment vertical="top"/>
    </xf>
    <xf numFmtId="0" fontId="36" fillId="19" borderId="22" xfId="0" applyFont="1" applyFill="1" applyBorder="1" applyAlignment="1" applyProtection="1">
      <alignment vertical="top"/>
    </xf>
    <xf numFmtId="0" fontId="36" fillId="19" borderId="65" xfId="0" applyFont="1" applyFill="1" applyBorder="1" applyAlignment="1" applyProtection="1">
      <alignment vertical="top"/>
    </xf>
    <xf numFmtId="0" fontId="37" fillId="19" borderId="50" xfId="0" applyFont="1" applyFill="1" applyBorder="1" applyAlignment="1" applyProtection="1">
      <alignment vertical="top"/>
    </xf>
    <xf numFmtId="0" fontId="37" fillId="18" borderId="2" xfId="0" applyFont="1" applyFill="1" applyBorder="1" applyAlignment="1" applyProtection="1">
      <alignment vertical="top"/>
    </xf>
    <xf numFmtId="0" fontId="36" fillId="19" borderId="43" xfId="0" applyFont="1" applyFill="1" applyBorder="1" applyAlignment="1" applyProtection="1">
      <alignment vertical="top"/>
    </xf>
    <xf numFmtId="0" fontId="37" fillId="19" borderId="61" xfId="0" applyFont="1" applyFill="1" applyBorder="1" applyAlignment="1" applyProtection="1">
      <alignment vertical="top"/>
    </xf>
    <xf numFmtId="0" fontId="36" fillId="19" borderId="63" xfId="0" applyFont="1" applyFill="1" applyBorder="1" applyAlignment="1" applyProtection="1">
      <alignment vertical="top"/>
    </xf>
    <xf numFmtId="0" fontId="37" fillId="19" borderId="75" xfId="0" applyFont="1" applyFill="1" applyBorder="1" applyAlignment="1" applyProtection="1">
      <alignment vertical="top"/>
    </xf>
    <xf numFmtId="0" fontId="37" fillId="18" borderId="31" xfId="0" applyFont="1" applyFill="1" applyBorder="1" applyAlignment="1" applyProtection="1">
      <alignment vertical="top"/>
    </xf>
    <xf numFmtId="0" fontId="36" fillId="19" borderId="6" xfId="0" applyFont="1" applyFill="1" applyBorder="1" applyAlignment="1" applyProtection="1">
      <alignment vertical="top"/>
    </xf>
    <xf numFmtId="0" fontId="36" fillId="19" borderId="68" xfId="0" applyFont="1" applyFill="1" applyBorder="1" applyAlignment="1" applyProtection="1">
      <alignment vertical="top"/>
    </xf>
    <xf numFmtId="0" fontId="37" fillId="19" borderId="24" xfId="0" applyFont="1" applyFill="1" applyBorder="1" applyAlignment="1" applyProtection="1">
      <alignment vertical="top"/>
    </xf>
    <xf numFmtId="0" fontId="37" fillId="9" borderId="23" xfId="0" applyFont="1" applyFill="1" applyBorder="1" applyAlignment="1" applyProtection="1">
      <alignment vertical="top"/>
    </xf>
    <xf numFmtId="0" fontId="37" fillId="8" borderId="23" xfId="0" applyFont="1" applyFill="1" applyBorder="1" applyAlignment="1" applyProtection="1">
      <alignment vertical="top"/>
    </xf>
    <xf numFmtId="0" fontId="36" fillId="7" borderId="43" xfId="0" applyFont="1" applyFill="1" applyBorder="1" applyAlignment="1" applyProtection="1">
      <alignment vertical="top"/>
    </xf>
    <xf numFmtId="0" fontId="36" fillId="7" borderId="73" xfId="0" applyFont="1" applyFill="1" applyBorder="1" applyAlignment="1" applyProtection="1">
      <alignment vertical="top"/>
    </xf>
    <xf numFmtId="0" fontId="36" fillId="7" borderId="61" xfId="0" applyFont="1" applyFill="1" applyBorder="1" applyAlignment="1" applyProtection="1">
      <alignment vertical="top"/>
    </xf>
    <xf numFmtId="0" fontId="37" fillId="8" borderId="38" xfId="0" applyFont="1" applyFill="1" applyBorder="1" applyAlignment="1" applyProtection="1">
      <alignment vertical="top"/>
    </xf>
    <xf numFmtId="0" fontId="36" fillId="7" borderId="39" xfId="0" applyFont="1" applyFill="1" applyBorder="1" applyAlignment="1" applyProtection="1">
      <alignment vertical="top"/>
    </xf>
    <xf numFmtId="0" fontId="36" fillId="7" borderId="29" xfId="0" applyFont="1" applyFill="1" applyBorder="1" applyAlignment="1" applyProtection="1">
      <alignment vertical="top"/>
    </xf>
    <xf numFmtId="0" fontId="37" fillId="8" borderId="31" xfId="0" applyFont="1" applyFill="1" applyBorder="1" applyAlignment="1" applyProtection="1">
      <alignment vertical="top"/>
    </xf>
    <xf numFmtId="0" fontId="37" fillId="7" borderId="16" xfId="0" applyFont="1" applyFill="1" applyBorder="1" applyAlignment="1" applyProtection="1">
      <alignment vertical="top"/>
    </xf>
    <xf numFmtId="0" fontId="37" fillId="32" borderId="23" xfId="0" applyFont="1" applyFill="1" applyBorder="1" applyAlignment="1" applyProtection="1">
      <alignment vertical="top"/>
    </xf>
    <xf numFmtId="0" fontId="37" fillId="24" borderId="31" xfId="0" applyFont="1" applyFill="1" applyBorder="1" applyAlignment="1" applyProtection="1">
      <alignment vertical="top"/>
    </xf>
    <xf numFmtId="0" fontId="36" fillId="33" borderId="39" xfId="0" applyFont="1" applyFill="1" applyBorder="1" applyAlignment="1" applyProtection="1">
      <alignment vertical="top"/>
    </xf>
    <xf numFmtId="0" fontId="37" fillId="33" borderId="24" xfId="0" applyFont="1" applyFill="1" applyBorder="1" applyAlignment="1" applyProtection="1">
      <alignment vertical="top"/>
    </xf>
    <xf numFmtId="0" fontId="36" fillId="33" borderId="65" xfId="0" applyFont="1" applyFill="1" applyBorder="1" applyAlignment="1" applyProtection="1">
      <alignment vertical="top"/>
    </xf>
    <xf numFmtId="0" fontId="36" fillId="33" borderId="61" xfId="0" applyFont="1" applyFill="1" applyBorder="1" applyAlignment="1" applyProtection="1">
      <alignment vertical="top"/>
    </xf>
    <xf numFmtId="0" fontId="36" fillId="33" borderId="73" xfId="0" applyFont="1" applyFill="1" applyBorder="1" applyAlignment="1" applyProtection="1">
      <alignment vertical="top"/>
    </xf>
    <xf numFmtId="0" fontId="36" fillId="33" borderId="29" xfId="0" applyFont="1" applyFill="1" applyBorder="1" applyAlignment="1" applyProtection="1">
      <alignment vertical="top"/>
    </xf>
    <xf numFmtId="0" fontId="37" fillId="22" borderId="23" xfId="0" applyFont="1" applyFill="1" applyBorder="1" applyAlignment="1" applyProtection="1">
      <alignment vertical="top"/>
    </xf>
    <xf numFmtId="0" fontId="37" fillId="23" borderId="31" xfId="0" applyFont="1" applyFill="1" applyBorder="1" applyAlignment="1" applyProtection="1">
      <alignment vertical="top"/>
    </xf>
    <xf numFmtId="0" fontId="36" fillId="21" borderId="39" xfId="0" applyFont="1" applyFill="1" applyBorder="1" applyAlignment="1" applyProtection="1">
      <alignment vertical="top"/>
    </xf>
    <xf numFmtId="0" fontId="36" fillId="21" borderId="43" xfId="0" applyFont="1" applyFill="1" applyBorder="1" applyAlignment="1" applyProtection="1">
      <alignment vertical="top"/>
    </xf>
    <xf numFmtId="0" fontId="36" fillId="21" borderId="73" xfId="0" applyFont="1" applyFill="1" applyBorder="1" applyAlignment="1" applyProtection="1">
      <alignment vertical="top"/>
    </xf>
    <xf numFmtId="0" fontId="37" fillId="21" borderId="24" xfId="0" applyFont="1" applyFill="1" applyBorder="1" applyAlignment="1" applyProtection="1">
      <alignment vertical="top"/>
    </xf>
    <xf numFmtId="0" fontId="37" fillId="20" borderId="31" xfId="0" applyFont="1" applyFill="1" applyBorder="1" applyAlignment="1" applyProtection="1">
      <alignment vertical="top"/>
    </xf>
    <xf numFmtId="0" fontId="36" fillId="21" borderId="65" xfId="0" applyFont="1" applyFill="1" applyBorder="1" applyAlignment="1" applyProtection="1">
      <alignment vertical="top"/>
    </xf>
    <xf numFmtId="0" fontId="36" fillId="21" borderId="61" xfId="0" applyFont="1" applyFill="1" applyBorder="1" applyAlignment="1" applyProtection="1">
      <alignment vertical="top"/>
    </xf>
    <xf numFmtId="0" fontId="36" fillId="21" borderId="29" xfId="0" applyFont="1" applyFill="1" applyBorder="1" applyAlignment="1" applyProtection="1">
      <alignment vertical="top"/>
    </xf>
    <xf numFmtId="0" fontId="36" fillId="21" borderId="39" xfId="0" applyFont="1" applyFill="1" applyBorder="1" applyAlignment="1" applyProtection="1">
      <alignment vertical="top"/>
      <protection locked="0"/>
    </xf>
    <xf numFmtId="0" fontId="36" fillId="21" borderId="65" xfId="0" applyFont="1" applyFill="1" applyBorder="1" applyAlignment="1" applyProtection="1">
      <alignment vertical="top"/>
      <protection locked="0"/>
    </xf>
    <xf numFmtId="0" fontId="17" fillId="5" borderId="62" xfId="0" applyFont="1" applyFill="1" applyBorder="1" applyAlignment="1" applyProtection="1">
      <alignment horizontal="left" vertical="center" wrapText="1"/>
      <protection locked="0"/>
    </xf>
    <xf numFmtId="0" fontId="20" fillId="0" borderId="25" xfId="0" applyFont="1" applyFill="1" applyBorder="1" applyAlignment="1" applyProtection="1">
      <alignment horizontal="left" vertical="center"/>
      <protection locked="0"/>
    </xf>
    <xf numFmtId="0" fontId="20" fillId="0" borderId="21" xfId="0" applyFont="1" applyFill="1" applyBorder="1" applyAlignment="1" applyProtection="1">
      <alignment horizontal="left" vertical="center"/>
      <protection locked="0"/>
    </xf>
    <xf numFmtId="0" fontId="22" fillId="0" borderId="25" xfId="0" applyFont="1" applyBorder="1" applyAlignment="1" applyProtection="1">
      <alignment horizontal="left"/>
      <protection locked="0"/>
    </xf>
    <xf numFmtId="0" fontId="22" fillId="0" borderId="21" xfId="0" applyFont="1" applyBorder="1" applyAlignment="1" applyProtection="1">
      <alignment horizontal="left"/>
      <protection locked="0"/>
    </xf>
    <xf numFmtId="14" fontId="2" fillId="0" borderId="45" xfId="0" quotePrefix="1" applyNumberFormat="1" applyFont="1" applyFill="1" applyBorder="1" applyAlignment="1" applyProtection="1">
      <alignment horizontal="center" vertical="center"/>
      <protection locked="0"/>
    </xf>
    <xf numFmtId="14" fontId="2" fillId="0" borderId="28" xfId="0" applyNumberFormat="1" applyFont="1" applyFill="1" applyBorder="1" applyAlignment="1" applyProtection="1">
      <alignment horizontal="center" vertical="center"/>
      <protection locked="0"/>
    </xf>
    <xf numFmtId="0" fontId="2" fillId="2" borderId="18" xfId="0" applyFont="1" applyFill="1" applyBorder="1" applyAlignment="1" applyProtection="1">
      <alignment horizontal="center" vertical="center"/>
    </xf>
    <xf numFmtId="0" fontId="2" fillId="2" borderId="60" xfId="0" applyFont="1" applyFill="1" applyBorder="1" applyAlignment="1" applyProtection="1">
      <alignment horizontal="center" vertical="center"/>
    </xf>
    <xf numFmtId="0" fontId="2" fillId="2" borderId="24" xfId="0" applyFont="1" applyFill="1" applyBorder="1" applyAlignment="1" applyProtection="1">
      <alignment horizontal="left"/>
    </xf>
    <xf numFmtId="0" fontId="2" fillId="2" borderId="25" xfId="0" applyFont="1" applyFill="1" applyBorder="1" applyAlignment="1" applyProtection="1">
      <alignment horizontal="left"/>
    </xf>
    <xf numFmtId="0" fontId="2" fillId="2" borderId="21" xfId="0" applyFont="1" applyFill="1" applyBorder="1" applyAlignment="1" applyProtection="1">
      <alignment horizontal="left"/>
    </xf>
    <xf numFmtId="0" fontId="19" fillId="25" borderId="31" xfId="0" applyFont="1" applyFill="1" applyBorder="1" applyAlignment="1" applyProtection="1">
      <alignment horizontal="left" vertical="center"/>
    </xf>
    <xf numFmtId="0" fontId="19" fillId="25" borderId="41" xfId="0" applyFont="1" applyFill="1" applyBorder="1" applyAlignment="1" applyProtection="1">
      <alignment horizontal="left" vertical="center"/>
    </xf>
    <xf numFmtId="0" fontId="19" fillId="13" borderId="6" xfId="0" applyFont="1" applyFill="1" applyBorder="1" applyAlignment="1" applyProtection="1">
      <alignment horizontal="left" vertical="center"/>
    </xf>
    <xf numFmtId="0" fontId="19" fillId="13" borderId="36" xfId="0" applyFont="1" applyFill="1" applyBorder="1" applyAlignment="1" applyProtection="1">
      <alignment horizontal="left" vertical="center"/>
    </xf>
    <xf numFmtId="0" fontId="19" fillId="17" borderId="6" xfId="0" applyFont="1" applyFill="1" applyBorder="1" applyAlignment="1" applyProtection="1">
      <alignment horizontal="left" vertical="center"/>
    </xf>
    <xf numFmtId="0" fontId="19" fillId="17" borderId="36" xfId="0" applyFont="1" applyFill="1" applyBorder="1" applyAlignment="1" applyProtection="1">
      <alignment horizontal="left" vertical="center"/>
    </xf>
    <xf numFmtId="0" fontId="19" fillId="9" borderId="6" xfId="0" applyFont="1" applyFill="1" applyBorder="1" applyAlignment="1" applyProtection="1">
      <alignment horizontal="left" vertical="center"/>
    </xf>
    <xf numFmtId="0" fontId="19" fillId="9" borderId="36" xfId="0" applyFont="1" applyFill="1" applyBorder="1" applyAlignment="1" applyProtection="1">
      <alignment horizontal="left" vertical="center"/>
    </xf>
    <xf numFmtId="0" fontId="19" fillId="22" borderId="32" xfId="0" applyFont="1" applyFill="1" applyBorder="1" applyAlignment="1" applyProtection="1">
      <alignment horizontal="left" vertical="center"/>
    </xf>
    <xf numFmtId="0" fontId="19" fillId="22" borderId="51" xfId="0" applyFont="1" applyFill="1" applyBorder="1" applyAlignment="1" applyProtection="1">
      <alignment horizontal="left" vertical="center"/>
    </xf>
    <xf numFmtId="0" fontId="2" fillId="2" borderId="23" xfId="0" applyFont="1" applyFill="1" applyBorder="1" applyAlignment="1" applyProtection="1">
      <alignment horizontal="left" vertical="center"/>
    </xf>
    <xf numFmtId="0" fontId="2" fillId="2" borderId="40" xfId="0" applyFont="1" applyFill="1" applyBorder="1" applyAlignment="1" applyProtection="1">
      <alignment horizontal="left" vertical="center"/>
    </xf>
    <xf numFmtId="0" fontId="2" fillId="2" borderId="16" xfId="0" applyFont="1" applyFill="1" applyBorder="1" applyAlignment="1" applyProtection="1">
      <alignment horizontal="left" vertical="center"/>
    </xf>
    <xf numFmtId="0" fontId="2" fillId="2" borderId="27" xfId="0" applyFont="1" applyFill="1" applyBorder="1" applyAlignment="1" applyProtection="1">
      <alignment horizontal="left" vertical="center"/>
    </xf>
    <xf numFmtId="0" fontId="2" fillId="2" borderId="37" xfId="0" applyFont="1" applyFill="1" applyBorder="1" applyAlignment="1" applyProtection="1">
      <alignment horizontal="center"/>
    </xf>
    <xf numFmtId="0" fontId="2" fillId="2" borderId="30" xfId="0" applyFont="1" applyFill="1" applyBorder="1" applyAlignment="1" applyProtection="1">
      <alignment horizontal="center"/>
    </xf>
    <xf numFmtId="0" fontId="19" fillId="32" borderId="6" xfId="0" applyFont="1" applyFill="1" applyBorder="1" applyAlignment="1" applyProtection="1">
      <alignment horizontal="left" vertical="center"/>
    </xf>
    <xf numFmtId="0" fontId="0" fillId="32" borderId="12" xfId="0" applyFill="1" applyBorder="1" applyAlignment="1">
      <alignment horizontal="left" vertical="center"/>
    </xf>
    <xf numFmtId="0" fontId="34" fillId="4" borderId="24" xfId="0" applyFont="1" applyFill="1" applyBorder="1" applyAlignment="1" applyProtection="1">
      <alignment horizontal="center" vertical="center"/>
    </xf>
    <xf numFmtId="0" fontId="0" fillId="0" borderId="25" xfId="0" applyBorder="1" applyAlignment="1">
      <alignment vertical="center"/>
    </xf>
    <xf numFmtId="0" fontId="0" fillId="0" borderId="21" xfId="0" applyBorder="1" applyAlignment="1">
      <alignment vertical="center"/>
    </xf>
    <xf numFmtId="0" fontId="7" fillId="0" borderId="24" xfId="0" applyFont="1" applyBorder="1" applyAlignment="1" applyProtection="1">
      <alignment horizontal="left" vertical="top" wrapText="1"/>
      <protection locked="0"/>
    </xf>
    <xf numFmtId="0" fontId="7" fillId="0" borderId="25" xfId="0" applyFont="1" applyBorder="1" applyAlignment="1" applyProtection="1">
      <alignment horizontal="left" vertical="top" wrapText="1"/>
      <protection locked="0"/>
    </xf>
    <xf numFmtId="0" fontId="7" fillId="0" borderId="21" xfId="0" applyFont="1" applyBorder="1" applyAlignment="1" applyProtection="1">
      <alignment horizontal="left" vertical="top" wrapText="1"/>
      <protection locked="0"/>
    </xf>
    <xf numFmtId="0" fontId="2" fillId="2" borderId="24" xfId="0" applyFont="1" applyFill="1" applyBorder="1" applyAlignment="1" applyProtection="1">
      <alignment horizontal="center"/>
    </xf>
    <xf numFmtId="0" fontId="2" fillId="2" borderId="25" xfId="0" applyFont="1" applyFill="1" applyBorder="1" applyAlignment="1" applyProtection="1">
      <alignment horizontal="center"/>
    </xf>
    <xf numFmtId="0" fontId="2" fillId="2" borderId="21" xfId="0" applyFont="1" applyFill="1" applyBorder="1" applyAlignment="1" applyProtection="1">
      <alignment horizontal="center"/>
    </xf>
    <xf numFmtId="0" fontId="0" fillId="0" borderId="25" xfId="0" applyBorder="1" applyAlignment="1" applyProtection="1">
      <alignment horizontal="left" vertical="top" wrapText="1"/>
      <protection locked="0"/>
    </xf>
    <xf numFmtId="0" fontId="0" fillId="0" borderId="21" xfId="0" applyBorder="1" applyAlignment="1" applyProtection="1">
      <alignment horizontal="left" vertical="top" wrapText="1"/>
      <protection locked="0"/>
    </xf>
    <xf numFmtId="0" fontId="0" fillId="0" borderId="23" xfId="0" applyBorder="1" applyAlignment="1" applyProtection="1">
      <alignment vertical="top"/>
      <protection locked="0"/>
    </xf>
    <xf numFmtId="0" fontId="0" fillId="0" borderId="40" xfId="0" applyBorder="1" applyAlignment="1" applyProtection="1">
      <alignment vertical="top"/>
      <protection locked="0"/>
    </xf>
    <xf numFmtId="0" fontId="0" fillId="0" borderId="10" xfId="0" applyBorder="1" applyAlignment="1" applyProtection="1">
      <alignment vertical="top"/>
      <protection locked="0"/>
    </xf>
    <xf numFmtId="0" fontId="0" fillId="0" borderId="25" xfId="0" applyBorder="1" applyAlignment="1">
      <alignment horizontal="center"/>
    </xf>
    <xf numFmtId="0" fontId="0" fillId="0" borderId="21" xfId="0" applyBorder="1" applyAlignment="1">
      <alignment horizontal="center"/>
    </xf>
    <xf numFmtId="0" fontId="20" fillId="4" borderId="25" xfId="0" applyFont="1" applyFill="1" applyBorder="1" applyAlignment="1" applyProtection="1">
      <alignment horizontal="center" vertical="center"/>
    </xf>
    <xf numFmtId="0" fontId="20" fillId="4" borderId="21" xfId="0" applyFont="1" applyFill="1" applyBorder="1" applyAlignment="1" applyProtection="1">
      <alignment horizontal="center" vertical="center"/>
    </xf>
    <xf numFmtId="0" fontId="2" fillId="24" borderId="23" xfId="0" applyFont="1" applyFill="1" applyBorder="1" applyAlignment="1" applyProtection="1">
      <alignment horizontal="center" vertical="center" wrapText="1"/>
    </xf>
    <xf numFmtId="0" fontId="2" fillId="24" borderId="10" xfId="0" applyFont="1" applyFill="1" applyBorder="1" applyAlignment="1" applyProtection="1">
      <alignment horizontal="center" vertical="center" wrapText="1"/>
    </xf>
    <xf numFmtId="0" fontId="23" fillId="4" borderId="24" xfId="0" applyFont="1" applyFill="1" applyBorder="1" applyAlignment="1" applyProtection="1">
      <alignment horizontal="left"/>
    </xf>
    <xf numFmtId="0" fontId="23" fillId="4" borderId="21" xfId="0" applyFont="1" applyFill="1" applyBorder="1" applyAlignment="1" applyProtection="1">
      <alignment horizontal="left"/>
    </xf>
    <xf numFmtId="49" fontId="2" fillId="24" borderId="16" xfId="0" quotePrefix="1" applyNumberFormat="1" applyFont="1" applyFill="1" applyBorder="1" applyAlignment="1" applyProtection="1">
      <alignment horizontal="center" vertical="center"/>
      <protection locked="0"/>
    </xf>
    <xf numFmtId="49" fontId="2" fillId="24" borderId="15" xfId="0" quotePrefix="1" applyNumberFormat="1" applyFont="1" applyFill="1" applyBorder="1" applyAlignment="1" applyProtection="1">
      <alignment horizontal="center" vertical="center"/>
      <protection locked="0"/>
    </xf>
    <xf numFmtId="0" fontId="2" fillId="2" borderId="23" xfId="0" applyFont="1" applyFill="1" applyBorder="1" applyAlignment="1" applyProtection="1">
      <alignment horizontal="center" vertical="center"/>
    </xf>
    <xf numFmtId="0" fontId="2" fillId="2" borderId="2" xfId="0" applyFont="1" applyFill="1" applyBorder="1" applyAlignment="1" applyProtection="1">
      <alignment horizontal="center" vertical="center"/>
    </xf>
    <xf numFmtId="0" fontId="2" fillId="2" borderId="16" xfId="0" applyFont="1" applyFill="1" applyBorder="1" applyAlignment="1" applyProtection="1">
      <alignment horizontal="center" vertical="center"/>
    </xf>
    <xf numFmtId="0" fontId="2" fillId="2" borderId="9" xfId="0" applyFont="1" applyFill="1" applyBorder="1" applyAlignment="1" applyProtection="1">
      <alignment horizontal="center" vertical="center"/>
    </xf>
    <xf numFmtId="0" fontId="2" fillId="2" borderId="19" xfId="0" applyFont="1" applyFill="1" applyBorder="1" applyAlignment="1" applyProtection="1">
      <alignment horizontal="center" vertical="center"/>
    </xf>
    <xf numFmtId="0" fontId="2" fillId="2" borderId="14" xfId="0" applyFont="1" applyFill="1" applyBorder="1" applyAlignment="1" applyProtection="1">
      <alignment horizontal="center" vertical="center"/>
    </xf>
    <xf numFmtId="0" fontId="2" fillId="2" borderId="10" xfId="0" applyFont="1" applyFill="1" applyBorder="1" applyAlignment="1" applyProtection="1">
      <alignment horizontal="center" vertical="center"/>
    </xf>
    <xf numFmtId="0" fontId="2" fillId="2" borderId="1" xfId="0" applyFont="1" applyFill="1" applyBorder="1" applyAlignment="1" applyProtection="1">
      <alignment horizontal="center" vertical="center"/>
    </xf>
    <xf numFmtId="0" fontId="2" fillId="2" borderId="15" xfId="0" applyFont="1" applyFill="1" applyBorder="1" applyAlignment="1" applyProtection="1">
      <alignment horizontal="center" vertical="center"/>
    </xf>
    <xf numFmtId="0" fontId="2" fillId="2" borderId="40" xfId="0" applyFont="1" applyFill="1" applyBorder="1" applyAlignment="1" applyProtection="1">
      <alignment horizontal="center" vertical="center"/>
    </xf>
    <xf numFmtId="0" fontId="2" fillId="2" borderId="0" xfId="0" applyFont="1" applyFill="1" applyBorder="1" applyAlignment="1" applyProtection="1">
      <alignment horizontal="center" vertical="center"/>
    </xf>
    <xf numFmtId="0" fontId="2" fillId="2" borderId="27" xfId="0" applyFont="1" applyFill="1" applyBorder="1" applyAlignment="1" applyProtection="1">
      <alignment horizontal="center" vertical="center"/>
    </xf>
    <xf numFmtId="2" fontId="7" fillId="4" borderId="23" xfId="0" applyNumberFormat="1" applyFont="1" applyFill="1" applyBorder="1" applyAlignment="1" applyProtection="1">
      <alignment horizontal="center" vertical="center"/>
    </xf>
    <xf numFmtId="2" fontId="7" fillId="4" borderId="2" xfId="0" applyNumberFormat="1" applyFont="1" applyFill="1" applyBorder="1" applyAlignment="1" applyProtection="1">
      <alignment horizontal="center" vertical="center"/>
    </xf>
    <xf numFmtId="2" fontId="7" fillId="4" borderId="16" xfId="0" applyNumberFormat="1" applyFont="1" applyFill="1" applyBorder="1" applyAlignment="1" applyProtection="1">
      <alignment horizontal="center" vertical="center"/>
    </xf>
    <xf numFmtId="0" fontId="7" fillId="2" borderId="9" xfId="0" applyFont="1" applyFill="1" applyBorder="1" applyAlignment="1" applyProtection="1">
      <alignment horizontal="center" vertical="center"/>
    </xf>
    <xf numFmtId="0" fontId="7" fillId="2" borderId="19" xfId="0" applyFont="1" applyFill="1" applyBorder="1" applyAlignment="1" applyProtection="1">
      <alignment horizontal="center" vertical="center"/>
    </xf>
    <xf numFmtId="0" fontId="7" fillId="2" borderId="14" xfId="0" applyFont="1" applyFill="1" applyBorder="1" applyAlignment="1" applyProtection="1">
      <alignment horizontal="center" vertical="center"/>
    </xf>
    <xf numFmtId="0" fontId="10" fillId="0" borderId="71" xfId="0" applyFont="1" applyFill="1" applyBorder="1" applyAlignment="1" applyProtection="1">
      <alignment vertical="top" wrapText="1"/>
      <protection locked="0"/>
    </xf>
    <xf numFmtId="0" fontId="9" fillId="33" borderId="65" xfId="0" applyFont="1" applyFill="1" applyBorder="1" applyAlignment="1" applyProtection="1">
      <alignment horizontal="left" vertical="top" wrapText="1"/>
    </xf>
    <xf numFmtId="0" fontId="9" fillId="33" borderId="66" xfId="0" applyFont="1" applyFill="1" applyBorder="1" applyAlignment="1" applyProtection="1">
      <alignment horizontal="left" vertical="top" wrapText="1"/>
    </xf>
    <xf numFmtId="0" fontId="9" fillId="33" borderId="61" xfId="0" applyFont="1" applyFill="1" applyBorder="1" applyAlignment="1" applyProtection="1">
      <alignment horizontal="left" vertical="top" wrapText="1"/>
    </xf>
    <xf numFmtId="0" fontId="9" fillId="33" borderId="21" xfId="0" applyFont="1" applyFill="1" applyBorder="1" applyAlignment="1" applyProtection="1">
      <alignment horizontal="left" vertical="top" wrapText="1"/>
    </xf>
    <xf numFmtId="0" fontId="9" fillId="33" borderId="39" xfId="0" applyFont="1" applyFill="1" applyBorder="1" applyAlignment="1" applyProtection="1">
      <alignment vertical="top" wrapText="1"/>
    </xf>
    <xf numFmtId="0" fontId="9" fillId="33" borderId="56" xfId="0" applyFont="1" applyFill="1" applyBorder="1" applyAlignment="1" applyProtection="1">
      <alignment vertical="top" wrapText="1"/>
    </xf>
    <xf numFmtId="0" fontId="9" fillId="33" borderId="69" xfId="0" applyFont="1" applyFill="1" applyBorder="1" applyAlignment="1" applyProtection="1">
      <alignment horizontal="left" vertical="top" wrapText="1"/>
    </xf>
    <xf numFmtId="0" fontId="9" fillId="33" borderId="73" xfId="0" applyFont="1" applyFill="1" applyBorder="1" applyAlignment="1" applyProtection="1">
      <alignment horizontal="left" vertical="top" wrapText="1"/>
    </xf>
    <xf numFmtId="0" fontId="9" fillId="33" borderId="72" xfId="0" applyFont="1" applyFill="1" applyBorder="1" applyAlignment="1" applyProtection="1">
      <alignment horizontal="left" vertical="top" wrapText="1"/>
    </xf>
    <xf numFmtId="0" fontId="9" fillId="7" borderId="73" xfId="0" applyFont="1" applyFill="1" applyBorder="1" applyAlignment="1" applyProtection="1">
      <alignment vertical="top" wrapText="1"/>
    </xf>
    <xf numFmtId="0" fontId="9" fillId="7" borderId="72" xfId="0" applyFont="1" applyFill="1" applyBorder="1" applyAlignment="1" applyProtection="1">
      <alignment vertical="top" wrapText="1"/>
    </xf>
    <xf numFmtId="0" fontId="10" fillId="0" borderId="73" xfId="0" applyFont="1" applyFill="1" applyBorder="1" applyAlignment="1" applyProtection="1">
      <alignment vertical="top" wrapText="1"/>
      <protection locked="0"/>
    </xf>
    <xf numFmtId="0" fontId="10" fillId="0" borderId="51" xfId="0" applyFont="1" applyFill="1" applyBorder="1" applyAlignment="1" applyProtection="1">
      <alignment vertical="top" wrapText="1"/>
      <protection locked="0"/>
    </xf>
    <xf numFmtId="0" fontId="0" fillId="0" borderId="72" xfId="0" applyBorder="1" applyAlignment="1">
      <alignment vertical="top" wrapText="1"/>
    </xf>
    <xf numFmtId="0" fontId="9" fillId="7" borderId="43" xfId="0" applyFont="1" applyFill="1" applyBorder="1" applyAlignment="1" applyProtection="1">
      <alignment vertical="top" wrapText="1"/>
    </xf>
    <xf numFmtId="0" fontId="9" fillId="7" borderId="36" xfId="0" applyFont="1" applyFill="1" applyBorder="1" applyAlignment="1" applyProtection="1">
      <alignment vertical="top" wrapText="1"/>
    </xf>
    <xf numFmtId="0" fontId="10" fillId="0" borderId="36" xfId="0" applyFont="1" applyFill="1" applyBorder="1" applyAlignment="1" applyProtection="1">
      <alignment vertical="top" wrapText="1"/>
      <protection locked="0"/>
    </xf>
    <xf numFmtId="0" fontId="9" fillId="7" borderId="47" xfId="0" applyFont="1" applyFill="1" applyBorder="1" applyAlignment="1" applyProtection="1">
      <alignment vertical="top" wrapText="1"/>
    </xf>
    <xf numFmtId="0" fontId="9" fillId="7" borderId="29" xfId="0" applyFont="1" applyFill="1" applyBorder="1" applyAlignment="1" applyProtection="1">
      <alignment vertical="top" wrapText="1"/>
    </xf>
    <xf numFmtId="0" fontId="9" fillId="7" borderId="18" xfId="0" applyFont="1" applyFill="1" applyBorder="1" applyAlignment="1" applyProtection="1">
      <alignment vertical="top" wrapText="1"/>
    </xf>
    <xf numFmtId="0" fontId="9" fillId="21" borderId="39" xfId="0" applyFont="1" applyFill="1" applyBorder="1" applyAlignment="1" applyProtection="1">
      <alignment vertical="top" wrapText="1"/>
      <protection locked="0"/>
    </xf>
    <xf numFmtId="0" fontId="9" fillId="21" borderId="56" xfId="0" applyFont="1" applyFill="1" applyBorder="1" applyAlignment="1" applyProtection="1">
      <alignment vertical="top" wrapText="1"/>
      <protection locked="0"/>
    </xf>
    <xf numFmtId="0" fontId="10" fillId="0" borderId="43" xfId="0" applyFont="1" applyFill="1" applyBorder="1" applyAlignment="1" applyProtection="1">
      <alignment vertical="top" wrapText="1"/>
      <protection locked="0"/>
    </xf>
    <xf numFmtId="0" fontId="0" fillId="0" borderId="47" xfId="0" applyBorder="1" applyAlignment="1">
      <alignment vertical="top" wrapText="1"/>
    </xf>
    <xf numFmtId="0" fontId="10" fillId="0" borderId="65" xfId="0" applyFont="1" applyFill="1" applyBorder="1" applyAlignment="1" applyProtection="1">
      <alignment vertical="top" wrapText="1"/>
      <protection locked="0"/>
    </xf>
    <xf numFmtId="0" fontId="10" fillId="0" borderId="66" xfId="0" applyFont="1" applyFill="1" applyBorder="1" applyAlignment="1" applyProtection="1">
      <alignment vertical="top" wrapText="1"/>
      <protection locked="0"/>
    </xf>
    <xf numFmtId="0" fontId="0" fillId="0" borderId="69" xfId="0" applyBorder="1" applyAlignment="1">
      <alignment vertical="top" wrapText="1"/>
    </xf>
    <xf numFmtId="0" fontId="10" fillId="5" borderId="65" xfId="0" applyFont="1" applyFill="1" applyBorder="1" applyAlignment="1" applyProtection="1">
      <alignment vertical="top" wrapText="1"/>
      <protection locked="0"/>
    </xf>
    <xf numFmtId="0" fontId="10" fillId="5" borderId="66" xfId="0" applyFont="1" applyFill="1" applyBorder="1" applyAlignment="1" applyProtection="1">
      <alignment vertical="top" wrapText="1"/>
      <protection locked="0"/>
    </xf>
    <xf numFmtId="0" fontId="9" fillId="21" borderId="43" xfId="0" applyFont="1" applyFill="1" applyBorder="1" applyAlignment="1" applyProtection="1">
      <alignment horizontal="left" vertical="top" wrapText="1"/>
    </xf>
    <xf numFmtId="0" fontId="9" fillId="21" borderId="36" xfId="0" applyFont="1" applyFill="1" applyBorder="1" applyAlignment="1" applyProtection="1">
      <alignment horizontal="left" vertical="top" wrapText="1"/>
    </xf>
    <xf numFmtId="0" fontId="9" fillId="21" borderId="39" xfId="0" applyFont="1" applyFill="1" applyBorder="1" applyAlignment="1" applyProtection="1">
      <alignment vertical="top" wrapText="1"/>
    </xf>
    <xf numFmtId="0" fontId="9" fillId="21" borderId="56" xfId="0" applyFont="1" applyFill="1" applyBorder="1" applyAlignment="1" applyProtection="1">
      <alignment vertical="top" wrapText="1"/>
    </xf>
    <xf numFmtId="0" fontId="9" fillId="11" borderId="22" xfId="0" applyFont="1" applyFill="1" applyBorder="1" applyAlignment="1" applyProtection="1">
      <alignment horizontal="left" vertical="top" wrapText="1"/>
    </xf>
    <xf numFmtId="0" fontId="10" fillId="0" borderId="22" xfId="0" applyFont="1" applyFill="1" applyBorder="1" applyAlignment="1" applyProtection="1">
      <alignment horizontal="left" vertical="top" wrapText="1"/>
      <protection locked="0"/>
    </xf>
    <xf numFmtId="0" fontId="9" fillId="11" borderId="64" xfId="0" applyFont="1" applyFill="1" applyBorder="1" applyAlignment="1" applyProtection="1">
      <alignment horizontal="left" vertical="top" wrapText="1"/>
    </xf>
    <xf numFmtId="0" fontId="10" fillId="0" borderId="73" xfId="0" applyFont="1" applyFill="1" applyBorder="1" applyAlignment="1" applyProtection="1">
      <alignment horizontal="left" vertical="top" wrapText="1"/>
      <protection locked="0"/>
    </xf>
    <xf numFmtId="0" fontId="10" fillId="0" borderId="51" xfId="0" applyFont="1" applyFill="1" applyBorder="1" applyAlignment="1" applyProtection="1">
      <alignment horizontal="left" vertical="top" wrapText="1"/>
      <protection locked="0"/>
    </xf>
    <xf numFmtId="0" fontId="10" fillId="0" borderId="72" xfId="0" applyFont="1" applyFill="1" applyBorder="1" applyAlignment="1" applyProtection="1">
      <alignment horizontal="left" vertical="top" wrapText="1"/>
      <protection locked="0"/>
    </xf>
    <xf numFmtId="0" fontId="9" fillId="21" borderId="61" xfId="0" applyFont="1" applyFill="1" applyBorder="1" applyAlignment="1" applyProtection="1">
      <alignment horizontal="left" vertical="top" wrapText="1"/>
    </xf>
    <xf numFmtId="0" fontId="9" fillId="21" borderId="21" xfId="0" applyFont="1" applyFill="1" applyBorder="1" applyAlignment="1" applyProtection="1">
      <alignment horizontal="left" vertical="top" wrapText="1"/>
    </xf>
    <xf numFmtId="0" fontId="9" fillId="21" borderId="73" xfId="0" applyFont="1" applyFill="1" applyBorder="1" applyAlignment="1" applyProtection="1">
      <alignment horizontal="left" vertical="top" wrapText="1"/>
    </xf>
    <xf numFmtId="0" fontId="9" fillId="21" borderId="72" xfId="0" applyFont="1" applyFill="1" applyBorder="1" applyAlignment="1" applyProtection="1">
      <alignment horizontal="left" vertical="top" wrapText="1"/>
    </xf>
    <xf numFmtId="0" fontId="9" fillId="21" borderId="65" xfId="0" applyFont="1" applyFill="1" applyBorder="1" applyAlignment="1" applyProtection="1">
      <alignment horizontal="left" vertical="top" wrapText="1"/>
    </xf>
    <xf numFmtId="0" fontId="9" fillId="21" borderId="66" xfId="0" applyFont="1" applyFill="1" applyBorder="1" applyAlignment="1" applyProtection="1">
      <alignment horizontal="left" vertical="top" wrapText="1"/>
    </xf>
    <xf numFmtId="0" fontId="10" fillId="0" borderId="72" xfId="0" applyFont="1" applyFill="1" applyBorder="1" applyAlignment="1" applyProtection="1">
      <alignment vertical="top" wrapText="1"/>
      <protection locked="0"/>
    </xf>
    <xf numFmtId="0" fontId="9" fillId="19" borderId="22" xfId="0" applyFont="1" applyFill="1" applyBorder="1" applyAlignment="1" applyProtection="1">
      <alignment horizontal="left" vertical="top" wrapText="1"/>
    </xf>
    <xf numFmtId="0" fontId="9" fillId="19" borderId="22" xfId="0" applyFont="1" applyFill="1" applyBorder="1" applyProtection="1"/>
    <xf numFmtId="0" fontId="2" fillId="19" borderId="61" xfId="0" applyFont="1" applyFill="1" applyBorder="1" applyAlignment="1" applyProtection="1">
      <alignment horizontal="center" vertical="center"/>
    </xf>
    <xf numFmtId="0" fontId="2" fillId="19" borderId="25" xfId="0" applyFont="1" applyFill="1" applyBorder="1" applyAlignment="1" applyProtection="1">
      <alignment horizontal="center" vertical="center"/>
    </xf>
    <xf numFmtId="0" fontId="10" fillId="0" borderId="43" xfId="0" applyFont="1" applyFill="1" applyBorder="1" applyAlignment="1" applyProtection="1">
      <alignment horizontal="left" vertical="top" wrapText="1"/>
      <protection locked="0"/>
    </xf>
    <xf numFmtId="0" fontId="10" fillId="0" borderId="36" xfId="0" applyFont="1" applyFill="1" applyBorder="1" applyAlignment="1" applyProtection="1">
      <alignment horizontal="left" vertical="top" wrapText="1"/>
      <protection locked="0"/>
    </xf>
    <xf numFmtId="0" fontId="10" fillId="0" borderId="47" xfId="0" applyFont="1" applyFill="1" applyBorder="1" applyAlignment="1" applyProtection="1">
      <alignment horizontal="left" vertical="top" wrapText="1"/>
      <protection locked="0"/>
    </xf>
    <xf numFmtId="0" fontId="9" fillId="33" borderId="29" xfId="0" applyFont="1" applyFill="1" applyBorder="1" applyAlignment="1" applyProtection="1">
      <alignment vertical="top" wrapText="1"/>
    </xf>
    <xf numFmtId="0" fontId="9" fillId="33" borderId="18" xfId="0" applyFont="1" applyFill="1" applyBorder="1" applyAlignment="1" applyProtection="1">
      <alignment vertical="top" wrapText="1"/>
    </xf>
    <xf numFmtId="0" fontId="9" fillId="12" borderId="38" xfId="0" applyFont="1" applyFill="1" applyBorder="1" applyAlignment="1" applyProtection="1">
      <alignment horizontal="left" vertical="top" wrapText="1"/>
    </xf>
    <xf numFmtId="0" fontId="9" fillId="12" borderId="39" xfId="0" applyFont="1" applyFill="1" applyBorder="1" applyAlignment="1" applyProtection="1">
      <alignment horizontal="left" vertical="top" wrapText="1"/>
    </xf>
    <xf numFmtId="0" fontId="2" fillId="4" borderId="24" xfId="0" applyFont="1" applyFill="1" applyBorder="1" applyAlignment="1" applyProtection="1">
      <alignment horizontal="center" vertical="center"/>
    </xf>
    <xf numFmtId="0" fontId="2" fillId="4" borderId="25" xfId="0" applyFont="1" applyFill="1" applyBorder="1" applyAlignment="1" applyProtection="1">
      <alignment horizontal="center" vertical="center"/>
    </xf>
    <xf numFmtId="0" fontId="9" fillId="12" borderId="37" xfId="0" applyFont="1" applyFill="1" applyBorder="1" applyAlignment="1" applyProtection="1">
      <alignment horizontal="left" vertical="top" wrapText="1"/>
    </xf>
    <xf numFmtId="0" fontId="9" fillId="12" borderId="70" xfId="0" applyFont="1" applyFill="1" applyBorder="1" applyAlignment="1" applyProtection="1">
      <alignment horizontal="left" vertical="top" wrapText="1"/>
    </xf>
    <xf numFmtId="0" fontId="10" fillId="0" borderId="40" xfId="0" applyFont="1" applyFill="1" applyBorder="1" applyAlignment="1" applyProtection="1">
      <alignment horizontal="left" vertical="top" wrapText="1"/>
      <protection locked="0"/>
    </xf>
    <xf numFmtId="0" fontId="2" fillId="11" borderId="61" xfId="0" applyFont="1" applyFill="1" applyBorder="1" applyAlignment="1" applyProtection="1">
      <alignment horizontal="center" vertical="center"/>
    </xf>
    <xf numFmtId="0" fontId="2" fillId="11" borderId="25" xfId="0" applyFont="1" applyFill="1" applyBorder="1" applyAlignment="1" applyProtection="1">
      <alignment horizontal="center" vertical="center"/>
    </xf>
    <xf numFmtId="0" fontId="2" fillId="11" borderId="21" xfId="0" applyFont="1" applyFill="1" applyBorder="1" applyAlignment="1" applyProtection="1">
      <alignment horizontal="center" vertical="center"/>
    </xf>
    <xf numFmtId="0" fontId="9" fillId="12" borderId="6" xfId="0" applyFont="1" applyFill="1" applyBorder="1" applyAlignment="1" applyProtection="1">
      <alignment horizontal="left" vertical="top" wrapText="1"/>
    </xf>
    <xf numFmtId="0" fontId="9" fillId="12" borderId="47" xfId="0" applyFont="1" applyFill="1" applyBorder="1" applyAlignment="1" applyProtection="1">
      <alignment horizontal="left" vertical="top" wrapText="1"/>
    </xf>
    <xf numFmtId="0" fontId="9" fillId="11" borderId="63" xfId="0" applyFont="1" applyFill="1" applyBorder="1" applyAlignment="1" applyProtection="1">
      <alignment horizontal="left" vertical="top" wrapText="1"/>
    </xf>
    <xf numFmtId="0" fontId="10" fillId="0" borderId="66" xfId="0" applyFont="1" applyFill="1" applyBorder="1" applyAlignment="1" applyProtection="1">
      <alignment horizontal="left" vertical="top" wrapText="1"/>
      <protection locked="0"/>
    </xf>
    <xf numFmtId="0" fontId="10" fillId="0" borderId="0" xfId="0" applyFont="1" applyFill="1" applyBorder="1" applyAlignment="1" applyProtection="1">
      <alignment horizontal="left" vertical="top" wrapText="1"/>
      <protection locked="0"/>
    </xf>
    <xf numFmtId="0" fontId="9" fillId="12" borderId="53" xfId="0" applyFont="1" applyFill="1" applyBorder="1" applyAlignment="1" applyProtection="1">
      <alignment horizontal="left" vertical="top" wrapText="1"/>
    </xf>
    <xf numFmtId="0" fontId="9" fillId="12" borderId="64" xfId="0" applyFont="1" applyFill="1" applyBorder="1" applyAlignment="1" applyProtection="1">
      <alignment horizontal="left" vertical="top" wrapText="1"/>
    </xf>
    <xf numFmtId="0" fontId="2" fillId="11" borderId="62" xfId="0" applyFont="1" applyFill="1" applyBorder="1" applyAlignment="1" applyProtection="1">
      <alignment horizontal="center" vertical="center"/>
    </xf>
    <xf numFmtId="0" fontId="2" fillId="11" borderId="27" xfId="0" applyFont="1" applyFill="1" applyBorder="1" applyAlignment="1" applyProtection="1">
      <alignment horizontal="center" vertical="center"/>
    </xf>
    <xf numFmtId="0" fontId="10" fillId="0" borderId="65" xfId="0" applyFont="1" applyFill="1" applyBorder="1" applyAlignment="1" applyProtection="1">
      <alignment horizontal="left" vertical="top" wrapText="1"/>
      <protection locked="0"/>
    </xf>
    <xf numFmtId="0" fontId="10" fillId="0" borderId="69" xfId="0" applyFont="1" applyFill="1" applyBorder="1" applyAlignment="1" applyProtection="1">
      <alignment horizontal="left" vertical="top" wrapText="1"/>
      <protection locked="0"/>
    </xf>
    <xf numFmtId="0" fontId="2" fillId="19" borderId="50" xfId="0" applyFont="1" applyFill="1" applyBorder="1" applyAlignment="1" applyProtection="1">
      <alignment horizontal="center" vertical="center"/>
    </xf>
    <xf numFmtId="0" fontId="9" fillId="19" borderId="65" xfId="0" applyFont="1" applyFill="1" applyBorder="1" applyAlignment="1" applyProtection="1">
      <alignment horizontal="left" vertical="top" wrapText="1"/>
    </xf>
    <xf numFmtId="0" fontId="9" fillId="19" borderId="69" xfId="0" applyFont="1" applyFill="1" applyBorder="1" applyAlignment="1" applyProtection="1">
      <alignment horizontal="left" vertical="top" wrapText="1"/>
    </xf>
    <xf numFmtId="0" fontId="9" fillId="19" borderId="43" xfId="0" applyFont="1" applyFill="1" applyBorder="1" applyAlignment="1" applyProtection="1">
      <alignment horizontal="left" vertical="top" wrapText="1"/>
    </xf>
    <xf numFmtId="0" fontId="9" fillId="19" borderId="47" xfId="0" applyFont="1" applyFill="1" applyBorder="1" applyAlignment="1" applyProtection="1">
      <alignment horizontal="left" vertical="top" wrapText="1"/>
    </xf>
    <xf numFmtId="0" fontId="10" fillId="0" borderId="71" xfId="0" applyFont="1" applyFill="1" applyBorder="1" applyAlignment="1" applyProtection="1">
      <alignment horizontal="left" vertical="top" wrapText="1"/>
      <protection locked="0"/>
    </xf>
    <xf numFmtId="0" fontId="9" fillId="12" borderId="43" xfId="0" applyFont="1" applyFill="1" applyBorder="1" applyAlignment="1" applyProtection="1">
      <alignment horizontal="left" vertical="top" wrapText="1"/>
    </xf>
    <xf numFmtId="0" fontId="10" fillId="0" borderId="29" xfId="0" applyFont="1" applyFill="1" applyBorder="1" applyAlignment="1" applyProtection="1">
      <alignment horizontal="left" vertical="top" wrapText="1"/>
      <protection locked="0"/>
    </xf>
    <xf numFmtId="0" fontId="10" fillId="0" borderId="41" xfId="0" applyFont="1" applyFill="1" applyBorder="1" applyAlignment="1" applyProtection="1">
      <alignment horizontal="left" vertical="top" wrapText="1"/>
      <protection locked="0"/>
    </xf>
    <xf numFmtId="0" fontId="10" fillId="0" borderId="67" xfId="0" applyFont="1" applyFill="1" applyBorder="1" applyAlignment="1" applyProtection="1">
      <alignment horizontal="left" vertical="top" wrapText="1"/>
      <protection locked="0"/>
    </xf>
    <xf numFmtId="0" fontId="9" fillId="12" borderId="32" xfId="0" applyFont="1" applyFill="1" applyBorder="1" applyAlignment="1" applyProtection="1">
      <alignment horizontal="left" vertical="top" wrapText="1"/>
    </xf>
    <xf numFmtId="0" fontId="10" fillId="12" borderId="72" xfId="0" applyFont="1" applyFill="1" applyBorder="1" applyAlignment="1" applyProtection="1">
      <alignment horizontal="left" vertical="top" wrapText="1"/>
    </xf>
    <xf numFmtId="0" fontId="10" fillId="0" borderId="80" xfId="0" applyFont="1" applyFill="1" applyBorder="1" applyAlignment="1" applyProtection="1">
      <alignment horizontal="left" vertical="top" wrapText="1"/>
      <protection locked="0"/>
    </xf>
    <xf numFmtId="0" fontId="10" fillId="0" borderId="81" xfId="0" applyFont="1" applyFill="1" applyBorder="1" applyAlignment="1" applyProtection="1">
      <alignment horizontal="left" vertical="top" wrapText="1"/>
      <protection locked="0"/>
    </xf>
    <xf numFmtId="0" fontId="10" fillId="0" borderId="64" xfId="0" applyFont="1" applyFill="1" applyBorder="1" applyAlignment="1" applyProtection="1">
      <alignment horizontal="left" vertical="top" wrapText="1"/>
      <protection locked="0"/>
    </xf>
    <xf numFmtId="0" fontId="10" fillId="0" borderId="63" xfId="0" applyFont="1" applyFill="1" applyBorder="1" applyAlignment="1" applyProtection="1">
      <alignment horizontal="left" vertical="top" wrapText="1"/>
      <protection locked="0"/>
    </xf>
    <xf numFmtId="0" fontId="9" fillId="19" borderId="63" xfId="0" applyFont="1" applyFill="1" applyBorder="1" applyAlignment="1" applyProtection="1">
      <alignment horizontal="left" vertical="top" wrapText="1"/>
    </xf>
    <xf numFmtId="0" fontId="10" fillId="0" borderId="39" xfId="0" applyFont="1" applyFill="1" applyBorder="1" applyAlignment="1" applyProtection="1">
      <alignment horizontal="left" vertical="top" wrapText="1"/>
      <protection locked="0"/>
    </xf>
    <xf numFmtId="0" fontId="10" fillId="0" borderId="56" xfId="0" applyFont="1" applyFill="1" applyBorder="1" applyAlignment="1" applyProtection="1">
      <alignment horizontal="left" vertical="top" wrapText="1"/>
      <protection locked="0"/>
    </xf>
    <xf numFmtId="0" fontId="2" fillId="12" borderId="16" xfId="0" applyFont="1" applyFill="1" applyBorder="1" applyAlignment="1" applyProtection="1">
      <alignment horizontal="center" vertical="center"/>
    </xf>
    <xf numFmtId="0" fontId="2" fillId="12" borderId="15" xfId="0" applyFont="1" applyFill="1" applyBorder="1" applyAlignment="1" applyProtection="1">
      <alignment horizontal="center" vertical="center"/>
    </xf>
    <xf numFmtId="0" fontId="10" fillId="5" borderId="29" xfId="0" applyFont="1" applyFill="1" applyBorder="1" applyAlignment="1" applyProtection="1">
      <alignment horizontal="left" vertical="top" wrapText="1"/>
      <protection locked="0"/>
    </xf>
    <xf numFmtId="0" fontId="10" fillId="5" borderId="41" xfId="0" applyFont="1" applyFill="1" applyBorder="1" applyAlignment="1" applyProtection="1">
      <alignment horizontal="left" vertical="top" wrapText="1"/>
      <protection locked="0"/>
    </xf>
    <xf numFmtId="0" fontId="10" fillId="5" borderId="67" xfId="0" applyFont="1" applyFill="1" applyBorder="1" applyAlignment="1" applyProtection="1">
      <alignment horizontal="left" vertical="top" wrapText="1"/>
      <protection locked="0"/>
    </xf>
    <xf numFmtId="0" fontId="9" fillId="12" borderId="65" xfId="0" applyFont="1" applyFill="1" applyBorder="1" applyAlignment="1" applyProtection="1">
      <alignment horizontal="left" vertical="top" wrapText="1"/>
    </xf>
    <xf numFmtId="0" fontId="9" fillId="12" borderId="69" xfId="0" applyFont="1" applyFill="1" applyBorder="1" applyAlignment="1" applyProtection="1">
      <alignment horizontal="left" vertical="top" wrapText="1"/>
    </xf>
    <xf numFmtId="0" fontId="6" fillId="19" borderId="50" xfId="0" applyFont="1" applyFill="1" applyBorder="1" applyAlignment="1" applyProtection="1">
      <alignment horizontal="center" vertical="top" wrapText="1"/>
    </xf>
    <xf numFmtId="0" fontId="6" fillId="19" borderId="61" xfId="0" applyFont="1" applyFill="1" applyBorder="1" applyAlignment="1" applyProtection="1">
      <alignment horizontal="center" vertical="top" wrapText="1"/>
    </xf>
    <xf numFmtId="0" fontId="9" fillId="21" borderId="29" xfId="0" applyFont="1" applyFill="1" applyBorder="1" applyAlignment="1" applyProtection="1">
      <alignment vertical="top" wrapText="1"/>
    </xf>
    <xf numFmtId="0" fontId="9" fillId="21" borderId="18" xfId="0" applyFont="1" applyFill="1" applyBorder="1" applyAlignment="1" applyProtection="1">
      <alignment vertical="top" wrapText="1"/>
    </xf>
    <xf numFmtId="0" fontId="9" fillId="21" borderId="65" xfId="0" applyFont="1" applyFill="1" applyBorder="1" applyAlignment="1" applyProtection="1">
      <alignment horizontal="left" vertical="top" wrapText="1"/>
      <protection locked="0"/>
    </xf>
    <xf numFmtId="0" fontId="9" fillId="21" borderId="69" xfId="0" applyFont="1" applyFill="1" applyBorder="1" applyAlignment="1" applyProtection="1">
      <alignment horizontal="left" vertical="top" wrapText="1"/>
      <protection locked="0"/>
    </xf>
    <xf numFmtId="0" fontId="10" fillId="0" borderId="0" xfId="0" applyFont="1" applyFill="1" applyBorder="1" applyAlignment="1" applyProtection="1">
      <alignment vertical="top" wrapText="1"/>
      <protection locked="0"/>
    </xf>
    <xf numFmtId="0" fontId="2" fillId="21" borderId="24" xfId="0" applyFont="1" applyFill="1" applyBorder="1" applyAlignment="1" applyProtection="1">
      <alignment horizontal="center" vertical="top"/>
    </xf>
    <xf numFmtId="0" fontId="2" fillId="21" borderId="21" xfId="0" applyFont="1" applyFill="1" applyBorder="1" applyAlignment="1" applyProtection="1">
      <alignment horizontal="center" vertical="top"/>
    </xf>
    <xf numFmtId="0" fontId="2" fillId="33" borderId="24" xfId="0" applyFont="1" applyFill="1" applyBorder="1" applyAlignment="1" applyProtection="1">
      <alignment horizontal="center" vertical="top"/>
    </xf>
    <xf numFmtId="0" fontId="2" fillId="33" borderId="21" xfId="0" applyFont="1" applyFill="1" applyBorder="1" applyAlignment="1" applyProtection="1">
      <alignment horizontal="center" vertical="top"/>
    </xf>
    <xf numFmtId="0" fontId="9" fillId="7" borderId="39" xfId="0" applyFont="1" applyFill="1" applyBorder="1" applyAlignment="1" applyProtection="1">
      <alignment vertical="top" wrapText="1"/>
    </xf>
    <xf numFmtId="0" fontId="9" fillId="7" borderId="71" xfId="0" applyFont="1" applyFill="1" applyBorder="1" applyAlignment="1" applyProtection="1">
      <alignment vertical="top" wrapText="1"/>
    </xf>
    <xf numFmtId="0" fontId="9" fillId="19" borderId="6" xfId="0" applyFont="1" applyFill="1" applyBorder="1" applyAlignment="1" applyProtection="1">
      <alignment horizontal="left" vertical="top" wrapText="1"/>
    </xf>
    <xf numFmtId="0" fontId="2" fillId="19" borderId="24" xfId="0" applyFont="1" applyFill="1" applyBorder="1" applyAlignment="1" applyProtection="1">
      <alignment horizontal="center" vertical="center"/>
    </xf>
    <xf numFmtId="0" fontId="2" fillId="19" borderId="21" xfId="0" applyFont="1" applyFill="1" applyBorder="1" applyAlignment="1" applyProtection="1">
      <alignment horizontal="center" vertical="center"/>
    </xf>
    <xf numFmtId="0" fontId="9" fillId="19" borderId="68" xfId="0" applyFont="1" applyFill="1" applyBorder="1" applyAlignment="1" applyProtection="1">
      <alignment horizontal="left" vertical="top" wrapText="1"/>
    </xf>
    <xf numFmtId="0" fontId="9" fillId="19" borderId="66" xfId="0" applyFont="1" applyFill="1" applyBorder="1" applyAlignment="1" applyProtection="1">
      <alignment horizontal="left" vertical="top" wrapText="1"/>
    </xf>
    <xf numFmtId="0" fontId="9" fillId="7" borderId="61" xfId="0" applyFont="1" applyFill="1" applyBorder="1" applyAlignment="1" applyProtection="1">
      <alignment vertical="top" wrapText="1"/>
    </xf>
    <xf numFmtId="0" fontId="9" fillId="7" borderId="21" xfId="0" applyFont="1" applyFill="1" applyBorder="1" applyAlignment="1" applyProtection="1">
      <alignment vertical="top" wrapText="1"/>
    </xf>
    <xf numFmtId="0" fontId="2" fillId="19" borderId="75" xfId="0" applyFont="1" applyFill="1" applyBorder="1" applyAlignment="1" applyProtection="1">
      <alignment horizontal="center" vertical="center"/>
    </xf>
    <xf numFmtId="0" fontId="2" fillId="19" borderId="40" xfId="0" applyFont="1" applyFill="1" applyBorder="1" applyAlignment="1" applyProtection="1">
      <alignment horizontal="center" vertical="center"/>
    </xf>
    <xf numFmtId="0" fontId="33" fillId="2" borderId="24" xfId="0" applyFont="1" applyFill="1" applyBorder="1" applyAlignment="1" applyProtection="1">
      <alignment horizontal="center" vertical="center"/>
    </xf>
    <xf numFmtId="0" fontId="33" fillId="2" borderId="21" xfId="0" applyFont="1" applyFill="1" applyBorder="1" applyAlignment="1" applyProtection="1">
      <alignment horizontal="center" vertical="center"/>
    </xf>
    <xf numFmtId="0" fontId="5" fillId="31" borderId="23" xfId="0" applyFont="1" applyFill="1" applyBorder="1" applyAlignment="1" applyProtection="1">
      <alignment horizontal="left" vertical="top"/>
    </xf>
    <xf numFmtId="0" fontId="5" fillId="31" borderId="10" xfId="0" applyFont="1" applyFill="1" applyBorder="1" applyAlignment="1" applyProtection="1">
      <alignment horizontal="left" vertical="top"/>
    </xf>
    <xf numFmtId="0" fontId="4" fillId="31" borderId="23" xfId="0" applyFont="1" applyFill="1" applyBorder="1" applyAlignment="1" applyProtection="1">
      <alignment horizontal="left" vertical="top"/>
    </xf>
    <xf numFmtId="0" fontId="4" fillId="31" borderId="10" xfId="0" applyFont="1" applyFill="1" applyBorder="1" applyAlignment="1" applyProtection="1">
      <alignment horizontal="left" vertical="top"/>
    </xf>
  </cellXfs>
  <cellStyles count="1">
    <cellStyle name="Normal" xfId="0" builtinId="0"/>
  </cellStyles>
  <dxfs count="156">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s>
  <tableStyles count="0" defaultTableStyle="TableStyleMedium9" defaultPivotStyle="PivotStyleLight16"/>
  <colors>
    <mruColors>
      <color rgb="FF785B97"/>
      <color rgb="FFB1A0C7"/>
      <color rgb="FF7256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80074074074074"/>
          <c:y val="0.19215092592592592"/>
          <c:w val="0.50986481481481483"/>
          <c:h val="0.50986481481481483"/>
        </c:manualLayout>
      </c:layout>
      <c:radarChart>
        <c:radarStyle val="marker"/>
        <c:varyColors val="0"/>
        <c:ser>
          <c:idx val="0"/>
          <c:order val="0"/>
          <c:tx>
            <c:v>Present profile</c:v>
          </c:tx>
          <c:spPr>
            <a:ln>
              <a:solidFill>
                <a:srgbClr val="C00000"/>
              </a:solidFill>
            </a:ln>
          </c:spPr>
          <c:marker>
            <c:symbol val="diamond"/>
            <c:size val="7"/>
            <c:spPr>
              <a:solidFill>
                <a:srgbClr val="C00000"/>
              </a:solidFill>
              <a:ln cmpd="sng">
                <a:solidFill>
                  <a:srgbClr val="C00000"/>
                </a:solidFill>
              </a:ln>
            </c:spPr>
          </c:marker>
          <c:cat>
            <c:strRef>
              <c:f>Profile!$A$14:$B$19</c:f>
              <c:strCache>
                <c:ptCount val="6"/>
                <c:pt idx="0">
                  <c:v>1. WORKING CONDITIONS</c:v>
                </c:pt>
                <c:pt idx="1">
                  <c:v>2. LAND &amp; WATER RIGHTS</c:v>
                </c:pt>
                <c:pt idx="2">
                  <c:v>3. GENDER EQUALITY</c:v>
                </c:pt>
                <c:pt idx="3">
                  <c:v>4. FOOD AND NUTRITION SECURITY</c:v>
                </c:pt>
                <c:pt idx="4">
                  <c:v>5. SOCIAL CAPITAL</c:v>
                </c:pt>
                <c:pt idx="5">
                  <c:v>6. LIVING CONDITIONS</c:v>
                </c:pt>
              </c:strCache>
            </c:strRef>
          </c:cat>
          <c:val>
            <c:numRef>
              <c:f>Profile!$D$14:$D$19</c:f>
              <c:numCache>
                <c:formatCode>0.00</c:formatCode>
                <c:ptCount val="6"/>
                <c:pt idx="0">
                  <c:v>2.4</c:v>
                </c:pt>
                <c:pt idx="1">
                  <c:v>1.5277777777777777</c:v>
                </c:pt>
                <c:pt idx="2">
                  <c:v>1.69</c:v>
                </c:pt>
                <c:pt idx="3">
                  <c:v>3</c:v>
                </c:pt>
                <c:pt idx="4">
                  <c:v>2.4166666666666665</c:v>
                </c:pt>
                <c:pt idx="5">
                  <c:v>2.3333333333333335</c:v>
                </c:pt>
              </c:numCache>
            </c:numRef>
          </c:val>
          <c:extLst>
            <c:ext xmlns:c16="http://schemas.microsoft.com/office/drawing/2014/chart" uri="{C3380CC4-5D6E-409C-BE32-E72D297353CC}">
              <c16:uniqueId val="{00000000-6C54-41E6-BE29-08FA7F0B6504}"/>
            </c:ext>
          </c:extLst>
        </c:ser>
        <c:ser>
          <c:idx val="2"/>
          <c:order val="1"/>
          <c:tx>
            <c:strRef>
              <c:f>Profile!$F$12</c:f>
              <c:strCache>
                <c:ptCount val="1"/>
                <c:pt idx="0">
                  <c:v>Previous profile</c:v>
                </c:pt>
              </c:strCache>
            </c:strRef>
          </c:tx>
          <c:marker>
            <c:symbol val="none"/>
          </c:marker>
          <c:cat>
            <c:strRef>
              <c:f>Profile!$A$14:$B$19</c:f>
              <c:strCache>
                <c:ptCount val="6"/>
                <c:pt idx="0">
                  <c:v>1. WORKING CONDITIONS</c:v>
                </c:pt>
                <c:pt idx="1">
                  <c:v>2. LAND &amp; WATER RIGHTS</c:v>
                </c:pt>
                <c:pt idx="2">
                  <c:v>3. GENDER EQUALITY</c:v>
                </c:pt>
                <c:pt idx="3">
                  <c:v>4. FOOD AND NUTRITION SECURITY</c:v>
                </c:pt>
                <c:pt idx="4">
                  <c:v>5. SOCIAL CAPITAL</c:v>
                </c:pt>
                <c:pt idx="5">
                  <c:v>6. LIVING CONDITIONS</c:v>
                </c:pt>
              </c:strCache>
            </c:strRef>
          </c:cat>
          <c:val>
            <c:numRef>
              <c:f>Profile!$G$14:$G$19</c:f>
              <c:numCache>
                <c:formatCode>0.00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6C54-41E6-BE29-08FA7F0B6504}"/>
            </c:ext>
          </c:extLst>
        </c:ser>
        <c:dLbls>
          <c:showLegendKey val="0"/>
          <c:showVal val="0"/>
          <c:showCatName val="0"/>
          <c:showSerName val="0"/>
          <c:showPercent val="0"/>
          <c:showBubbleSize val="0"/>
        </c:dLbls>
        <c:axId val="113745920"/>
        <c:axId val="113747840"/>
      </c:radarChart>
      <c:catAx>
        <c:axId val="113745920"/>
        <c:scaling>
          <c:orientation val="minMax"/>
        </c:scaling>
        <c:delete val="0"/>
        <c:axPos val="b"/>
        <c:majorGridlines/>
        <c:numFmt formatCode="@" sourceLinked="0"/>
        <c:majorTickMark val="none"/>
        <c:minorTickMark val="none"/>
        <c:tickLblPos val="nextTo"/>
        <c:spPr>
          <a:ln w="9525">
            <a:noFill/>
          </a:ln>
        </c:spPr>
        <c:txPr>
          <a:bodyPr rot="0" vert="horz"/>
          <a:lstStyle/>
          <a:p>
            <a:pPr>
              <a:defRPr b="1"/>
            </a:pPr>
            <a:endParaRPr lang="es-ES_tradnl"/>
          </a:p>
        </c:txPr>
        <c:crossAx val="113747840"/>
        <c:crosses val="autoZero"/>
        <c:auto val="0"/>
        <c:lblAlgn val="ctr"/>
        <c:lblOffset val="100"/>
        <c:noMultiLvlLbl val="0"/>
      </c:catAx>
      <c:valAx>
        <c:axId val="113747840"/>
        <c:scaling>
          <c:orientation val="minMax"/>
          <c:max val="4"/>
          <c:min val="0"/>
        </c:scaling>
        <c:delete val="0"/>
        <c:axPos val="l"/>
        <c:majorGridlines/>
        <c:numFmt formatCode="@" sourceLinked="0"/>
        <c:majorTickMark val="out"/>
        <c:minorTickMark val="none"/>
        <c:tickLblPos val="nextTo"/>
        <c:txPr>
          <a:bodyPr rot="0" vert="horz"/>
          <a:lstStyle/>
          <a:p>
            <a:pPr>
              <a:defRPr/>
            </a:pPr>
            <a:endParaRPr lang="es-ES_tradnl"/>
          </a:p>
        </c:txPr>
        <c:crossAx val="113745920"/>
        <c:crosses val="autoZero"/>
        <c:crossBetween val="between"/>
      </c:valAx>
    </c:plotArea>
    <c:legend>
      <c:legendPos val="b"/>
      <c:layout/>
      <c:overlay val="1"/>
    </c:legend>
    <c:plotVisOnly val="1"/>
    <c:dispBlanksAs val="gap"/>
    <c:showDLblsOverMax val="0"/>
  </c:chart>
  <c:spPr>
    <a:solidFill>
      <a:schemeClr val="bg1"/>
    </a:solidFill>
  </c:spPr>
  <c:printSettings>
    <c:headerFooter alignWithMargins="0"/>
    <c:pageMargins b="1" l="0.750000000000003" r="0.750000000000003" t="1" header="0.5" footer="0.5"/>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7</xdr:col>
      <xdr:colOff>134992</xdr:colOff>
      <xdr:row>3</xdr:row>
      <xdr:rowOff>99520</xdr:rowOff>
    </xdr:from>
    <xdr:to>
      <xdr:col>15</xdr:col>
      <xdr:colOff>300626</xdr:colOff>
      <xdr:row>21</xdr:row>
      <xdr:rowOff>1241101</xdr:rowOff>
    </xdr:to>
    <xdr:graphicFrame macro="">
      <xdr:nvGraphicFramePr>
        <xdr:cNvPr id="4097" name="Chart 1"/>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29"/>
  <sheetViews>
    <sheetView tabSelected="1" view="pageBreakPreview" zoomScale="80" zoomScaleNormal="100" zoomScaleSheetLayoutView="80" workbookViewId="0">
      <pane ySplit="3" topLeftCell="A4" activePane="bottomLeft" state="frozen"/>
      <selection pane="bottomLeft" activeCell="B3" sqref="B3:C3"/>
    </sheetView>
  </sheetViews>
  <sheetFormatPr baseColWidth="10" defaultColWidth="8.85546875" defaultRowHeight="12.75" x14ac:dyDescent="0.2"/>
  <cols>
    <col min="1" max="1" width="20" style="91" customWidth="1"/>
    <col min="2" max="2" width="13.28515625" style="91" customWidth="1"/>
    <col min="3" max="3" width="14.28515625" style="91" customWidth="1"/>
    <col min="4" max="4" width="10.42578125" style="91" customWidth="1"/>
    <col min="5" max="5" width="8.42578125" style="91" customWidth="1"/>
    <col min="6" max="6" width="13.42578125" style="91" customWidth="1"/>
    <col min="7" max="7" width="11.28515625" style="91" customWidth="1"/>
    <col min="8" max="8" width="8.85546875" style="91"/>
    <col min="9" max="9" width="10.85546875" style="91" hidden="1" customWidth="1"/>
    <col min="10" max="16384" width="8.85546875" style="91"/>
  </cols>
  <sheetData>
    <row r="1" spans="1:10" ht="22.5" customHeight="1" thickBot="1" x14ac:dyDescent="0.25">
      <c r="A1" s="514" t="s">
        <v>212</v>
      </c>
      <c r="B1" s="515"/>
      <c r="C1" s="516"/>
      <c r="D1" s="405" t="s">
        <v>27</v>
      </c>
      <c r="E1" s="335"/>
      <c r="F1" s="485" t="s">
        <v>222</v>
      </c>
      <c r="G1" s="486"/>
      <c r="I1" s="224"/>
    </row>
    <row r="2" spans="1:10" ht="16.5" customHeight="1" thickBot="1" x14ac:dyDescent="0.25">
      <c r="A2" s="407"/>
      <c r="B2" s="408"/>
      <c r="C2" s="408"/>
      <c r="D2" s="336" t="s">
        <v>124</v>
      </c>
      <c r="E2" s="487" t="s">
        <v>221</v>
      </c>
      <c r="F2" s="487"/>
      <c r="G2" s="488"/>
    </row>
    <row r="3" spans="1:10" ht="18" customHeight="1" thickBot="1" x14ac:dyDescent="0.25">
      <c r="A3" s="13" t="s">
        <v>25</v>
      </c>
      <c r="B3" s="489">
        <v>44671</v>
      </c>
      <c r="C3" s="490"/>
      <c r="D3" s="14"/>
      <c r="E3" s="11"/>
      <c r="F3" s="11"/>
      <c r="G3" s="12"/>
      <c r="J3" s="291"/>
    </row>
    <row r="4" spans="1:10" ht="13.5" customHeight="1" x14ac:dyDescent="0.2">
      <c r="A4" s="10"/>
      <c r="B4" s="11"/>
      <c r="C4" s="11"/>
      <c r="D4" s="11"/>
      <c r="E4" s="11"/>
      <c r="F4" s="11"/>
      <c r="G4" s="12"/>
      <c r="J4" s="416"/>
    </row>
    <row r="5" spans="1:10" ht="20.25" customHeight="1" x14ac:dyDescent="0.2">
      <c r="A5" s="11"/>
      <c r="B5" s="11"/>
      <c r="C5" s="11"/>
      <c r="D5" s="11"/>
      <c r="E5" s="11"/>
      <c r="F5" s="11"/>
      <c r="G5" s="12"/>
      <c r="J5" s="416"/>
    </row>
    <row r="6" spans="1:10" ht="18" customHeight="1" x14ac:dyDescent="0.2">
      <c r="A6" s="11"/>
      <c r="B6" s="11"/>
      <c r="C6" s="11"/>
      <c r="D6" s="11"/>
      <c r="E6" s="11"/>
      <c r="F6" s="11"/>
      <c r="G6" s="12"/>
      <c r="J6" s="416"/>
    </row>
    <row r="7" spans="1:10" ht="18" customHeight="1" x14ac:dyDescent="0.2">
      <c r="A7" s="11"/>
      <c r="B7" s="11"/>
      <c r="C7" s="11"/>
      <c r="D7" s="11"/>
      <c r="E7" s="11"/>
      <c r="F7" s="11"/>
      <c r="G7" s="12"/>
    </row>
    <row r="8" spans="1:10" ht="18" customHeight="1" x14ac:dyDescent="0.2">
      <c r="A8" s="11"/>
      <c r="B8" s="11"/>
      <c r="C8" s="11"/>
      <c r="D8" s="11"/>
      <c r="E8" s="11"/>
      <c r="F8" s="11"/>
      <c r="G8" s="12"/>
    </row>
    <row r="9" spans="1:10" ht="18" customHeight="1" x14ac:dyDescent="0.2">
      <c r="A9" s="11"/>
      <c r="B9" s="11"/>
      <c r="C9" s="11"/>
      <c r="D9" s="11"/>
      <c r="E9" s="11"/>
      <c r="F9" s="11"/>
      <c r="G9" s="12"/>
    </row>
    <row r="10" spans="1:10" ht="6" customHeight="1" thickBot="1" x14ac:dyDescent="0.25">
      <c r="A10" s="10"/>
      <c r="B10" s="11"/>
      <c r="C10" s="11"/>
      <c r="D10" s="11"/>
      <c r="E10" s="11"/>
      <c r="F10" s="11"/>
      <c r="G10" s="12"/>
    </row>
    <row r="11" spans="1:10" ht="13.5" hidden="1" thickBot="1" x14ac:dyDescent="0.25">
      <c r="A11" s="10"/>
      <c r="B11" s="11"/>
      <c r="C11" s="11"/>
      <c r="D11" s="11"/>
      <c r="E11" s="11"/>
      <c r="F11" s="11"/>
      <c r="G11" s="12"/>
    </row>
    <row r="12" spans="1:10" ht="13.5" thickBot="1" x14ac:dyDescent="0.25">
      <c r="A12" s="506" t="s">
        <v>83</v>
      </c>
      <c r="B12" s="507"/>
      <c r="C12" s="510" t="s">
        <v>84</v>
      </c>
      <c r="D12" s="511"/>
      <c r="E12" s="491" t="s">
        <v>7</v>
      </c>
      <c r="F12" s="15" t="s">
        <v>85</v>
      </c>
      <c r="G12" s="16" t="str">
        <f>Register!H3</f>
        <v>../../20..</v>
      </c>
    </row>
    <row r="13" spans="1:10" ht="13.5" thickBot="1" x14ac:dyDescent="0.25">
      <c r="A13" s="508"/>
      <c r="B13" s="509"/>
      <c r="C13" s="84" t="s">
        <v>87</v>
      </c>
      <c r="D13" s="85" t="s">
        <v>88</v>
      </c>
      <c r="E13" s="492"/>
      <c r="F13" s="17" t="s">
        <v>87</v>
      </c>
      <c r="G13" s="18" t="s">
        <v>88</v>
      </c>
      <c r="I13" s="225" t="s">
        <v>15</v>
      </c>
    </row>
    <row r="14" spans="1:10" ht="15" x14ac:dyDescent="0.2">
      <c r="A14" s="496" t="str">
        <f>Register!A5</f>
        <v>1. WORKING CONDITIONS</v>
      </c>
      <c r="B14" s="497"/>
      <c r="C14" s="337" t="str">
        <f>Register!C10</f>
        <v>Moderate/Low</v>
      </c>
      <c r="D14" s="321">
        <f>Register!B10</f>
        <v>2.4</v>
      </c>
      <c r="E14" s="322" t="str">
        <f>Register!D10</f>
        <v>↑</v>
      </c>
      <c r="F14" s="19" t="str">
        <f>Register!I10</f>
        <v>Not at all</v>
      </c>
      <c r="G14" s="328">
        <f>Register!H10</f>
        <v>0</v>
      </c>
      <c r="I14" s="226" t="e">
        <f>Register!#REF!</f>
        <v>#REF!</v>
      </c>
    </row>
    <row r="15" spans="1:10" ht="15" x14ac:dyDescent="0.2">
      <c r="A15" s="498" t="str">
        <f>Register!A11</f>
        <v>2. LAND &amp; WATER RIGHTS</v>
      </c>
      <c r="B15" s="499"/>
      <c r="C15" s="338" t="str">
        <f>Register!C15</f>
        <v>Moderate/Low</v>
      </c>
      <c r="D15" s="323">
        <f>Register!B15</f>
        <v>1.5277777777777777</v>
      </c>
      <c r="E15" s="324" t="str">
        <f>Register!D15</f>
        <v>↑</v>
      </c>
      <c r="F15" s="20" t="str">
        <f>Register!I15</f>
        <v>Not at all</v>
      </c>
      <c r="G15" s="329">
        <f>Register!H15</f>
        <v>0</v>
      </c>
      <c r="I15" s="227" t="e">
        <f>Register!#REF!</f>
        <v>#REF!</v>
      </c>
    </row>
    <row r="16" spans="1:10" ht="15" x14ac:dyDescent="0.2">
      <c r="A16" s="500" t="str">
        <f>Register!A16</f>
        <v>3. GENDER EQUALITY</v>
      </c>
      <c r="B16" s="501"/>
      <c r="C16" s="338" t="str">
        <f>Register!C22</f>
        <v>Moderate/Low</v>
      </c>
      <c r="D16" s="323">
        <f>Register!B22</f>
        <v>1.69</v>
      </c>
      <c r="E16" s="324" t="str">
        <f>Register!D22</f>
        <v>↑</v>
      </c>
      <c r="F16" s="20" t="str">
        <f>Register!I22</f>
        <v>Not at all</v>
      </c>
      <c r="G16" s="329">
        <f>Register!H22</f>
        <v>0</v>
      </c>
      <c r="I16" s="227" t="e">
        <f>Register!#REF!</f>
        <v>#REF!</v>
      </c>
    </row>
    <row r="17" spans="1:9" ht="15" x14ac:dyDescent="0.2">
      <c r="A17" s="502" t="str">
        <f>Register!A23</f>
        <v>4. FOOD AND NUTRITION SECURITY</v>
      </c>
      <c r="B17" s="503"/>
      <c r="C17" s="338" t="str">
        <f>Register!C28</f>
        <v>Substantial</v>
      </c>
      <c r="D17" s="323">
        <f>Register!B28</f>
        <v>3</v>
      </c>
      <c r="E17" s="324" t="str">
        <f>Register!D28</f>
        <v>↑</v>
      </c>
      <c r="F17" s="20" t="str">
        <f>Register!I28</f>
        <v>Not at all</v>
      </c>
      <c r="G17" s="329">
        <f>Register!H28</f>
        <v>0</v>
      </c>
      <c r="I17" s="227" t="e">
        <f>Register!#REF!</f>
        <v>#REF!</v>
      </c>
    </row>
    <row r="18" spans="1:9" ht="15" x14ac:dyDescent="0.2">
      <c r="A18" s="512" t="str">
        <f>Register!A29</f>
        <v>5. SOCIAL CAPITAL</v>
      </c>
      <c r="B18" s="513"/>
      <c r="C18" s="338" t="str">
        <f>Register!C33</f>
        <v>Moderate/Low</v>
      </c>
      <c r="D18" s="325">
        <f>Register!B33</f>
        <v>2.4166666666666665</v>
      </c>
      <c r="E18" s="324" t="str">
        <f>Register!D33</f>
        <v>↑</v>
      </c>
      <c r="F18" s="314" t="str">
        <f>Register!I33</f>
        <v>Not at all</v>
      </c>
      <c r="G18" s="329">
        <f>Register!H33</f>
        <v>0</v>
      </c>
      <c r="I18" s="313"/>
    </row>
    <row r="19" spans="1:9" ht="15.75" thickBot="1" x14ac:dyDescent="0.25">
      <c r="A19" s="504" t="str">
        <f>Register!A34</f>
        <v>6. LIVING CONDITIONS</v>
      </c>
      <c r="B19" s="505"/>
      <c r="C19" s="339" t="str">
        <f>Register!C39</f>
        <v>Moderate/Low</v>
      </c>
      <c r="D19" s="326">
        <f>Register!B39</f>
        <v>2.3333333333333335</v>
      </c>
      <c r="E19" s="327" t="str">
        <f>Register!D39</f>
        <v>↑</v>
      </c>
      <c r="F19" s="21" t="str">
        <f>Register!I39</f>
        <v>Not at all</v>
      </c>
      <c r="G19" s="330">
        <f>Register!H39</f>
        <v>0</v>
      </c>
      <c r="I19" s="228" t="e">
        <f>Register!#REF!</f>
        <v>#REF!</v>
      </c>
    </row>
    <row r="20" spans="1:9" s="112" customFormat="1" ht="9" customHeight="1" thickBot="1" x14ac:dyDescent="0.25">
      <c r="A20" s="22"/>
      <c r="B20" s="23"/>
      <c r="C20" s="23"/>
      <c r="D20" s="23"/>
      <c r="E20" s="11"/>
      <c r="F20" s="24"/>
      <c r="G20" s="12"/>
      <c r="I20" s="229" t="e">
        <f>AVERAGE(I14:I19)</f>
        <v>#REF!</v>
      </c>
    </row>
    <row r="21" spans="1:9" ht="13.5" thickBot="1" x14ac:dyDescent="0.25">
      <c r="A21" s="493" t="s">
        <v>8</v>
      </c>
      <c r="B21" s="494"/>
      <c r="C21" s="494"/>
      <c r="D21" s="494"/>
      <c r="E21" s="494"/>
      <c r="F21" s="494"/>
      <c r="G21" s="495"/>
    </row>
    <row r="22" spans="1:9" ht="107.25" customHeight="1" thickBot="1" x14ac:dyDescent="0.25">
      <c r="A22" s="517"/>
      <c r="B22" s="518"/>
      <c r="C22" s="518"/>
      <c r="D22" s="518"/>
      <c r="E22" s="518"/>
      <c r="F22" s="518"/>
      <c r="G22" s="519"/>
    </row>
    <row r="23" spans="1:9" ht="7.5" customHeight="1" thickBot="1" x14ac:dyDescent="0.25">
      <c r="A23" s="10"/>
      <c r="B23" s="11"/>
      <c r="C23" s="11"/>
      <c r="D23" s="11"/>
      <c r="E23" s="11"/>
      <c r="F23" s="11"/>
      <c r="G23" s="12"/>
    </row>
    <row r="24" spans="1:9" ht="13.5" thickBot="1" x14ac:dyDescent="0.25">
      <c r="A24" s="520" t="s">
        <v>89</v>
      </c>
      <c r="B24" s="521"/>
      <c r="C24" s="521"/>
      <c r="D24" s="528"/>
      <c r="E24" s="528"/>
      <c r="F24" s="528"/>
      <c r="G24" s="529"/>
    </row>
    <row r="25" spans="1:9" ht="105.75" customHeight="1" thickBot="1" x14ac:dyDescent="0.25">
      <c r="A25" s="517"/>
      <c r="B25" s="523"/>
      <c r="C25" s="523"/>
      <c r="D25" s="523"/>
      <c r="E25" s="523"/>
      <c r="F25" s="523"/>
      <c r="G25" s="524"/>
    </row>
    <row r="26" spans="1:9" ht="13.5" thickBot="1" x14ac:dyDescent="0.25">
      <c r="A26" s="520" t="s">
        <v>90</v>
      </c>
      <c r="B26" s="521"/>
      <c r="C26" s="521"/>
      <c r="D26" s="521"/>
      <c r="E26" s="521"/>
      <c r="F26" s="521"/>
      <c r="G26" s="522"/>
    </row>
    <row r="27" spans="1:9" ht="83.25" customHeight="1" thickBot="1" x14ac:dyDescent="0.25">
      <c r="A27" s="525"/>
      <c r="B27" s="526"/>
      <c r="C27" s="526"/>
      <c r="D27" s="526"/>
      <c r="E27" s="526"/>
      <c r="F27" s="526"/>
      <c r="G27" s="527"/>
    </row>
    <row r="28" spans="1:9" ht="13.5" thickBot="1" x14ac:dyDescent="0.25">
      <c r="A28" s="520" t="s">
        <v>17</v>
      </c>
      <c r="B28" s="521"/>
      <c r="C28" s="521"/>
      <c r="D28" s="521"/>
      <c r="E28" s="521"/>
      <c r="F28" s="521"/>
      <c r="G28" s="522"/>
    </row>
    <row r="29" spans="1:9" ht="83.25" customHeight="1" thickBot="1" x14ac:dyDescent="0.25">
      <c r="A29" s="517"/>
      <c r="B29" s="518"/>
      <c r="C29" s="518"/>
      <c r="D29" s="518"/>
      <c r="E29" s="518"/>
      <c r="F29" s="518"/>
      <c r="G29" s="519"/>
    </row>
  </sheetData>
  <sheetProtection password="CC15" sheet="1" objects="1" scenarios="1" formatRows="0"/>
  <mergeCells count="21">
    <mergeCell ref="A29:G29"/>
    <mergeCell ref="A28:G28"/>
    <mergeCell ref="A22:G22"/>
    <mergeCell ref="A25:G25"/>
    <mergeCell ref="A26:G26"/>
    <mergeCell ref="A27:G27"/>
    <mergeCell ref="A24:G24"/>
    <mergeCell ref="F1:G1"/>
    <mergeCell ref="E2:G2"/>
    <mergeCell ref="B3:C3"/>
    <mergeCell ref="E12:E13"/>
    <mergeCell ref="A21:G21"/>
    <mergeCell ref="A14:B14"/>
    <mergeCell ref="A15:B15"/>
    <mergeCell ref="A16:B16"/>
    <mergeCell ref="A17:B17"/>
    <mergeCell ref="A19:B19"/>
    <mergeCell ref="A12:B13"/>
    <mergeCell ref="C12:D12"/>
    <mergeCell ref="A18:B18"/>
    <mergeCell ref="A1:C1"/>
  </mergeCells>
  <phoneticPr fontId="1" type="noConversion"/>
  <conditionalFormatting sqref="A8:G9">
    <cfRule type="cellIs" dxfId="155" priority="1" operator="equal">
      <formula>"High"</formula>
    </cfRule>
    <cfRule type="cellIs" dxfId="154" priority="2" operator="equal">
      <formula>"Substantial"</formula>
    </cfRule>
    <cfRule type="cellIs" dxfId="153" priority="3" operator="equal">
      <formula>"Moderate"</formula>
    </cfRule>
    <cfRule type="cellIs" dxfId="152" priority="4" operator="equal">
      <formula>"Low"</formula>
    </cfRule>
  </conditionalFormatting>
  <pageMargins left="0.70866141732283472" right="0.70866141732283472" top="0.74803149606299213" bottom="0.74803149606299213" header="0.31496062992125984" footer="0.31496062992125984"/>
  <pageSetup paperSize="9" scale="97" orientation="portrait" r:id="rId1"/>
  <headerFooter alignWithMargins="0"/>
  <colBreaks count="1" manualBreakCount="1">
    <brk id="7" max="1048575" man="1"/>
  </colBreaks>
  <drawing r:id="rId2"/>
  <extLst>
    <ext xmlns:x14="http://schemas.microsoft.com/office/spreadsheetml/2009/9/main" uri="{78C0D931-6437-407d-A8EE-F0AAD7539E65}">
      <x14:conditionalFormattings>
        <x14:conditionalFormatting xmlns:xm="http://schemas.microsoft.com/office/excel/2006/main">
          <x14:cfRule type="cellIs" priority="9" operator="equal" id="{34BB3A6B-5693-4104-B882-7EC3C2744687}">
            <xm:f>Register!$L$6</xm:f>
            <x14:dxf>
              <fill>
                <patternFill>
                  <bgColor rgb="FFFF0000"/>
                </patternFill>
              </fill>
            </x14:dxf>
          </x14:cfRule>
          <x14:cfRule type="cellIs" priority="10" operator="equal" id="{92867827-A734-4EBD-859A-FC93914BAC5D}">
            <xm:f>Register!$L$5</xm:f>
            <x14:dxf>
              <fill>
                <patternFill>
                  <bgColor rgb="FFFFC000"/>
                </patternFill>
              </fill>
            </x14:dxf>
          </x14:cfRule>
          <x14:cfRule type="cellIs" priority="11" operator="equal" id="{F24A8D15-038A-4A74-8DFE-EBD1E2C1A6B6}">
            <xm:f>Register!$L$4</xm:f>
            <x14:dxf>
              <fill>
                <patternFill>
                  <bgColor rgb="FF92D050"/>
                </patternFill>
              </fill>
            </x14:dxf>
          </x14:cfRule>
          <x14:cfRule type="cellIs" priority="12" operator="equal" id="{4E30DD93-1A47-4844-9856-E0E8EBD88FFA}">
            <xm:f>Register!$L$3</xm:f>
            <x14:dxf>
              <fill>
                <patternFill>
                  <bgColor rgb="FF00B050"/>
                </patternFill>
              </fill>
            </x14:dxf>
          </x14:cfRule>
          <xm:sqref>A5:G17 A19:G19 A18 C18:G18</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O52"/>
  <sheetViews>
    <sheetView zoomScaleNormal="100" zoomScaleSheetLayoutView="100" workbookViewId="0">
      <pane ySplit="4" topLeftCell="A5" activePane="bottomLeft" state="frozen"/>
      <selection pane="bottomLeft" activeCell="E10" sqref="E10"/>
    </sheetView>
  </sheetViews>
  <sheetFormatPr baseColWidth="10" defaultColWidth="8.85546875" defaultRowHeight="12.75" x14ac:dyDescent="0.2"/>
  <cols>
    <col min="1" max="1" width="36.7109375" style="11" customWidth="1"/>
    <col min="2" max="2" width="10.28515625" style="280" customWidth="1"/>
    <col min="3" max="3" width="15.140625" style="112" customWidth="1"/>
    <col min="4" max="4" width="6.28515625" style="112" customWidth="1"/>
    <col min="5" max="5" width="66.42578125" style="91" customWidth="1"/>
    <col min="6" max="7" width="39.28515625" style="91" customWidth="1"/>
    <col min="8" max="8" width="6" style="280" customWidth="1"/>
    <col min="9" max="9" width="14.140625" style="112" customWidth="1"/>
    <col min="10" max="10" width="8.85546875" style="91" hidden="1" customWidth="1"/>
    <col min="11" max="11" width="9.140625" style="91" hidden="1" customWidth="1"/>
    <col min="12" max="12" width="14.85546875" style="91" hidden="1" customWidth="1"/>
    <col min="13" max="13" width="9.140625" style="91" hidden="1" customWidth="1"/>
    <col min="14" max="14" width="9.140625" style="91" customWidth="1"/>
    <col min="15" max="16384" width="8.85546875" style="91"/>
  </cols>
  <sheetData>
    <row r="1" spans="1:15" s="104" customFormat="1" ht="15.75" thickBot="1" x14ac:dyDescent="0.25">
      <c r="A1" s="534" t="str">
        <f>Profile!F1</f>
        <v>Cacao</v>
      </c>
      <c r="B1" s="535"/>
      <c r="C1" s="374" t="s">
        <v>22</v>
      </c>
      <c r="D1" s="530" t="str">
        <f>Profile!E2</f>
        <v>Nicaragua</v>
      </c>
      <c r="E1" s="531"/>
      <c r="F1" s="372" t="s">
        <v>26</v>
      </c>
      <c r="G1" s="373">
        <f>Profile!B3</f>
        <v>44671</v>
      </c>
      <c r="H1" s="532" t="s">
        <v>80</v>
      </c>
      <c r="I1" s="533"/>
      <c r="M1" s="105"/>
    </row>
    <row r="2" spans="1:15" s="104" customFormat="1" x14ac:dyDescent="0.2">
      <c r="A2" s="538" t="s">
        <v>9</v>
      </c>
      <c r="B2" s="550" t="s">
        <v>88</v>
      </c>
      <c r="C2" s="553" t="s">
        <v>87</v>
      </c>
      <c r="D2" s="541" t="s">
        <v>7</v>
      </c>
      <c r="E2" s="547" t="s">
        <v>10</v>
      </c>
      <c r="F2" s="541" t="s">
        <v>18</v>
      </c>
      <c r="G2" s="544" t="s">
        <v>86</v>
      </c>
      <c r="H2" s="532" t="s">
        <v>82</v>
      </c>
      <c r="I2" s="533"/>
      <c r="M2" s="105"/>
    </row>
    <row r="3" spans="1:15" s="105" customFormat="1" ht="13.5" thickBot="1" x14ac:dyDescent="0.25">
      <c r="A3" s="539"/>
      <c r="B3" s="551"/>
      <c r="C3" s="554"/>
      <c r="D3" s="542"/>
      <c r="E3" s="548"/>
      <c r="F3" s="542"/>
      <c r="G3" s="545"/>
      <c r="H3" s="536" t="s">
        <v>81</v>
      </c>
      <c r="I3" s="537"/>
      <c r="L3" s="106" t="str">
        <f>Questionnaire!$N$3</f>
        <v>High</v>
      </c>
      <c r="M3" s="105" t="s">
        <v>20</v>
      </c>
    </row>
    <row r="4" spans="1:15" s="107" customFormat="1" ht="13.5" thickBot="1" x14ac:dyDescent="0.25">
      <c r="A4" s="540"/>
      <c r="B4" s="552"/>
      <c r="C4" s="555"/>
      <c r="D4" s="543"/>
      <c r="E4" s="549"/>
      <c r="F4" s="543"/>
      <c r="G4" s="546"/>
      <c r="H4" s="82" t="s">
        <v>1</v>
      </c>
      <c r="I4" s="83" t="s">
        <v>6</v>
      </c>
      <c r="L4" s="106" t="str">
        <f>Questionnaire!$N$4</f>
        <v>Substantial</v>
      </c>
      <c r="M4" s="105" t="s">
        <v>3</v>
      </c>
    </row>
    <row r="5" spans="1:15" s="105" customFormat="1" ht="13.5" thickBot="1" x14ac:dyDescent="0.25">
      <c r="A5" s="52" t="str">
        <f>Questionnaire!$A$3</f>
        <v>1. WORKING CONDITIONS</v>
      </c>
      <c r="B5" s="53"/>
      <c r="C5" s="53"/>
      <c r="D5" s="53"/>
      <c r="E5" s="54"/>
      <c r="F5" s="54"/>
      <c r="G5" s="54"/>
      <c r="H5" s="54"/>
      <c r="I5" s="285"/>
      <c r="L5" s="106" t="str">
        <f>Questionnaire!$N$5</f>
        <v>Moderate/Low</v>
      </c>
      <c r="M5" s="105" t="s">
        <v>21</v>
      </c>
    </row>
    <row r="6" spans="1:15" s="108" customFormat="1" ht="342" x14ac:dyDescent="0.2">
      <c r="A6" s="55" t="str">
        <f>Questionnaire!$A$4</f>
        <v>1.1 Respect of labour rights</v>
      </c>
      <c r="B6" s="340">
        <f>Questionnaire!J10</f>
        <v>2.6</v>
      </c>
      <c r="C6" s="341" t="str">
        <f>IF(B6&lt;1.5,$L$6,IF(B6&lt;2.5,$L$5,IF(B6&lt;3.5,$L$4,IF(B6&lt;4.5,$L$3,"n/a"))))</f>
        <v>Substantial</v>
      </c>
      <c r="D6" s="342" t="str">
        <f>IF(H6&lt;B6,"↑",IF(H6&gt;B6,"↓","↔"))</f>
        <v>↑</v>
      </c>
      <c r="E6" s="5" t="s">
        <v>399</v>
      </c>
      <c r="F6" s="1"/>
      <c r="G6" s="1"/>
      <c r="H6" s="242">
        <v>0</v>
      </c>
      <c r="I6" s="284" t="str">
        <f>IF(H6&lt;1.5,$L$6,IF(H6&lt;2.5,$L$5,IF(H6&lt;3.5,$L$4,IF(H6&lt;4.5,$L$3,"n/a"))))</f>
        <v>Not at all</v>
      </c>
      <c r="K6" s="108" t="s">
        <v>11</v>
      </c>
      <c r="L6" s="106" t="str">
        <f>Questionnaire!$N$6</f>
        <v>Not at all</v>
      </c>
      <c r="M6" s="108" t="s">
        <v>4</v>
      </c>
    </row>
    <row r="7" spans="1:15" s="108" customFormat="1" ht="42.75" x14ac:dyDescent="0.2">
      <c r="A7" s="56" t="str">
        <f>Questionnaire!$A$11</f>
        <v>1.2 Child Labour</v>
      </c>
      <c r="B7" s="343">
        <f>Questionnaire!J14</f>
        <v>2</v>
      </c>
      <c r="C7" s="344" t="str">
        <f>IF(B7&lt;1.5,$L$6,IF(B7&lt;2.5,$L$5,IF(B7&lt;3.5,$L$4,IF(B7&lt;4.5,$L$3,"n/a"))))</f>
        <v>Moderate/Low</v>
      </c>
      <c r="D7" s="345" t="str">
        <f>IF(H7&lt;B7,"↑",IF(H7&gt;B7,"↓","↔"))</f>
        <v>↑</v>
      </c>
      <c r="E7" s="5" t="s">
        <v>382</v>
      </c>
      <c r="F7" s="2"/>
      <c r="G7" s="2"/>
      <c r="H7" s="243">
        <v>0</v>
      </c>
      <c r="I7" s="284" t="str">
        <f>IF(H7&lt;1.5,$L$6,IF(H7&lt;2.5,$L$5,IF(H7&lt;3.5,$L$4,IF(H7&lt;4.5,$L$3,"n/a"))))</f>
        <v>Not at all</v>
      </c>
      <c r="K7" s="108" t="s">
        <v>12</v>
      </c>
      <c r="L7" s="106" t="str">
        <f>Questionnaire!$N$7</f>
        <v>n/a</v>
      </c>
    </row>
    <row r="8" spans="1:15" s="108" customFormat="1" ht="85.5" x14ac:dyDescent="0.2">
      <c r="A8" s="56" t="str">
        <f>Questionnaire!$A$15</f>
        <v>1.3 Job safety</v>
      </c>
      <c r="B8" s="343">
        <f>Questionnaire!J17</f>
        <v>2</v>
      </c>
      <c r="C8" s="346" t="str">
        <f>IF(B8&lt;1.5,$L$6,IF(B8&lt;2.5,$L$5,IF(B8&lt;3.5,$L$4,IF(B8&lt;4.5,$L$3,"n/a"))))</f>
        <v>Moderate/Low</v>
      </c>
      <c r="D8" s="345" t="str">
        <f>IF(H8&lt;B8,"↑",IF(H8&gt;B8,"↓","↔"))</f>
        <v>↑</v>
      </c>
      <c r="E8" s="5" t="s">
        <v>326</v>
      </c>
      <c r="F8" s="2"/>
      <c r="G8" s="2"/>
      <c r="H8" s="243">
        <v>0</v>
      </c>
      <c r="I8" s="284" t="str">
        <f>IF(H8&lt;1.5,$L$6,IF(H8&lt;2.5,$L$5,IF(H8&lt;3.5,$L$4,IF(H8&lt;4.5,$L$3,"n/a"))))</f>
        <v>Not at all</v>
      </c>
      <c r="K8" s="108" t="s">
        <v>13</v>
      </c>
      <c r="L8" s="109"/>
    </row>
    <row r="9" spans="1:15" s="108" customFormat="1" ht="143.25" thickBot="1" x14ac:dyDescent="0.25">
      <c r="A9" s="57" t="str">
        <f>Questionnaire!$A$18</f>
        <v>1.4 Attractiveness</v>
      </c>
      <c r="B9" s="347">
        <f>Questionnaire!J21</f>
        <v>3</v>
      </c>
      <c r="C9" s="344" t="str">
        <f>IF(B9&lt;1.5,$L$6,IF(B9&lt;2.5,$L$5,IF(B9&lt;3.5,$L$4,IF(B9&lt;4.5,$L$3,"n/a"))))</f>
        <v>Substantial</v>
      </c>
      <c r="D9" s="348" t="str">
        <f>IF(H9&lt;B9,"↑",IF(H9&gt;B9,"↓","↔"))</f>
        <v>↑</v>
      </c>
      <c r="E9" s="5" t="s">
        <v>400</v>
      </c>
      <c r="F9" s="3"/>
      <c r="G9" s="3"/>
      <c r="H9" s="244">
        <v>0</v>
      </c>
      <c r="I9" s="254" t="str">
        <f>IF(H9&lt;1.5,$L$6,IF(H9&lt;2.5,$L$5,IF(H9&lt;3.5,$L$4,IF(H9&lt;4.5,$L$3,"n/a"))))</f>
        <v>Not at all</v>
      </c>
      <c r="L9" s="109"/>
    </row>
    <row r="10" spans="1:15" s="111" customFormat="1" ht="14.25" thickTop="1" thickBot="1" x14ac:dyDescent="0.25">
      <c r="A10" s="58" t="s">
        <v>14</v>
      </c>
      <c r="B10" s="349">
        <f>IF(COUNT(B6:B9)=0,"n/a",(AVERAGE(B6:B9)))</f>
        <v>2.4</v>
      </c>
      <c r="C10" s="406" t="str">
        <f>IF(B10&lt;1.5,$L$6,IF(B10&lt;2.5,$L$5,IF(B10&lt;3.5,$L$4,IF(B10&lt;4.5,$L$3,"n/a"))))</f>
        <v>Moderate/Low</v>
      </c>
      <c r="D10" s="350" t="str">
        <f>IF(H10&lt;B10,"↑",IF(H10&gt;B10,"↓","↔"))</f>
        <v>↑</v>
      </c>
      <c r="E10" s="8"/>
      <c r="F10" s="110"/>
      <c r="G10" s="110"/>
      <c r="H10" s="9">
        <f>AVERAGE(H6:H9)</f>
        <v>0</v>
      </c>
      <c r="I10" s="283" t="str">
        <f>IF(H10&lt;1.5,$L$6,IF(H10&lt;2.5,$L$5,IF(H10&lt;3.5,$L$4,IF(H10&lt;4.5,$L$3,"n/a"))))</f>
        <v>Not at all</v>
      </c>
      <c r="O10" s="291"/>
    </row>
    <row r="11" spans="1:15" s="108" customFormat="1" ht="13.5" thickBot="1" x14ac:dyDescent="0.25">
      <c r="A11" s="59" t="str">
        <f>Questionnaire!$A$22</f>
        <v>2. LAND &amp; WATER RIGHTS</v>
      </c>
      <c r="B11" s="351"/>
      <c r="C11" s="351"/>
      <c r="D11" s="352"/>
      <c r="E11" s="60"/>
      <c r="F11" s="60"/>
      <c r="G11" s="60"/>
      <c r="H11" s="60"/>
      <c r="I11" s="286"/>
    </row>
    <row r="12" spans="1:15" s="108" customFormat="1" ht="114" x14ac:dyDescent="0.2">
      <c r="A12" s="61" t="str">
        <f>Questionnaire!$A$23</f>
        <v xml:space="preserve">2.1 Adherence to VGGT </v>
      </c>
      <c r="B12" s="353">
        <f>Questionnaire!J26</f>
        <v>2</v>
      </c>
      <c r="C12" s="354" t="str">
        <f>IF(B12&lt;1.5,$L$6,IF(B12&lt;2.5,$L$5,IF(B12&lt;3.5,$L$4,IF(B12&lt;4.5,$L$3,"n/a"))))</f>
        <v>Moderate/Low</v>
      </c>
      <c r="D12" s="345" t="str">
        <f>IF(H12&lt;B12,"↑",IF(H12&gt;B12,"↓","↔"))</f>
        <v>↑</v>
      </c>
      <c r="E12" s="5" t="s">
        <v>331</v>
      </c>
      <c r="F12" s="1"/>
      <c r="G12" s="1"/>
      <c r="H12" s="242">
        <v>0</v>
      </c>
      <c r="I12" s="284" t="str">
        <f>IF(H12&lt;1.5,$L$6,IF(H12&lt;2.5,$L$5,IF(H12&lt;3.5,$L$4,IF(H12&lt;4.5,$L$3,"n/a"))))</f>
        <v>Not at all</v>
      </c>
    </row>
    <row r="13" spans="1:15" s="108" customFormat="1" ht="114" x14ac:dyDescent="0.2">
      <c r="A13" s="62" t="str">
        <f>Questionnaire!$A$27</f>
        <v>2.2 Transparency, participation and consultation</v>
      </c>
      <c r="B13" s="355">
        <f>Questionnaire!J32</f>
        <v>1.3333333333333333</v>
      </c>
      <c r="C13" s="346" t="str">
        <f>IF(B13&lt;1.5,$L$6,IF(B13&lt;2.5,$L$5,IF(B13&lt;3.5,$L$4,IF(B13&lt;4.5,$L$3,"n/a"))))</f>
        <v>Not at all</v>
      </c>
      <c r="D13" s="345" t="str">
        <f>IF(H13&lt;B13,"↑",IF(H13&gt;B13,"↓","↔"))</f>
        <v>↑</v>
      </c>
      <c r="E13" s="5" t="s">
        <v>398</v>
      </c>
      <c r="F13" s="2"/>
      <c r="G13" s="2"/>
      <c r="H13" s="243">
        <v>0</v>
      </c>
      <c r="I13" s="284" t="str">
        <f>IF(H13&lt;1.5,$L$6,IF(H13&lt;2.5,$L$5,IF(H13&lt;3.5,$L$4,IF(H13&lt;4.5,$L$3,"n/a"))))</f>
        <v>Not at all</v>
      </c>
    </row>
    <row r="14" spans="1:15" s="108" customFormat="1" ht="186" thickBot="1" x14ac:dyDescent="0.25">
      <c r="A14" s="63" t="str">
        <f>Questionnaire!$A$33</f>
        <v>2.3  Equity,compensation and justice</v>
      </c>
      <c r="B14" s="356">
        <f>Questionnaire!J38</f>
        <v>1.25</v>
      </c>
      <c r="C14" s="344" t="str">
        <f>IF(B14&lt;1.5,$L$6,IF(B14&lt;2.5,$L$5,IF(B14&lt;3.5,$L$4,IF(B14&lt;4.5,$L$3,"n/a"))))</f>
        <v>Not at all</v>
      </c>
      <c r="D14" s="348" t="str">
        <f>IF(H14&lt;B14,"↑",IF(H14&gt;B14,"↓","↔"))</f>
        <v>↑</v>
      </c>
      <c r="E14" s="5" t="s">
        <v>397</v>
      </c>
      <c r="F14" s="3"/>
      <c r="G14" s="3"/>
      <c r="H14" s="244">
        <v>0</v>
      </c>
      <c r="I14" s="254" t="str">
        <f>IF(H14&lt;1.5,$L$6,IF(H14&lt;2.5,$L$5,IF(H14&lt;3.5,$L$4,IF(H14&lt;4.5,$L$3,"n/a"))))</f>
        <v>Not at all</v>
      </c>
    </row>
    <row r="15" spans="1:15" s="105" customFormat="1" ht="14.25" thickTop="1" thickBot="1" x14ac:dyDescent="0.25">
      <c r="A15" s="64" t="s">
        <v>14</v>
      </c>
      <c r="B15" s="357">
        <f>IF(COUNT(B12:B14)=0,"n/a",(AVERAGE(B12:B14)))</f>
        <v>1.5277777777777777</v>
      </c>
      <c r="C15" s="358" t="str">
        <f>IF(B15&lt;1.5,$L$6,IF(B15&lt;2.5,$L$5,IF(B15&lt;3.5,$L$4,IF(B15&lt;4.5,$L$3,"n/a"))))</f>
        <v>Moderate/Low</v>
      </c>
      <c r="D15" s="350" t="str">
        <f>IF(H15&lt;B15,"↑",IF(H15&gt;B15,"↓","↔"))</f>
        <v>↑</v>
      </c>
      <c r="E15" s="110"/>
      <c r="F15" s="110"/>
      <c r="G15" s="110"/>
      <c r="H15" s="7">
        <f>AVERAGE(H12:H14)</f>
        <v>0</v>
      </c>
      <c r="I15" s="283" t="str">
        <f>IF(H15&lt;1.5,$L$6,IF(H15&lt;2.5,$L$5,IF(H15&lt;3.5,$L$4,IF(H15&lt;4.5,$L$3,"n/a"))))</f>
        <v>Not at all</v>
      </c>
    </row>
    <row r="16" spans="1:15" s="108" customFormat="1" ht="13.5" thickBot="1" x14ac:dyDescent="0.25">
      <c r="A16" s="65" t="str">
        <f>Questionnaire!$A$39</f>
        <v>3. GENDER EQUALITY</v>
      </c>
      <c r="B16" s="351"/>
      <c r="C16" s="351"/>
      <c r="D16" s="351"/>
      <c r="E16" s="66"/>
      <c r="F16" s="66"/>
      <c r="G16" s="66"/>
      <c r="H16" s="66"/>
      <c r="I16" s="287"/>
    </row>
    <row r="17" spans="1:9" s="108" customFormat="1" ht="99.75" x14ac:dyDescent="0.2">
      <c r="A17" s="67" t="str">
        <f>Questionnaire!$A$40</f>
        <v>3.1 Economic activities</v>
      </c>
      <c r="B17" s="353">
        <f>Questionnaire!J43</f>
        <v>2</v>
      </c>
      <c r="C17" s="354" t="str">
        <f t="shared" ref="C17:C22" si="0">IF(B17&lt;1.5,$L$6,IF(B17&lt;2.5,$L$5,IF(B17&lt;3.5,$L$4,IF(B17&lt;4.5,$L$3,"n/a"))))</f>
        <v>Moderate/Low</v>
      </c>
      <c r="D17" s="345" t="str">
        <f>IF(H17&lt;B17,"↑",IF(H17&gt;B17,"↓","↔"))</f>
        <v>↑</v>
      </c>
      <c r="E17" s="5" t="s">
        <v>383</v>
      </c>
      <c r="F17" s="1"/>
      <c r="G17" s="1"/>
      <c r="H17" s="242">
        <v>0</v>
      </c>
      <c r="I17" s="284" t="str">
        <f t="shared" ref="I17:I22" si="1">IF(H17&lt;1.5,$L$6,IF(H17&lt;2.5,$L$5,IF(H17&lt;3.5,$L$4,IF(H17&lt;4.5,$L$3,"n/a"))))</f>
        <v>Not at all</v>
      </c>
    </row>
    <row r="18" spans="1:9" s="108" customFormat="1" ht="85.5" x14ac:dyDescent="0.2">
      <c r="A18" s="67" t="str">
        <f>Questionnaire!$A$44</f>
        <v>3.2 Access to resources and services</v>
      </c>
      <c r="B18" s="355">
        <f>Questionnaire!J49</f>
        <v>1.5</v>
      </c>
      <c r="C18" s="359" t="str">
        <f t="shared" si="0"/>
        <v>Moderate/Low</v>
      </c>
      <c r="D18" s="345" t="str">
        <f t="shared" ref="D18:D20" si="2">IF(H18&lt;B18,"↑",IF(H18&gt;B18,"↓","↔"))</f>
        <v>↑</v>
      </c>
      <c r="E18" s="5" t="s">
        <v>384</v>
      </c>
      <c r="F18" s="2"/>
      <c r="G18" s="2"/>
      <c r="H18" s="243">
        <v>0</v>
      </c>
      <c r="I18" s="284" t="str">
        <f t="shared" si="1"/>
        <v>Not at all</v>
      </c>
    </row>
    <row r="19" spans="1:9" s="108" customFormat="1" ht="213.75" x14ac:dyDescent="0.2">
      <c r="A19" s="67" t="str">
        <f>Questionnaire!$A$50</f>
        <v>3.3 Decision making</v>
      </c>
      <c r="B19" s="355">
        <f>Questionnaire!J56</f>
        <v>2.2000000000000002</v>
      </c>
      <c r="C19" s="346" t="str">
        <f t="shared" si="0"/>
        <v>Moderate/Low</v>
      </c>
      <c r="D19" s="360" t="str">
        <f t="shared" si="2"/>
        <v>↑</v>
      </c>
      <c r="E19" s="5" t="s">
        <v>385</v>
      </c>
      <c r="F19" s="2"/>
      <c r="G19" s="247"/>
      <c r="H19" s="246">
        <v>0</v>
      </c>
      <c r="I19" s="284" t="str">
        <f t="shared" si="1"/>
        <v>Not at all</v>
      </c>
    </row>
    <row r="20" spans="1:9" s="108" customFormat="1" ht="114" x14ac:dyDescent="0.2">
      <c r="A20" s="67" t="str">
        <f>Questionnaire!$A$57</f>
        <v>3.4 Leadership and empowerment</v>
      </c>
      <c r="B20" s="355">
        <f>Questionnaire!J62</f>
        <v>1.75</v>
      </c>
      <c r="C20" s="344" t="str">
        <f t="shared" si="0"/>
        <v>Moderate/Low</v>
      </c>
      <c r="D20" s="345" t="str">
        <f t="shared" si="2"/>
        <v>↑</v>
      </c>
      <c r="E20" s="5" t="s">
        <v>386</v>
      </c>
      <c r="F20" s="81"/>
      <c r="G20" s="81"/>
      <c r="H20" s="243">
        <v>0</v>
      </c>
      <c r="I20" s="284" t="str">
        <f t="shared" si="1"/>
        <v>Not at all</v>
      </c>
    </row>
    <row r="21" spans="1:9" s="108" customFormat="1" ht="86.25" thickBot="1" x14ac:dyDescent="0.25">
      <c r="A21" s="68" t="str">
        <f>Questionnaire!$A$63</f>
        <v>3.5 Hardship and division of labour</v>
      </c>
      <c r="B21" s="356">
        <f>Questionnaire!J66</f>
        <v>1</v>
      </c>
      <c r="C21" s="361" t="str">
        <f t="shared" si="0"/>
        <v>Not at all</v>
      </c>
      <c r="D21" s="348" t="str">
        <f>IF(H21&lt;B21,"↑",IF(H21&gt;B21,"↓","↔"))</f>
        <v>↑</v>
      </c>
      <c r="E21" s="5" t="s">
        <v>387</v>
      </c>
      <c r="F21" s="3"/>
      <c r="G21" s="3"/>
      <c r="H21" s="244">
        <v>0</v>
      </c>
      <c r="I21" s="254" t="str">
        <f t="shared" si="1"/>
        <v>Not at all</v>
      </c>
    </row>
    <row r="22" spans="1:9" s="105" customFormat="1" ht="14.25" thickTop="1" thickBot="1" x14ac:dyDescent="0.25">
      <c r="A22" s="80" t="s">
        <v>14</v>
      </c>
      <c r="B22" s="357">
        <f>IF(COUNT(B17:B21)=0,"n/a",(AVERAGE(B17:B21)))</f>
        <v>1.69</v>
      </c>
      <c r="C22" s="362" t="str">
        <f t="shared" si="0"/>
        <v>Moderate/Low</v>
      </c>
      <c r="D22" s="350" t="str">
        <f>IF(H22&lt;B22,"↑",IF(H22&gt;B22,"↓","↔"))</f>
        <v>↑</v>
      </c>
      <c r="E22" s="110"/>
      <c r="F22" s="110"/>
      <c r="G22" s="110"/>
      <c r="H22" s="7">
        <f>AVERAGE(H17:H21)</f>
        <v>0</v>
      </c>
      <c r="I22" s="283" t="str">
        <f t="shared" si="1"/>
        <v>Not at all</v>
      </c>
    </row>
    <row r="23" spans="1:9" s="108" customFormat="1" ht="13.5" thickBot="1" x14ac:dyDescent="0.25">
      <c r="A23" s="51" t="str">
        <f>Questionnaire!$A$67</f>
        <v>4. FOOD AND NUTRITION SECURITY</v>
      </c>
      <c r="B23" s="351"/>
      <c r="C23" s="351"/>
      <c r="D23" s="351"/>
      <c r="E23" s="69"/>
      <c r="F23" s="69"/>
      <c r="G23" s="69"/>
      <c r="H23" s="69"/>
      <c r="I23" s="288"/>
    </row>
    <row r="24" spans="1:9" s="108" customFormat="1" ht="57" x14ac:dyDescent="0.2">
      <c r="A24" s="70" t="str">
        <f>Questionnaire!$A$68</f>
        <v xml:space="preserve">4.1 Availability of food </v>
      </c>
      <c r="B24" s="353">
        <f>Questionnaire!J71</f>
        <v>3</v>
      </c>
      <c r="C24" s="354" t="str">
        <f>IF(B24&lt;1.5,$L$6,IF(B24&lt;2.5,$L$5,IF(B24&lt;3.5,$L$4,IF(B24&lt;4.5,$L$3,"n/a"))))</f>
        <v>Substantial</v>
      </c>
      <c r="D24" s="342" t="str">
        <f>IF(H24&lt;B24,"↑",IF(H24&gt;B24,"↓","↔"))</f>
        <v>↑</v>
      </c>
      <c r="E24" s="5" t="s">
        <v>357</v>
      </c>
      <c r="F24" s="1"/>
      <c r="G24" s="1"/>
      <c r="H24" s="242">
        <v>0</v>
      </c>
      <c r="I24" s="284" t="str">
        <f>IF(H24&lt;1.5,$L$6,IF(H24&lt;2.5,$L$5,IF(H24&lt;3.5,$L$4,IF(H24&lt;4.5,$L$3,"n/a"))))</f>
        <v>Not at all</v>
      </c>
    </row>
    <row r="25" spans="1:9" s="108" customFormat="1" ht="42.75" x14ac:dyDescent="0.2">
      <c r="A25" s="71" t="str">
        <f>Questionnaire!$A$72</f>
        <v xml:space="preserve">4.2 Accessibility of food </v>
      </c>
      <c r="B25" s="355">
        <f>Questionnaire!J75</f>
        <v>3</v>
      </c>
      <c r="C25" s="346" t="str">
        <f>IF(B25&lt;1.5,$L$6,IF(B25&lt;2.5,$L$5,IF(B25&lt;3.5,$L$4,IF(B25&lt;4.5,$L$3,"n/a"))))</f>
        <v>Substantial</v>
      </c>
      <c r="D25" s="345" t="str">
        <f>IF(H25&lt;B25,"↑",IF(H25&gt;B25,"↓","↔"))</f>
        <v>↑</v>
      </c>
      <c r="E25" s="5" t="s">
        <v>358</v>
      </c>
      <c r="F25" s="2"/>
      <c r="G25" s="2"/>
      <c r="H25" s="243">
        <v>0</v>
      </c>
      <c r="I25" s="284" t="str">
        <f>IF(H25&lt;1.5,$L$6,IF(H25&lt;2.5,$L$5,IF(H25&lt;3.5,$L$4,IF(H25&lt;4.5,$L$3,"n/a"))))</f>
        <v>Not at all</v>
      </c>
    </row>
    <row r="26" spans="1:9" s="108" customFormat="1" ht="85.5" x14ac:dyDescent="0.2">
      <c r="A26" s="72" t="str">
        <f>Questionnaire!$A$76</f>
        <v xml:space="preserve">4.3 Utilisation and nutritional adequacy </v>
      </c>
      <c r="B26" s="355">
        <f>Questionnaire!J80</f>
        <v>4</v>
      </c>
      <c r="C26" s="346" t="str">
        <f>IF(B26&lt;1.5,$L$6,IF(B26&lt;2.5,$L$5,IF(B26&lt;3.5,$L$4,IF(B26&lt;4.5,$L$3,"n/a"))))</f>
        <v>High</v>
      </c>
      <c r="D26" s="345" t="str">
        <f>IF(H26&lt;B26,"↑",IF(H26&gt;B26,"↓","↔"))</f>
        <v>↑</v>
      </c>
      <c r="E26" s="5" t="s">
        <v>388</v>
      </c>
      <c r="F26" s="2"/>
      <c r="G26" s="2"/>
      <c r="H26" s="243">
        <v>0</v>
      </c>
      <c r="I26" s="284" t="str">
        <f>IF(H26&lt;1.5,$L$6,IF(H26&lt;2.5,$L$5,IF(H26&lt;3.5,$L$4,IF(H26&lt;4.5,$L$3,"n/a"))))</f>
        <v>Not at all</v>
      </c>
    </row>
    <row r="27" spans="1:9" s="108" customFormat="1" ht="72" thickBot="1" x14ac:dyDescent="0.25">
      <c r="A27" s="73" t="str">
        <f>Questionnaire!$A$81</f>
        <v xml:space="preserve">4.4 Stability </v>
      </c>
      <c r="B27" s="356">
        <f>Questionnaire!J84</f>
        <v>2</v>
      </c>
      <c r="C27" s="344" t="str">
        <f>IF(B27&lt;1.5,$L$6,IF(B27&lt;2.5,$L$5,IF(B27&lt;3.5,$L$4,IF(B27&lt;4.5,$L$3,"n/a"))))</f>
        <v>Moderate/Low</v>
      </c>
      <c r="D27" s="348" t="str">
        <f>IF(H27&lt;B27,"↑",IF(H27&gt;B27,"↓","↔"))</f>
        <v>↑</v>
      </c>
      <c r="E27" s="5" t="s">
        <v>389</v>
      </c>
      <c r="F27" s="3"/>
      <c r="G27" s="3"/>
      <c r="H27" s="244">
        <v>0</v>
      </c>
      <c r="I27" s="254" t="str">
        <f>IF(H27&lt;1.5,$L$6,IF(H27&lt;2.5,$L$5,IF(H27&lt;3.5,$L$4,IF(H27&lt;4.5,$L$3,"n/a"))))</f>
        <v>Not at all</v>
      </c>
    </row>
    <row r="28" spans="1:9" s="105" customFormat="1" ht="14.25" thickTop="1" thickBot="1" x14ac:dyDescent="0.25">
      <c r="A28" s="74" t="s">
        <v>14</v>
      </c>
      <c r="B28" s="357">
        <f>IF(COUNT(B24:B27)=0,"n/a",(AVERAGE(B24:B27)))</f>
        <v>3</v>
      </c>
      <c r="C28" s="358" t="str">
        <f>IF(B28&lt;1.5,$L$6,IF(B28&lt;2.5,$L$5,IF(B28&lt;3.5,$L$4,IF(B28&lt;4.5,$L$3,"n/a"))))</f>
        <v>Substantial</v>
      </c>
      <c r="D28" s="350" t="str">
        <f>IF(H28&lt;B28,"↑",IF(H28&gt;B28,"↓","↔"))</f>
        <v>↑</v>
      </c>
      <c r="E28" s="110"/>
      <c r="F28" s="110"/>
      <c r="G28" s="110"/>
      <c r="H28" s="7">
        <f>AVERAGE(H24:H27)</f>
        <v>0</v>
      </c>
      <c r="I28" s="283" t="str">
        <f>IF(H28&lt;1.5,$L$6,IF(H28&lt;2.5,$L$5,IF(H28&lt;3.5,$L$4,IF(H28&lt;4.5,$L$3,"n/a"))))</f>
        <v>Not at all</v>
      </c>
    </row>
    <row r="29" spans="1:9" s="105" customFormat="1" ht="13.5" thickBot="1" x14ac:dyDescent="0.25">
      <c r="A29" s="312" t="str">
        <f>Questionnaire!$A$85</f>
        <v>5. SOCIAL CAPITAL</v>
      </c>
      <c r="B29" s="363"/>
      <c r="C29" s="364"/>
      <c r="D29" s="364"/>
      <c r="E29" s="304"/>
      <c r="F29" s="304"/>
      <c r="G29" s="304"/>
      <c r="H29" s="305"/>
      <c r="I29" s="306"/>
    </row>
    <row r="30" spans="1:9" s="105" customFormat="1" ht="313.5" x14ac:dyDescent="0.2">
      <c r="A30" s="309" t="str">
        <f>Questionnaire!$A$86</f>
        <v>5.1 Strength of producer organisations</v>
      </c>
      <c r="B30" s="365">
        <f>Questionnaire!J91</f>
        <v>3.25</v>
      </c>
      <c r="C30" s="341" t="str">
        <f>IF(B30&lt;1.5,$L$6,IF(B30&lt;2.5,$L$5,IF(B30&lt;3.5,$L$4,IF(B30&lt;4.5,$L$3,"n/a"))))</f>
        <v>Substantial</v>
      </c>
      <c r="D30" s="342" t="str">
        <f t="shared" ref="D30:D32" si="3">IF(H30&lt;B30,"↑",IF(H30&gt;B30,"↓","↔"))</f>
        <v>↑</v>
      </c>
      <c r="E30" s="5" t="s">
        <v>392</v>
      </c>
      <c r="F30" s="409"/>
      <c r="G30" s="410"/>
      <c r="H30" s="242">
        <v>0</v>
      </c>
      <c r="I30" s="284" t="str">
        <f>IF(H30&lt;1.5,$L$6,IF(H30&lt;2.5,$L$5,IF(H30&lt;3.5,$L$4,IF(H30&lt;4.5,$L$3,"n/a"))))</f>
        <v>Not at all</v>
      </c>
    </row>
    <row r="31" spans="1:9" s="105" customFormat="1" ht="156.75" x14ac:dyDescent="0.2">
      <c r="A31" s="310" t="str">
        <f>Questionnaire!$A$92</f>
        <v>5.2 Information and confidence</v>
      </c>
      <c r="B31" s="366">
        <f>Questionnaire!J95</f>
        <v>2</v>
      </c>
      <c r="C31" s="346" t="str">
        <f>IF(B31&lt;1.5,$L$6,IF(B31&lt;2.5,$L$5,IF(B31&lt;3.5,$L$4,IF(B31&lt;4.5,$L$3,"n/a"))))</f>
        <v>Moderate/Low</v>
      </c>
      <c r="D31" s="359" t="str">
        <f t="shared" si="3"/>
        <v>↑</v>
      </c>
      <c r="E31" s="5" t="s">
        <v>391</v>
      </c>
      <c r="F31" s="411"/>
      <c r="G31" s="412"/>
      <c r="H31" s="242">
        <v>0</v>
      </c>
      <c r="I31" s="284" t="str">
        <f>IF(H31&lt;1.5,$L$6,IF(H31&lt;2.5,$L$5,IF(H31&lt;3.5,$L$4,IF(H31&lt;4.5,$L$3,"n/a"))))</f>
        <v>Not at all</v>
      </c>
    </row>
    <row r="32" spans="1:9" s="105" customFormat="1" ht="100.5" thickBot="1" x14ac:dyDescent="0.25">
      <c r="A32" s="311" t="str">
        <f>Questionnaire!$A$96</f>
        <v>5.3 Social involvement</v>
      </c>
      <c r="B32" s="367">
        <f>Questionnaire!J100</f>
        <v>2</v>
      </c>
      <c r="C32" s="344" t="str">
        <f>IF(B32&lt;1.5,$L$6,IF(B32&lt;2.5,$L$5,IF(B32&lt;3.5,$L$4,IF(B32&lt;4.5,$L$3,"n/a"))))</f>
        <v>Moderate/Low</v>
      </c>
      <c r="D32" s="361" t="str">
        <f t="shared" si="3"/>
        <v>↑</v>
      </c>
      <c r="E32" s="5" t="s">
        <v>390</v>
      </c>
      <c r="F32" s="413"/>
      <c r="G32" s="414"/>
      <c r="H32" s="244">
        <v>0</v>
      </c>
      <c r="I32" s="250" t="str">
        <f>IF(H32&lt;1.5,$L$6,IF(H32&lt;2.5,$L$5,IF(H32&lt;3.5,$L$4,IF(H32&lt;4.5,$L$3,"n/a"))))</f>
        <v>Not at all</v>
      </c>
    </row>
    <row r="33" spans="1:9" s="105" customFormat="1" ht="14.25" thickTop="1" thickBot="1" x14ac:dyDescent="0.25">
      <c r="A33" s="307" t="s">
        <v>14</v>
      </c>
      <c r="B33" s="357">
        <f>IF(COUNT(B30:B32)=0,"n/a",(AVERAGE(B30:B32)))</f>
        <v>2.4166666666666665</v>
      </c>
      <c r="C33" s="358" t="str">
        <f>IF(B33&lt;1.5,$L$6,IF(B33&lt;2.5,$L$5,IF(B33&lt;3.5,$L$4,IF(B33&lt;4.5,$L$3,"n/a"))))</f>
        <v>Moderate/Low</v>
      </c>
      <c r="D33" s="350" t="str">
        <f>IF(H33&lt;B33,"↑",IF(H33&gt;B33,"↓","↔"))</f>
        <v>↑</v>
      </c>
      <c r="E33" s="110"/>
      <c r="F33" s="308"/>
      <c r="G33" s="110"/>
      <c r="H33" s="7">
        <f>AVERAGE(H30:H32)</f>
        <v>0</v>
      </c>
      <c r="I33" s="292" t="str">
        <f>IF(H33&lt;1.5,$L$6,IF(H33&lt;2.5,$L$5,IF(H33&lt;3.5,$L$4,IF(H33&lt;4.5,$L$3,"n/a"))))</f>
        <v>Not at all</v>
      </c>
    </row>
    <row r="34" spans="1:9" s="108" customFormat="1" ht="13.5" thickBot="1" x14ac:dyDescent="0.25">
      <c r="A34" s="75" t="str">
        <f>Questionnaire!$A$101</f>
        <v>6. LIVING CONDITIONS</v>
      </c>
      <c r="B34" s="368"/>
      <c r="C34" s="369"/>
      <c r="D34" s="369"/>
      <c r="E34" s="77"/>
      <c r="F34" s="77"/>
      <c r="G34" s="77"/>
      <c r="H34" s="76"/>
      <c r="I34" s="289"/>
    </row>
    <row r="35" spans="1:9" s="108" customFormat="1" ht="171.75" thickBot="1" x14ac:dyDescent="0.25">
      <c r="A35" s="251" t="str">
        <f>Questionnaire!$A$102</f>
        <v>6.1 Health services</v>
      </c>
      <c r="B35" s="370">
        <f>Questionnaire!J106</f>
        <v>2</v>
      </c>
      <c r="C35" s="354" t="str">
        <f>IF(B35&lt;1.5,$L$6,IF(B35&lt;2.5,$L$5,IF(B35&lt;3.5,$L$4,IF(B35&lt;4.5,$L$3,"n/a"))))</f>
        <v>Moderate/Low</v>
      </c>
      <c r="D35" s="371" t="str">
        <f>IF(H35&lt;B35,"↑",IF(H35&gt;B35,"↓","↔"))</f>
        <v>↑</v>
      </c>
      <c r="E35" s="5" t="s">
        <v>393</v>
      </c>
      <c r="F35" s="248"/>
      <c r="G35" s="4"/>
      <c r="H35" s="245">
        <v>0</v>
      </c>
      <c r="I35" s="284" t="str">
        <f>IF(H35&lt;1.5,$L$6,IF(H35&lt;2.5,$L$5,IF(H35&lt;3.5,$L$4,IF(H35&lt;4.5,$L$3,"n/a"))))</f>
        <v>Not at all</v>
      </c>
    </row>
    <row r="36" spans="1:9" s="108" customFormat="1" ht="101.25" thickTop="1" thickBot="1" x14ac:dyDescent="0.25">
      <c r="A36" s="78" t="str">
        <f>Questionnaire!$A$107</f>
        <v>6.2 Housing</v>
      </c>
      <c r="B36" s="355">
        <f>Questionnaire!J110</f>
        <v>1.5</v>
      </c>
      <c r="C36" s="346" t="str">
        <f>IF(B36&lt;1.5,$L$6,IF(B36&lt;2.5,$L$5,IF(B36&lt;3.5,$L$4,IF(B36&lt;4.5,$L$3,"n/a"))))</f>
        <v>Moderate/Low</v>
      </c>
      <c r="D36" s="346" t="str">
        <f>IF(H36&lt;B36,"↑",IF(H36&gt;B36,"↓","↔"))</f>
        <v>↑</v>
      </c>
      <c r="E36" s="5" t="s">
        <v>394</v>
      </c>
      <c r="F36" s="249"/>
      <c r="G36" s="5"/>
      <c r="H36" s="245">
        <v>0</v>
      </c>
      <c r="I36" s="284" t="str">
        <f>IF(H36&lt;1.5,$L$6,IF(H36&lt;2.5,$L$5,IF(H36&lt;3.5,$L$4,IF(H36&lt;4.5,$L$3,"n/a"))))</f>
        <v>Not at all</v>
      </c>
    </row>
    <row r="37" spans="1:9" s="108" customFormat="1" ht="144" thickTop="1" thickBot="1" x14ac:dyDescent="0.25">
      <c r="A37" s="252" t="str">
        <f>Questionnaire!$A$111</f>
        <v>6.3 Education and training</v>
      </c>
      <c r="B37" s="370">
        <f>Questionnaire!J115</f>
        <v>2.3333333333333335</v>
      </c>
      <c r="C37" s="346" t="str">
        <f>IF(B37&lt;1.5,$L$6,IF(B37&lt;2.5,$L$5,IF(B37&lt;3.5,$L$4,IF(B37&lt;4.5,$L$3,"n/a"))))</f>
        <v>Moderate/Low</v>
      </c>
      <c r="D37" s="371" t="str">
        <f>IF(H37&lt;B37,"↑",IF(H37&gt;B37,"↓","↔"))</f>
        <v>↑</v>
      </c>
      <c r="E37" s="5" t="s">
        <v>395</v>
      </c>
      <c r="F37" s="249"/>
      <c r="G37" s="5"/>
      <c r="H37" s="245">
        <v>0</v>
      </c>
      <c r="I37" s="284" t="str">
        <f>IF(H37&lt;1.5,$L$6,IF(H37&lt;2.5,$L$5,IF(H37&lt;3.5,$L$4,IF(H37&lt;4.5,$L$3,"n/a"))))</f>
        <v>Not at all</v>
      </c>
    </row>
    <row r="38" spans="1:9" s="108" customFormat="1" ht="72.75" thickTop="1" thickBot="1" x14ac:dyDescent="0.25">
      <c r="A38" s="253" t="str">
        <f>Questionnaire!$A$116</f>
        <v>6.4 Mobility ??????</v>
      </c>
      <c r="B38" s="356">
        <f>Questionnaire!J120</f>
        <v>3.5</v>
      </c>
      <c r="C38" s="344" t="str">
        <f>IF(B38&lt;1.5,$L$6,IF(B38&lt;2.5,$L$5,IF(B38&lt;3.5,$L$4,IF(B38&lt;4.5,$L$3,"n/a"))))</f>
        <v>High</v>
      </c>
      <c r="D38" s="361" t="str">
        <f>IF(H38&lt;B38,"↑",IF(H38&gt;B38,"↓","↔"))</f>
        <v>↑</v>
      </c>
      <c r="E38" s="5" t="s">
        <v>396</v>
      </c>
      <c r="F38" s="6"/>
      <c r="G38" s="6"/>
      <c r="H38" s="245">
        <v>0</v>
      </c>
      <c r="I38" s="254" t="str">
        <f>IF(H38&lt;1.5,$L$6,IF(H38&lt;2.5,$L$5,IF(H38&lt;3.5,$L$4,IF(H38&lt;4.5,$L$3,"n/a"))))</f>
        <v>Not at all</v>
      </c>
    </row>
    <row r="39" spans="1:9" s="105" customFormat="1" ht="14.25" thickTop="1" thickBot="1" x14ac:dyDescent="0.25">
      <c r="A39" s="79" t="s">
        <v>14</v>
      </c>
      <c r="B39" s="349">
        <f>IF(COUNT(B35:B38)=0,"n/a",(AVERAGE(B35:B38)))</f>
        <v>2.3333333333333335</v>
      </c>
      <c r="C39" s="358" t="str">
        <f>IF(B39&lt;1.5,$L$6,IF(B39&lt;2.5,$L$5,IF(B39&lt;3.5,$L$4,IF(B39&lt;4.5,$L$3,"n/a"))))</f>
        <v>Moderate/Low</v>
      </c>
      <c r="D39" s="350" t="str">
        <f>IF(H39&lt;B39,"↑",IF(H39&gt;B39,"↓","↔"))</f>
        <v>↑</v>
      </c>
      <c r="E39" s="110"/>
      <c r="F39" s="110"/>
      <c r="G39" s="110"/>
      <c r="H39" s="7">
        <f>AVERAGE(H35:H38)</f>
        <v>0</v>
      </c>
      <c r="I39" s="290" t="str">
        <f>IF(H39&lt;1.5,$L$6,IF(H39&lt;2.5,$L$5,IF(H39&lt;3.5,$L$4,IF(H39&lt;4.5,$L$3,"n/a"))))</f>
        <v>Not at all</v>
      </c>
    </row>
    <row r="40" spans="1:9" x14ac:dyDescent="0.2">
      <c r="B40" s="279"/>
      <c r="C40" s="282"/>
      <c r="I40" s="282"/>
    </row>
    <row r="41" spans="1:9" x14ac:dyDescent="0.2">
      <c r="C41" s="113"/>
    </row>
    <row r="44" spans="1:9" x14ac:dyDescent="0.2">
      <c r="D44" s="91"/>
      <c r="I44" s="91"/>
    </row>
    <row r="45" spans="1:9" x14ac:dyDescent="0.2">
      <c r="F45" s="114"/>
    </row>
    <row r="46" spans="1:9" x14ac:dyDescent="0.2">
      <c r="B46" s="278"/>
    </row>
    <row r="52" spans="2:2" x14ac:dyDescent="0.2">
      <c r="B52" s="281"/>
    </row>
  </sheetData>
  <sheetProtection password="CC15" sheet="1" objects="1" scenarios="1" formatRows="0"/>
  <mergeCells count="12">
    <mergeCell ref="D1:E1"/>
    <mergeCell ref="H1:I1"/>
    <mergeCell ref="A1:B1"/>
    <mergeCell ref="H3:I3"/>
    <mergeCell ref="A2:A4"/>
    <mergeCell ref="D2:D4"/>
    <mergeCell ref="G2:G4"/>
    <mergeCell ref="H2:I2"/>
    <mergeCell ref="F2:F4"/>
    <mergeCell ref="E2:E4"/>
    <mergeCell ref="B2:B4"/>
    <mergeCell ref="C2:C4"/>
  </mergeCells>
  <phoneticPr fontId="1" type="noConversion"/>
  <conditionalFormatting sqref="G39 G28:G32 G15:G16 G10:G11 G22:G23 G2 G5 G34">
    <cfRule type="cellIs" dxfId="147" priority="41" operator="equal">
      <formula>"High"</formula>
    </cfRule>
    <cfRule type="cellIs" dxfId="146" priority="42" operator="equal">
      <formula>"Substantial"</formula>
    </cfRule>
    <cfRule type="cellIs" dxfId="145" priority="43" operator="equal">
      <formula>"Moderate"</formula>
    </cfRule>
    <cfRule type="containsText" dxfId="144" priority="44" operator="containsText" text="Low">
      <formula>NOT(ISERROR(SEARCH("Low",G2)))</formula>
    </cfRule>
  </conditionalFormatting>
  <conditionalFormatting sqref="H35:I38">
    <cfRule type="cellIs" dxfId="143" priority="33" operator="equal">
      <formula>"High"</formula>
    </cfRule>
    <cfRule type="cellIs" dxfId="142" priority="34" operator="equal">
      <formula>"Substantial"</formula>
    </cfRule>
    <cfRule type="cellIs" dxfId="141" priority="35" operator="equal">
      <formula>"Moderate"</formula>
    </cfRule>
    <cfRule type="containsText" dxfId="140" priority="36" operator="containsText" text="Low">
      <formula>NOT(ISERROR(SEARCH("Low",H35)))</formula>
    </cfRule>
  </conditionalFormatting>
  <conditionalFormatting sqref="H39">
    <cfRule type="cellIs" dxfId="139" priority="29" operator="equal">
      <formula>"High"</formula>
    </cfRule>
    <cfRule type="cellIs" dxfId="138" priority="30" operator="equal">
      <formula>"Substantial"</formula>
    </cfRule>
    <cfRule type="cellIs" dxfId="137" priority="31" operator="equal">
      <formula>"Moderate"</formula>
    </cfRule>
    <cfRule type="containsText" dxfId="136" priority="32" operator="containsText" text="Low">
      <formula>NOT(ISERROR(SEARCH("Low",H39)))</formula>
    </cfRule>
  </conditionalFormatting>
  <conditionalFormatting sqref="C1">
    <cfRule type="cellIs" dxfId="135" priority="21" operator="equal">
      <formula>"High"</formula>
    </cfRule>
    <cfRule type="cellIs" dxfId="134" priority="22" operator="equal">
      <formula>"Substantial"</formula>
    </cfRule>
    <cfRule type="cellIs" dxfId="133" priority="23" operator="equal">
      <formula>"Moderate"</formula>
    </cfRule>
    <cfRule type="cellIs" dxfId="132" priority="24" operator="equal">
      <formula>"Low"</formula>
    </cfRule>
  </conditionalFormatting>
  <conditionalFormatting sqref="F1">
    <cfRule type="cellIs" dxfId="131" priority="17" operator="equal">
      <formula>"High"</formula>
    </cfRule>
    <cfRule type="cellIs" dxfId="130" priority="18" operator="equal">
      <formula>"Substantial"</formula>
    </cfRule>
    <cfRule type="cellIs" dxfId="129" priority="19" operator="equal">
      <formula>"Moderate"</formula>
    </cfRule>
    <cfRule type="cellIs" dxfId="128" priority="20" operator="equal">
      <formula>"Low"</formula>
    </cfRule>
  </conditionalFormatting>
  <conditionalFormatting sqref="A15 C15:I15 A28:A32 A39 C39:I39 A10 C10:I10 A22 C22:I22 A11:I12 A13:D13 F13:I13 A14:I14 A5:I9 E12:E14 A16:I21 A23:I27 C28:I32 A34:I38">
    <cfRule type="cellIs" dxfId="127" priority="46" operator="equal">
      <formula>$L$5</formula>
    </cfRule>
    <cfRule type="cellIs" dxfId="126" priority="47" operator="equal">
      <formula>$L$4</formula>
    </cfRule>
    <cfRule type="cellIs" dxfId="125" priority="48" operator="equal">
      <formula>$L$3</formula>
    </cfRule>
    <cfRule type="cellIs" dxfId="124" priority="57" operator="equal">
      <formula>$L$6</formula>
    </cfRule>
  </conditionalFormatting>
  <conditionalFormatting sqref="G33">
    <cfRule type="cellIs" dxfId="123" priority="1" operator="equal">
      <formula>"High"</formula>
    </cfRule>
    <cfRule type="cellIs" dxfId="122" priority="2" operator="equal">
      <formula>"Substantial"</formula>
    </cfRule>
    <cfRule type="cellIs" dxfId="121" priority="3" operator="equal">
      <formula>"Moderate"</formula>
    </cfRule>
    <cfRule type="containsText" dxfId="120" priority="4" operator="containsText" text="Low">
      <formula>NOT(ISERROR(SEARCH("Low",G33)))</formula>
    </cfRule>
  </conditionalFormatting>
  <conditionalFormatting sqref="A33 C33:I33">
    <cfRule type="cellIs" dxfId="119" priority="5" operator="equal">
      <formula>$L$5</formula>
    </cfRule>
    <cfRule type="cellIs" dxfId="118" priority="6" operator="equal">
      <formula>$L$4</formula>
    </cfRule>
    <cfRule type="cellIs" dxfId="117" priority="7" operator="equal">
      <formula>$L$3</formula>
    </cfRule>
    <cfRule type="cellIs" dxfId="116" priority="8" operator="equal">
      <formula>$L$6</formula>
    </cfRule>
  </conditionalFormatting>
  <pageMargins left="0.70866141732283472" right="0.70866141732283472" top="0.74803149606299213" bottom="0.74803149606299213" header="0.31496062992125984" footer="0.31496062992125984"/>
  <pageSetup paperSize="9" scale="61" orientation="landscape" r:id="rId1"/>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S120"/>
  <sheetViews>
    <sheetView zoomScale="85" zoomScaleNormal="85" zoomScaleSheetLayoutView="100" workbookViewId="0">
      <pane ySplit="2" topLeftCell="A12" activePane="bottomLeft" state="frozen"/>
      <selection pane="bottomLeft" activeCell="F19" sqref="F19:K20"/>
    </sheetView>
  </sheetViews>
  <sheetFormatPr baseColWidth="10" defaultColWidth="8.85546875" defaultRowHeight="12.75" x14ac:dyDescent="0.2"/>
  <cols>
    <col min="1" max="1" width="18" style="91" customWidth="1"/>
    <col min="2" max="2" width="29" style="91" customWidth="1"/>
    <col min="3" max="3" width="30.5703125" style="166" customWidth="1"/>
    <col min="4" max="4" width="14.42578125" style="167" customWidth="1"/>
    <col min="5" max="6" width="7.42578125" style="23" customWidth="1"/>
    <col min="7" max="7" width="1.140625" style="23" customWidth="1"/>
    <col min="8" max="8" width="7.42578125" style="23" customWidth="1"/>
    <col min="9" max="9" width="12.5703125" style="112" customWidth="1"/>
    <col min="10" max="10" width="12.28515625" style="112" customWidth="1"/>
    <col min="11" max="11" width="65.85546875" style="91" customWidth="1"/>
    <col min="12" max="12" width="15.5703125" style="317" customWidth="1"/>
    <col min="13" max="13" width="13.42578125" style="91" hidden="1" customWidth="1"/>
    <col min="14" max="14" width="14.85546875" style="91" hidden="1" customWidth="1"/>
    <col min="15" max="15" width="11.140625" style="91" hidden="1" customWidth="1"/>
    <col min="16" max="16" width="13.85546875" style="91" customWidth="1"/>
    <col min="17" max="16384" width="8.85546875" style="91"/>
  </cols>
  <sheetData>
    <row r="1" spans="1:15" ht="21" customHeight="1" thickBot="1" x14ac:dyDescent="0.35">
      <c r="A1" s="375" t="s">
        <v>27</v>
      </c>
      <c r="B1" s="376" t="str">
        <f>Profile!F1</f>
        <v>Cacao</v>
      </c>
      <c r="C1" s="374" t="s">
        <v>22</v>
      </c>
      <c r="D1" s="530" t="str">
        <f>Profile!E2</f>
        <v>Nicaragua</v>
      </c>
      <c r="E1" s="531"/>
      <c r="F1" s="372" t="s">
        <v>26</v>
      </c>
      <c r="G1" s="377"/>
      <c r="H1" s="378"/>
      <c r="I1" s="379"/>
      <c r="J1" s="373">
        <f>Profile!B3</f>
        <v>44671</v>
      </c>
      <c r="K1" s="115"/>
      <c r="L1" s="380" t="s">
        <v>179</v>
      </c>
    </row>
    <row r="2" spans="1:15" s="104" customFormat="1" ht="15" customHeight="1" thickBot="1" x14ac:dyDescent="0.25">
      <c r="A2" s="614" t="s">
        <v>0</v>
      </c>
      <c r="B2" s="615"/>
      <c r="C2" s="381" t="s">
        <v>2</v>
      </c>
      <c r="D2" s="381" t="s">
        <v>87</v>
      </c>
      <c r="E2" s="381" t="s">
        <v>88</v>
      </c>
      <c r="F2" s="614" t="s">
        <v>86</v>
      </c>
      <c r="G2" s="615"/>
      <c r="H2" s="615"/>
      <c r="I2" s="615"/>
      <c r="J2" s="615"/>
      <c r="K2" s="615"/>
      <c r="L2" s="382"/>
      <c r="M2" s="109"/>
    </row>
    <row r="3" spans="1:15" s="104" customFormat="1" ht="24.75" customHeight="1" thickBot="1" x14ac:dyDescent="0.25">
      <c r="A3" s="116" t="s">
        <v>215</v>
      </c>
      <c r="B3" s="117"/>
      <c r="C3" s="117"/>
      <c r="D3" s="117"/>
      <c r="E3" s="117"/>
      <c r="F3" s="117"/>
      <c r="G3" s="117"/>
      <c r="H3" s="117"/>
      <c r="I3" s="117"/>
      <c r="J3" s="117"/>
      <c r="K3" s="117"/>
      <c r="L3" s="383"/>
      <c r="N3" s="118" t="s">
        <v>4</v>
      </c>
      <c r="O3" s="104">
        <v>4.5</v>
      </c>
    </row>
    <row r="4" spans="1:15" s="104" customFormat="1" ht="21" customHeight="1" x14ac:dyDescent="0.2">
      <c r="A4" s="119" t="s">
        <v>29</v>
      </c>
      <c r="B4" s="120"/>
      <c r="C4" s="120"/>
      <c r="D4" s="120"/>
      <c r="E4" s="120"/>
      <c r="F4" s="120"/>
      <c r="G4" s="120"/>
      <c r="H4" s="120"/>
      <c r="I4" s="120"/>
      <c r="J4" s="120"/>
      <c r="K4" s="120"/>
      <c r="L4" s="383"/>
      <c r="N4" s="118" t="s">
        <v>5</v>
      </c>
      <c r="O4" s="104">
        <v>3.5</v>
      </c>
    </row>
    <row r="5" spans="1:15" s="104" customFormat="1" ht="60.75" customHeight="1" x14ac:dyDescent="0.2">
      <c r="A5" s="590" t="s">
        <v>71</v>
      </c>
      <c r="B5" s="590"/>
      <c r="C5" s="36" t="s">
        <v>317</v>
      </c>
      <c r="D5" s="47" t="s">
        <v>5</v>
      </c>
      <c r="E5" s="121">
        <f>IF(D5=$N$6,1,IF(D5=$N$5,2,IF(D5=$N$4,3,IF(D5=$N$3,4,"n/a"))))</f>
        <v>3</v>
      </c>
      <c r="F5" s="591" t="s">
        <v>320</v>
      </c>
      <c r="G5" s="591"/>
      <c r="H5" s="591"/>
      <c r="I5" s="591"/>
      <c r="J5" s="591"/>
      <c r="K5" s="591"/>
      <c r="L5" s="383"/>
      <c r="N5" s="109" t="s">
        <v>42</v>
      </c>
      <c r="O5" s="105">
        <v>2.5</v>
      </c>
    </row>
    <row r="6" spans="1:15" s="104" customFormat="1" ht="31.5" customHeight="1" x14ac:dyDescent="0.2">
      <c r="A6" s="590" t="s">
        <v>30</v>
      </c>
      <c r="B6" s="590"/>
      <c r="C6" s="36" t="s">
        <v>317</v>
      </c>
      <c r="D6" s="47" t="s">
        <v>42</v>
      </c>
      <c r="E6" s="121">
        <f>IF(D6=$N$6,1,IF(D6=$N$5,2,IF(D6=$N$4,3,IF(D6=$N$3,4,"n/a"))))</f>
        <v>2</v>
      </c>
      <c r="F6" s="591" t="s">
        <v>319</v>
      </c>
      <c r="G6" s="591"/>
      <c r="H6" s="591"/>
      <c r="I6" s="591"/>
      <c r="J6" s="591"/>
      <c r="K6" s="591"/>
      <c r="L6" s="383"/>
      <c r="N6" s="109" t="s">
        <v>79</v>
      </c>
      <c r="O6" s="105">
        <v>1.5</v>
      </c>
    </row>
    <row r="7" spans="1:15" s="104" customFormat="1" ht="28.5" customHeight="1" x14ac:dyDescent="0.2">
      <c r="A7" s="590" t="s">
        <v>188</v>
      </c>
      <c r="B7" s="590"/>
      <c r="C7" s="36" t="s">
        <v>318</v>
      </c>
      <c r="D7" s="47" t="s">
        <v>42</v>
      </c>
      <c r="E7" s="121">
        <f>IF(D7=$N$6,1,IF(D7=$N$5,2,IF(D7=$N$4,3,IF(D7=$N$3,4,"n/a"))))</f>
        <v>2</v>
      </c>
      <c r="F7" s="591" t="s">
        <v>321</v>
      </c>
      <c r="G7" s="591"/>
      <c r="H7" s="591"/>
      <c r="I7" s="591"/>
      <c r="J7" s="591"/>
      <c r="K7" s="591"/>
      <c r="L7" s="383"/>
      <c r="N7" s="118" t="s">
        <v>19</v>
      </c>
    </row>
    <row r="8" spans="1:15" s="104" customFormat="1" ht="30" customHeight="1" x14ac:dyDescent="0.2">
      <c r="A8" s="590" t="s">
        <v>40</v>
      </c>
      <c r="B8" s="590"/>
      <c r="C8" s="36" t="s">
        <v>317</v>
      </c>
      <c r="D8" s="47" t="s">
        <v>4</v>
      </c>
      <c r="E8" s="121">
        <f>IF(D8=$N$6,1,IF(D8=$N$5,2,IF(D8=$N$4,3,IF(D8=$N$3,4,"n/a"))))</f>
        <v>4</v>
      </c>
      <c r="F8" s="591" t="s">
        <v>322</v>
      </c>
      <c r="G8" s="591"/>
      <c r="H8" s="591"/>
      <c r="I8" s="591"/>
      <c r="J8" s="591"/>
      <c r="K8" s="591"/>
      <c r="L8" s="383"/>
      <c r="N8" s="109"/>
    </row>
    <row r="9" spans="1:15" s="104" customFormat="1" ht="45.75" customHeight="1" thickBot="1" x14ac:dyDescent="0.25">
      <c r="A9" s="592" t="s">
        <v>59</v>
      </c>
      <c r="B9" s="592"/>
      <c r="C9" s="185" t="s">
        <v>317</v>
      </c>
      <c r="D9" s="173" t="s">
        <v>42</v>
      </c>
      <c r="E9" s="181">
        <f>IF(D9=$N$6,1,IF(D9=$N$5,2,IF(D9=$N$4,3,IF(D9=$N$3,4,"n/a"))))</f>
        <v>2</v>
      </c>
      <c r="F9" s="647" t="s">
        <v>323</v>
      </c>
      <c r="G9" s="648"/>
      <c r="H9" s="647"/>
      <c r="I9" s="647"/>
      <c r="J9" s="647"/>
      <c r="K9" s="647"/>
      <c r="L9" s="383"/>
      <c r="N9" s="122"/>
    </row>
    <row r="10" spans="1:15" s="104" customFormat="1" ht="28.5" customHeight="1" thickBot="1" x14ac:dyDescent="0.25">
      <c r="A10" s="619"/>
      <c r="B10" s="620"/>
      <c r="C10" s="189" t="s">
        <v>24</v>
      </c>
      <c r="D10" s="88" t="str">
        <f>IF(E10&lt;1.5,$N$6,IF(E10&lt;2.5,$N$5,IF(E10&lt;3.5,$N$4,IF(E10&lt;4.5,$N$3,"n/a"))))</f>
        <v>Substantial</v>
      </c>
      <c r="E10" s="255">
        <f>IF(COUNT(E5:E9)=0,"n/a",AVERAGE(E5:E9))</f>
        <v>2.6</v>
      </c>
      <c r="F10" s="48">
        <f>E10</f>
        <v>2.6</v>
      </c>
      <c r="G10" s="222"/>
      <c r="H10" s="49" t="s">
        <v>23</v>
      </c>
      <c r="I10" s="25" t="str">
        <f>D10</f>
        <v>Substantial</v>
      </c>
      <c r="J10" s="89">
        <f>IF(I10=$N$7,"n/a",IF(AND(I10=$N$5,D10=$N$6),1.5,IF(AND(I10=$N$4,D10=$N$5),2.5,IF(AND(I10=$N$3,D10=$N$4),3.5,IF(AND(I10=$N$6,D10=$N$5),1.49,IF(AND(I10=$N$5,D10=$N$4),2.49,IF(AND(I10=$N$4,D10=$N$3),3.49,E10)))))))</f>
        <v>2.6</v>
      </c>
      <c r="K10" s="90" t="s">
        <v>91</v>
      </c>
      <c r="L10" s="384"/>
      <c r="N10" s="118"/>
    </row>
    <row r="11" spans="1:15" s="104" customFormat="1" ht="20.25" customHeight="1" thickBot="1" x14ac:dyDescent="0.25">
      <c r="A11" s="124" t="s">
        <v>28</v>
      </c>
      <c r="B11" s="125"/>
      <c r="C11" s="186"/>
      <c r="D11" s="126"/>
      <c r="E11" s="126"/>
      <c r="F11" s="126"/>
      <c r="G11" s="126"/>
      <c r="H11" s="126"/>
      <c r="I11" s="126"/>
      <c r="J11" s="126"/>
      <c r="K11" s="126"/>
      <c r="L11" s="383"/>
      <c r="N11" s="118"/>
    </row>
    <row r="12" spans="1:15" ht="45.75" customHeight="1" x14ac:dyDescent="0.2">
      <c r="A12" s="590" t="s">
        <v>189</v>
      </c>
      <c r="B12" s="590"/>
      <c r="C12" s="36" t="s">
        <v>317</v>
      </c>
      <c r="D12" s="172" t="s">
        <v>5</v>
      </c>
      <c r="E12" s="183">
        <f>IF(D12=$N$6,1,IF(D12=$N$5,2,IF(D12=$N$4,3,IF(D12=$N$3,4,"n/a"))))</f>
        <v>3</v>
      </c>
      <c r="F12" s="618" t="s">
        <v>324</v>
      </c>
      <c r="G12" s="618"/>
      <c r="H12" s="618"/>
      <c r="I12" s="618"/>
      <c r="J12" s="618"/>
      <c r="K12" s="618"/>
      <c r="L12" s="385" t="s">
        <v>96</v>
      </c>
      <c r="N12" s="118"/>
    </row>
    <row r="13" spans="1:15" ht="43.5" customHeight="1" thickBot="1" x14ac:dyDescent="0.25">
      <c r="A13" s="624" t="s">
        <v>190</v>
      </c>
      <c r="B13" s="624"/>
      <c r="C13" s="190" t="s">
        <v>318</v>
      </c>
      <c r="D13" s="188" t="s">
        <v>79</v>
      </c>
      <c r="E13" s="184">
        <f>IF(D13=$N$6,1,IF(D13=$N$5,2,IF(D13=$N$4,3,IF(D13=$N$3,4,"n/a"))))</f>
        <v>1</v>
      </c>
      <c r="F13" s="631" t="s">
        <v>325</v>
      </c>
      <c r="G13" s="625"/>
      <c r="H13" s="625"/>
      <c r="I13" s="625"/>
      <c r="J13" s="625"/>
      <c r="K13" s="609"/>
      <c r="L13" s="385" t="s">
        <v>96</v>
      </c>
    </row>
    <row r="14" spans="1:15" s="107" customFormat="1" ht="28.5" customHeight="1" thickBot="1" x14ac:dyDescent="0.25">
      <c r="A14" s="619"/>
      <c r="B14" s="621"/>
      <c r="C14" s="189" t="s">
        <v>24</v>
      </c>
      <c r="D14" s="26" t="str">
        <f>IF(E14&lt;1.5,$N$6,IF(E14&lt;2.5,$N$5,IF(E14&lt;3.5,$N$4,IF(E14&lt;4.5,$N$3,"n/a"))))</f>
        <v>Moderate/Low</v>
      </c>
      <c r="E14" s="150">
        <f>IF(COUNT(E12:E13)=0,"n/a",AVERAGE(E12:E13))</f>
        <v>2</v>
      </c>
      <c r="F14" s="27">
        <f>E14</f>
        <v>2</v>
      </c>
      <c r="G14" s="222"/>
      <c r="H14" s="28" t="s">
        <v>23</v>
      </c>
      <c r="I14" s="25" t="str">
        <f>D14</f>
        <v>Moderate/Low</v>
      </c>
      <c r="J14" s="29">
        <f>IF(I14=$N$7,"n/a",IF(AND(I14=$N$5,D14=$N$6),1.5,IF(AND(I14=$N$4,D14=$N$5),2.5,IF(AND(I14=$N$3,D14=$N$4),3.5,IF(AND(I14=$N$6,D14=$N$5),1.49,IF(AND(I14=$N$5,D14=$N$4),2.49,IF(AND(I14=$N$4,D14=$N$3),3.49,E14)))))))</f>
        <v>2</v>
      </c>
      <c r="K14" s="187" t="s">
        <v>91</v>
      </c>
      <c r="L14" s="386"/>
      <c r="N14" s="118"/>
    </row>
    <row r="15" spans="1:15" ht="21.75" customHeight="1" x14ac:dyDescent="0.2">
      <c r="A15" s="404" t="s">
        <v>31</v>
      </c>
      <c r="B15" s="124"/>
      <c r="C15" s="124"/>
      <c r="D15" s="124"/>
      <c r="E15" s="124"/>
      <c r="F15" s="124"/>
      <c r="G15" s="124"/>
      <c r="H15" s="124"/>
      <c r="I15" s="124"/>
      <c r="J15" s="124"/>
      <c r="K15" s="124"/>
      <c r="L15" s="387"/>
      <c r="N15" s="118"/>
    </row>
    <row r="16" spans="1:15" ht="46.5" customHeight="1" thickBot="1" x14ac:dyDescent="0.25">
      <c r="A16" s="592" t="s">
        <v>191</v>
      </c>
      <c r="B16" s="592"/>
      <c r="C16" s="190" t="s">
        <v>318</v>
      </c>
      <c r="D16" s="173" t="s">
        <v>42</v>
      </c>
      <c r="E16" s="177">
        <f>IF(D16=$N$6,1,IF(D16=$N$5,2,IF(D16=$N$4,3,IF(D16=$N$3,4,"n/a"))))</f>
        <v>2</v>
      </c>
      <c r="F16" s="607" t="s">
        <v>326</v>
      </c>
      <c r="G16" s="625"/>
      <c r="H16" s="608"/>
      <c r="I16" s="608"/>
      <c r="J16" s="625"/>
      <c r="K16" s="609"/>
      <c r="L16" s="387"/>
    </row>
    <row r="17" spans="1:14" s="104" customFormat="1" ht="24.75" customHeight="1" thickBot="1" x14ac:dyDescent="0.25">
      <c r="A17" s="629"/>
      <c r="B17" s="630"/>
      <c r="C17" s="189" t="s">
        <v>24</v>
      </c>
      <c r="D17" s="26" t="str">
        <f>IF(E17&lt;1.5,$N$6,IF(E17&lt;2.5,$N$5,IF(E17&lt;3.5,$N$4,IF(E17&lt;4.5,$N$3,"n/a"))))</f>
        <v>Moderate/Low</v>
      </c>
      <c r="E17" s="150">
        <f>IF(COUNT(E16)=0,"n/a",AVERAGE(E16))</f>
        <v>2</v>
      </c>
      <c r="F17" s="27">
        <f>E17</f>
        <v>2</v>
      </c>
      <c r="G17" s="222"/>
      <c r="H17" s="28" t="s">
        <v>23</v>
      </c>
      <c r="I17" s="25" t="str">
        <f>D17</f>
        <v>Moderate/Low</v>
      </c>
      <c r="J17" s="29">
        <f>IF(I17=$N$7,"n/a",IF(AND(I17=$N$5,D17=$N$6),1.5,IF(AND(I17=$N$4,D17=$N$5),2.5,IF(AND(I17=$N$3,D17=$N$4),3.5,IF(AND(I17=$N$6,D17=$N$5),1.49,IF(AND(I17=$N$5,D17=$N$4),2.49,IF(AND(I17=$N$4,D17=$N$3),3.49,E17)))))))</f>
        <v>2</v>
      </c>
      <c r="K17" s="187" t="s">
        <v>91</v>
      </c>
      <c r="L17" s="383"/>
      <c r="N17" s="106"/>
    </row>
    <row r="18" spans="1:14" s="127" customFormat="1" ht="21" customHeight="1" x14ac:dyDescent="0.2">
      <c r="A18" s="124" t="s">
        <v>69</v>
      </c>
      <c r="B18" s="124"/>
      <c r="C18" s="124"/>
      <c r="D18" s="124"/>
      <c r="E18" s="124"/>
      <c r="F18" s="124"/>
      <c r="G18" s="124"/>
      <c r="H18" s="124"/>
      <c r="I18" s="124"/>
      <c r="J18" s="124"/>
      <c r="K18" s="124"/>
      <c r="L18" s="387"/>
      <c r="N18" s="128"/>
    </row>
    <row r="19" spans="1:14" s="127" customFormat="1" ht="32.25" customHeight="1" x14ac:dyDescent="0.2">
      <c r="A19" s="590" t="s">
        <v>73</v>
      </c>
      <c r="B19" s="590"/>
      <c r="C19" s="36" t="s">
        <v>317</v>
      </c>
      <c r="D19" s="47" t="s">
        <v>5</v>
      </c>
      <c r="E19" s="169">
        <f>IF(D19=$N$6,1,IF(D19=$N$5,2,IF(D19=$N$4,3,IF(D19=$N$3,4,"n/a"))))</f>
        <v>3</v>
      </c>
      <c r="F19" s="607" t="s">
        <v>327</v>
      </c>
      <c r="G19" s="608"/>
      <c r="H19" s="608"/>
      <c r="I19" s="608"/>
      <c r="J19" s="608"/>
      <c r="K19" s="609"/>
      <c r="L19" s="385" t="s">
        <v>96</v>
      </c>
      <c r="N19" s="128"/>
    </row>
    <row r="20" spans="1:14" s="127" customFormat="1" ht="33" customHeight="1" thickBot="1" x14ac:dyDescent="0.25">
      <c r="A20" s="624" t="s">
        <v>70</v>
      </c>
      <c r="B20" s="624"/>
      <c r="C20" s="190" t="s">
        <v>317</v>
      </c>
      <c r="D20" s="182" t="s">
        <v>5</v>
      </c>
      <c r="E20" s="181">
        <f>IF(D20=$N$6,1,IF(D20=$N$5,2,IF(D20=$N$4,3,IF(D20=$N$3,4,"n/a"))))</f>
        <v>3</v>
      </c>
      <c r="F20" s="593" t="s">
        <v>328</v>
      </c>
      <c r="G20" s="625"/>
      <c r="H20" s="594"/>
      <c r="I20" s="594"/>
      <c r="J20" s="594"/>
      <c r="K20" s="595"/>
      <c r="L20" s="388"/>
      <c r="N20" s="128"/>
    </row>
    <row r="21" spans="1:14" s="104" customFormat="1" ht="29.25" customHeight="1" thickBot="1" x14ac:dyDescent="0.25">
      <c r="A21" s="619"/>
      <c r="B21" s="621"/>
      <c r="C21" s="189" t="s">
        <v>24</v>
      </c>
      <c r="D21" s="26" t="str">
        <f>IF(E21&lt;1.5,$N$6,IF(E21&lt;2.5,$N$5,IF(E21&lt;3.5,$N$4,IF(E21&lt;4.5,$N$3,"n/a"))))</f>
        <v>Substantial</v>
      </c>
      <c r="E21" s="150">
        <f>IF(COUNT(E19:E20)=0,"n/a",AVERAGE(E19:E20))</f>
        <v>3</v>
      </c>
      <c r="F21" s="27">
        <f>E21</f>
        <v>3</v>
      </c>
      <c r="G21" s="222"/>
      <c r="H21" s="28" t="s">
        <v>23</v>
      </c>
      <c r="I21" s="25" t="str">
        <f>D21</f>
        <v>Substantial</v>
      </c>
      <c r="J21" s="89">
        <f>IF(I21=$N$7,"n/a",IF(AND(I21=$N$5,D21=$N$6),1.5,IF(AND(I21=$N$4,D21=$N$5),2.5,IF(AND(I21=$N$3,D21=$N$4),3.5,IF(AND(I21=$N$6,D21=$N$5),1.49,IF(AND(I21=$N$5,D21=$N$4),2.49,IF(AND(I21=$N$4,D21=$N$3),3.49,E21)))))))</f>
        <v>3</v>
      </c>
      <c r="K21" s="87" t="s">
        <v>91</v>
      </c>
      <c r="L21" s="389"/>
    </row>
    <row r="22" spans="1:14" s="132" customFormat="1" ht="22.5" customHeight="1" thickBot="1" x14ac:dyDescent="0.25">
      <c r="A22" s="129" t="s">
        <v>216</v>
      </c>
      <c r="B22" s="130"/>
      <c r="C22" s="130"/>
      <c r="D22" s="131"/>
      <c r="E22" s="131"/>
      <c r="F22" s="131"/>
      <c r="G22" s="131"/>
      <c r="H22" s="131"/>
      <c r="I22" s="131"/>
      <c r="J22" s="131"/>
      <c r="K22" s="131"/>
      <c r="L22" s="383"/>
    </row>
    <row r="23" spans="1:14" ht="21.75" customHeight="1" thickBot="1" x14ac:dyDescent="0.25">
      <c r="A23" s="133" t="s">
        <v>44</v>
      </c>
      <c r="B23" s="134"/>
      <c r="C23" s="134"/>
      <c r="D23" s="134"/>
      <c r="E23" s="134"/>
      <c r="F23" s="134"/>
      <c r="G23" s="134"/>
      <c r="H23" s="134"/>
      <c r="I23" s="134"/>
      <c r="J23" s="134"/>
      <c r="K23" s="134"/>
      <c r="L23" s="385" t="s">
        <v>96</v>
      </c>
    </row>
    <row r="24" spans="1:14" ht="54" customHeight="1" x14ac:dyDescent="0.2">
      <c r="A24" s="616" t="s">
        <v>45</v>
      </c>
      <c r="B24" s="617"/>
      <c r="C24" s="179"/>
      <c r="D24" s="170" t="s">
        <v>19</v>
      </c>
      <c r="E24" s="180" t="str">
        <f>IF(D24=$N$6,1,IF(D24=$N$5,2,IF(D24=$N$4,3,IF(D24=$N$3,4,"n/a"))))</f>
        <v>n/a</v>
      </c>
      <c r="F24" s="618" t="s">
        <v>16</v>
      </c>
      <c r="G24" s="618"/>
      <c r="H24" s="618"/>
      <c r="I24" s="618"/>
      <c r="J24" s="618"/>
      <c r="K24" s="618"/>
      <c r="L24" s="385" t="s">
        <v>96</v>
      </c>
    </row>
    <row r="25" spans="1:14" ht="73.5" customHeight="1" thickBot="1" x14ac:dyDescent="0.25">
      <c r="A25" s="627" t="s">
        <v>62</v>
      </c>
      <c r="B25" s="628"/>
      <c r="C25" s="191" t="s">
        <v>318</v>
      </c>
      <c r="D25" s="171" t="s">
        <v>42</v>
      </c>
      <c r="E25" s="181">
        <f>IF(D25=$N$6,1,IF(D25=$N$5,2,IF(D25=$N$4,3,IF(D25=$N$3,4,"n/a"))))</f>
        <v>2</v>
      </c>
      <c r="F25" s="593" t="s">
        <v>331</v>
      </c>
      <c r="G25" s="594"/>
      <c r="H25" s="594"/>
      <c r="I25" s="594"/>
      <c r="J25" s="594"/>
      <c r="K25" s="595"/>
      <c r="L25" s="387"/>
    </row>
    <row r="26" spans="1:14" ht="35.25" customHeight="1" thickBot="1" x14ac:dyDescent="0.25">
      <c r="A26" s="652"/>
      <c r="B26" s="653"/>
      <c r="C26" s="39" t="s">
        <v>24</v>
      </c>
      <c r="D26" s="26" t="str">
        <f>IF(E26&lt;1.5,"Low",IF(E26&lt;2.5,"Moderate",IF(E26&lt;3.5,"Substantial",IF(E26&lt;4.5,"High","n/a"))))</f>
        <v>Moderate</v>
      </c>
      <c r="E26" s="150">
        <f>IF(COUNT(E24:E25)=0,"n/a",AVERAGE(E24:E25))</f>
        <v>2</v>
      </c>
      <c r="F26" s="48">
        <f>E26</f>
        <v>2</v>
      </c>
      <c r="G26" s="222"/>
      <c r="H26" s="49" t="s">
        <v>23</v>
      </c>
      <c r="I26" s="25" t="str">
        <f>D26</f>
        <v>Moderate</v>
      </c>
      <c r="J26" s="89">
        <f>IF(I26=$N$7,"n/a",IF(AND(I26=$N$5,D26=$N$6),1.5,IF(AND(I26=$N$4,D26=$N$5),2.5,IF(AND(I26=$N$3,D26=$N$4),3.5,IF(AND(I26=$N$6,D26=$N$5),1.49,IF(AND(I26=$N$5,D26=$N$4),2.49,IF(AND(I26=$N$4,D26=$N$3),3.49,E26)))))))</f>
        <v>2</v>
      </c>
      <c r="K26" s="333" t="s">
        <v>91</v>
      </c>
      <c r="L26" s="387"/>
    </row>
    <row r="27" spans="1:14" ht="20.25" customHeight="1" thickBot="1" x14ac:dyDescent="0.25">
      <c r="A27" s="135" t="s">
        <v>48</v>
      </c>
      <c r="B27" s="136"/>
      <c r="C27" s="137"/>
      <c r="D27" s="138"/>
      <c r="E27" s="138"/>
      <c r="F27" s="138"/>
      <c r="G27" s="138"/>
      <c r="H27" s="138"/>
      <c r="I27" s="138"/>
      <c r="J27" s="138"/>
      <c r="K27" s="138"/>
      <c r="L27" s="387"/>
    </row>
    <row r="28" spans="1:14" ht="30.75" customHeight="1" x14ac:dyDescent="0.2">
      <c r="A28" s="639" t="s">
        <v>65</v>
      </c>
      <c r="B28" s="623"/>
      <c r="C28" s="40" t="s">
        <v>318</v>
      </c>
      <c r="D28" s="172" t="s">
        <v>42</v>
      </c>
      <c r="E28" s="183">
        <f>IF(D28=$N$6,1,IF(D28=$N$5,2,IF(D28=$N$4,3,IF(D28=$N$3,4,"n/a"))))</f>
        <v>2</v>
      </c>
      <c r="F28" s="640" t="s">
        <v>332</v>
      </c>
      <c r="G28" s="641"/>
      <c r="H28" s="641"/>
      <c r="I28" s="641"/>
      <c r="J28" s="641"/>
      <c r="K28" s="642"/>
      <c r="L28" s="387"/>
    </row>
    <row r="29" spans="1:14" ht="50.25" customHeight="1" x14ac:dyDescent="0.2">
      <c r="A29" s="639" t="s">
        <v>46</v>
      </c>
      <c r="B29" s="623"/>
      <c r="C29" s="40"/>
      <c r="D29" s="47" t="s">
        <v>19</v>
      </c>
      <c r="E29" s="169" t="str">
        <f>IF(D29=$N$6,1,IF(D29=$N$5,2,IF(D29=$N$4,3,IF(D29=$N$3,4,"n/a"))))</f>
        <v>n/a</v>
      </c>
      <c r="F29" s="607" t="s">
        <v>16</v>
      </c>
      <c r="G29" s="608"/>
      <c r="H29" s="608"/>
      <c r="I29" s="608"/>
      <c r="J29" s="608"/>
      <c r="K29" s="609"/>
      <c r="L29" s="387"/>
    </row>
    <row r="30" spans="1:14" s="139" customFormat="1" ht="56.25" customHeight="1" x14ac:dyDescent="0.2">
      <c r="A30" s="639" t="s">
        <v>60</v>
      </c>
      <c r="B30" s="623"/>
      <c r="C30" s="40"/>
      <c r="D30" s="47" t="s">
        <v>79</v>
      </c>
      <c r="E30" s="169">
        <f>IF(D30=$N$6,1,IF(D30=$N$5,2,IF(D30=$N$4,3,IF(D30=$N$3,4,"n/a"))))</f>
        <v>1</v>
      </c>
      <c r="F30" s="626" t="s">
        <v>333</v>
      </c>
      <c r="G30" s="626"/>
      <c r="H30" s="626"/>
      <c r="I30" s="626"/>
      <c r="J30" s="626"/>
      <c r="K30" s="626"/>
      <c r="L30" s="383"/>
    </row>
    <row r="31" spans="1:14" s="132" customFormat="1" ht="36" customHeight="1" thickBot="1" x14ac:dyDescent="0.25">
      <c r="A31" s="657" t="s">
        <v>61</v>
      </c>
      <c r="B31" s="658"/>
      <c r="C31" s="191"/>
      <c r="D31" s="173" t="s">
        <v>79</v>
      </c>
      <c r="E31" s="178">
        <f>IF(D31=$N$6,1,IF(D31=$N$5,2,IF(D31=$N$4,3,IF(D31=$N$3,4,"n/a"))))</f>
        <v>1</v>
      </c>
      <c r="F31" s="631" t="s">
        <v>334</v>
      </c>
      <c r="G31" s="625"/>
      <c r="H31" s="625"/>
      <c r="I31" s="625"/>
      <c r="J31" s="625"/>
      <c r="K31" s="632"/>
      <c r="L31" s="385" t="s">
        <v>96</v>
      </c>
    </row>
    <row r="32" spans="1:14" s="104" customFormat="1" ht="25.5" customHeight="1" thickBot="1" x14ac:dyDescent="0.25">
      <c r="A32" s="194"/>
      <c r="B32" s="195"/>
      <c r="C32" s="39" t="s">
        <v>24</v>
      </c>
      <c r="D32" s="26" t="str">
        <f>IF(E32&lt;1.5,"Low",IF(E32&lt;2.5,"Moderate",IF(E32&lt;3.5,"Substantial",IF(E32&lt;4.5,"High","n/a"))))</f>
        <v>Low</v>
      </c>
      <c r="E32" s="150">
        <f>IF(COUNT(E28:E31)=0,"n/a",AVERAGE(E28:E31))</f>
        <v>1.3333333333333333</v>
      </c>
      <c r="F32" s="27">
        <f>E32</f>
        <v>1.3333333333333333</v>
      </c>
      <c r="G32" s="222"/>
      <c r="H32" s="28" t="s">
        <v>23</v>
      </c>
      <c r="I32" s="25" t="str">
        <f>D32</f>
        <v>Low</v>
      </c>
      <c r="J32" s="29">
        <f>IF(I32=$N$7,"n/a",IF(AND(I32=$N$5,D32=$N$6),1.5,IF(AND(I32=$N$4,D32=$N$5),2.5,IF(AND(I32=$N$3,D32=$N$4),3.5,IF(AND(I32=$N$6,D32=$N$5),1.49,IF(AND(I32=$N$5,D32=$N$4),2.49,IF(AND(I32=$N$4,D32=$N$3),3.49,E32)))))))</f>
        <v>1.3333333333333333</v>
      </c>
      <c r="K32" s="187" t="s">
        <v>91</v>
      </c>
      <c r="L32" s="383"/>
    </row>
    <row r="33" spans="1:12" s="104" customFormat="1" ht="25.5" customHeight="1" thickBot="1" x14ac:dyDescent="0.25">
      <c r="A33" s="192" t="s">
        <v>49</v>
      </c>
      <c r="B33" s="193"/>
      <c r="C33" s="193"/>
      <c r="D33" s="193"/>
      <c r="E33" s="193"/>
      <c r="F33" s="193"/>
      <c r="G33" s="193"/>
      <c r="H33" s="193"/>
      <c r="I33" s="193"/>
      <c r="J33" s="193"/>
      <c r="K33" s="193"/>
      <c r="L33" s="383"/>
    </row>
    <row r="34" spans="1:12" s="104" customFormat="1" ht="45.75" customHeight="1" x14ac:dyDescent="0.2">
      <c r="A34" s="612" t="s">
        <v>50</v>
      </c>
      <c r="B34" s="613"/>
      <c r="C34" s="46" t="s">
        <v>318</v>
      </c>
      <c r="D34" s="47" t="s">
        <v>42</v>
      </c>
      <c r="E34" s="121">
        <f>IF(D34=$N$6,1,IF(D34=$N$5,2,IF(D34=$N$4,3,IF(D34=$N$3,4,"n/a"))))</f>
        <v>2</v>
      </c>
      <c r="F34" s="618" t="s">
        <v>335</v>
      </c>
      <c r="G34" s="618"/>
      <c r="H34" s="618"/>
      <c r="I34" s="618"/>
      <c r="J34" s="618"/>
      <c r="K34" s="618"/>
      <c r="L34" s="385" t="s">
        <v>96</v>
      </c>
    </row>
    <row r="35" spans="1:12" s="104" customFormat="1" ht="33" customHeight="1" x14ac:dyDescent="0.2">
      <c r="A35" s="622" t="s">
        <v>51</v>
      </c>
      <c r="B35" s="623"/>
      <c r="C35" s="46" t="s">
        <v>318</v>
      </c>
      <c r="D35" s="174" t="s">
        <v>79</v>
      </c>
      <c r="E35" s="121">
        <f>IF(D35=$N$6,1,IF(D35=$N$5,2,IF(D35=$N$4,3,IF(D35=$N$3,4,"n/a"))))</f>
        <v>1</v>
      </c>
      <c r="F35" s="607" t="s">
        <v>336</v>
      </c>
      <c r="G35" s="608"/>
      <c r="H35" s="608"/>
      <c r="I35" s="608"/>
      <c r="J35" s="608"/>
      <c r="K35" s="609"/>
      <c r="L35" s="383"/>
    </row>
    <row r="36" spans="1:12" s="104" customFormat="1" ht="60.75" customHeight="1" x14ac:dyDescent="0.2">
      <c r="A36" s="612" t="s">
        <v>67</v>
      </c>
      <c r="B36" s="613"/>
      <c r="C36" s="46" t="s">
        <v>318</v>
      </c>
      <c r="D36" s="174" t="s">
        <v>79</v>
      </c>
      <c r="E36" s="121">
        <f>IF(D36=$N$6,1,IF(D36=$N$5,2,IF(D36=$N$4,3,IF(D36=$N$3,4,"n/a"))))</f>
        <v>1</v>
      </c>
      <c r="F36" s="607" t="s">
        <v>337</v>
      </c>
      <c r="G36" s="608"/>
      <c r="H36" s="608"/>
      <c r="I36" s="608"/>
      <c r="J36" s="608"/>
      <c r="K36" s="609"/>
      <c r="L36" s="383"/>
    </row>
    <row r="37" spans="1:12" s="104" customFormat="1" ht="60.75" customHeight="1" thickBot="1" x14ac:dyDescent="0.25">
      <c r="A37" s="643" t="s">
        <v>68</v>
      </c>
      <c r="B37" s="644"/>
      <c r="C37" s="196" t="s">
        <v>318</v>
      </c>
      <c r="D37" s="173" t="s">
        <v>79</v>
      </c>
      <c r="E37" s="177">
        <f>IF(D37=$N$6,1,IF(D37=$N$5,2,IF(D37=$N$4,3,IF(D37=$N$3,4,"n/a"))))</f>
        <v>1</v>
      </c>
      <c r="F37" s="645" t="s">
        <v>338</v>
      </c>
      <c r="G37" s="626"/>
      <c r="H37" s="626"/>
      <c r="I37" s="626"/>
      <c r="J37" s="626"/>
      <c r="K37" s="646"/>
      <c r="L37" s="383"/>
    </row>
    <row r="38" spans="1:12" s="104" customFormat="1" ht="25.5" customHeight="1" thickBot="1" x14ac:dyDescent="0.25">
      <c r="A38" s="41"/>
      <c r="B38" s="42"/>
      <c r="C38" s="43" t="s">
        <v>24</v>
      </c>
      <c r="D38" s="26" t="str">
        <f>IF(E38&lt;1.5,"Low",IF(E38&lt;2.5,"Moderate",IF(E38&lt;3.5,"Substantial",IF(E38&lt;4.5,"High","n/a"))))</f>
        <v>Low</v>
      </c>
      <c r="E38" s="150">
        <f>IF(COUNT(E34:E37)=0,"n/a",AVERAGE(E34:E37))</f>
        <v>1.25</v>
      </c>
      <c r="F38" s="27">
        <f>E38</f>
        <v>1.25</v>
      </c>
      <c r="G38" s="222"/>
      <c r="H38" s="28" t="s">
        <v>23</v>
      </c>
      <c r="I38" s="25" t="str">
        <f>D38</f>
        <v>Low</v>
      </c>
      <c r="J38" s="29">
        <f>IF(I38=$N$7,"n/a",IF(AND(I38=$N$5,D38=$N$6),1.5,IF(AND(I38=$N$4,D38=$N$5),2.5,IF(AND(I38=$N$3,D38=$N$4),3.5,IF(AND(I38=$N$6,D38=$N$5),1.49,IF(AND(I38=$N$5,D38=$N$4),2.49,IF(AND(I38=$N$4,D38=$N$3),3.49,E38)))))))</f>
        <v>1.25</v>
      </c>
      <c r="K38" s="187" t="s">
        <v>91</v>
      </c>
      <c r="L38" s="383"/>
    </row>
    <row r="39" spans="1:12" s="127" customFormat="1" ht="22.5" customHeight="1" thickBot="1" x14ac:dyDescent="0.25">
      <c r="A39" s="30" t="s">
        <v>217</v>
      </c>
      <c r="B39" s="31"/>
      <c r="C39" s="32"/>
      <c r="D39" s="34"/>
      <c r="E39" s="34"/>
      <c r="F39" s="33"/>
      <c r="G39" s="140"/>
      <c r="H39" s="34"/>
      <c r="I39" s="34"/>
      <c r="J39" s="33"/>
      <c r="K39" s="141"/>
      <c r="L39" s="387"/>
    </row>
    <row r="40" spans="1:12" s="127" customFormat="1" ht="22.5" customHeight="1" x14ac:dyDescent="0.2">
      <c r="A40" s="142" t="s">
        <v>33</v>
      </c>
      <c r="B40" s="143"/>
      <c r="C40" s="143"/>
      <c r="D40" s="143"/>
      <c r="E40" s="143"/>
      <c r="F40" s="143"/>
      <c r="G40" s="143"/>
      <c r="H40" s="143"/>
      <c r="I40" s="143"/>
      <c r="J40" s="143"/>
      <c r="K40" s="143"/>
      <c r="L40" s="387"/>
    </row>
    <row r="41" spans="1:12" s="104" customFormat="1" ht="33.75" customHeight="1" x14ac:dyDescent="0.2">
      <c r="A41" s="603" t="s">
        <v>41</v>
      </c>
      <c r="B41" s="603"/>
      <c r="C41" s="37" t="s">
        <v>317</v>
      </c>
      <c r="D41" s="47" t="s">
        <v>42</v>
      </c>
      <c r="E41" s="169">
        <f>IF(D41=$N$6,1,IF(D41=$N$5,2,IF(D41=$N$4,3,IF(D41=$N$3,4,"n/a"))))</f>
        <v>2</v>
      </c>
      <c r="F41" s="625" t="s">
        <v>339</v>
      </c>
      <c r="G41" s="625"/>
      <c r="H41" s="625"/>
      <c r="I41" s="625"/>
      <c r="J41" s="625"/>
      <c r="K41" s="625"/>
      <c r="L41" s="385" t="s">
        <v>96</v>
      </c>
    </row>
    <row r="42" spans="1:12" s="104" customFormat="1" ht="44.25" customHeight="1" thickBot="1" x14ac:dyDescent="0.25">
      <c r="A42" s="634" t="s">
        <v>139</v>
      </c>
      <c r="B42" s="635"/>
      <c r="C42" s="197" t="s">
        <v>318</v>
      </c>
      <c r="D42" s="47" t="s">
        <v>42</v>
      </c>
      <c r="E42" s="169">
        <f>IF(D42=$N$6,1,IF(D42=$N$5,2,IF(D42=$N$4,3,IF(D42=$N$3,4,"n/a"))))</f>
        <v>2</v>
      </c>
      <c r="F42" s="625" t="s">
        <v>340</v>
      </c>
      <c r="G42" s="625"/>
      <c r="H42" s="625"/>
      <c r="I42" s="625"/>
      <c r="J42" s="625"/>
      <c r="K42" s="632"/>
      <c r="L42" s="383"/>
    </row>
    <row r="43" spans="1:12" s="127" customFormat="1" ht="30" customHeight="1" thickBot="1" x14ac:dyDescent="0.25">
      <c r="A43" s="633"/>
      <c r="B43" s="605"/>
      <c r="C43" s="35" t="s">
        <v>24</v>
      </c>
      <c r="D43" s="26" t="str">
        <f>IF(E43&lt;1.5,"Low",IF(E43&lt;2.5,"Moderate",IF(E43&lt;3.5,"Substantial",IF(E43&lt;4.5,"High","n/a"))))</f>
        <v>Moderate</v>
      </c>
      <c r="E43" s="150">
        <f>IF(COUNT(E41:E42)=0,"n/a",AVERAGE(E41:E42))</f>
        <v>2</v>
      </c>
      <c r="F43" s="27">
        <f>E43</f>
        <v>2</v>
      </c>
      <c r="G43" s="222"/>
      <c r="H43" s="28" t="s">
        <v>23</v>
      </c>
      <c r="I43" s="25" t="str">
        <f>D43</f>
        <v>Moderate</v>
      </c>
      <c r="J43" s="29">
        <f>IF(I43=$N$7,"n/a",IF(AND(I43=$N$5,D43=$N$6),1.5,IF(AND(I43=$N$4,D43=$N$5),2.5,IF(AND(I43=$N$3,D43=$N$4),3.5,IF(AND(I43=$N$6,D43=$N$5),1.49,IF(AND(I43=$N$5,D43=$N$4),2.49,IF(AND(I43=$N$4,D43=$N$3),3.49,E43)))))))</f>
        <v>2</v>
      </c>
      <c r="K43" s="198" t="s">
        <v>91</v>
      </c>
      <c r="L43" s="390"/>
    </row>
    <row r="44" spans="1:12" s="127" customFormat="1" ht="18" customHeight="1" thickBot="1" x14ac:dyDescent="0.25">
      <c r="A44" s="144" t="s">
        <v>34</v>
      </c>
      <c r="B44" s="145"/>
      <c r="C44" s="145"/>
      <c r="D44" s="146"/>
      <c r="E44" s="146"/>
      <c r="F44" s="146"/>
      <c r="G44" s="146"/>
      <c r="H44" s="146"/>
      <c r="I44" s="146"/>
      <c r="J44" s="146"/>
      <c r="K44" s="146"/>
      <c r="L44" s="387"/>
    </row>
    <row r="45" spans="1:12" s="132" customFormat="1" ht="30.75" customHeight="1" x14ac:dyDescent="0.2">
      <c r="A45" s="603" t="s">
        <v>140</v>
      </c>
      <c r="B45" s="604"/>
      <c r="C45" s="37" t="s">
        <v>317</v>
      </c>
      <c r="D45" s="47" t="s">
        <v>42</v>
      </c>
      <c r="E45" s="169">
        <f>IF(D45=$N$6,1,IF(D45=$N$5,2,IF(D45=$N$4,3,IF(D45=$N$3,4,"n/a"))))</f>
        <v>2</v>
      </c>
      <c r="F45" s="640" t="s">
        <v>342</v>
      </c>
      <c r="G45" s="641"/>
      <c r="H45" s="641"/>
      <c r="I45" s="641"/>
      <c r="J45" s="641"/>
      <c r="K45" s="642"/>
      <c r="L45" s="383"/>
    </row>
    <row r="46" spans="1:12" s="132" customFormat="1" ht="21" customHeight="1" x14ac:dyDescent="0.2">
      <c r="A46" s="636" t="s">
        <v>39</v>
      </c>
      <c r="B46" s="637"/>
      <c r="C46" s="37" t="s">
        <v>317</v>
      </c>
      <c r="D46" s="47" t="s">
        <v>79</v>
      </c>
      <c r="E46" s="169">
        <f>IF(D46=$N$6,1,IF(D46=$N$5,2,IF(D46=$N$4,3,IF(D46=$N$3,4,"n/a"))))</f>
        <v>1</v>
      </c>
      <c r="F46" s="638" t="s">
        <v>341</v>
      </c>
      <c r="G46" s="638"/>
      <c r="H46" s="638"/>
      <c r="I46" s="638"/>
      <c r="J46" s="638"/>
      <c r="K46" s="638"/>
      <c r="L46" s="383"/>
    </row>
    <row r="47" spans="1:12" s="104" customFormat="1" ht="20.25" customHeight="1" x14ac:dyDescent="0.2">
      <c r="A47" s="636" t="s">
        <v>142</v>
      </c>
      <c r="B47" s="637"/>
      <c r="C47" s="37" t="s">
        <v>318</v>
      </c>
      <c r="D47" s="47" t="s">
        <v>79</v>
      </c>
      <c r="E47" s="169">
        <f>IF(D47=$N$6,1,IF(D47=$N$5,2,IF(D47=$N$4,3,IF(D47=$N$3,4,"n/a"))))</f>
        <v>1</v>
      </c>
      <c r="F47" s="608" t="s">
        <v>343</v>
      </c>
      <c r="G47" s="608"/>
      <c r="H47" s="608"/>
      <c r="I47" s="608"/>
      <c r="J47" s="608"/>
      <c r="K47" s="608"/>
      <c r="L47" s="383"/>
    </row>
    <row r="48" spans="1:12" s="104" customFormat="1" ht="31.5" customHeight="1" thickBot="1" x14ac:dyDescent="0.25">
      <c r="A48" s="634" t="s">
        <v>143</v>
      </c>
      <c r="B48" s="635"/>
      <c r="C48" s="199" t="s">
        <v>318</v>
      </c>
      <c r="D48" s="173" t="s">
        <v>42</v>
      </c>
      <c r="E48" s="169">
        <f>IF(D48=$N$6,1,IF(D48=$N$5,2,IF(D48=$N$4,3,IF(D48=$N$3,4,"n/a"))))</f>
        <v>2</v>
      </c>
      <c r="F48" s="593" t="s">
        <v>344</v>
      </c>
      <c r="G48" s="594"/>
      <c r="H48" s="594"/>
      <c r="I48" s="594"/>
      <c r="J48" s="594"/>
      <c r="K48" s="595"/>
      <c r="L48" s="383"/>
    </row>
    <row r="49" spans="1:19" s="127" customFormat="1" ht="32.25" customHeight="1" thickBot="1" x14ac:dyDescent="0.25">
      <c r="A49" s="605"/>
      <c r="B49" s="606"/>
      <c r="C49" s="35" t="s">
        <v>24</v>
      </c>
      <c r="D49" s="26" t="str">
        <f>IF(E49&lt;1.5,"Low",IF(E49&lt;2.5,"Moderate",IF(E49&lt;3.5,"Substantial",IF(E49&lt;4.5,"High","n/a"))))</f>
        <v>Moderate</v>
      </c>
      <c r="E49" s="150">
        <f>IF(COUNT(E45:E48)=0,"n/a",AVERAGE(E45:E48))</f>
        <v>1.5</v>
      </c>
      <c r="F49" s="48">
        <f>E49</f>
        <v>1.5</v>
      </c>
      <c r="G49" s="222"/>
      <c r="H49" s="49" t="s">
        <v>23</v>
      </c>
      <c r="I49" s="332" t="s">
        <v>79</v>
      </c>
      <c r="J49" s="89">
        <f>IF(I49=$N$7,"n/a",IF(AND(I49=$N$5,D49=$N$6),1.5,IF(AND(I49=$N$4,D49=$N$5),2.5,IF(AND(I49=$N$3,D49=$N$4),3.5,IF(AND(I49=$N$6,D49=$N$5),1.49,IF(AND(I49=$N$5,D49=$N$4),2.49,IF(AND(I49=$N$4,D49=$N$3),3.49,E49)))))))</f>
        <v>1.5</v>
      </c>
      <c r="K49" s="484" t="s">
        <v>345</v>
      </c>
      <c r="L49" s="387"/>
    </row>
    <row r="50" spans="1:19" s="127" customFormat="1" ht="22.5" customHeight="1" thickBot="1" x14ac:dyDescent="0.25">
      <c r="A50" s="147" t="s">
        <v>146</v>
      </c>
      <c r="B50" s="148"/>
      <c r="C50" s="175"/>
      <c r="D50" s="175"/>
      <c r="E50" s="176"/>
      <c r="F50" s="149"/>
      <c r="G50" s="149"/>
      <c r="H50" s="149"/>
      <c r="I50" s="149"/>
      <c r="J50" s="149"/>
      <c r="K50" s="149"/>
      <c r="L50" s="387"/>
    </row>
    <row r="51" spans="1:19" s="127" customFormat="1" ht="34.5" customHeight="1" x14ac:dyDescent="0.2">
      <c r="A51" s="649" t="s">
        <v>145</v>
      </c>
      <c r="B51" s="649"/>
      <c r="C51" s="199" t="s">
        <v>317</v>
      </c>
      <c r="D51" s="174" t="s">
        <v>42</v>
      </c>
      <c r="E51" s="168">
        <f>IF(D51=$N$6,1,IF(D51=$N$5,2,IF(D51=$N$4,3,IF(D51=$N$3,4,"n/a"))))</f>
        <v>2</v>
      </c>
      <c r="F51" s="640" t="s">
        <v>351</v>
      </c>
      <c r="G51" s="641"/>
      <c r="H51" s="641"/>
      <c r="I51" s="641"/>
      <c r="J51" s="641"/>
      <c r="K51" s="642"/>
      <c r="L51" s="387"/>
    </row>
    <row r="52" spans="1:19" s="127" customFormat="1" ht="34.5" customHeight="1" x14ac:dyDescent="0.2">
      <c r="A52" s="649" t="s">
        <v>141</v>
      </c>
      <c r="B52" s="649"/>
      <c r="C52" s="199" t="s">
        <v>317</v>
      </c>
      <c r="D52" s="174" t="s">
        <v>42</v>
      </c>
      <c r="E52" s="168">
        <f>IF(D52=$N$6,1,IF(D52=$N$5,2,IF(D52=$N$4,3,IF(D52=$N$3,4,"n/a"))))</f>
        <v>2</v>
      </c>
      <c r="F52" s="607" t="s">
        <v>346</v>
      </c>
      <c r="G52" s="608"/>
      <c r="H52" s="608"/>
      <c r="I52" s="608"/>
      <c r="J52" s="608"/>
      <c r="K52" s="609"/>
      <c r="L52" s="387"/>
    </row>
    <row r="53" spans="1:19" s="127" customFormat="1" ht="24.75" customHeight="1" x14ac:dyDescent="0.2">
      <c r="A53" s="603" t="s">
        <v>144</v>
      </c>
      <c r="B53" s="603"/>
      <c r="C53" s="37" t="s">
        <v>317</v>
      </c>
      <c r="D53" s="174" t="s">
        <v>42</v>
      </c>
      <c r="E53" s="168">
        <f>IF(D53=$N$6,1,IF(D53=$N$5,2,IF(D53=$N$4,3,IF(D53=$N$3,4,"n/a"))))</f>
        <v>2</v>
      </c>
      <c r="F53" s="650" t="s">
        <v>347</v>
      </c>
      <c r="G53" s="638"/>
      <c r="H53" s="638"/>
      <c r="I53" s="638"/>
      <c r="J53" s="638"/>
      <c r="K53" s="651"/>
      <c r="L53" s="387"/>
    </row>
    <row r="54" spans="1:19" s="127" customFormat="1" ht="21" customHeight="1" x14ac:dyDescent="0.2">
      <c r="A54" s="649" t="s">
        <v>147</v>
      </c>
      <c r="B54" s="649"/>
      <c r="C54" s="199" t="s">
        <v>317</v>
      </c>
      <c r="D54" s="47" t="s">
        <v>5</v>
      </c>
      <c r="E54" s="177">
        <f>IF(D54=$N$6,1,IF(D54=$N$5,2,IF(D54=$N$4,3,IF(D54=$N$3,4,"n/a"))))</f>
        <v>3</v>
      </c>
      <c r="F54" s="607" t="s">
        <v>348</v>
      </c>
      <c r="G54" s="625"/>
      <c r="H54" s="608"/>
      <c r="I54" s="608"/>
      <c r="J54" s="608"/>
      <c r="K54" s="609"/>
      <c r="L54" s="387"/>
    </row>
    <row r="55" spans="1:19" s="127" customFormat="1" ht="34.5" customHeight="1" thickBot="1" x14ac:dyDescent="0.25">
      <c r="A55" s="603" t="s">
        <v>148</v>
      </c>
      <c r="B55" s="603"/>
      <c r="C55" s="37" t="s">
        <v>317</v>
      </c>
      <c r="D55" s="174" t="s">
        <v>42</v>
      </c>
      <c r="E55" s="169">
        <f>IF(D55=$N$6,1,IF(D55=$N$5,2,IF(D55=$N$4,3,IF(D55=$N$3,4,"n/a"))))</f>
        <v>2</v>
      </c>
      <c r="F55" s="608" t="s">
        <v>349</v>
      </c>
      <c r="G55" s="608"/>
      <c r="H55" s="608"/>
      <c r="I55" s="608"/>
      <c r="J55" s="625"/>
      <c r="K55" s="608"/>
      <c r="L55" s="387"/>
    </row>
    <row r="56" spans="1:19" s="132" customFormat="1" ht="28.5" customHeight="1" thickBot="1" x14ac:dyDescent="0.25">
      <c r="A56" s="659"/>
      <c r="B56" s="660"/>
      <c r="C56" s="35" t="s">
        <v>24</v>
      </c>
      <c r="D56" s="26" t="str">
        <f>IF(E56&lt;1.5,"Low",IF(E56&lt;2.5,"Moderate",IF(E56&lt;3.5,"Substantial",IF(E56&lt;4.5,"High","n/a"))))</f>
        <v>Moderate</v>
      </c>
      <c r="E56" s="150">
        <f>IF(COUNT(E51:E55)=0,"n/a",AVERAGE(E51:E55))</f>
        <v>2.2000000000000002</v>
      </c>
      <c r="F56" s="27">
        <f>E56</f>
        <v>2.2000000000000002</v>
      </c>
      <c r="G56" s="222"/>
      <c r="H56" s="28" t="s">
        <v>23</v>
      </c>
      <c r="I56" s="25" t="str">
        <f>D56</f>
        <v>Moderate</v>
      </c>
      <c r="J56" s="29">
        <f>IF(I56=$N$7,"n/a",IF(AND(I56=$N$5,D56=$N$6),1.5,IF(AND(I56=$N$4,D56=$N$5),2.5,IF(AND(I56=$N$3,D56=$N$4),3.5,IF(AND(I56=$N$6,D56=$N$5),1.49,IF(AND(I56=$N$5,D56=$N$4),2.49,IF(AND(I56=$N$4,D56=$N$3),3.49,E56)))))))</f>
        <v>2.2000000000000002</v>
      </c>
      <c r="K56" s="87" t="s">
        <v>91</v>
      </c>
      <c r="L56" s="383"/>
    </row>
    <row r="57" spans="1:19" s="104" customFormat="1" ht="19.5" customHeight="1" thickBot="1" x14ac:dyDescent="0.25">
      <c r="A57" s="144" t="s">
        <v>149</v>
      </c>
      <c r="B57" s="151"/>
      <c r="C57" s="200"/>
      <c r="D57" s="152"/>
      <c r="E57" s="152"/>
      <c r="F57" s="152"/>
      <c r="G57" s="152"/>
      <c r="H57" s="152"/>
      <c r="I57" s="152"/>
      <c r="J57" s="152"/>
      <c r="K57" s="152"/>
      <c r="L57" s="383"/>
    </row>
    <row r="58" spans="1:19" s="127" customFormat="1" ht="32.25" customHeight="1" x14ac:dyDescent="0.2">
      <c r="A58" s="603" t="s">
        <v>38</v>
      </c>
      <c r="B58" s="603"/>
      <c r="C58" s="37" t="s">
        <v>318</v>
      </c>
      <c r="D58" s="172" t="s">
        <v>42</v>
      </c>
      <c r="E58" s="177">
        <f>IF(D58=$N$6,1,IF(D58=$N$5,2,IF(D58=$N$4,3,IF(D58=$N$3,4,"n/a"))))</f>
        <v>2</v>
      </c>
      <c r="F58" s="654" t="s">
        <v>350</v>
      </c>
      <c r="G58" s="655"/>
      <c r="H58" s="655"/>
      <c r="I58" s="655"/>
      <c r="J58" s="655"/>
      <c r="K58" s="656"/>
      <c r="L58" s="387"/>
    </row>
    <row r="59" spans="1:19" s="127" customFormat="1" ht="32.25" customHeight="1" x14ac:dyDescent="0.2">
      <c r="A59" s="603" t="s">
        <v>35</v>
      </c>
      <c r="B59" s="603"/>
      <c r="C59" s="37" t="s">
        <v>318</v>
      </c>
      <c r="D59" s="47" t="s">
        <v>42</v>
      </c>
      <c r="E59" s="121">
        <f>IF(D59=$N$6,1,IF(D59=$N$5,2,IF(D59=$N$4,3,IF(D59=$N$3,4,"n/a"))))</f>
        <v>2</v>
      </c>
      <c r="F59" s="607" t="s">
        <v>352</v>
      </c>
      <c r="G59" s="608"/>
      <c r="H59" s="608"/>
      <c r="I59" s="608"/>
      <c r="J59" s="608"/>
      <c r="K59" s="609"/>
      <c r="L59" s="387"/>
    </row>
    <row r="60" spans="1:19" s="127" customFormat="1" ht="48.75" customHeight="1" x14ac:dyDescent="0.2">
      <c r="A60" s="603" t="s">
        <v>36</v>
      </c>
      <c r="B60" s="603"/>
      <c r="C60" s="37" t="s">
        <v>318</v>
      </c>
      <c r="D60" s="47" t="s">
        <v>79</v>
      </c>
      <c r="E60" s="121">
        <f>IF(D60=$N$6,1,IF(D60=$N$5,2,IF(D60=$N$4,3,IF(D60=$N$3,4,"n/a"))))</f>
        <v>1</v>
      </c>
      <c r="F60" s="607" t="s">
        <v>353</v>
      </c>
      <c r="G60" s="608"/>
      <c r="H60" s="608"/>
      <c r="I60" s="608"/>
      <c r="J60" s="608"/>
      <c r="K60" s="609"/>
      <c r="L60" s="391"/>
    </row>
    <row r="61" spans="1:19" s="127" customFormat="1" ht="21" customHeight="1" thickBot="1" x14ac:dyDescent="0.25">
      <c r="A61" s="649" t="s">
        <v>37</v>
      </c>
      <c r="B61" s="649"/>
      <c r="C61" s="199"/>
      <c r="D61" s="182" t="s">
        <v>42</v>
      </c>
      <c r="E61" s="181">
        <f>IF(D61=$N$6,1,IF(D61=$N$5,2,IF(D61=$N$4,3,IF(D61=$N$3,4,"n/a"))))</f>
        <v>2</v>
      </c>
      <c r="F61" s="593" t="s">
        <v>354</v>
      </c>
      <c r="G61" s="594"/>
      <c r="H61" s="594"/>
      <c r="I61" s="594"/>
      <c r="J61" s="594"/>
      <c r="K61" s="595"/>
      <c r="L61" s="387"/>
    </row>
    <row r="62" spans="1:19" s="132" customFormat="1" ht="28.5" customHeight="1" thickBot="1" x14ac:dyDescent="0.25">
      <c r="A62" s="679"/>
      <c r="B62" s="680"/>
      <c r="C62" s="35" t="s">
        <v>24</v>
      </c>
      <c r="D62" s="26" t="str">
        <f>IF(E62&lt;1.5,"Low",IF(E62&lt;2.5,"Moderate",IF(E62&lt;3.5,"Substantial",IF(E62&lt;4.5,"High","n/a"))))</f>
        <v>Moderate</v>
      </c>
      <c r="E62" s="150">
        <f>IF(COUNT(E58:E61)=0,"n/a",AVERAGE(E58:E61))</f>
        <v>1.75</v>
      </c>
      <c r="F62" s="48">
        <f>E62</f>
        <v>1.75</v>
      </c>
      <c r="G62" s="123"/>
      <c r="H62" s="49" t="s">
        <v>23</v>
      </c>
      <c r="I62" s="332" t="str">
        <f>D62</f>
        <v>Moderate</v>
      </c>
      <c r="J62" s="89">
        <f>IF(I62=$N$7,"n/a",IF(AND(I62=$N$5,D62=$N$6),1.5,IF(AND(I62=$N$4,D62=$N$5),2.5,IF(AND(I62=$N$3,D62=$N$4),3.5,IF(AND(I62=$N$6,D62=$N$5),1.49,IF(AND(I62=$N$5,D62=$N$4),2.49,IF(AND(I62=$N$4,D62=$N$3),3.49,E62)))))))</f>
        <v>1.75</v>
      </c>
      <c r="K62" s="333" t="s">
        <v>91</v>
      </c>
      <c r="L62" s="383"/>
    </row>
    <row r="63" spans="1:19" s="104" customFormat="1" ht="21.75" customHeight="1" x14ac:dyDescent="0.2">
      <c r="A63" s="204" t="s">
        <v>150</v>
      </c>
      <c r="B63" s="143"/>
      <c r="C63" s="151"/>
      <c r="D63" s="143"/>
      <c r="E63" s="200"/>
      <c r="F63" s="200"/>
      <c r="G63" s="200"/>
      <c r="H63" s="200"/>
      <c r="I63" s="200"/>
      <c r="J63" s="200"/>
      <c r="K63" s="203"/>
      <c r="L63" s="383"/>
    </row>
    <row r="64" spans="1:19" s="153" customFormat="1" ht="47.25" customHeight="1" x14ac:dyDescent="0.2">
      <c r="A64" s="672" t="s">
        <v>151</v>
      </c>
      <c r="B64" s="637"/>
      <c r="C64" s="37" t="s">
        <v>317</v>
      </c>
      <c r="D64" s="201" t="s">
        <v>79</v>
      </c>
      <c r="E64" s="202">
        <f>IF(D64=$N$6,1,IF(D64=$N$5,2,IF(D64=$N$4,3,IF(D64=$N$3,4,"n/a"))))</f>
        <v>1</v>
      </c>
      <c r="F64" s="626" t="s">
        <v>355</v>
      </c>
      <c r="G64" s="626"/>
      <c r="H64" s="626"/>
      <c r="I64" s="626"/>
      <c r="J64" s="626"/>
      <c r="K64" s="626"/>
      <c r="L64" s="392"/>
      <c r="S64" s="154"/>
    </row>
    <row r="65" spans="1:19" s="153" customFormat="1" ht="48.75" customHeight="1" thickBot="1" x14ac:dyDescent="0.25">
      <c r="A65" s="675" t="s">
        <v>152</v>
      </c>
      <c r="B65" s="676"/>
      <c r="C65" s="197" t="s">
        <v>317</v>
      </c>
      <c r="D65" s="171" t="s">
        <v>79</v>
      </c>
      <c r="E65" s="169">
        <f>IF(D65=$N$6,1,IF(D65=$N$5,2,IF(D65=$N$4,3,IF(D65=$N$3,4,"n/a"))))</f>
        <v>1</v>
      </c>
      <c r="F65" s="593" t="s">
        <v>356</v>
      </c>
      <c r="G65" s="594"/>
      <c r="H65" s="594"/>
      <c r="I65" s="594"/>
      <c r="J65" s="594"/>
      <c r="K65" s="595"/>
      <c r="L65" s="392"/>
      <c r="S65" s="154"/>
    </row>
    <row r="66" spans="1:19" s="153" customFormat="1" ht="30" customHeight="1" thickBot="1" x14ac:dyDescent="0.25">
      <c r="A66" s="673"/>
      <c r="B66" s="674"/>
      <c r="C66" s="35" t="s">
        <v>24</v>
      </c>
      <c r="D66" s="26" t="str">
        <f>IF(E66&lt;1.5,"Low",IF(E66&lt;2.5,"Moderate",IF(E66&lt;3.5,"Substantial",IF(E66&lt;4.5,"High","n/a"))))</f>
        <v>Low</v>
      </c>
      <c r="E66" s="150">
        <f>IF(COUNT(E64:E65)=0,"n/a",AVERAGE(E64:E65))</f>
        <v>1</v>
      </c>
      <c r="F66" s="48">
        <f>E66</f>
        <v>1</v>
      </c>
      <c r="G66" s="222"/>
      <c r="H66" s="49" t="s">
        <v>23</v>
      </c>
      <c r="I66" s="332" t="str">
        <f>D66</f>
        <v>Low</v>
      </c>
      <c r="J66" s="89">
        <f>IF(I66=$N$7,"n/a",IF(AND(I66=$N$5,D66=$N$6),1.5,IF(AND(I66=$N$4,D66=$N$5),2.5,IF(AND(I66=$N$3,D66=$N$4),3.5,IF(AND(I66=$N$6,D66=$N$5),1.49,IF(AND(I66=$N$5,D66=$N$4),2.49,IF(AND(I66=$N$4,D66=$N$3),3.49,E66)))))))</f>
        <v>1</v>
      </c>
      <c r="K66" s="334" t="s">
        <v>91</v>
      </c>
      <c r="L66" s="393"/>
      <c r="S66" s="154"/>
    </row>
    <row r="67" spans="1:19" s="157" customFormat="1" ht="24.75" customHeight="1" thickBot="1" x14ac:dyDescent="0.25">
      <c r="A67" s="155" t="s">
        <v>218</v>
      </c>
      <c r="B67" s="156"/>
      <c r="C67" s="214"/>
      <c r="D67" s="214"/>
      <c r="E67" s="214"/>
      <c r="F67" s="214"/>
      <c r="G67" s="214"/>
      <c r="H67" s="214"/>
      <c r="I67" s="214"/>
      <c r="J67" s="214"/>
      <c r="K67" s="215"/>
      <c r="L67" s="385" t="s">
        <v>96</v>
      </c>
      <c r="Q67" s="158"/>
    </row>
    <row r="68" spans="1:19" s="159" customFormat="1" ht="23.25" customHeight="1" x14ac:dyDescent="0.2">
      <c r="A68" s="208" t="s">
        <v>211</v>
      </c>
      <c r="B68" s="209"/>
      <c r="C68" s="211"/>
      <c r="D68" s="212"/>
      <c r="E68" s="212"/>
      <c r="F68" s="212"/>
      <c r="G68" s="212"/>
      <c r="H68" s="212"/>
      <c r="I68" s="212"/>
      <c r="J68" s="212"/>
      <c r="K68" s="213"/>
      <c r="L68" s="392"/>
    </row>
    <row r="69" spans="1:19" s="159" customFormat="1" ht="24.75" customHeight="1" x14ac:dyDescent="0.2">
      <c r="A69" s="571" t="s">
        <v>52</v>
      </c>
      <c r="B69" s="574"/>
      <c r="C69" s="230" t="s">
        <v>318</v>
      </c>
      <c r="D69" s="231" t="s">
        <v>5</v>
      </c>
      <c r="E69" s="121">
        <f>IF(D69=$N$6,1,IF(D69=$N$5,2,IF(D69=$N$4,3,IF(D69=$N$3,4,"n/a"))))</f>
        <v>3</v>
      </c>
      <c r="F69" s="556" t="s">
        <v>357</v>
      </c>
      <c r="G69" s="556"/>
      <c r="H69" s="556"/>
      <c r="I69" s="556"/>
      <c r="J69" s="556"/>
      <c r="K69" s="556"/>
      <c r="L69" s="385" t="s">
        <v>96</v>
      </c>
    </row>
    <row r="70" spans="1:19" s="159" customFormat="1" ht="33.75" customHeight="1" thickBot="1" x14ac:dyDescent="0.25">
      <c r="A70" s="566" t="s">
        <v>53</v>
      </c>
      <c r="B70" s="567"/>
      <c r="C70" s="232"/>
      <c r="D70" s="171" t="s">
        <v>19</v>
      </c>
      <c r="E70" s="181" t="str">
        <f>IF(D70=$N$6,1,IF(D70=$N$5,2,IF(D70=$N$4,3,IF(D70=$N$3,4,"n/a"))))</f>
        <v>n/a</v>
      </c>
      <c r="F70" s="573" t="s">
        <v>16</v>
      </c>
      <c r="G70" s="582"/>
      <c r="H70" s="573"/>
      <c r="I70" s="573"/>
      <c r="J70" s="582"/>
      <c r="K70" s="573"/>
      <c r="L70" s="385" t="s">
        <v>96</v>
      </c>
    </row>
    <row r="71" spans="1:19" s="159" customFormat="1" ht="27" customHeight="1" thickBot="1" x14ac:dyDescent="0.25">
      <c r="A71" s="677"/>
      <c r="B71" s="678"/>
      <c r="C71" s="218" t="s">
        <v>24</v>
      </c>
      <c r="D71" s="45" t="str">
        <f>IF(E71&lt;1.5,"Low",IF(E71&lt;2.5,"Moderate",IF(E71&lt;3.5,"Substantial",IF(E71&lt;4.5,"High","n/a"))))</f>
        <v>Substantial</v>
      </c>
      <c r="E71" s="150">
        <f>IF(COUNT(E69:E70)=0,"n/a",AVERAGE(E69:E70))</f>
        <v>3</v>
      </c>
      <c r="F71" s="27">
        <f>E71</f>
        <v>3</v>
      </c>
      <c r="G71" s="222"/>
      <c r="H71" s="28" t="s">
        <v>23</v>
      </c>
      <c r="I71" s="25" t="str">
        <f>D71</f>
        <v>Substantial</v>
      </c>
      <c r="J71" s="29">
        <f>IF(I71=$N$7,"n/a",IF(AND(I71=$N$5,D71=$N$6),1.5,IF(AND(I71=$N$4,D71=$N$5),2.5,IF(AND(I71=$N$3,D71=$N$4),3.5,IF(AND(I71=$N$6,D71=$N$5),1.49,IF(AND(I71=$N$5,D71=$N$4),2.49,IF(AND(I71=$N$4,D71=$N$3),3.49,E71)))))))</f>
        <v>3</v>
      </c>
      <c r="K71" s="187" t="s">
        <v>91</v>
      </c>
      <c r="L71" s="392"/>
    </row>
    <row r="72" spans="1:19" s="159" customFormat="1" ht="20.25" customHeight="1" x14ac:dyDescent="0.2">
      <c r="A72" s="320" t="s">
        <v>43</v>
      </c>
      <c r="B72" s="211"/>
      <c r="C72" s="212"/>
      <c r="D72" s="205"/>
      <c r="E72" s="206"/>
      <c r="F72" s="212"/>
      <c r="G72" s="212"/>
      <c r="H72" s="212"/>
      <c r="I72" s="212"/>
      <c r="J72" s="212"/>
      <c r="K72" s="213"/>
      <c r="L72" s="392"/>
    </row>
    <row r="73" spans="1:19" s="159" customFormat="1" ht="36" customHeight="1" x14ac:dyDescent="0.2">
      <c r="A73" s="670" t="s">
        <v>74</v>
      </c>
      <c r="B73" s="671"/>
      <c r="C73" s="233" t="s">
        <v>318</v>
      </c>
      <c r="D73" s="174" t="s">
        <v>5</v>
      </c>
      <c r="E73" s="121">
        <f>IF(D73=$N$6,1,IF(D73=$N$5,2,IF(D73=$N$4,3,IF(D73=$N$3,4,"n/a"))))</f>
        <v>3</v>
      </c>
      <c r="F73" s="579" t="s">
        <v>358</v>
      </c>
      <c r="G73" s="573"/>
      <c r="H73" s="573"/>
      <c r="I73" s="573"/>
      <c r="J73" s="573"/>
      <c r="K73" s="580"/>
      <c r="L73" s="385"/>
    </row>
    <row r="74" spans="1:19" s="159" customFormat="1" ht="33.75" customHeight="1" thickBot="1" x14ac:dyDescent="0.25">
      <c r="A74" s="566" t="s">
        <v>57</v>
      </c>
      <c r="B74" s="567"/>
      <c r="C74" s="234"/>
      <c r="D74" s="173" t="s">
        <v>19</v>
      </c>
      <c r="E74" s="181" t="str">
        <f>IF(D74=$N$6,1,IF(D74=$N$5,2,IF(D74=$N$4,3,IF(D74=$N$3,4,"n/a"))))</f>
        <v>n/a</v>
      </c>
      <c r="F74" s="568" t="s">
        <v>16</v>
      </c>
      <c r="G74" s="569"/>
      <c r="H74" s="569"/>
      <c r="I74" s="569"/>
      <c r="J74" s="569"/>
      <c r="K74" s="570"/>
      <c r="L74" s="385" t="s">
        <v>96</v>
      </c>
    </row>
    <row r="75" spans="1:19" s="159" customFormat="1" ht="25.5" customHeight="1" thickBot="1" x14ac:dyDescent="0.25">
      <c r="A75" s="575"/>
      <c r="B75" s="576"/>
      <c r="C75" s="44" t="s">
        <v>24</v>
      </c>
      <c r="D75" s="26" t="str">
        <f>IF(E75&lt;1.5,"Low",IF(E75&lt;2.5,"Moderate",IF(E75&lt;3.5,"Substantial",IF(E75&lt;4.5,"High","n/a"))))</f>
        <v>Substantial</v>
      </c>
      <c r="E75" s="150">
        <f>IF(COUNT(E73:E74)=0,"n/a",AVERAGE(E73:E74))</f>
        <v>3</v>
      </c>
      <c r="F75" s="48">
        <f>E75</f>
        <v>3</v>
      </c>
      <c r="G75" s="222"/>
      <c r="H75" s="49" t="s">
        <v>23</v>
      </c>
      <c r="I75" s="332" t="str">
        <f>D75</f>
        <v>Substantial</v>
      </c>
      <c r="J75" s="89">
        <f>IF(I75=$N$7,"n/a",IF(AND(I75=$N$5,D75=$N$6),1.5,IF(AND(I75=$N$4,D75=$N$5),2.5,IF(AND(I75=$N$3,D75=$N$4),3.5,IF(AND(I75=$N$6,D75=$N$5),1.49,IF(AND(I75=$N$5,D75=$N$4),2.49,IF(AND(I75=$N$4,D75=$N$3),3.49,E75)))))))</f>
        <v>3</v>
      </c>
      <c r="K75" s="90" t="s">
        <v>91</v>
      </c>
      <c r="L75" s="392"/>
    </row>
    <row r="76" spans="1:19" s="159" customFormat="1" ht="21" customHeight="1" x14ac:dyDescent="0.2">
      <c r="A76" s="208" t="s">
        <v>54</v>
      </c>
      <c r="B76" s="209"/>
      <c r="C76" s="205"/>
      <c r="D76" s="205"/>
      <c r="E76" s="205"/>
      <c r="F76" s="205"/>
      <c r="G76" s="205"/>
      <c r="H76" s="205"/>
      <c r="I76" s="205"/>
      <c r="J76" s="205"/>
      <c r="K76" s="207"/>
      <c r="L76" s="392"/>
    </row>
    <row r="77" spans="1:19" s="159" customFormat="1" ht="35.25" customHeight="1" x14ac:dyDescent="0.2">
      <c r="A77" s="571" t="s">
        <v>55</v>
      </c>
      <c r="B77" s="574"/>
      <c r="C77" s="235" t="s">
        <v>317</v>
      </c>
      <c r="D77" s="174" t="s">
        <v>4</v>
      </c>
      <c r="E77" s="121">
        <f>IF(D77=$N$6,1,IF(D77=$N$5,2,IF(D77=$N$4,3,IF(D77=$N$3,4,"n/a"))))</f>
        <v>4</v>
      </c>
      <c r="F77" s="556" t="s">
        <v>359</v>
      </c>
      <c r="G77" s="556"/>
      <c r="H77" s="556"/>
      <c r="I77" s="556"/>
      <c r="J77" s="556"/>
      <c r="K77" s="556"/>
      <c r="L77" s="392"/>
    </row>
    <row r="78" spans="1:19" s="159" customFormat="1" ht="26.25" customHeight="1" x14ac:dyDescent="0.2">
      <c r="A78" s="571" t="s">
        <v>56</v>
      </c>
      <c r="B78" s="572"/>
      <c r="C78" s="233"/>
      <c r="D78" s="47" t="s">
        <v>19</v>
      </c>
      <c r="E78" s="121" t="str">
        <f>IF(D78=$N$6,1,IF(D78=$N$5,2,IF(D78=$N$4,3,IF(D78=$N$3,4,"n/a"))))</f>
        <v>n/a</v>
      </c>
      <c r="F78" s="573" t="s">
        <v>16</v>
      </c>
      <c r="G78" s="573"/>
      <c r="H78" s="573"/>
      <c r="I78" s="573"/>
      <c r="J78" s="573"/>
      <c r="K78" s="573"/>
      <c r="L78" s="385" t="s">
        <v>96</v>
      </c>
    </row>
    <row r="79" spans="1:19" s="159" customFormat="1" ht="24" customHeight="1" thickBot="1" x14ac:dyDescent="0.25">
      <c r="A79" s="571" t="s">
        <v>75</v>
      </c>
      <c r="B79" s="572"/>
      <c r="C79" s="236" t="s">
        <v>361</v>
      </c>
      <c r="D79" s="173" t="s">
        <v>4</v>
      </c>
      <c r="E79" s="181">
        <f>IF(D79=$N$6,1,IF(D79=$N$5,2,IF(D79=$N$4,3,IF(D79=$N$3,4,"n/a"))))</f>
        <v>4</v>
      </c>
      <c r="F79" s="573" t="s">
        <v>360</v>
      </c>
      <c r="G79" s="582"/>
      <c r="H79" s="573"/>
      <c r="I79" s="573"/>
      <c r="J79" s="582"/>
      <c r="K79" s="573"/>
      <c r="L79" s="385" t="s">
        <v>96</v>
      </c>
    </row>
    <row r="80" spans="1:19" s="159" customFormat="1" ht="27.75" customHeight="1" thickBot="1" x14ac:dyDescent="0.25">
      <c r="A80" s="575"/>
      <c r="B80" s="576"/>
      <c r="C80" s="44" t="s">
        <v>24</v>
      </c>
      <c r="D80" s="26" t="str">
        <f>IF(E80&lt;1.5,"Low",IF(E80&lt;2.5,"Moderate",IF(E80&lt;3.5,"Substantial",IF(E80&lt;4.5,"High","n/a"))))</f>
        <v>High</v>
      </c>
      <c r="E80" s="150">
        <f>IF(COUNT(E77:E79)=0,"n/a",AVERAGE(E77:E79))</f>
        <v>4</v>
      </c>
      <c r="F80" s="27">
        <f>E80</f>
        <v>4</v>
      </c>
      <c r="G80" s="222"/>
      <c r="H80" s="28" t="s">
        <v>23</v>
      </c>
      <c r="I80" s="25" t="str">
        <f>D80</f>
        <v>High</v>
      </c>
      <c r="J80" s="29">
        <f>IF(I80=$N$7,"n/a",IF(AND(I80=$N$5,D80=$N$6),1.5,IF(AND(I80=$N$4,D80=$N$5),2.5,IF(AND(I80=$N$3,D80=$N$4),3.5,IF(AND(I80=$N$6,D80=$N$5),1.49,IF(AND(I80=$N$5,D80=$N$4),2.49,IF(AND(I80=$N$4,D80=$N$3),3.49,E80)))))))</f>
        <v>4</v>
      </c>
      <c r="K80" s="87" t="s">
        <v>91</v>
      </c>
      <c r="L80" s="392"/>
    </row>
    <row r="81" spans="1:17" s="159" customFormat="1" ht="21" customHeight="1" x14ac:dyDescent="0.2">
      <c r="A81" s="210" t="s">
        <v>58</v>
      </c>
      <c r="B81" s="205"/>
      <c r="C81" s="205"/>
      <c r="D81" s="205"/>
      <c r="E81" s="205"/>
      <c r="F81" s="205"/>
      <c r="G81" s="205"/>
      <c r="H81" s="205"/>
      <c r="I81" s="205"/>
      <c r="J81" s="205"/>
      <c r="K81" s="207"/>
      <c r="L81" s="392"/>
    </row>
    <row r="82" spans="1:17" s="159" customFormat="1" ht="34.5" customHeight="1" x14ac:dyDescent="0.2">
      <c r="A82" s="571" t="s">
        <v>77</v>
      </c>
      <c r="B82" s="574"/>
      <c r="C82" s="235" t="s">
        <v>318</v>
      </c>
      <c r="D82" s="174" t="s">
        <v>5</v>
      </c>
      <c r="E82" s="121">
        <f>IF(D82=$N$6,1,IF(D82=$N$5,2,IF(D82=$N$4,3,IF(D82=$N$3,4,"n/a"))))</f>
        <v>3</v>
      </c>
      <c r="F82" s="556" t="s">
        <v>362</v>
      </c>
      <c r="G82" s="556"/>
      <c r="H82" s="556"/>
      <c r="I82" s="556"/>
      <c r="J82" s="556"/>
      <c r="K82" s="556"/>
      <c r="L82" s="392"/>
    </row>
    <row r="83" spans="1:17" s="159" customFormat="1" ht="27.75" customHeight="1" thickBot="1" x14ac:dyDescent="0.25">
      <c r="A83" s="566" t="s">
        <v>78</v>
      </c>
      <c r="B83" s="567"/>
      <c r="C83" s="236"/>
      <c r="D83" s="173" t="s">
        <v>79</v>
      </c>
      <c r="E83" s="181">
        <f>IF(D83=$N$6,1,IF(D83=$N$5,2,IF(D83=$N$4,3,IF(D83=$N$3,4,"n/a"))))</f>
        <v>1</v>
      </c>
      <c r="F83" s="568" t="s">
        <v>363</v>
      </c>
      <c r="G83" s="569"/>
      <c r="H83" s="569"/>
      <c r="I83" s="569"/>
      <c r="J83" s="569"/>
      <c r="K83" s="602"/>
      <c r="L83" s="385" t="s">
        <v>96</v>
      </c>
      <c r="Q83" s="160"/>
    </row>
    <row r="84" spans="1:17" s="159" customFormat="1" ht="26.25" customHeight="1" thickBot="1" x14ac:dyDescent="0.25">
      <c r="A84" s="216"/>
      <c r="B84" s="217"/>
      <c r="C84" s="218" t="s">
        <v>24</v>
      </c>
      <c r="D84" s="26" t="str">
        <f>IF(E84&lt;1.5,"Low",IF(E84&lt;2.5,"Moderate",IF(E84&lt;3.5,"Substantial",IF(E84&lt;4.5,"High","n/a"))))</f>
        <v>Moderate</v>
      </c>
      <c r="E84" s="150">
        <f>IF(COUNT(E82:E83)=0,"n/a",AVERAGE(E82:E83))</f>
        <v>2</v>
      </c>
      <c r="F84" s="48">
        <f>E84</f>
        <v>2</v>
      </c>
      <c r="G84" s="223"/>
      <c r="H84" s="331" t="s">
        <v>23</v>
      </c>
      <c r="I84" s="332" t="str">
        <f>D84</f>
        <v>Moderate</v>
      </c>
      <c r="J84" s="89">
        <f>IF(I84=$N$7,"n/a",IF(AND(I84=$N$5,D84=$N$6),1.5,IF(AND(I84=$N$4,D84=$N$5),2.5,IF(AND(I84=$N$3,D84=$N$4),3.5,IF(AND(I84=$N$6,D84=$N$5),1.49,IF(AND(I84=$N$5,D84=$N$4),2.49,IF(AND(I84=$N$4,D84=$N$3),3.49,E84)))))))</f>
        <v>2</v>
      </c>
      <c r="K84" s="333" t="s">
        <v>91</v>
      </c>
      <c r="L84" s="392"/>
      <c r="Q84" s="161"/>
    </row>
    <row r="85" spans="1:17" s="159" customFormat="1" ht="26.25" customHeight="1" thickBot="1" x14ac:dyDescent="0.25">
      <c r="A85" s="296" t="s">
        <v>219</v>
      </c>
      <c r="B85" s="295"/>
      <c r="C85" s="295"/>
      <c r="D85" s="295"/>
      <c r="E85" s="295"/>
      <c r="F85" s="295"/>
      <c r="G85" s="295"/>
      <c r="H85" s="295"/>
      <c r="I85" s="295"/>
      <c r="J85" s="295"/>
      <c r="K85" s="295"/>
      <c r="L85" s="392"/>
      <c r="Q85" s="161"/>
    </row>
    <row r="86" spans="1:17" s="159" customFormat="1" ht="21.75" customHeight="1" x14ac:dyDescent="0.2">
      <c r="A86" s="401" t="s">
        <v>175</v>
      </c>
      <c r="B86" s="297"/>
      <c r="C86" s="297"/>
      <c r="D86" s="297"/>
      <c r="E86" s="297"/>
      <c r="F86" s="297"/>
      <c r="G86" s="297"/>
      <c r="H86" s="297"/>
      <c r="I86" s="297"/>
      <c r="J86" s="297"/>
      <c r="K86" s="298"/>
      <c r="L86" s="392"/>
      <c r="Q86" s="161"/>
    </row>
    <row r="87" spans="1:17" s="159" customFormat="1" ht="33.75" customHeight="1" x14ac:dyDescent="0.2">
      <c r="A87" s="561" t="s">
        <v>153</v>
      </c>
      <c r="B87" s="562"/>
      <c r="C87" s="299" t="s">
        <v>317</v>
      </c>
      <c r="D87" s="231" t="s">
        <v>4</v>
      </c>
      <c r="E87" s="219">
        <f>IF(D87=$N$6,1,IF(D87=$N$5,2,IF(D87=$N$4,3,IF(D87=$N$3,4,"n/a"))))</f>
        <v>4</v>
      </c>
      <c r="F87" s="556" t="s">
        <v>364</v>
      </c>
      <c r="G87" s="556"/>
      <c r="H87" s="556"/>
      <c r="I87" s="556"/>
      <c r="J87" s="556"/>
      <c r="K87" s="556"/>
      <c r="L87" s="392"/>
      <c r="Q87" s="161"/>
    </row>
    <row r="88" spans="1:17" s="159" customFormat="1" ht="33.75" customHeight="1" x14ac:dyDescent="0.2">
      <c r="A88" s="561" t="s">
        <v>154</v>
      </c>
      <c r="B88" s="562"/>
      <c r="C88" s="299" t="s">
        <v>318</v>
      </c>
      <c r="D88" s="231" t="s">
        <v>4</v>
      </c>
      <c r="E88" s="219">
        <f>IF(D88=$N$6,1,IF(D88=$N$5,2,IF(D88=$N$4,3,IF(D88=$N$3,4,"n/a"))))</f>
        <v>4</v>
      </c>
      <c r="F88" s="556" t="s">
        <v>365</v>
      </c>
      <c r="G88" s="556"/>
      <c r="H88" s="556"/>
      <c r="I88" s="556"/>
      <c r="J88" s="556"/>
      <c r="K88" s="556"/>
      <c r="L88" s="385" t="s">
        <v>96</v>
      </c>
      <c r="Q88" s="161"/>
    </row>
    <row r="89" spans="1:17" s="159" customFormat="1" ht="30.75" customHeight="1" x14ac:dyDescent="0.2">
      <c r="A89" s="561" t="s">
        <v>155</v>
      </c>
      <c r="B89" s="562"/>
      <c r="C89" s="299" t="s">
        <v>318</v>
      </c>
      <c r="D89" s="231" t="s">
        <v>5</v>
      </c>
      <c r="E89" s="219">
        <f>IF(D89=$N$6,1,IF(D89=$N$5,2,IF(D89=$N$4,3,IF(D89=$N$3,4,"n/a"))))</f>
        <v>3</v>
      </c>
      <c r="F89" s="556" t="s">
        <v>366</v>
      </c>
      <c r="G89" s="556"/>
      <c r="H89" s="556"/>
      <c r="I89" s="556"/>
      <c r="J89" s="556"/>
      <c r="K89" s="556"/>
      <c r="L89" s="392"/>
      <c r="Q89" s="161"/>
    </row>
    <row r="90" spans="1:17" s="159" customFormat="1" ht="45.75" customHeight="1" thickBot="1" x14ac:dyDescent="0.25">
      <c r="A90" s="561" t="s">
        <v>176</v>
      </c>
      <c r="B90" s="562"/>
      <c r="C90" s="299" t="s">
        <v>318</v>
      </c>
      <c r="D90" s="231" t="s">
        <v>42</v>
      </c>
      <c r="E90" s="219">
        <f>IF(D90=$N$6,1,IF(D90=$N$5,2,IF(D90=$N$4,3,IF(D90=$N$3,4,"n/a"))))</f>
        <v>2</v>
      </c>
      <c r="F90" s="556" t="s">
        <v>367</v>
      </c>
      <c r="G90" s="556"/>
      <c r="H90" s="556"/>
      <c r="I90" s="556"/>
      <c r="J90" s="665"/>
      <c r="K90" s="556"/>
      <c r="L90" s="392"/>
      <c r="Q90" s="161"/>
    </row>
    <row r="91" spans="1:17" s="159" customFormat="1" ht="26.25" customHeight="1" thickBot="1" x14ac:dyDescent="0.25">
      <c r="A91" s="668"/>
      <c r="B91" s="669"/>
      <c r="C91" s="300" t="s">
        <v>24</v>
      </c>
      <c r="D91" s="26" t="str">
        <f>IF(E91&lt;1.5,"Low",IF(E91&lt;2.5,"Moderate",IF(E91&lt;3.5,"Substantial",IF(E91&lt;4.5,"High","n/a"))))</f>
        <v>Substantial</v>
      </c>
      <c r="E91" s="150">
        <f>IF(COUNT(E87:E90)=0,"n/a",AVERAGE(E87:E90))</f>
        <v>3.25</v>
      </c>
      <c r="F91" s="27">
        <f>E91</f>
        <v>3.25</v>
      </c>
      <c r="G91" s="223"/>
      <c r="H91" s="50" t="s">
        <v>23</v>
      </c>
      <c r="I91" s="25" t="str">
        <f>D91</f>
        <v>Substantial</v>
      </c>
      <c r="J91" s="29">
        <f>IF(I91=$N$7,"n/a",IF(AND(I91=$N$5,D91=$N$6),1.5,IF(AND(I91=$N$4,D91=$N$5),2.5,IF(AND(I91=$N$3,D91=$N$4),3.5,IF(AND(I91=$N$6,D91=$N$5),1.49,IF(AND(I91=$N$5,D91=$N$4),2.49,IF(AND(I91=$N$4,D91=$N$3),3.49,E91)))))))</f>
        <v>3.25</v>
      </c>
      <c r="K91" s="87" t="s">
        <v>91</v>
      </c>
      <c r="L91" s="392"/>
      <c r="Q91" s="161"/>
    </row>
    <row r="92" spans="1:17" s="159" customFormat="1" ht="21" customHeight="1" x14ac:dyDescent="0.2">
      <c r="A92" s="401" t="s">
        <v>166</v>
      </c>
      <c r="B92" s="297"/>
      <c r="C92" s="297"/>
      <c r="D92" s="297"/>
      <c r="E92" s="297"/>
      <c r="F92" s="297"/>
      <c r="G92" s="297"/>
      <c r="H92" s="297"/>
      <c r="I92" s="297"/>
      <c r="J92" s="297"/>
      <c r="K92" s="298"/>
      <c r="L92" s="392"/>
      <c r="Q92" s="161"/>
    </row>
    <row r="93" spans="1:17" s="159" customFormat="1" ht="47.25" customHeight="1" x14ac:dyDescent="0.2">
      <c r="A93" s="561" t="s">
        <v>167</v>
      </c>
      <c r="B93" s="562"/>
      <c r="C93" s="299" t="s">
        <v>318</v>
      </c>
      <c r="D93" s="174" t="s">
        <v>42</v>
      </c>
      <c r="E93" s="219">
        <f>IF(D93=$N$6,1,IF(D93=$N$5,2,IF(D93=$N$4,3,IF(D93=$N$3,4,"n/a"))))</f>
        <v>2</v>
      </c>
      <c r="F93" s="556" t="s">
        <v>368</v>
      </c>
      <c r="G93" s="556"/>
      <c r="H93" s="556"/>
      <c r="I93" s="556"/>
      <c r="J93" s="556"/>
      <c r="K93" s="556"/>
      <c r="L93" s="392"/>
      <c r="Q93" s="161"/>
    </row>
    <row r="94" spans="1:17" s="159" customFormat="1" ht="31.5" customHeight="1" thickBot="1" x14ac:dyDescent="0.25">
      <c r="A94" s="557" t="s">
        <v>178</v>
      </c>
      <c r="B94" s="558"/>
      <c r="C94" s="301" t="s">
        <v>318</v>
      </c>
      <c r="D94" s="173" t="s">
        <v>42</v>
      </c>
      <c r="E94" s="181">
        <f>IF(D94=$N$6,1,IF(D94=$N$5,2,IF(D94=$N$4,3,IF(D94=$N$3,4,"n/a"))))</f>
        <v>2</v>
      </c>
      <c r="F94" s="584" t="s">
        <v>369</v>
      </c>
      <c r="G94" s="585"/>
      <c r="H94" s="585"/>
      <c r="I94" s="585"/>
      <c r="J94" s="585"/>
      <c r="K94" s="583"/>
      <c r="L94" s="385" t="s">
        <v>96</v>
      </c>
      <c r="Q94" s="161"/>
    </row>
    <row r="95" spans="1:17" s="159" customFormat="1" ht="26.25" customHeight="1" thickBot="1" x14ac:dyDescent="0.25">
      <c r="A95" s="559"/>
      <c r="B95" s="560"/>
      <c r="C95" s="300" t="s">
        <v>24</v>
      </c>
      <c r="D95" s="26" t="str">
        <f>IF(E95&lt;1.5,"Low",IF(E95&lt;2.5,"Moderate",IF(E95&lt;3.5,"Substantial",IF(E95&lt;4.5,"High","n/a"))))</f>
        <v>Moderate</v>
      </c>
      <c r="E95" s="150">
        <f>IF(COUNT(E93:E94)=0,"n/a",AVERAGE(E93:E94))</f>
        <v>2</v>
      </c>
      <c r="F95" s="27">
        <f>E95</f>
        <v>2</v>
      </c>
      <c r="G95" s="222"/>
      <c r="H95" s="28" t="s">
        <v>23</v>
      </c>
      <c r="I95" s="25" t="str">
        <f>D95</f>
        <v>Moderate</v>
      </c>
      <c r="J95" s="29">
        <f>IF(I95=$N$7,"n/a",IF(AND(I95=$N$5,D95=$N$6),1.5,IF(AND(I95=$N$4,D95=$N$5),2.5,IF(AND(I95=$N$3,D95=$N$4),3.5,IF(AND(I95=$N$6,D95=$N$5),1.49,IF(AND(I95=$N$5,D95=$N$4),2.49,IF(AND(I95=$N$4,D95=$N$3),3.49,E95)))))))</f>
        <v>2</v>
      </c>
      <c r="K95" s="87" t="s">
        <v>91</v>
      </c>
      <c r="L95" s="392"/>
      <c r="Q95" s="161"/>
    </row>
    <row r="96" spans="1:17" s="159" customFormat="1" ht="21" customHeight="1" x14ac:dyDescent="0.2">
      <c r="A96" s="401" t="s">
        <v>157</v>
      </c>
      <c r="B96" s="297"/>
      <c r="C96" s="297"/>
      <c r="D96" s="297"/>
      <c r="E96" s="297"/>
      <c r="F96" s="297"/>
      <c r="G96" s="297"/>
      <c r="H96" s="297"/>
      <c r="I96" s="297"/>
      <c r="J96" s="297"/>
      <c r="K96" s="298"/>
      <c r="L96" s="392"/>
      <c r="Q96" s="161"/>
    </row>
    <row r="97" spans="1:17" s="159" customFormat="1" ht="33.75" customHeight="1" x14ac:dyDescent="0.2">
      <c r="A97" s="561" t="s">
        <v>158</v>
      </c>
      <c r="B97" s="562"/>
      <c r="C97" s="302" t="s">
        <v>318</v>
      </c>
      <c r="D97" s="174" t="s">
        <v>42</v>
      </c>
      <c r="E97" s="121">
        <f>IF(D97=$N$6,1,IF(D97=$N$5,2,IF(D97=$N$4,3,IF(D97=$N$3,4,"n/a"))))</f>
        <v>2</v>
      </c>
      <c r="F97" s="556" t="s">
        <v>370</v>
      </c>
      <c r="G97" s="556"/>
      <c r="H97" s="556"/>
      <c r="I97" s="556"/>
      <c r="J97" s="556"/>
      <c r="K97" s="556"/>
      <c r="L97" s="385" t="s">
        <v>96</v>
      </c>
      <c r="Q97" s="161"/>
    </row>
    <row r="98" spans="1:17" s="159" customFormat="1" ht="33" customHeight="1" x14ac:dyDescent="0.2">
      <c r="A98" s="557" t="s">
        <v>159</v>
      </c>
      <c r="B98" s="563"/>
      <c r="C98" s="302" t="s">
        <v>318</v>
      </c>
      <c r="D98" s="47" t="s">
        <v>79</v>
      </c>
      <c r="E98" s="121">
        <f>IF(D98=$N$6,1,IF(D98=$N$5,2,IF(D98=$N$4,3,IF(D98=$N$3,4,"n/a"))))</f>
        <v>1</v>
      </c>
      <c r="F98" s="579" t="s">
        <v>371</v>
      </c>
      <c r="G98" s="573"/>
      <c r="H98" s="573"/>
      <c r="I98" s="573"/>
      <c r="J98" s="573"/>
      <c r="K98" s="580"/>
      <c r="L98" s="385" t="s">
        <v>96</v>
      </c>
      <c r="P98" s="318"/>
      <c r="Q98" s="161"/>
    </row>
    <row r="99" spans="1:17" s="159" customFormat="1" ht="31.5" customHeight="1" thickBot="1" x14ac:dyDescent="0.25">
      <c r="A99" s="564" t="s">
        <v>160</v>
      </c>
      <c r="B99" s="565"/>
      <c r="C99" s="303" t="s">
        <v>318</v>
      </c>
      <c r="D99" s="293" t="s">
        <v>5</v>
      </c>
      <c r="E99" s="294">
        <f>IF(D99=$N$6,1,IF(D99=$N$5,2,IF(D99=$N$4,3,IF(D99=$N$3,4,"n/a"))))</f>
        <v>3</v>
      </c>
      <c r="F99" s="581" t="s">
        <v>372</v>
      </c>
      <c r="G99" s="582"/>
      <c r="H99" s="582"/>
      <c r="I99" s="582"/>
      <c r="J99" s="582"/>
      <c r="K99" s="583"/>
      <c r="L99" s="392"/>
      <c r="P99" s="318"/>
      <c r="Q99" s="161"/>
    </row>
    <row r="100" spans="1:17" s="159" customFormat="1" ht="26.25" customHeight="1" thickBot="1" x14ac:dyDescent="0.25">
      <c r="A100" s="610"/>
      <c r="B100" s="611"/>
      <c r="C100" s="300" t="s">
        <v>24</v>
      </c>
      <c r="D100" s="26" t="str">
        <f>IF(E100&lt;1.5,"Low",IF(E100&lt;2.5,"Moderate",IF(E100&lt;3.5,"Substantial",IF(E100&lt;4.5,"High","n/a"))))</f>
        <v>Moderate</v>
      </c>
      <c r="E100" s="150">
        <f>IF(COUNT(E97:E99)=0,"n/a",AVERAGE(E97:E99))</f>
        <v>2</v>
      </c>
      <c r="F100" s="27">
        <f>E100</f>
        <v>2</v>
      </c>
      <c r="G100" s="222"/>
      <c r="H100" s="28" t="s">
        <v>23</v>
      </c>
      <c r="I100" s="25" t="str">
        <f>D100</f>
        <v>Moderate</v>
      </c>
      <c r="J100" s="29">
        <f>IF(I100=$N$7,"n/a",IF(AND(I100=$N$5,D100=$N$6),1.5,IF(AND(I100=$N$4,D100=$N$5),2.5,IF(AND(I100=$N$3,D100=$N$4),3.5,IF(AND(I100=$N$6,D100=$N$5),1.49,IF(AND(I100=$N$5,D100=$N$4),2.49,IF(AND(I100=$N$4,D100=$N$3),3.49,E100)))))))</f>
        <v>2</v>
      </c>
      <c r="K100" s="87" t="s">
        <v>91</v>
      </c>
      <c r="L100" s="392"/>
      <c r="P100" s="318"/>
      <c r="Q100" s="161"/>
    </row>
    <row r="101" spans="1:17" s="159" customFormat="1" ht="23.25" customHeight="1" thickBot="1" x14ac:dyDescent="0.25">
      <c r="A101" s="162" t="s">
        <v>220</v>
      </c>
      <c r="B101" s="163"/>
      <c r="C101" s="163"/>
      <c r="D101" s="163"/>
      <c r="E101" s="163"/>
      <c r="F101" s="163"/>
      <c r="G101" s="163"/>
      <c r="H101" s="163"/>
      <c r="I101" s="163"/>
      <c r="J101" s="163"/>
      <c r="K101" s="163"/>
      <c r="L101" s="392"/>
      <c r="M101" s="161"/>
    </row>
    <row r="102" spans="1:17" s="159" customFormat="1" ht="20.25" customHeight="1" x14ac:dyDescent="0.2">
      <c r="A102" s="402" t="s">
        <v>162</v>
      </c>
      <c r="B102" s="220"/>
      <c r="C102" s="220"/>
      <c r="D102" s="220"/>
      <c r="E102" s="220"/>
      <c r="F102" s="220"/>
      <c r="G102" s="220"/>
      <c r="H102" s="220"/>
      <c r="I102" s="220"/>
      <c r="J102" s="220"/>
      <c r="K102" s="221"/>
      <c r="L102" s="392"/>
    </row>
    <row r="103" spans="1:17" s="159" customFormat="1" ht="30.75" customHeight="1" x14ac:dyDescent="0.2">
      <c r="A103" s="588" t="s">
        <v>181</v>
      </c>
      <c r="B103" s="589"/>
      <c r="C103" s="237" t="s">
        <v>317</v>
      </c>
      <c r="D103" s="231" t="s">
        <v>42</v>
      </c>
      <c r="E103" s="219">
        <f>IF(D103=$N$6,1,IF(D103=$N$5,2,IF(D103=$N$4,3,IF(D103=$N$3,4,"n/a"))))</f>
        <v>2</v>
      </c>
      <c r="F103" s="556" t="s">
        <v>373</v>
      </c>
      <c r="G103" s="556"/>
      <c r="H103" s="556"/>
      <c r="I103" s="556"/>
      <c r="J103" s="556"/>
      <c r="K103" s="556"/>
      <c r="L103" s="385" t="s">
        <v>96</v>
      </c>
      <c r="Q103" s="161"/>
    </row>
    <row r="104" spans="1:17" s="159" customFormat="1" ht="32.25" customHeight="1" x14ac:dyDescent="0.2">
      <c r="A104" s="586" t="s">
        <v>182</v>
      </c>
      <c r="B104" s="587"/>
      <c r="C104" s="238" t="s">
        <v>317</v>
      </c>
      <c r="D104" s="201" t="s">
        <v>42</v>
      </c>
      <c r="E104" s="121">
        <f>IF(D104=$N$6,1,IF(D104=$N$5,2,IF(D104=$N$4,3,IF(D104=$N$3,4,"n/a"))))</f>
        <v>2</v>
      </c>
      <c r="F104" s="573" t="s">
        <v>373</v>
      </c>
      <c r="G104" s="573"/>
      <c r="H104" s="573"/>
      <c r="I104" s="573"/>
      <c r="J104" s="573"/>
      <c r="K104" s="573"/>
      <c r="L104" s="385" t="s">
        <v>96</v>
      </c>
      <c r="Q104" s="164"/>
    </row>
    <row r="105" spans="1:17" ht="31.5" customHeight="1" thickBot="1" x14ac:dyDescent="0.25">
      <c r="A105" s="598" t="s">
        <v>183</v>
      </c>
      <c r="B105" s="599"/>
      <c r="C105" s="239" t="s">
        <v>317</v>
      </c>
      <c r="D105" s="171" t="s">
        <v>42</v>
      </c>
      <c r="E105" s="181">
        <f>IF(D105=$N$6,1,IF(D105=$N$5,2,IF(D105=$N$4,3,IF(D105=$N$3,4,"n/a"))))</f>
        <v>2</v>
      </c>
      <c r="F105" s="573" t="s">
        <v>374</v>
      </c>
      <c r="G105" s="582"/>
      <c r="H105" s="573"/>
      <c r="I105" s="573"/>
      <c r="J105" s="582"/>
      <c r="K105" s="573"/>
      <c r="L105" s="385" t="s">
        <v>96</v>
      </c>
    </row>
    <row r="106" spans="1:17" ht="32.25" customHeight="1" thickBot="1" x14ac:dyDescent="0.25">
      <c r="A106" s="666"/>
      <c r="B106" s="667"/>
      <c r="C106" s="38" t="s">
        <v>24</v>
      </c>
      <c r="D106" s="26" t="str">
        <f>IF(E106&lt;1.5,"Low",IF(E106&lt;2.5,"Moderate",IF(E106&lt;3.5,"Substantial",IF(E106&lt;4.5,"High","n/a"))))</f>
        <v>Moderate</v>
      </c>
      <c r="E106" s="150">
        <f>IF(COUNT(E103:E105)=0,"n/a",AVERAGE(E103:E105))</f>
        <v>2</v>
      </c>
      <c r="F106" s="27">
        <f>E106</f>
        <v>2</v>
      </c>
      <c r="G106" s="223"/>
      <c r="H106" s="50" t="s">
        <v>23</v>
      </c>
      <c r="I106" s="25" t="str">
        <f>D106</f>
        <v>Moderate</v>
      </c>
      <c r="J106" s="29">
        <f>IF(I106=$N$7,"n/a",IF(AND(I106=$N$5,D106=$N$6),1.5,IF(AND(I106=$N$4,D106=$N$5),2.5,IF(AND(I106=$N$3,D106=$N$4),3.5,IF(AND(I106=$N$6,D106=$N$5),1.49,IF(AND(I106=$N$5,D106=$N$4),2.49,IF(AND(I106=$N$4,D106=$N$3),3.49,E106)))))))</f>
        <v>2</v>
      </c>
      <c r="K106" s="87" t="s">
        <v>91</v>
      </c>
      <c r="L106" s="387"/>
    </row>
    <row r="107" spans="1:17" ht="19.5" customHeight="1" x14ac:dyDescent="0.2">
      <c r="A107" s="403" t="s">
        <v>163</v>
      </c>
      <c r="B107" s="220"/>
      <c r="C107" s="220"/>
      <c r="D107" s="220"/>
      <c r="E107" s="220"/>
      <c r="F107" s="220"/>
      <c r="G107" s="220"/>
      <c r="H107" s="220"/>
      <c r="I107" s="220"/>
      <c r="J107" s="220"/>
      <c r="K107" s="221"/>
      <c r="L107" s="387"/>
    </row>
    <row r="108" spans="1:17" ht="31.5" customHeight="1" x14ac:dyDescent="0.2">
      <c r="A108" s="588" t="s">
        <v>184</v>
      </c>
      <c r="B108" s="589"/>
      <c r="C108" s="237" t="s">
        <v>317</v>
      </c>
      <c r="D108" s="174" t="s">
        <v>42</v>
      </c>
      <c r="E108" s="219">
        <f>IF(D108=$N$6,1,IF(D108=$N$5,2,IF(D108=$N$4,3,IF(D108=$N$3,4,"n/a"))))</f>
        <v>2</v>
      </c>
      <c r="F108" s="556" t="s">
        <v>375</v>
      </c>
      <c r="G108" s="556"/>
      <c r="H108" s="556"/>
      <c r="I108" s="556"/>
      <c r="J108" s="556"/>
      <c r="K108" s="556"/>
      <c r="L108" s="387"/>
    </row>
    <row r="109" spans="1:17" ht="31.5" customHeight="1" thickBot="1" x14ac:dyDescent="0.25">
      <c r="A109" s="600" t="s">
        <v>185</v>
      </c>
      <c r="B109" s="601"/>
      <c r="C109" s="240" t="s">
        <v>317</v>
      </c>
      <c r="D109" s="173" t="s">
        <v>79</v>
      </c>
      <c r="E109" s="181">
        <f>IF(D109=$N$6,1,IF(D109=$N$5,2,IF(D109=$N$4,3,IF(D109=$N$3,4,"n/a"))))</f>
        <v>1</v>
      </c>
      <c r="F109" s="584" t="s">
        <v>376</v>
      </c>
      <c r="G109" s="585"/>
      <c r="H109" s="585"/>
      <c r="I109" s="585"/>
      <c r="J109" s="585"/>
      <c r="K109" s="583"/>
      <c r="L109" s="387"/>
    </row>
    <row r="110" spans="1:17" ht="27" customHeight="1" thickBot="1" x14ac:dyDescent="0.25">
      <c r="A110" s="596"/>
      <c r="B110" s="597"/>
      <c r="C110" s="38" t="s">
        <v>24</v>
      </c>
      <c r="D110" s="26" t="str">
        <f>IF(E110&lt;1.5,"Low",IF(E110&lt;2.5,"Moderate",IF(E110&lt;3.5,"Substantial",IF(E110&lt;4.5,"High","n/a"))))</f>
        <v>Moderate</v>
      </c>
      <c r="E110" s="150">
        <f>IF(COUNT(E108:E109)=0,"n/a",AVERAGE(E108:E109))</f>
        <v>1.5</v>
      </c>
      <c r="F110" s="27">
        <f>E110</f>
        <v>1.5</v>
      </c>
      <c r="G110" s="222"/>
      <c r="H110" s="28" t="s">
        <v>23</v>
      </c>
      <c r="I110" s="25" t="str">
        <f>D110</f>
        <v>Moderate</v>
      </c>
      <c r="J110" s="29">
        <f>IF(I110=$N$7,"n/a",IF(AND(I110=$N$5,D110=$N$6),1.5,IF(AND(I110=$N$4,D110=$N$5),2.5,IF(AND(I110=$N$3,D110=$N$4),3.5,IF(AND(I110=$N$6,D110=$N$5),1.49,IF(AND(I110=$N$5,D110=$N$4),2.49,IF(AND(I110=$N$4,D110=$N$3),3.49,E110)))))))</f>
        <v>1.5</v>
      </c>
      <c r="K110" s="87" t="s">
        <v>91</v>
      </c>
      <c r="L110" s="387"/>
    </row>
    <row r="111" spans="1:17" ht="21" customHeight="1" x14ac:dyDescent="0.2">
      <c r="A111" s="403" t="s">
        <v>164</v>
      </c>
      <c r="B111" s="220"/>
      <c r="C111" s="220"/>
      <c r="D111" s="220"/>
      <c r="E111" s="220"/>
      <c r="F111" s="220"/>
      <c r="G111" s="220"/>
      <c r="H111" s="220"/>
      <c r="I111" s="220"/>
      <c r="J111" s="220"/>
      <c r="K111" s="221"/>
      <c r="L111" s="387"/>
      <c r="Q111" s="165"/>
    </row>
    <row r="112" spans="1:17" ht="29.25" customHeight="1" x14ac:dyDescent="0.2">
      <c r="A112" s="588" t="s">
        <v>186</v>
      </c>
      <c r="B112" s="589"/>
      <c r="C112" s="237" t="s">
        <v>317</v>
      </c>
      <c r="D112" s="231" t="s">
        <v>5</v>
      </c>
      <c r="E112" s="219">
        <f>IF(D112=$N$6,1,IF(D112=$N$5,2,IF(D112=$N$4,3,IF(D112=$N$3,4,"n/a"))))</f>
        <v>3</v>
      </c>
      <c r="F112" s="556" t="s">
        <v>377</v>
      </c>
      <c r="G112" s="556"/>
      <c r="H112" s="556"/>
      <c r="I112" s="556"/>
      <c r="J112" s="556"/>
      <c r="K112" s="556"/>
      <c r="L112" s="387"/>
    </row>
    <row r="113" spans="1:12" ht="30.75" customHeight="1" x14ac:dyDescent="0.2">
      <c r="A113" s="586" t="s">
        <v>187</v>
      </c>
      <c r="B113" s="587"/>
      <c r="C113" s="238" t="s">
        <v>317</v>
      </c>
      <c r="D113" s="201" t="s">
        <v>42</v>
      </c>
      <c r="E113" s="121">
        <f>IF(D113=$N$6,1,IF(D113=$N$5,2,IF(D113=$N$4,3,IF(D113=$N$3,4,"n/a"))))</f>
        <v>2</v>
      </c>
      <c r="F113" s="579" t="s">
        <v>378</v>
      </c>
      <c r="G113" s="573"/>
      <c r="H113" s="573"/>
      <c r="I113" s="573"/>
      <c r="J113" s="573"/>
      <c r="K113" s="580"/>
      <c r="L113" s="387"/>
    </row>
    <row r="114" spans="1:12" ht="42.75" customHeight="1" thickBot="1" x14ac:dyDescent="0.25">
      <c r="A114" s="598" t="s">
        <v>165</v>
      </c>
      <c r="B114" s="599"/>
      <c r="C114" s="239" t="s">
        <v>317</v>
      </c>
      <c r="D114" s="171" t="s">
        <v>42</v>
      </c>
      <c r="E114" s="181">
        <f>IF(D114=$N$6,1,IF(D114=$N$5,2,IF(D114=$N$4,3,IF(D114=$N$3,4,"n/a"))))</f>
        <v>2</v>
      </c>
      <c r="F114" s="581" t="s">
        <v>379</v>
      </c>
      <c r="G114" s="582"/>
      <c r="H114" s="582"/>
      <c r="I114" s="582"/>
      <c r="J114" s="582"/>
      <c r="K114" s="583"/>
      <c r="L114" s="385" t="s">
        <v>96</v>
      </c>
    </row>
    <row r="115" spans="1:12" ht="26.25" customHeight="1" thickBot="1" x14ac:dyDescent="0.25">
      <c r="A115" s="661"/>
      <c r="B115" s="662"/>
      <c r="C115" s="38" t="s">
        <v>24</v>
      </c>
      <c r="D115" s="26" t="str">
        <f>IF(E115&lt;1.5,"Low",IF(E115&lt;2.5,"Moderate",IF(E115&lt;3.5,"Substantial",IF(E115&lt;4.5,"High","n/a"))))</f>
        <v>Moderate</v>
      </c>
      <c r="E115" s="150">
        <f>IF(COUNT(E112:E114)=0,"n/a",AVERAGE(E112:E114))</f>
        <v>2.3333333333333335</v>
      </c>
      <c r="F115" s="27">
        <f>E115</f>
        <v>2.3333333333333335</v>
      </c>
      <c r="G115" s="222"/>
      <c r="H115" s="28" t="s">
        <v>23</v>
      </c>
      <c r="I115" s="25" t="str">
        <f>D115</f>
        <v>Moderate</v>
      </c>
      <c r="J115" s="29">
        <f>IF(I115=$N$7,"n/a",IF(AND(I115=$N$5,D115=$N$6),1.5,IF(AND(I115=$N$4,D115=$N$5),2.5,IF(AND(I115=$N$3,D115=$N$4),3.5,IF(AND(I115=$N$6,D115=$N$5),1.49,IF(AND(I115=$N$5,D115=$N$4),2.49,IF(AND(I115=$N$4,D115=$N$3),3.49,E115)))))))</f>
        <v>2.3333333333333335</v>
      </c>
      <c r="K115" s="87" t="s">
        <v>91</v>
      </c>
      <c r="L115" s="387"/>
    </row>
    <row r="116" spans="1:12" ht="23.25" customHeight="1" x14ac:dyDescent="0.2">
      <c r="A116" s="403" t="s">
        <v>168</v>
      </c>
      <c r="B116" s="220"/>
      <c r="C116" s="220"/>
      <c r="D116" s="220"/>
      <c r="E116" s="220"/>
      <c r="F116" s="220"/>
      <c r="G116" s="220"/>
      <c r="H116" s="220"/>
      <c r="I116" s="220"/>
      <c r="J116" s="220"/>
      <c r="K116" s="221"/>
      <c r="L116" s="387"/>
    </row>
    <row r="117" spans="1:12" ht="33" customHeight="1" x14ac:dyDescent="0.2">
      <c r="A117" s="577" t="s">
        <v>329</v>
      </c>
      <c r="B117" s="578"/>
      <c r="C117" s="241" t="s">
        <v>317</v>
      </c>
      <c r="D117" s="174" t="s">
        <v>5</v>
      </c>
      <c r="E117" s="121">
        <f>IF(D117=$N$6,1,IF(D117=$N$5,2,IF(D117=$N$4,3,IF(D117=$N$3,4,"n/a"))))</f>
        <v>3</v>
      </c>
      <c r="F117" s="556" t="s">
        <v>380</v>
      </c>
      <c r="G117" s="556"/>
      <c r="H117" s="556"/>
      <c r="I117" s="556"/>
      <c r="J117" s="556"/>
      <c r="K117" s="556"/>
      <c r="L117" s="385"/>
    </row>
    <row r="118" spans="1:12" ht="33" customHeight="1" x14ac:dyDescent="0.2">
      <c r="A118" s="577" t="s">
        <v>330</v>
      </c>
      <c r="B118" s="578"/>
      <c r="C118" s="238" t="s">
        <v>317</v>
      </c>
      <c r="D118" s="201" t="s">
        <v>4</v>
      </c>
      <c r="E118" s="121">
        <f>IF(D118=$N$6,1,IF(D118=$N$5,2,IF(D118=$N$4,3,IF(D118=$N$3,4,"n/a"))))</f>
        <v>4</v>
      </c>
      <c r="F118" s="579" t="s">
        <v>381</v>
      </c>
      <c r="G118" s="573"/>
      <c r="H118" s="573"/>
      <c r="I118" s="573"/>
      <c r="J118" s="573"/>
      <c r="K118" s="580"/>
      <c r="L118" s="385"/>
    </row>
    <row r="119" spans="1:12" ht="34.5" customHeight="1" thickBot="1" x14ac:dyDescent="0.25">
      <c r="A119" s="663" t="s">
        <v>193</v>
      </c>
      <c r="B119" s="664"/>
      <c r="C119" s="241"/>
      <c r="D119" s="173" t="s">
        <v>19</v>
      </c>
      <c r="E119" s="181" t="str">
        <f>IF(D119=$N$6,1,IF(D119=$N$5,2,IF(D119=$N$4,3,IF(D119=$N$3,4,"n/a"))))</f>
        <v>n/a</v>
      </c>
      <c r="F119" s="581" t="s">
        <v>16</v>
      </c>
      <c r="G119" s="582"/>
      <c r="H119" s="582"/>
      <c r="I119" s="582"/>
      <c r="J119" s="582"/>
      <c r="K119" s="583"/>
      <c r="L119" s="385"/>
    </row>
    <row r="120" spans="1:12" ht="27" customHeight="1" thickBot="1" x14ac:dyDescent="0.25">
      <c r="A120" s="596"/>
      <c r="B120" s="597"/>
      <c r="C120" s="38" t="s">
        <v>24</v>
      </c>
      <c r="D120" s="26" t="str">
        <f>IF(E120&lt;1.5,"Low",IF(E120&lt;2.5,"Moderate",IF(E120&lt;3.5,"Substantial",IF(E120&lt;4.5,"High","n/a"))))</f>
        <v>High</v>
      </c>
      <c r="E120" s="150">
        <f>IF(COUNT(E117:E119)=0,"n/a",AVERAGE(E117:E119))</f>
        <v>3.5</v>
      </c>
      <c r="F120" s="27">
        <f>E120</f>
        <v>3.5</v>
      </c>
      <c r="G120" s="222"/>
      <c r="H120" s="28" t="s">
        <v>23</v>
      </c>
      <c r="I120" s="25" t="str">
        <f>D120</f>
        <v>High</v>
      </c>
      <c r="J120" s="29">
        <f>IF(I120=$N$7,"n/a",IF(AND(I120=$N$5,D120=$N$6),1.5,IF(AND(I120=$N$4,D120=$N$5),2.5,IF(AND(I120=$N$3,D120=$N$4),3.5,IF(AND(I120=$N$6,D120=$N$5),1.49,IF(AND(I120=$N$5,D120=$N$4),2.49,IF(AND(I120=$N$4,D120=$N$3),3.49,E120)))))))</f>
        <v>3.5</v>
      </c>
      <c r="K120" s="87" t="s">
        <v>91</v>
      </c>
      <c r="L120" s="387"/>
    </row>
  </sheetData>
  <sheetProtection password="CC15" sheet="1" objects="1" scenarios="1" formatRows="0"/>
  <mergeCells count="155">
    <mergeCell ref="F64:K64"/>
    <mergeCell ref="F65:K65"/>
    <mergeCell ref="A73:B73"/>
    <mergeCell ref="A30:B30"/>
    <mergeCell ref="A64:B64"/>
    <mergeCell ref="A66:B66"/>
    <mergeCell ref="A59:B59"/>
    <mergeCell ref="A65:B65"/>
    <mergeCell ref="A70:B70"/>
    <mergeCell ref="F42:K42"/>
    <mergeCell ref="A71:B71"/>
    <mergeCell ref="A61:B61"/>
    <mergeCell ref="A62:B62"/>
    <mergeCell ref="F70:K70"/>
    <mergeCell ref="A120:B120"/>
    <mergeCell ref="A108:B108"/>
    <mergeCell ref="F108:K108"/>
    <mergeCell ref="A80:B80"/>
    <mergeCell ref="F79:K79"/>
    <mergeCell ref="A115:B115"/>
    <mergeCell ref="A79:B79"/>
    <mergeCell ref="A119:B119"/>
    <mergeCell ref="F104:K104"/>
    <mergeCell ref="F105:K105"/>
    <mergeCell ref="A117:B117"/>
    <mergeCell ref="F117:K117"/>
    <mergeCell ref="A114:B114"/>
    <mergeCell ref="F87:K87"/>
    <mergeCell ref="A88:B88"/>
    <mergeCell ref="F88:K88"/>
    <mergeCell ref="A89:B89"/>
    <mergeCell ref="F89:K89"/>
    <mergeCell ref="A90:B90"/>
    <mergeCell ref="F90:K90"/>
    <mergeCell ref="A106:B106"/>
    <mergeCell ref="A91:B91"/>
    <mergeCell ref="A93:B93"/>
    <mergeCell ref="A83:B83"/>
    <mergeCell ref="F9:K9"/>
    <mergeCell ref="A13:B13"/>
    <mergeCell ref="A60:B60"/>
    <mergeCell ref="F52:K52"/>
    <mergeCell ref="A55:B55"/>
    <mergeCell ref="F55:K55"/>
    <mergeCell ref="A51:B51"/>
    <mergeCell ref="F51:K51"/>
    <mergeCell ref="A53:B53"/>
    <mergeCell ref="F53:K53"/>
    <mergeCell ref="F60:K60"/>
    <mergeCell ref="A26:B26"/>
    <mergeCell ref="A58:B58"/>
    <mergeCell ref="A16:B16"/>
    <mergeCell ref="A19:B19"/>
    <mergeCell ref="F19:K19"/>
    <mergeCell ref="F58:K58"/>
    <mergeCell ref="F45:K45"/>
    <mergeCell ref="A31:B31"/>
    <mergeCell ref="F54:K54"/>
    <mergeCell ref="F13:K13"/>
    <mergeCell ref="A56:B56"/>
    <mergeCell ref="A54:B54"/>
    <mergeCell ref="A52:B52"/>
    <mergeCell ref="F25:K25"/>
    <mergeCell ref="F20:K20"/>
    <mergeCell ref="A21:B21"/>
    <mergeCell ref="F31:K31"/>
    <mergeCell ref="F34:K34"/>
    <mergeCell ref="A41:B41"/>
    <mergeCell ref="A43:B43"/>
    <mergeCell ref="A42:B42"/>
    <mergeCell ref="F48:K48"/>
    <mergeCell ref="A48:B48"/>
    <mergeCell ref="A46:B46"/>
    <mergeCell ref="F46:K46"/>
    <mergeCell ref="F47:K47"/>
    <mergeCell ref="A28:B28"/>
    <mergeCell ref="F28:K28"/>
    <mergeCell ref="A29:B29"/>
    <mergeCell ref="F29:K29"/>
    <mergeCell ref="A37:B37"/>
    <mergeCell ref="F37:K37"/>
    <mergeCell ref="F41:K41"/>
    <mergeCell ref="A47:B47"/>
    <mergeCell ref="D1:E1"/>
    <mergeCell ref="A2:B2"/>
    <mergeCell ref="A24:B24"/>
    <mergeCell ref="F12:K12"/>
    <mergeCell ref="F2:K2"/>
    <mergeCell ref="A10:B10"/>
    <mergeCell ref="A14:B14"/>
    <mergeCell ref="F24:K24"/>
    <mergeCell ref="A36:B36"/>
    <mergeCell ref="F36:K36"/>
    <mergeCell ref="A35:B35"/>
    <mergeCell ref="F35:K35"/>
    <mergeCell ref="A5:B5"/>
    <mergeCell ref="F5:K5"/>
    <mergeCell ref="A12:B12"/>
    <mergeCell ref="A20:B20"/>
    <mergeCell ref="F16:K16"/>
    <mergeCell ref="F30:K30"/>
    <mergeCell ref="A25:B25"/>
    <mergeCell ref="A7:B7"/>
    <mergeCell ref="F7:K7"/>
    <mergeCell ref="A17:B17"/>
    <mergeCell ref="A6:B6"/>
    <mergeCell ref="F6:K6"/>
    <mergeCell ref="A8:B8"/>
    <mergeCell ref="F8:K8"/>
    <mergeCell ref="A9:B9"/>
    <mergeCell ref="F61:K61"/>
    <mergeCell ref="F112:K112"/>
    <mergeCell ref="A110:B110"/>
    <mergeCell ref="A103:B103"/>
    <mergeCell ref="F103:K103"/>
    <mergeCell ref="A104:B104"/>
    <mergeCell ref="A105:B105"/>
    <mergeCell ref="A109:B109"/>
    <mergeCell ref="F77:K77"/>
    <mergeCell ref="F83:K83"/>
    <mergeCell ref="F69:K69"/>
    <mergeCell ref="A69:B69"/>
    <mergeCell ref="F82:K82"/>
    <mergeCell ref="A82:B82"/>
    <mergeCell ref="A45:B45"/>
    <mergeCell ref="A49:B49"/>
    <mergeCell ref="F59:K59"/>
    <mergeCell ref="A87:B87"/>
    <mergeCell ref="A100:B100"/>
    <mergeCell ref="A34:B34"/>
    <mergeCell ref="F73:K73"/>
    <mergeCell ref="A118:B118"/>
    <mergeCell ref="F113:K113"/>
    <mergeCell ref="F118:K118"/>
    <mergeCell ref="F119:K119"/>
    <mergeCell ref="F114:K114"/>
    <mergeCell ref="F109:K109"/>
    <mergeCell ref="F99:K99"/>
    <mergeCell ref="F98:K98"/>
    <mergeCell ref="F94:K94"/>
    <mergeCell ref="A113:B113"/>
    <mergeCell ref="A112:B112"/>
    <mergeCell ref="F93:K93"/>
    <mergeCell ref="A94:B94"/>
    <mergeCell ref="A95:B95"/>
    <mergeCell ref="A97:B97"/>
    <mergeCell ref="F97:K97"/>
    <mergeCell ref="A98:B98"/>
    <mergeCell ref="A99:B99"/>
    <mergeCell ref="A74:B74"/>
    <mergeCell ref="F74:K74"/>
    <mergeCell ref="A78:B78"/>
    <mergeCell ref="F78:K78"/>
    <mergeCell ref="A77:B77"/>
    <mergeCell ref="A75:B75"/>
  </mergeCells>
  <phoneticPr fontId="1" type="noConversion"/>
  <conditionalFormatting sqref="A2:H2">
    <cfRule type="cellIs" dxfId="115" priority="908" operator="equal">
      <formula>"High"</formula>
    </cfRule>
    <cfRule type="cellIs" dxfId="114" priority="909" operator="equal">
      <formula>"Substantial"</formula>
    </cfRule>
    <cfRule type="cellIs" dxfId="113" priority="910" operator="equal">
      <formula>"Moderate"</formula>
    </cfRule>
    <cfRule type="cellIs" dxfId="112" priority="911" operator="equal">
      <formula>"Low"</formula>
    </cfRule>
  </conditionalFormatting>
  <conditionalFormatting sqref="C1">
    <cfRule type="cellIs" dxfId="111" priority="615" operator="equal">
      <formula>"High"</formula>
    </cfRule>
    <cfRule type="cellIs" dxfId="110" priority="616" operator="equal">
      <formula>"Substantial"</formula>
    </cfRule>
    <cfRule type="cellIs" dxfId="109" priority="617" operator="equal">
      <formula>"Moderate"</formula>
    </cfRule>
    <cfRule type="cellIs" dxfId="108" priority="618" operator="equal">
      <formula>"Low"</formula>
    </cfRule>
  </conditionalFormatting>
  <conditionalFormatting sqref="F1">
    <cfRule type="cellIs" dxfId="107" priority="611" operator="equal">
      <formula>"High"</formula>
    </cfRule>
    <cfRule type="cellIs" dxfId="106" priority="612" operator="equal">
      <formula>"Substantial"</formula>
    </cfRule>
    <cfRule type="cellIs" dxfId="105" priority="613" operator="equal">
      <formula>"Moderate"</formula>
    </cfRule>
    <cfRule type="cellIs" dxfId="104" priority="614" operator="equal">
      <formula>"Low"</formula>
    </cfRule>
  </conditionalFormatting>
  <conditionalFormatting sqref="A26 A106 A92:K93 A107:K108 A118:B118 A119:J119 A113:J114 A109:J109 A99:J99 A94:J94 A73:J74 A3:K25 A27:K58 A62:K72 A75:K90 A95:K96 A100:K105 C106:K106 A110:K112 A115:K117 A120:K120 C26:K26">
    <cfRule type="cellIs" dxfId="103" priority="33" operator="equal">
      <formula>$N$6</formula>
    </cfRule>
    <cfRule type="cellIs" dxfId="102" priority="34" operator="equal">
      <formula>$N$5</formula>
    </cfRule>
    <cfRule type="cellIs" dxfId="101" priority="35" operator="equal">
      <formula>$N$4</formula>
    </cfRule>
    <cfRule type="cellIs" dxfId="100" priority="36" operator="equal">
      <formula>$N$3</formula>
    </cfRule>
  </conditionalFormatting>
  <conditionalFormatting sqref="A59:E61">
    <cfRule type="cellIs" dxfId="99" priority="45" operator="equal">
      <formula>$N$6</formula>
    </cfRule>
    <cfRule type="cellIs" dxfId="98" priority="46" operator="equal">
      <formula>$N$5</formula>
    </cfRule>
    <cfRule type="cellIs" dxfId="97" priority="47" operator="equal">
      <formula>$N$4</formula>
    </cfRule>
    <cfRule type="cellIs" dxfId="96" priority="48" operator="equal">
      <formula>$N$3</formula>
    </cfRule>
  </conditionalFormatting>
  <conditionalFormatting sqref="F59:K61">
    <cfRule type="cellIs" dxfId="95" priority="21" operator="equal">
      <formula>$N$6</formula>
    </cfRule>
    <cfRule type="cellIs" dxfId="94" priority="22" operator="equal">
      <formula>$N$5</formula>
    </cfRule>
    <cfRule type="cellIs" dxfId="93" priority="23" operator="equal">
      <formula>$N$4</formula>
    </cfRule>
    <cfRule type="cellIs" dxfId="92" priority="24" operator="equal">
      <formula>$N$3</formula>
    </cfRule>
  </conditionalFormatting>
  <conditionalFormatting sqref="A91 C91:I91 K91">
    <cfRule type="cellIs" dxfId="91" priority="17" operator="equal">
      <formula>$N$6</formula>
    </cfRule>
    <cfRule type="cellIs" dxfId="90" priority="18" operator="equal">
      <formula>$N$5</formula>
    </cfRule>
    <cfRule type="cellIs" dxfId="89" priority="19" operator="equal">
      <formula>$N$4</formula>
    </cfRule>
    <cfRule type="cellIs" dxfId="88" priority="20" operator="equal">
      <formula>$N$3</formula>
    </cfRule>
  </conditionalFormatting>
  <conditionalFormatting sqref="A97:K97 A98:J98">
    <cfRule type="cellIs" dxfId="87" priority="13" operator="equal">
      <formula>$N$6</formula>
    </cfRule>
    <cfRule type="cellIs" dxfId="86" priority="14" operator="equal">
      <formula>$N$5</formula>
    </cfRule>
    <cfRule type="cellIs" dxfId="85" priority="15" operator="equal">
      <formula>$N$4</formula>
    </cfRule>
    <cfRule type="cellIs" dxfId="84" priority="16" operator="equal">
      <formula>$N$3</formula>
    </cfRule>
  </conditionalFormatting>
  <conditionalFormatting sqref="C118:J118">
    <cfRule type="cellIs" dxfId="83" priority="9" operator="equal">
      <formula>$N$6</formula>
    </cfRule>
    <cfRule type="cellIs" dxfId="82" priority="10" operator="equal">
      <formula>$N$5</formula>
    </cfRule>
    <cfRule type="cellIs" dxfId="81" priority="11" operator="equal">
      <formula>$N$4</formula>
    </cfRule>
    <cfRule type="cellIs" dxfId="80" priority="12" operator="equal">
      <formula>$N$3</formula>
    </cfRule>
  </conditionalFormatting>
  <conditionalFormatting sqref="J91">
    <cfRule type="cellIs" dxfId="79" priority="1" operator="equal">
      <formula>$N$6</formula>
    </cfRule>
    <cfRule type="cellIs" dxfId="78" priority="2" operator="equal">
      <formula>$N$5</formula>
    </cfRule>
    <cfRule type="cellIs" dxfId="77" priority="3" operator="equal">
      <formula>$N$4</formula>
    </cfRule>
    <cfRule type="cellIs" dxfId="76" priority="4" operator="equal">
      <formula>$N$3</formula>
    </cfRule>
  </conditionalFormatting>
  <dataValidations count="1">
    <dataValidation type="list" allowBlank="1" showInputMessage="1" showErrorMessage="1" sqref="I17 I56 I49 I43 I21 I80 I14 I120 I66 D117:D119 I32 I115 I62 I38:I39 I106 I71 I75 I10 D97:D99 D5:D9 D16 D24:D25 D69:D70 D82:D83 D28:D31 D41:D42 I110 D58:D61 D51:D55 D12:D13 D103:D105 D108:D109 D112:D114 D34:D37 D73:D74 D19:D20 D77:D79 D45:D48 I84 D64:D65 I91 D87:D90 I100 I95 D93:D94 I26">
      <formula1>$N$3:$N$7</formula1>
    </dataValidation>
  </dataValidations>
  <pageMargins left="0.7" right="0.7" top="0.75" bottom="0.75" header="0.3" footer="0.3"/>
  <pageSetup paperSize="8" scale="95" fitToHeight="0" orientation="landscape" r:id="rId1"/>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7"/>
  <sheetViews>
    <sheetView topLeftCell="A22" workbookViewId="0">
      <selection activeCell="A51" sqref="A51"/>
    </sheetView>
  </sheetViews>
  <sheetFormatPr baseColWidth="10" defaultColWidth="79.85546875" defaultRowHeight="12" x14ac:dyDescent="0.2"/>
  <cols>
    <col min="1" max="1" width="54.5703125" style="419" customWidth="1"/>
    <col min="2" max="3" width="43.7109375" style="419" customWidth="1"/>
    <col min="4" max="16384" width="79.85546875" style="419"/>
  </cols>
  <sheetData>
    <row r="1" spans="1:2" ht="12.75" thickBot="1" x14ac:dyDescent="0.25">
      <c r="A1" s="418" t="s">
        <v>215</v>
      </c>
      <c r="B1" s="419" t="s">
        <v>277</v>
      </c>
    </row>
    <row r="2" spans="1:2" x14ac:dyDescent="0.2">
      <c r="A2" s="420" t="s">
        <v>29</v>
      </c>
      <c r="B2" s="419" t="s">
        <v>315</v>
      </c>
    </row>
    <row r="3" spans="1:2" ht="14.25" customHeight="1" x14ac:dyDescent="0.2">
      <c r="A3" s="421" t="s">
        <v>71</v>
      </c>
      <c r="B3" s="419" t="s">
        <v>224</v>
      </c>
    </row>
    <row r="4" spans="1:2" x14ac:dyDescent="0.2">
      <c r="A4" s="421" t="s">
        <v>30</v>
      </c>
      <c r="B4" s="419" t="s">
        <v>234</v>
      </c>
    </row>
    <row r="5" spans="1:2" x14ac:dyDescent="0.2">
      <c r="A5" s="421" t="s">
        <v>188</v>
      </c>
      <c r="B5" s="419" t="s">
        <v>279</v>
      </c>
    </row>
    <row r="6" spans="1:2" ht="14.25" customHeight="1" x14ac:dyDescent="0.2">
      <c r="A6" s="421" t="s">
        <v>40</v>
      </c>
      <c r="B6" s="419" t="s">
        <v>278</v>
      </c>
    </row>
    <row r="7" spans="1:2" ht="12.75" thickBot="1" x14ac:dyDescent="0.25">
      <c r="A7" s="422" t="s">
        <v>59</v>
      </c>
      <c r="B7" s="419" t="s">
        <v>225</v>
      </c>
    </row>
    <row r="8" spans="1:2" ht="12.75" thickBot="1" x14ac:dyDescent="0.25">
      <c r="A8" s="423"/>
    </row>
    <row r="9" spans="1:2" x14ac:dyDescent="0.2">
      <c r="A9" s="424" t="s">
        <v>28</v>
      </c>
      <c r="B9" s="419" t="s">
        <v>281</v>
      </c>
    </row>
    <row r="10" spans="1:2" ht="15" customHeight="1" x14ac:dyDescent="0.2">
      <c r="A10" s="421" t="s">
        <v>189</v>
      </c>
      <c r="B10" s="419" t="s">
        <v>280</v>
      </c>
    </row>
    <row r="11" spans="1:2" ht="12.75" thickBot="1" x14ac:dyDescent="0.25">
      <c r="A11" s="425" t="s">
        <v>190</v>
      </c>
      <c r="B11" s="419" t="s">
        <v>226</v>
      </c>
    </row>
    <row r="12" spans="1:2" ht="12.75" thickBot="1" x14ac:dyDescent="0.25">
      <c r="A12" s="423"/>
    </row>
    <row r="13" spans="1:2" x14ac:dyDescent="0.2">
      <c r="A13" s="424" t="s">
        <v>31</v>
      </c>
      <c r="B13" s="419" t="s">
        <v>282</v>
      </c>
    </row>
    <row r="14" spans="1:2" ht="12.75" thickBot="1" x14ac:dyDescent="0.25">
      <c r="A14" s="422" t="s">
        <v>191</v>
      </c>
      <c r="B14" s="419" t="s">
        <v>237</v>
      </c>
    </row>
    <row r="15" spans="1:2" ht="12.75" thickBot="1" x14ac:dyDescent="0.25">
      <c r="A15" s="426"/>
    </row>
    <row r="16" spans="1:2" x14ac:dyDescent="0.2">
      <c r="A16" s="424" t="s">
        <v>69</v>
      </c>
      <c r="B16" s="419" t="s">
        <v>316</v>
      </c>
    </row>
    <row r="17" spans="1:2" ht="14.25" customHeight="1" x14ac:dyDescent="0.2">
      <c r="A17" s="421" t="s">
        <v>73</v>
      </c>
      <c r="B17" s="419" t="s">
        <v>283</v>
      </c>
    </row>
    <row r="18" spans="1:2" ht="15" customHeight="1" thickBot="1" x14ac:dyDescent="0.25">
      <c r="A18" s="425" t="s">
        <v>70</v>
      </c>
      <c r="B18" s="419" t="s">
        <v>236</v>
      </c>
    </row>
    <row r="19" spans="1:2" ht="12.75" thickBot="1" x14ac:dyDescent="0.25">
      <c r="A19" s="423"/>
    </row>
    <row r="20" spans="1:2" ht="12.75" thickBot="1" x14ac:dyDescent="0.25">
      <c r="A20" s="427" t="s">
        <v>216</v>
      </c>
      <c r="B20" s="419" t="s">
        <v>284</v>
      </c>
    </row>
    <row r="21" spans="1:2" ht="12.75" thickBot="1" x14ac:dyDescent="0.25">
      <c r="A21" s="428" t="s">
        <v>44</v>
      </c>
      <c r="B21" s="419" t="s">
        <v>285</v>
      </c>
    </row>
    <row r="22" spans="1:2" ht="14.25" customHeight="1" x14ac:dyDescent="0.2">
      <c r="A22" s="429" t="s">
        <v>45</v>
      </c>
      <c r="B22" s="419" t="s">
        <v>227</v>
      </c>
    </row>
    <row r="23" spans="1:2" ht="14.25" customHeight="1" thickBot="1" x14ac:dyDescent="0.25">
      <c r="A23" s="430" t="s">
        <v>62</v>
      </c>
      <c r="B23" s="419" t="s">
        <v>235</v>
      </c>
    </row>
    <row r="24" spans="1:2" ht="12.75" thickBot="1" x14ac:dyDescent="0.25">
      <c r="A24" s="431"/>
    </row>
    <row r="25" spans="1:2" x14ac:dyDescent="0.2">
      <c r="A25" s="432" t="s">
        <v>48</v>
      </c>
      <c r="B25" s="419" t="s">
        <v>286</v>
      </c>
    </row>
    <row r="26" spans="1:2" x14ac:dyDescent="0.2">
      <c r="A26" s="433" t="s">
        <v>65</v>
      </c>
      <c r="B26" s="419" t="s">
        <v>228</v>
      </c>
    </row>
    <row r="27" spans="1:2" ht="14.25" customHeight="1" x14ac:dyDescent="0.2">
      <c r="A27" s="433" t="s">
        <v>46</v>
      </c>
      <c r="B27" s="419" t="s">
        <v>229</v>
      </c>
    </row>
    <row r="28" spans="1:2" ht="14.25" customHeight="1" x14ac:dyDescent="0.2">
      <c r="A28" s="433" t="s">
        <v>60</v>
      </c>
      <c r="B28" s="419" t="s">
        <v>238</v>
      </c>
    </row>
    <row r="29" spans="1:2" ht="14.25" customHeight="1" thickBot="1" x14ac:dyDescent="0.25">
      <c r="A29" s="434" t="s">
        <v>61</v>
      </c>
      <c r="B29" s="419" t="s">
        <v>239</v>
      </c>
    </row>
    <row r="30" spans="1:2" ht="15" customHeight="1" thickBot="1" x14ac:dyDescent="0.25">
      <c r="A30" s="435"/>
    </row>
    <row r="31" spans="1:2" x14ac:dyDescent="0.2">
      <c r="A31" s="436" t="s">
        <v>49</v>
      </c>
      <c r="B31" s="419" t="s">
        <v>287</v>
      </c>
    </row>
    <row r="32" spans="1:2" x14ac:dyDescent="0.2">
      <c r="A32" s="437" t="s">
        <v>50</v>
      </c>
      <c r="B32" s="419" t="s">
        <v>240</v>
      </c>
    </row>
    <row r="33" spans="1:2" x14ac:dyDescent="0.2">
      <c r="A33" s="438" t="s">
        <v>51</v>
      </c>
      <c r="B33" s="419" t="s">
        <v>241</v>
      </c>
    </row>
    <row r="34" spans="1:2" ht="14.25" customHeight="1" x14ac:dyDescent="0.2">
      <c r="A34" s="437" t="s">
        <v>67</v>
      </c>
      <c r="B34" s="419" t="s">
        <v>276</v>
      </c>
    </row>
    <row r="35" spans="1:2" ht="12.75" thickBot="1" x14ac:dyDescent="0.25">
      <c r="A35" s="439" t="s">
        <v>68</v>
      </c>
      <c r="B35" s="419" t="s">
        <v>242</v>
      </c>
    </row>
    <row r="36" spans="1:2" ht="12.75" thickBot="1" x14ac:dyDescent="0.25">
      <c r="A36" s="431"/>
    </row>
    <row r="37" spans="1:2" ht="12.75" thickBot="1" x14ac:dyDescent="0.25">
      <c r="A37" s="440" t="s">
        <v>217</v>
      </c>
      <c r="B37" s="419" t="s">
        <v>288</v>
      </c>
    </row>
    <row r="38" spans="1:2" x14ac:dyDescent="0.2">
      <c r="A38" s="441" t="s">
        <v>33</v>
      </c>
      <c r="B38" s="419" t="s">
        <v>289</v>
      </c>
    </row>
    <row r="39" spans="1:2" x14ac:dyDescent="0.2">
      <c r="A39" s="442" t="s">
        <v>41</v>
      </c>
      <c r="B39" s="419" t="s">
        <v>291</v>
      </c>
    </row>
    <row r="40" spans="1:2" ht="12.75" thickBot="1" x14ac:dyDescent="0.25">
      <c r="A40" s="443" t="s">
        <v>139</v>
      </c>
      <c r="B40" s="419" t="s">
        <v>292</v>
      </c>
    </row>
    <row r="41" spans="1:2" ht="12.75" thickBot="1" x14ac:dyDescent="0.25">
      <c r="A41" s="444"/>
    </row>
    <row r="42" spans="1:2" x14ac:dyDescent="0.2">
      <c r="A42" s="445" t="s">
        <v>34</v>
      </c>
      <c r="B42" s="419" t="s">
        <v>290</v>
      </c>
    </row>
    <row r="43" spans="1:2" x14ac:dyDescent="0.2">
      <c r="A43" s="442" t="s">
        <v>140</v>
      </c>
      <c r="B43" s="419" t="s">
        <v>243</v>
      </c>
    </row>
    <row r="44" spans="1:2" x14ac:dyDescent="0.2">
      <c r="A44" s="446" t="s">
        <v>39</v>
      </c>
      <c r="B44" s="419" t="s">
        <v>245</v>
      </c>
    </row>
    <row r="45" spans="1:2" x14ac:dyDescent="0.2">
      <c r="A45" s="446" t="s">
        <v>142</v>
      </c>
      <c r="B45" s="419" t="s">
        <v>230</v>
      </c>
    </row>
    <row r="46" spans="1:2" ht="12.75" thickBot="1" x14ac:dyDescent="0.25">
      <c r="A46" s="443" t="s">
        <v>143</v>
      </c>
      <c r="B46" s="419" t="s">
        <v>244</v>
      </c>
    </row>
    <row r="47" spans="1:2" ht="12.75" thickBot="1" x14ac:dyDescent="0.25">
      <c r="A47" s="447"/>
    </row>
    <row r="48" spans="1:2" x14ac:dyDescent="0.2">
      <c r="A48" s="445" t="s">
        <v>146</v>
      </c>
      <c r="B48" s="419" t="s">
        <v>293</v>
      </c>
    </row>
    <row r="49" spans="1:2" x14ac:dyDescent="0.2">
      <c r="A49" s="448" t="s">
        <v>145</v>
      </c>
      <c r="B49" s="419" t="s">
        <v>231</v>
      </c>
    </row>
    <row r="50" spans="1:2" x14ac:dyDescent="0.2">
      <c r="A50" s="448" t="s">
        <v>141</v>
      </c>
      <c r="B50" s="419" t="s">
        <v>246</v>
      </c>
    </row>
    <row r="51" spans="1:2" ht="14.25" customHeight="1" x14ac:dyDescent="0.2">
      <c r="A51" s="442" t="s">
        <v>144</v>
      </c>
      <c r="B51" s="419" t="s">
        <v>247</v>
      </c>
    </row>
    <row r="52" spans="1:2" ht="14.25" customHeight="1" x14ac:dyDescent="0.2">
      <c r="A52" s="448" t="s">
        <v>147</v>
      </c>
      <c r="B52" s="419" t="s">
        <v>248</v>
      </c>
    </row>
    <row r="53" spans="1:2" ht="12.75" thickBot="1" x14ac:dyDescent="0.25">
      <c r="A53" s="442" t="s">
        <v>148</v>
      </c>
      <c r="B53" s="419" t="s">
        <v>232</v>
      </c>
    </row>
    <row r="54" spans="1:2" ht="12.75" thickBot="1" x14ac:dyDescent="0.25">
      <c r="A54" s="417"/>
    </row>
    <row r="55" spans="1:2" x14ac:dyDescent="0.2">
      <c r="A55" s="445" t="s">
        <v>149</v>
      </c>
      <c r="B55" s="419" t="s">
        <v>295</v>
      </c>
    </row>
    <row r="56" spans="1:2" ht="14.25" customHeight="1" x14ac:dyDescent="0.2">
      <c r="A56" s="442" t="s">
        <v>38</v>
      </c>
      <c r="B56" s="419" t="s">
        <v>294</v>
      </c>
    </row>
    <row r="57" spans="1:2" ht="15" customHeight="1" x14ac:dyDescent="0.2">
      <c r="A57" s="442" t="s">
        <v>35</v>
      </c>
      <c r="B57" s="419" t="s">
        <v>249</v>
      </c>
    </row>
    <row r="58" spans="1:2" x14ac:dyDescent="0.2">
      <c r="A58" s="442" t="s">
        <v>36</v>
      </c>
      <c r="B58" s="419" t="s">
        <v>250</v>
      </c>
    </row>
    <row r="59" spans="1:2" ht="12.75" thickBot="1" x14ac:dyDescent="0.25">
      <c r="A59" s="448" t="s">
        <v>37</v>
      </c>
      <c r="B59" s="419" t="s">
        <v>251</v>
      </c>
    </row>
    <row r="60" spans="1:2" ht="12.75" thickBot="1" x14ac:dyDescent="0.25">
      <c r="A60" s="449"/>
    </row>
    <row r="61" spans="1:2" ht="14.25" customHeight="1" x14ac:dyDescent="0.2">
      <c r="A61" s="450" t="s">
        <v>150</v>
      </c>
      <c r="B61" s="419" t="s">
        <v>296</v>
      </c>
    </row>
    <row r="62" spans="1:2" ht="15" customHeight="1" x14ac:dyDescent="0.2">
      <c r="A62" s="451" t="s">
        <v>151</v>
      </c>
      <c r="B62" s="419" t="s">
        <v>252</v>
      </c>
    </row>
    <row r="63" spans="1:2" ht="12.75" thickBot="1" x14ac:dyDescent="0.25">
      <c r="A63" s="452" t="s">
        <v>152</v>
      </c>
      <c r="B63" s="419" t="s">
        <v>253</v>
      </c>
    </row>
    <row r="64" spans="1:2" ht="12.75" thickBot="1" x14ac:dyDescent="0.25">
      <c r="A64" s="453"/>
    </row>
    <row r="65" spans="1:2" ht="12.75" thickBot="1" x14ac:dyDescent="0.25">
      <c r="A65" s="454" t="s">
        <v>218</v>
      </c>
      <c r="B65" s="419" t="s">
        <v>297</v>
      </c>
    </row>
    <row r="66" spans="1:2" x14ac:dyDescent="0.2">
      <c r="A66" s="455" t="s">
        <v>211</v>
      </c>
      <c r="B66" s="419" t="s">
        <v>298</v>
      </c>
    </row>
    <row r="67" spans="1:2" x14ac:dyDescent="0.2">
      <c r="A67" s="456" t="s">
        <v>52</v>
      </c>
      <c r="B67" s="419" t="s">
        <v>255</v>
      </c>
    </row>
    <row r="68" spans="1:2" ht="12.75" thickBot="1" x14ac:dyDescent="0.25">
      <c r="A68" s="457" t="s">
        <v>53</v>
      </c>
      <c r="B68" s="419" t="s">
        <v>256</v>
      </c>
    </row>
    <row r="69" spans="1:2" ht="14.25" customHeight="1" thickBot="1" x14ac:dyDescent="0.25">
      <c r="A69" s="458"/>
    </row>
    <row r="70" spans="1:2" x14ac:dyDescent="0.2">
      <c r="A70" s="459" t="s">
        <v>43</v>
      </c>
      <c r="B70" s="419" t="s">
        <v>299</v>
      </c>
    </row>
    <row r="71" spans="1:2" x14ac:dyDescent="0.2">
      <c r="A71" s="460" t="s">
        <v>74</v>
      </c>
      <c r="B71" s="419" t="s">
        <v>254</v>
      </c>
    </row>
    <row r="72" spans="1:2" ht="12.75" thickBot="1" x14ac:dyDescent="0.25">
      <c r="A72" s="457" t="s">
        <v>57</v>
      </c>
      <c r="B72" s="419" t="s">
        <v>257</v>
      </c>
    </row>
    <row r="73" spans="1:2" ht="12.75" thickBot="1" x14ac:dyDescent="0.25">
      <c r="A73" s="461"/>
    </row>
    <row r="74" spans="1:2" x14ac:dyDescent="0.2">
      <c r="A74" s="455" t="s">
        <v>54</v>
      </c>
      <c r="B74" s="419" t="s">
        <v>300</v>
      </c>
    </row>
    <row r="75" spans="1:2" x14ac:dyDescent="0.2">
      <c r="A75" s="456" t="s">
        <v>223</v>
      </c>
      <c r="B75" s="419" t="s">
        <v>258</v>
      </c>
    </row>
    <row r="76" spans="1:2" x14ac:dyDescent="0.2">
      <c r="A76" s="456" t="s">
        <v>56</v>
      </c>
      <c r="B76" s="419" t="s">
        <v>259</v>
      </c>
    </row>
    <row r="77" spans="1:2" ht="12.75" thickBot="1" x14ac:dyDescent="0.25">
      <c r="A77" s="456" t="s">
        <v>75</v>
      </c>
      <c r="B77" s="419" t="s">
        <v>260</v>
      </c>
    </row>
    <row r="78" spans="1:2" ht="12.75" thickBot="1" x14ac:dyDescent="0.25">
      <c r="A78" s="461"/>
    </row>
    <row r="79" spans="1:2" ht="14.25" customHeight="1" x14ac:dyDescent="0.2">
      <c r="A79" s="462" t="s">
        <v>58</v>
      </c>
      <c r="B79" s="419" t="s">
        <v>301</v>
      </c>
    </row>
    <row r="80" spans="1:2" x14ac:dyDescent="0.2">
      <c r="A80" s="456" t="s">
        <v>77</v>
      </c>
      <c r="B80" s="419" t="s">
        <v>261</v>
      </c>
    </row>
    <row r="81" spans="1:2" ht="12.75" thickBot="1" x14ac:dyDescent="0.25">
      <c r="A81" s="457" t="s">
        <v>78</v>
      </c>
      <c r="B81" s="419" t="s">
        <v>262</v>
      </c>
    </row>
    <row r="82" spans="1:2" ht="15" customHeight="1" thickBot="1" x14ac:dyDescent="0.25">
      <c r="A82" s="463"/>
    </row>
    <row r="83" spans="1:2" ht="12.75" thickBot="1" x14ac:dyDescent="0.25">
      <c r="A83" s="464" t="s">
        <v>219</v>
      </c>
      <c r="B83" s="419" t="s">
        <v>302</v>
      </c>
    </row>
    <row r="84" spans="1:2" x14ac:dyDescent="0.2">
      <c r="A84" s="465" t="s">
        <v>175</v>
      </c>
      <c r="B84" s="419" t="s">
        <v>303</v>
      </c>
    </row>
    <row r="85" spans="1:2" ht="14.25" customHeight="1" x14ac:dyDescent="0.2">
      <c r="A85" s="466" t="s">
        <v>153</v>
      </c>
      <c r="B85" s="419" t="s">
        <v>263</v>
      </c>
    </row>
    <row r="86" spans="1:2" ht="15" customHeight="1" x14ac:dyDescent="0.2">
      <c r="A86" s="466" t="s">
        <v>154</v>
      </c>
      <c r="B86" s="419" t="s">
        <v>264</v>
      </c>
    </row>
    <row r="87" spans="1:2" x14ac:dyDescent="0.2">
      <c r="A87" s="466" t="s">
        <v>155</v>
      </c>
      <c r="B87" s="419" t="s">
        <v>233</v>
      </c>
    </row>
    <row r="88" spans="1:2" ht="12.75" thickBot="1" x14ac:dyDescent="0.25">
      <c r="A88" s="466" t="s">
        <v>176</v>
      </c>
      <c r="B88" s="419" t="s">
        <v>265</v>
      </c>
    </row>
    <row r="89" spans="1:2" ht="12.75" thickBot="1" x14ac:dyDescent="0.25">
      <c r="A89" s="467"/>
    </row>
    <row r="90" spans="1:2" x14ac:dyDescent="0.2">
      <c r="A90" s="465" t="s">
        <v>166</v>
      </c>
      <c r="B90" s="419" t="s">
        <v>304</v>
      </c>
    </row>
    <row r="91" spans="1:2" ht="15" customHeight="1" x14ac:dyDescent="0.2">
      <c r="A91" s="466" t="s">
        <v>167</v>
      </c>
      <c r="B91" s="419" t="s">
        <v>266</v>
      </c>
    </row>
    <row r="92" spans="1:2" ht="12.75" thickBot="1" x14ac:dyDescent="0.25">
      <c r="A92" s="468" t="s">
        <v>178</v>
      </c>
      <c r="B92" s="419" t="s">
        <v>305</v>
      </c>
    </row>
    <row r="93" spans="1:2" ht="12.75" thickBot="1" x14ac:dyDescent="0.25">
      <c r="A93" s="469"/>
    </row>
    <row r="94" spans="1:2" x14ac:dyDescent="0.2">
      <c r="A94" s="465" t="s">
        <v>157</v>
      </c>
      <c r="B94" s="419" t="s">
        <v>306</v>
      </c>
    </row>
    <row r="95" spans="1:2" x14ac:dyDescent="0.2">
      <c r="A95" s="466" t="s">
        <v>158</v>
      </c>
      <c r="B95" s="419" t="s">
        <v>267</v>
      </c>
    </row>
    <row r="96" spans="1:2" x14ac:dyDescent="0.2">
      <c r="A96" s="468" t="s">
        <v>159</v>
      </c>
    </row>
    <row r="97" spans="1:2" ht="12.75" thickBot="1" x14ac:dyDescent="0.25">
      <c r="A97" s="470" t="s">
        <v>160</v>
      </c>
      <c r="B97" s="419" t="s">
        <v>268</v>
      </c>
    </row>
    <row r="98" spans="1:2" ht="12.75" thickBot="1" x14ac:dyDescent="0.25">
      <c r="A98" s="471"/>
    </row>
    <row r="99" spans="1:2" ht="12.75" thickBot="1" x14ac:dyDescent="0.25">
      <c r="A99" s="472" t="s">
        <v>220</v>
      </c>
      <c r="B99" s="419" t="s">
        <v>307</v>
      </c>
    </row>
    <row r="100" spans="1:2" x14ac:dyDescent="0.2">
      <c r="A100" s="473" t="s">
        <v>162</v>
      </c>
      <c r="B100" s="419" t="s">
        <v>309</v>
      </c>
    </row>
    <row r="101" spans="1:2" x14ac:dyDescent="0.2">
      <c r="A101" s="474" t="s">
        <v>181</v>
      </c>
      <c r="B101" s="419" t="s">
        <v>308</v>
      </c>
    </row>
    <row r="102" spans="1:2" x14ac:dyDescent="0.2">
      <c r="A102" s="475" t="s">
        <v>182</v>
      </c>
      <c r="B102" s="419" t="s">
        <v>269</v>
      </c>
    </row>
    <row r="103" spans="1:2" ht="12.75" thickBot="1" x14ac:dyDescent="0.25">
      <c r="A103" s="476" t="s">
        <v>183</v>
      </c>
      <c r="B103" s="419" t="s">
        <v>270</v>
      </c>
    </row>
    <row r="104" spans="1:2" ht="12.75" thickBot="1" x14ac:dyDescent="0.25">
      <c r="A104" s="477"/>
    </row>
    <row r="105" spans="1:2" x14ac:dyDescent="0.2">
      <c r="A105" s="478" t="s">
        <v>163</v>
      </c>
      <c r="B105" s="419" t="s">
        <v>311</v>
      </c>
    </row>
    <row r="106" spans="1:2" ht="15" customHeight="1" x14ac:dyDescent="0.2">
      <c r="A106" s="474" t="s">
        <v>184</v>
      </c>
      <c r="B106" s="419" t="s">
        <v>310</v>
      </c>
    </row>
    <row r="107" spans="1:2" ht="12.75" thickBot="1" x14ac:dyDescent="0.25">
      <c r="A107" s="479" t="s">
        <v>185</v>
      </c>
      <c r="B107" s="419" t="s">
        <v>271</v>
      </c>
    </row>
    <row r="108" spans="1:2" ht="12.75" thickBot="1" x14ac:dyDescent="0.25">
      <c r="A108" s="480"/>
    </row>
    <row r="109" spans="1:2" x14ac:dyDescent="0.2">
      <c r="A109" s="478" t="s">
        <v>164</v>
      </c>
      <c r="B109" s="419" t="s">
        <v>313</v>
      </c>
    </row>
    <row r="110" spans="1:2" x14ac:dyDescent="0.2">
      <c r="A110" s="474" t="s">
        <v>186</v>
      </c>
      <c r="B110" s="419" t="s">
        <v>312</v>
      </c>
    </row>
    <row r="111" spans="1:2" x14ac:dyDescent="0.2">
      <c r="A111" s="475" t="s">
        <v>187</v>
      </c>
      <c r="B111" s="419" t="s">
        <v>272</v>
      </c>
    </row>
    <row r="112" spans="1:2" ht="12.75" thickBot="1" x14ac:dyDescent="0.25">
      <c r="A112" s="476" t="s">
        <v>165</v>
      </c>
      <c r="B112" s="419" t="s">
        <v>273</v>
      </c>
    </row>
    <row r="113" spans="1:2" ht="12.75" thickBot="1" x14ac:dyDescent="0.25">
      <c r="A113" s="481"/>
    </row>
    <row r="114" spans="1:2" x14ac:dyDescent="0.2">
      <c r="A114" s="478" t="s">
        <v>168</v>
      </c>
      <c r="B114" s="419" t="s">
        <v>314</v>
      </c>
    </row>
    <row r="115" spans="1:2" x14ac:dyDescent="0.2">
      <c r="A115" s="482" t="s">
        <v>169</v>
      </c>
      <c r="B115" s="419" t="s">
        <v>274</v>
      </c>
    </row>
    <row r="116" spans="1:2" x14ac:dyDescent="0.2">
      <c r="A116" s="482" t="s">
        <v>170</v>
      </c>
      <c r="B116" s="419" t="s">
        <v>275</v>
      </c>
    </row>
    <row r="117" spans="1:2" x14ac:dyDescent="0.2">
      <c r="A117" s="483" t="s">
        <v>193</v>
      </c>
    </row>
  </sheetData>
  <conditionalFormatting sqref="A60:A88 A90:A94 A97:A117 A1:A56">
    <cfRule type="cellIs" dxfId="75" priority="9" operator="equal">
      <formula>$M$6</formula>
    </cfRule>
    <cfRule type="cellIs" dxfId="74" priority="10" operator="equal">
      <formula>$M$5</formula>
    </cfRule>
    <cfRule type="cellIs" dxfId="73" priority="11" operator="equal">
      <formula>$M$4</formula>
    </cfRule>
    <cfRule type="cellIs" dxfId="72" priority="12" operator="equal">
      <formula>$M$3</formula>
    </cfRule>
  </conditionalFormatting>
  <conditionalFormatting sqref="A57:A59">
    <cfRule type="cellIs" dxfId="71" priority="13" operator="equal">
      <formula>$M$6</formula>
    </cfRule>
    <cfRule type="cellIs" dxfId="70" priority="14" operator="equal">
      <formula>$M$5</formula>
    </cfRule>
    <cfRule type="cellIs" dxfId="69" priority="15" operator="equal">
      <formula>$M$4</formula>
    </cfRule>
    <cfRule type="cellIs" dxfId="68" priority="16" operator="equal">
      <formula>$M$3</formula>
    </cfRule>
  </conditionalFormatting>
  <conditionalFormatting sqref="A89">
    <cfRule type="cellIs" dxfId="67" priority="5" operator="equal">
      <formula>$M$6</formula>
    </cfRule>
    <cfRule type="cellIs" dxfId="66" priority="6" operator="equal">
      <formula>$M$5</formula>
    </cfRule>
    <cfRule type="cellIs" dxfId="65" priority="7" operator="equal">
      <formula>$M$4</formula>
    </cfRule>
    <cfRule type="cellIs" dxfId="64" priority="8" operator="equal">
      <formula>$M$3</formula>
    </cfRule>
  </conditionalFormatting>
  <conditionalFormatting sqref="A95:A96">
    <cfRule type="cellIs" dxfId="63" priority="1" operator="equal">
      <formula>$M$6</formula>
    </cfRule>
    <cfRule type="cellIs" dxfId="62" priority="2" operator="equal">
      <formula>$M$5</formula>
    </cfRule>
    <cfRule type="cellIs" dxfId="61" priority="3" operator="equal">
      <formula>$M$4</formula>
    </cfRule>
    <cfRule type="cellIs" dxfId="60" priority="4" operator="equal">
      <formula>$M$3</formula>
    </cfRule>
  </conditionalFormatting>
  <pageMargins left="0.7" right="0.7" top="0.75" bottom="0.75" header="0.3" footer="0.3"/>
  <pageSetup paperSize="9" orientation="portrait" horizontalDpi="300" verticalDpi="0" copies="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0000"/>
  </sheetPr>
  <dimension ref="A1:F55"/>
  <sheetViews>
    <sheetView zoomScaleNormal="100" zoomScaleSheetLayoutView="115" workbookViewId="0">
      <selection activeCell="B10" sqref="B10"/>
    </sheetView>
  </sheetViews>
  <sheetFormatPr baseColWidth="10" defaultColWidth="8.85546875" defaultRowHeight="12.75" x14ac:dyDescent="0.2"/>
  <cols>
    <col min="1" max="1" width="12.85546875" style="91" customWidth="1"/>
    <col min="2" max="2" width="126" style="91" customWidth="1"/>
    <col min="3" max="3" width="8.85546875" style="91"/>
    <col min="4" max="5" width="17.7109375" style="91" customWidth="1"/>
    <col min="6" max="6" width="17.85546875" style="91" customWidth="1"/>
    <col min="7" max="16384" width="8.85546875" style="91"/>
  </cols>
  <sheetData>
    <row r="1" spans="1:2" ht="24" customHeight="1" thickBot="1" x14ac:dyDescent="0.25">
      <c r="A1" s="681" t="s">
        <v>122</v>
      </c>
      <c r="B1" s="682"/>
    </row>
    <row r="2" spans="1:2" s="159" customFormat="1" ht="23.25" customHeight="1" x14ac:dyDescent="0.2">
      <c r="A2" s="683" t="s">
        <v>209</v>
      </c>
      <c r="B2" s="684"/>
    </row>
    <row r="3" spans="1:2" ht="40.5" customHeight="1" x14ac:dyDescent="0.2">
      <c r="A3" s="395" t="s">
        <v>198</v>
      </c>
      <c r="B3" s="400" t="s">
        <v>194</v>
      </c>
    </row>
    <row r="4" spans="1:2" ht="36" customHeight="1" x14ac:dyDescent="0.2">
      <c r="A4" s="415" t="s">
        <v>199</v>
      </c>
      <c r="B4" s="93" t="s">
        <v>196</v>
      </c>
    </row>
    <row r="5" spans="1:2" ht="36" customHeight="1" thickBot="1" x14ac:dyDescent="0.25">
      <c r="A5" s="395" t="s">
        <v>213</v>
      </c>
      <c r="B5" s="398" t="s">
        <v>214</v>
      </c>
    </row>
    <row r="6" spans="1:2" ht="23.25" customHeight="1" x14ac:dyDescent="0.2">
      <c r="A6" s="685" t="s">
        <v>195</v>
      </c>
      <c r="B6" s="686"/>
    </row>
    <row r="7" spans="1:2" ht="21.75" customHeight="1" x14ac:dyDescent="0.2">
      <c r="A7" s="394" t="s">
        <v>134</v>
      </c>
      <c r="B7" s="259"/>
    </row>
    <row r="8" spans="1:2" ht="37.5" customHeight="1" x14ac:dyDescent="0.2">
      <c r="A8" s="92">
        <v>1</v>
      </c>
      <c r="B8" s="400" t="s">
        <v>197</v>
      </c>
    </row>
    <row r="9" spans="1:2" ht="22.5" customHeight="1" x14ac:dyDescent="0.25">
      <c r="A9" s="394" t="s">
        <v>132</v>
      </c>
      <c r="B9" s="258"/>
    </row>
    <row r="10" spans="1:2" ht="130.5" customHeight="1" x14ac:dyDescent="0.2">
      <c r="A10" s="399">
        <f>+A8+1</f>
        <v>2</v>
      </c>
      <c r="B10" s="93" t="s">
        <v>210</v>
      </c>
    </row>
    <row r="11" spans="1:2" ht="27" customHeight="1" x14ac:dyDescent="0.2">
      <c r="A11" s="399">
        <f>+A10+1</f>
        <v>3</v>
      </c>
      <c r="B11" s="93" t="s">
        <v>200</v>
      </c>
    </row>
    <row r="12" spans="1:2" ht="23.25" customHeight="1" x14ac:dyDescent="0.2">
      <c r="A12" s="399">
        <f t="shared" ref="A12:A13" si="0">+A11+1</f>
        <v>4</v>
      </c>
      <c r="B12" s="93" t="s">
        <v>207</v>
      </c>
    </row>
    <row r="13" spans="1:2" ht="114" customHeight="1" x14ac:dyDescent="0.2">
      <c r="A13" s="399">
        <f t="shared" si="0"/>
        <v>5</v>
      </c>
      <c r="B13" s="93" t="s">
        <v>208</v>
      </c>
    </row>
    <row r="14" spans="1:2" ht="22.5" customHeight="1" x14ac:dyDescent="0.2">
      <c r="A14" s="394" t="s">
        <v>133</v>
      </c>
      <c r="B14" s="259"/>
    </row>
    <row r="15" spans="1:2" ht="54.75" customHeight="1" x14ac:dyDescent="0.2">
      <c r="A15" s="399">
        <f>+A13+1</f>
        <v>6</v>
      </c>
      <c r="B15" s="93" t="s">
        <v>201</v>
      </c>
    </row>
    <row r="16" spans="1:2" ht="23.25" customHeight="1" x14ac:dyDescent="0.2">
      <c r="A16" s="399">
        <f t="shared" ref="A16:A18" si="1">+A15+1</f>
        <v>7</v>
      </c>
      <c r="B16" s="93" t="s">
        <v>202</v>
      </c>
    </row>
    <row r="17" spans="1:6" ht="24.75" customHeight="1" x14ac:dyDescent="0.2">
      <c r="A17" s="399">
        <f t="shared" si="1"/>
        <v>8</v>
      </c>
      <c r="B17" s="93" t="s">
        <v>203</v>
      </c>
    </row>
    <row r="18" spans="1:6" ht="24.75" customHeight="1" x14ac:dyDescent="0.2">
      <c r="A18" s="399">
        <f t="shared" si="1"/>
        <v>9</v>
      </c>
      <c r="B18" s="93" t="s">
        <v>204</v>
      </c>
    </row>
    <row r="19" spans="1:6" ht="21.75" customHeight="1" x14ac:dyDescent="0.2">
      <c r="A19" s="394" t="s">
        <v>134</v>
      </c>
      <c r="B19" s="259"/>
    </row>
    <row r="20" spans="1:6" ht="40.5" customHeight="1" thickBot="1" x14ac:dyDescent="0.25">
      <c r="A20" s="92">
        <f>+A18+1</f>
        <v>10</v>
      </c>
      <c r="B20" s="398" t="s">
        <v>205</v>
      </c>
    </row>
    <row r="21" spans="1:6" ht="52.5" customHeight="1" thickBot="1" x14ac:dyDescent="0.25">
      <c r="A21" s="397" t="s">
        <v>123</v>
      </c>
      <c r="B21" s="260" t="s">
        <v>206</v>
      </c>
      <c r="E21" s="11"/>
      <c r="F21" s="11"/>
    </row>
    <row r="24" spans="1:6" ht="17.25" customHeight="1" x14ac:dyDescent="0.2">
      <c r="A24" s="396" t="s">
        <v>93</v>
      </c>
      <c r="B24" s="396" t="s">
        <v>92</v>
      </c>
    </row>
    <row r="25" spans="1:6" x14ac:dyDescent="0.2">
      <c r="A25" s="94" t="s">
        <v>94</v>
      </c>
      <c r="B25" s="94" t="s">
        <v>72</v>
      </c>
    </row>
    <row r="26" spans="1:6" x14ac:dyDescent="0.2">
      <c r="A26" s="94" t="s">
        <v>95</v>
      </c>
      <c r="B26" s="94" t="s">
        <v>72</v>
      </c>
    </row>
    <row r="27" spans="1:6" x14ac:dyDescent="0.2">
      <c r="A27" s="94" t="s">
        <v>97</v>
      </c>
      <c r="B27" s="95" t="s">
        <v>98</v>
      </c>
    </row>
    <row r="28" spans="1:6" ht="36" x14ac:dyDescent="0.2">
      <c r="A28" s="96">
        <v>2.1</v>
      </c>
      <c r="B28" s="97" t="s">
        <v>63</v>
      </c>
    </row>
    <row r="29" spans="1:6" x14ac:dyDescent="0.2">
      <c r="A29" s="98" t="s">
        <v>99</v>
      </c>
      <c r="B29" s="98" t="s">
        <v>64</v>
      </c>
    </row>
    <row r="30" spans="1:6" x14ac:dyDescent="0.2">
      <c r="A30" s="98" t="s">
        <v>100</v>
      </c>
      <c r="B30" s="98" t="s">
        <v>47</v>
      </c>
    </row>
    <row r="31" spans="1:6" ht="24" x14ac:dyDescent="0.2">
      <c r="A31" s="99" t="s">
        <v>101</v>
      </c>
      <c r="B31" s="98" t="s">
        <v>66</v>
      </c>
    </row>
    <row r="32" spans="1:6" x14ac:dyDescent="0.2">
      <c r="A32" s="100" t="s">
        <v>102</v>
      </c>
      <c r="B32" s="100" t="s">
        <v>32</v>
      </c>
    </row>
    <row r="33" spans="1:3" ht="24" x14ac:dyDescent="0.2">
      <c r="A33" s="101">
        <v>4</v>
      </c>
      <c r="B33" s="101" t="s">
        <v>103</v>
      </c>
    </row>
    <row r="34" spans="1:3" x14ac:dyDescent="0.2">
      <c r="A34" s="86" t="s">
        <v>104</v>
      </c>
      <c r="B34" s="86" t="s">
        <v>192</v>
      </c>
    </row>
    <row r="35" spans="1:3" x14ac:dyDescent="0.2">
      <c r="A35" s="86" t="s">
        <v>105</v>
      </c>
      <c r="B35" s="86" t="s">
        <v>116</v>
      </c>
    </row>
    <row r="36" spans="1:3" x14ac:dyDescent="0.2">
      <c r="A36" s="86" t="s">
        <v>106</v>
      </c>
      <c r="B36" s="86" t="s">
        <v>115</v>
      </c>
    </row>
    <row r="37" spans="1:3" ht="36" x14ac:dyDescent="0.2">
      <c r="A37" s="86" t="s">
        <v>107</v>
      </c>
      <c r="B37" s="86" t="s">
        <v>108</v>
      </c>
    </row>
    <row r="38" spans="1:3" ht="24" x14ac:dyDescent="0.2">
      <c r="A38" s="86" t="s">
        <v>109</v>
      </c>
      <c r="B38" s="86" t="s">
        <v>76</v>
      </c>
    </row>
    <row r="39" spans="1:3" x14ac:dyDescent="0.2">
      <c r="A39" s="86" t="s">
        <v>110</v>
      </c>
      <c r="B39" s="86" t="s">
        <v>117</v>
      </c>
    </row>
    <row r="40" spans="1:3" x14ac:dyDescent="0.2">
      <c r="A40" s="315" t="s">
        <v>111</v>
      </c>
      <c r="B40" s="315" t="s">
        <v>156</v>
      </c>
    </row>
    <row r="41" spans="1:3" x14ac:dyDescent="0.2">
      <c r="A41" s="316" t="s">
        <v>177</v>
      </c>
      <c r="B41" s="316" t="s">
        <v>180</v>
      </c>
    </row>
    <row r="42" spans="1:3" x14ac:dyDescent="0.2">
      <c r="A42" s="316" t="s">
        <v>161</v>
      </c>
      <c r="B42" s="316" t="s">
        <v>120</v>
      </c>
    </row>
    <row r="43" spans="1:3" x14ac:dyDescent="0.2">
      <c r="A43" s="316" t="s">
        <v>114</v>
      </c>
      <c r="B43" s="316" t="s">
        <v>121</v>
      </c>
    </row>
    <row r="44" spans="1:3" x14ac:dyDescent="0.2">
      <c r="A44" s="102" t="s">
        <v>171</v>
      </c>
      <c r="B44" s="102" t="s">
        <v>112</v>
      </c>
    </row>
    <row r="45" spans="1:3" x14ac:dyDescent="0.2">
      <c r="A45" s="102" t="s">
        <v>172</v>
      </c>
      <c r="B45" s="103" t="s">
        <v>113</v>
      </c>
    </row>
    <row r="46" spans="1:3" x14ac:dyDescent="0.2">
      <c r="A46" s="103" t="s">
        <v>173</v>
      </c>
      <c r="B46" s="103" t="s">
        <v>118</v>
      </c>
    </row>
    <row r="47" spans="1:3" x14ac:dyDescent="0.2">
      <c r="A47" s="103" t="s">
        <v>174</v>
      </c>
      <c r="B47" s="103" t="s">
        <v>119</v>
      </c>
    </row>
    <row r="48" spans="1:3" ht="13.5" thickBot="1" x14ac:dyDescent="0.25">
      <c r="A48" s="319"/>
      <c r="B48" s="319"/>
      <c r="C48" s="11"/>
    </row>
    <row r="49" spans="1:6" ht="27.75" customHeight="1" thickBot="1" x14ac:dyDescent="0.25">
      <c r="A49" s="256"/>
      <c r="B49" s="257"/>
      <c r="D49" s="261"/>
      <c r="E49" s="267" t="s">
        <v>125</v>
      </c>
      <c r="F49" s="262" t="s">
        <v>127</v>
      </c>
    </row>
    <row r="50" spans="1:6" ht="45" customHeight="1" thickBot="1" x14ac:dyDescent="0.25">
      <c r="A50" s="256"/>
      <c r="B50" s="257" t="s">
        <v>135</v>
      </c>
      <c r="C50" s="12"/>
      <c r="D50" s="272" t="s">
        <v>126</v>
      </c>
      <c r="E50" s="268" t="s">
        <v>128</v>
      </c>
      <c r="F50" s="266" t="s">
        <v>129</v>
      </c>
    </row>
    <row r="51" spans="1:6" ht="21.75" customHeight="1" x14ac:dyDescent="0.2">
      <c r="A51" s="256"/>
      <c r="B51" s="257"/>
      <c r="C51" s="12"/>
      <c r="D51" s="273" t="s">
        <v>4</v>
      </c>
      <c r="E51" s="269">
        <v>4</v>
      </c>
      <c r="F51" s="265" t="s">
        <v>136</v>
      </c>
    </row>
    <row r="52" spans="1:6" ht="21.75" customHeight="1" x14ac:dyDescent="0.2">
      <c r="A52" s="256"/>
      <c r="B52" s="257"/>
      <c r="C52" s="12"/>
      <c r="D52" s="274" t="s">
        <v>5</v>
      </c>
      <c r="E52" s="270">
        <v>3</v>
      </c>
      <c r="F52" s="263" t="s">
        <v>137</v>
      </c>
    </row>
    <row r="53" spans="1:6" ht="21.75" customHeight="1" x14ac:dyDescent="0.2">
      <c r="A53" s="256"/>
      <c r="B53" s="257"/>
      <c r="C53" s="12"/>
      <c r="D53" s="275" t="s">
        <v>42</v>
      </c>
      <c r="E53" s="270">
        <v>2</v>
      </c>
      <c r="F53" s="263" t="s">
        <v>138</v>
      </c>
    </row>
    <row r="54" spans="1:6" ht="21.75" customHeight="1" x14ac:dyDescent="0.2">
      <c r="A54" s="256"/>
      <c r="B54" s="257"/>
      <c r="C54" s="12"/>
      <c r="D54" s="276" t="s">
        <v>79</v>
      </c>
      <c r="E54" s="270">
        <v>1</v>
      </c>
      <c r="F54" s="263" t="s">
        <v>131</v>
      </c>
    </row>
    <row r="55" spans="1:6" ht="21.75" customHeight="1" thickBot="1" x14ac:dyDescent="0.25">
      <c r="A55" s="256"/>
      <c r="B55" s="257"/>
      <c r="C55" s="12"/>
      <c r="D55" s="277" t="s">
        <v>19</v>
      </c>
      <c r="E55" s="271" t="s">
        <v>130</v>
      </c>
      <c r="F55" s="264" t="s">
        <v>130</v>
      </c>
    </row>
  </sheetData>
  <sheetProtection password="CC15" sheet="1" objects="1" scenarios="1" formatRows="0"/>
  <mergeCells count="3">
    <mergeCell ref="A1:B1"/>
    <mergeCell ref="A2:B2"/>
    <mergeCell ref="A6:B6"/>
  </mergeCells>
  <phoneticPr fontId="1" type="noConversion"/>
  <conditionalFormatting sqref="A25:B26 B40">
    <cfRule type="cellIs" dxfId="59" priority="69" operator="equal">
      <formula>$N$6</formula>
    </cfRule>
    <cfRule type="cellIs" dxfId="58" priority="70" operator="equal">
      <formula>#REF!</formula>
    </cfRule>
    <cfRule type="cellIs" dxfId="57" priority="71" operator="equal">
      <formula>$N$4</formula>
    </cfRule>
    <cfRule type="cellIs" dxfId="56" priority="72" operator="equal">
      <formula>$N$3</formula>
    </cfRule>
  </conditionalFormatting>
  <conditionalFormatting sqref="A27">
    <cfRule type="cellIs" dxfId="55" priority="65" operator="equal">
      <formula>$N$6</formula>
    </cfRule>
    <cfRule type="cellIs" dxfId="54" priority="66" operator="equal">
      <formula>#REF!</formula>
    </cfRule>
    <cfRule type="cellIs" dxfId="53" priority="67" operator="equal">
      <formula>$N$4</formula>
    </cfRule>
    <cfRule type="cellIs" dxfId="52" priority="68" operator="equal">
      <formula>$N$3</formula>
    </cfRule>
  </conditionalFormatting>
  <conditionalFormatting sqref="A28">
    <cfRule type="cellIs" dxfId="51" priority="61" operator="equal">
      <formula>$N$6</formula>
    </cfRule>
    <cfRule type="cellIs" dxfId="50" priority="62" operator="equal">
      <formula>#REF!</formula>
    </cfRule>
    <cfRule type="cellIs" dxfId="49" priority="63" operator="equal">
      <formula>$N$4</formula>
    </cfRule>
    <cfRule type="cellIs" dxfId="48" priority="64" operator="equal">
      <formula>$N$3</formula>
    </cfRule>
  </conditionalFormatting>
  <conditionalFormatting sqref="A32:B32">
    <cfRule type="cellIs" dxfId="47" priority="57" operator="equal">
      <formula>$N$6</formula>
    </cfRule>
    <cfRule type="cellIs" dxfId="46" priority="58" operator="equal">
      <formula>#REF!</formula>
    </cfRule>
    <cfRule type="cellIs" dxfId="45" priority="59" operator="equal">
      <formula>$N$4</formula>
    </cfRule>
    <cfRule type="cellIs" dxfId="44" priority="60" operator="equal">
      <formula>$N$3</formula>
    </cfRule>
  </conditionalFormatting>
  <conditionalFormatting sqref="A35:B35">
    <cfRule type="cellIs" dxfId="43" priority="41" operator="equal">
      <formula>$N$6</formula>
    </cfRule>
    <cfRule type="cellIs" dxfId="42" priority="42" operator="equal">
      <formula>#REF!</formula>
    </cfRule>
    <cfRule type="cellIs" dxfId="41" priority="43" operator="equal">
      <formula>$N$4</formula>
    </cfRule>
    <cfRule type="cellIs" dxfId="40" priority="44" operator="equal">
      <formula>$N$3</formula>
    </cfRule>
  </conditionalFormatting>
  <conditionalFormatting sqref="A33:B33">
    <cfRule type="cellIs" dxfId="39" priority="49" operator="equal">
      <formula>$N$6</formula>
    </cfRule>
    <cfRule type="cellIs" dxfId="38" priority="50" operator="equal">
      <formula>#REF!</formula>
    </cfRule>
    <cfRule type="cellIs" dxfId="37" priority="51" operator="equal">
      <formula>$N$4</formula>
    </cfRule>
    <cfRule type="cellIs" dxfId="36" priority="52" operator="equal">
      <formula>$N$3</formula>
    </cfRule>
  </conditionalFormatting>
  <conditionalFormatting sqref="A34:B34">
    <cfRule type="cellIs" dxfId="35" priority="45" operator="equal">
      <formula>$N$6</formula>
    </cfRule>
    <cfRule type="cellIs" dxfId="34" priority="46" operator="equal">
      <formula>#REF!</formula>
    </cfRule>
    <cfRule type="cellIs" dxfId="33" priority="47" operator="equal">
      <formula>$N$4</formula>
    </cfRule>
    <cfRule type="cellIs" dxfId="32" priority="48" operator="equal">
      <formula>$N$3</formula>
    </cfRule>
  </conditionalFormatting>
  <conditionalFormatting sqref="A36:B36">
    <cfRule type="cellIs" dxfId="31" priority="37" operator="equal">
      <formula>$N$6</formula>
    </cfRule>
    <cfRule type="cellIs" dxfId="30" priority="38" operator="equal">
      <formula>#REF!</formula>
    </cfRule>
    <cfRule type="cellIs" dxfId="29" priority="39" operator="equal">
      <formula>$N$4</formula>
    </cfRule>
    <cfRule type="cellIs" dxfId="28" priority="40" operator="equal">
      <formula>$N$3</formula>
    </cfRule>
  </conditionalFormatting>
  <conditionalFormatting sqref="A37:B37">
    <cfRule type="cellIs" dxfId="27" priority="33" operator="equal">
      <formula>$N$6</formula>
    </cfRule>
    <cfRule type="cellIs" dxfId="26" priority="34" operator="equal">
      <formula>#REF!</formula>
    </cfRule>
    <cfRule type="cellIs" dxfId="25" priority="35" operator="equal">
      <formula>$N$4</formula>
    </cfRule>
    <cfRule type="cellIs" dxfId="24" priority="36" operator="equal">
      <formula>$N$3</formula>
    </cfRule>
  </conditionalFormatting>
  <conditionalFormatting sqref="A38:B38">
    <cfRule type="cellIs" dxfId="23" priority="29" operator="equal">
      <formula>$N$6</formula>
    </cfRule>
    <cfRule type="cellIs" dxfId="22" priority="30" operator="equal">
      <formula>#REF!</formula>
    </cfRule>
    <cfRule type="cellIs" dxfId="21" priority="31" operator="equal">
      <formula>$N$4</formula>
    </cfRule>
    <cfRule type="cellIs" dxfId="20" priority="32" operator="equal">
      <formula>$N$3</formula>
    </cfRule>
  </conditionalFormatting>
  <conditionalFormatting sqref="A39:B39">
    <cfRule type="cellIs" dxfId="19" priority="25" operator="equal">
      <formula>$N$6</formula>
    </cfRule>
    <cfRule type="cellIs" dxfId="18" priority="26" operator="equal">
      <formula>#REF!</formula>
    </cfRule>
    <cfRule type="cellIs" dxfId="17" priority="27" operator="equal">
      <formula>$N$4</formula>
    </cfRule>
    <cfRule type="cellIs" dxfId="16" priority="28" operator="equal">
      <formula>$N$3</formula>
    </cfRule>
  </conditionalFormatting>
  <conditionalFormatting sqref="A44">
    <cfRule type="cellIs" dxfId="15" priority="21" operator="equal">
      <formula>$N$6</formula>
    </cfRule>
    <cfRule type="cellIs" dxfId="14" priority="22" operator="equal">
      <formula>#REF!</formula>
    </cfRule>
    <cfRule type="cellIs" dxfId="13" priority="23" operator="equal">
      <formula>$N$4</formula>
    </cfRule>
    <cfRule type="cellIs" dxfId="12" priority="24" operator="equal">
      <formula>$N$3</formula>
    </cfRule>
  </conditionalFormatting>
  <conditionalFormatting sqref="B44">
    <cfRule type="cellIs" dxfId="11" priority="17" operator="equal">
      <formula>$N$6</formula>
    </cfRule>
    <cfRule type="cellIs" dxfId="10" priority="18" operator="equal">
      <formula>#REF!</formula>
    </cfRule>
    <cfRule type="cellIs" dxfId="9" priority="19" operator="equal">
      <formula>$N$4</formula>
    </cfRule>
    <cfRule type="cellIs" dxfId="8" priority="20" operator="equal">
      <formula>$N$3</formula>
    </cfRule>
  </conditionalFormatting>
  <conditionalFormatting sqref="A45">
    <cfRule type="cellIs" dxfId="7" priority="13" operator="equal">
      <formula>$N$6</formula>
    </cfRule>
    <cfRule type="cellIs" dxfId="6" priority="14" operator="equal">
      <formula>#REF!</formula>
    </cfRule>
    <cfRule type="cellIs" dxfId="5" priority="15" operator="equal">
      <formula>$N$4</formula>
    </cfRule>
    <cfRule type="cellIs" dxfId="4" priority="16" operator="equal">
      <formula>$N$3</formula>
    </cfRule>
  </conditionalFormatting>
  <conditionalFormatting sqref="A40">
    <cfRule type="cellIs" dxfId="3" priority="1" operator="equal">
      <formula>$N$6</formula>
    </cfRule>
    <cfRule type="cellIs" dxfId="2" priority="2" operator="equal">
      <formula>#REF!</formula>
    </cfRule>
    <cfRule type="cellIs" dxfId="1" priority="3" operator="equal">
      <formula>$N$4</formula>
    </cfRule>
    <cfRule type="cellIs" dxfId="0" priority="4" operator="equal">
      <formula>$N$3</formula>
    </cfRule>
  </conditionalFormatting>
  <pageMargins left="0.75" right="0.75" top="1" bottom="1" header="0.5" footer="0.5"/>
  <pageSetup paperSize="9" scale="95" orientation="landscape" r:id="rId1"/>
  <headerFooter alignWithMargins="0"/>
  <rowBreaks count="1" manualBreakCount="1">
    <brk id="24" max="16383" man="1"/>
  </rowBreak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lcf76f155ced4ddcb4097134ff3c332f xmlns="aae392d7-57a0-4b24-8daa-c80f13e09d5d">
      <Terms xmlns="http://schemas.microsoft.com/office/infopath/2007/PartnerControls"/>
    </lcf76f155ced4ddcb4097134ff3c332f>
    <TaxCatchAll xmlns="236e074f-7ece-421d-94d4-6456559d5f57"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69078B7E1BE2644A0A5E49AE22A818C" ma:contentTypeVersion="18" ma:contentTypeDescription="Crée un document." ma:contentTypeScope="" ma:versionID="b62686128d86a49887621d53132eabe3">
  <xsd:schema xmlns:xsd="http://www.w3.org/2001/XMLSchema" xmlns:xs="http://www.w3.org/2001/XMLSchema" xmlns:p="http://schemas.microsoft.com/office/2006/metadata/properties" xmlns:ns2="aae392d7-57a0-4b24-8daa-c80f13e09d5d" xmlns:ns3="236e074f-7ece-421d-94d4-6456559d5f57" targetNamespace="http://schemas.microsoft.com/office/2006/metadata/properties" ma:root="true" ma:fieldsID="c42eb0b93ea19d4a38f9ceae3d49928d" ns2:_="" ns3:_="">
    <xsd:import namespace="aae392d7-57a0-4b24-8daa-c80f13e09d5d"/>
    <xsd:import namespace="236e074f-7ece-421d-94d4-6456559d5f5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LengthInSecond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e392d7-57a0-4b24-8daa-c80f13e09d5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2"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Balises d’images" ma:readOnly="false" ma:fieldId="{5cf76f15-5ced-4ddc-b409-7134ff3c332f}" ma:taxonomyMulti="true" ma:sspId="1c2e55a2-83dd-4793-92eb-b822313f360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36e074f-7ece-421d-94d4-6456559d5f57"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21" nillable="true" ma:displayName="Taxonomy Catch All Column" ma:hidden="true" ma:list="{2de70dc1-2972-4ab6-9298-e5cda041c8d6}" ma:internalName="TaxCatchAll" ma:showField="CatchAllData" ma:web="236e074f-7ece-421d-94d4-6456559d5f5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789124-D42E-41EA-9C34-CFE157928930}">
  <ds:schemaRefs>
    <ds:schemaRef ds:uri="http://purl.org/dc/terms/"/>
    <ds:schemaRef ds:uri="http://schemas.openxmlformats.org/package/2006/metadata/core-properties"/>
    <ds:schemaRef ds:uri="http://schemas.microsoft.com/office/2006/documentManagement/types"/>
    <ds:schemaRef ds:uri="http://schemas.microsoft.com/sharepoint/v3"/>
    <ds:schemaRef ds:uri="http://schemas.microsoft.com/office/infopath/2007/PartnerControls"/>
    <ds:schemaRef ds:uri="http://www.w3.org/XML/1998/namespace"/>
    <ds:schemaRef ds:uri="http://schemas.microsoft.com/office/2006/metadata/properties"/>
    <ds:schemaRef ds:uri="http://purl.org/dc/dcmitype/"/>
    <ds:schemaRef ds:uri="http://purl.org/dc/elements/1.1/"/>
  </ds:schemaRefs>
</ds:datastoreItem>
</file>

<file path=customXml/itemProps2.xml><?xml version="1.0" encoding="utf-8"?>
<ds:datastoreItem xmlns:ds="http://schemas.openxmlformats.org/officeDocument/2006/customXml" ds:itemID="{F05C8FF2-37EA-4042-A6CB-7136DC3E3313}">
  <ds:schemaRefs>
    <ds:schemaRef ds:uri="http://schemas.microsoft.com/sharepoint/v3/contenttype/forms"/>
  </ds:schemaRefs>
</ds:datastoreItem>
</file>

<file path=customXml/itemProps3.xml><?xml version="1.0" encoding="utf-8"?>
<ds:datastoreItem xmlns:ds="http://schemas.openxmlformats.org/officeDocument/2006/customXml" ds:itemID="{EA0A6691-2F2D-43DD-978D-9820A07F1A7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5</vt:i4>
      </vt:variant>
      <vt:variant>
        <vt:lpstr>Plages nommées</vt:lpstr>
      </vt:variant>
      <vt:variant>
        <vt:i4>5</vt:i4>
      </vt:variant>
    </vt:vector>
  </HeadingPairs>
  <TitlesOfParts>
    <vt:vector size="10" baseType="lpstr">
      <vt:lpstr>Profile</vt:lpstr>
      <vt:lpstr>Register</vt:lpstr>
      <vt:lpstr>Questionnaire</vt:lpstr>
      <vt:lpstr>Cuestionario traducido</vt:lpstr>
      <vt:lpstr>Guidance</vt:lpstr>
      <vt:lpstr>Questionnaire!Impression_des_titres</vt:lpstr>
      <vt:lpstr>Register!Impression_des_titres</vt:lpstr>
      <vt:lpstr>Profile!Zone_d_impression</vt:lpstr>
      <vt:lpstr>Questionnaire!Zone_d_impression</vt:lpstr>
      <vt:lpstr>Register!Zone_d_impression</vt:lpstr>
    </vt:vector>
  </TitlesOfParts>
  <Company>European Commission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PF</dc:creator>
  <cp:lastModifiedBy>FREGUIN-GRESH</cp:lastModifiedBy>
  <cp:lastPrinted>2015-09-16T12:49:58Z</cp:lastPrinted>
  <dcterms:created xsi:type="dcterms:W3CDTF">2012-01-04T16:00:22Z</dcterms:created>
  <dcterms:modified xsi:type="dcterms:W3CDTF">2022-04-20T10:30:42Z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0x0101005CA2A9247B253747B25D6529A116ACA7</vt:lpwstr>
  </property>
</Properties>
</file>