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<sst xmlns="http://schemas.openxmlformats.org/spreadsheetml/2006/main" count="469" uniqueCount="279">
  <si>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</si>
  <si>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</si>
  <si>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mango|lime</t>
  </si>
  <si>
    <t xml:space="preserve">Country :</t>
  </si>
  <si>
    <t xml:space="preserve">Guinea-Bissau</t>
  </si>
  <si>
    <t xml:space="preserve">Date last modif.</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</si>
  <si>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</si>
  <si>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</si>
  <si>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</si>
  <si>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</si>
  <si>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</si>
  <si>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</si>
  <si>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</si>
  <si>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</si>
  <si>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</si>
  <si>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</si>
  <si>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</si>
  <si>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</si>
  <si>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</si>
  <si>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</si>
  <si>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</si>
  <si>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</si>
  <si>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</si>
  <si>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</si>
  <si>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</si>
  <si>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</si>
  <si>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</si>
  <si>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</si>
  <si>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</si>
  <si>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</si>
  <si>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</si>
  <si>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 </t>
  </si>
  <si>
    <t xml:space="preserve">↑</t>
  </si>
  <si>
    <t xml:space="preserve">High</t>
  </si>
  <si>
    <t xml:space="preserve">↓</t>
  </si>
  <si>
    <t xml:space="preserve">↔</t>
  </si>
  <si>
    <t xml:space="preserve">Average</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</si>
  <si>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</si>
  <si>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</si>
  <si>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</si>
  <si>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</si>
  <si>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</si>
  <si>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</si>
  <si>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</si>
  <si>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A empresa tem uma advogada responsável pelo cumprimentos das normas legais internacionais em vigor.</t>
  </si>
  <si>
    <t xml:space="preserve">Moderate/Low</t>
  </si>
  <si>
    <t xml:space="preserve">1.1.2 Is freedom of association allowed and effective (collective bargaining)?</t>
  </si>
  <si>
    <t xml:space="preserve">A empresa fomentou a criação da associação AGRIECO  que tem como associados proprietários da região a quem comprou manga em 2016.</t>
  </si>
  <si>
    <t xml:space="preserve">Not at all</t>
  </si>
  <si>
    <t xml:space="preserve">1.1.3 To what extent do workers benefit from enforceable and fair contracts </t>
  </si>
  <si>
    <t xml:space="preserve">A empresa tenta cumprir as regras de contratação do país ainda que surjam problemas com a falta de legalização dos trabalhadores o que os impede de ter acesso à segurança social. Só descontam para a segurança social a partir do 2º ano.</t>
  </si>
  <si>
    <t xml:space="preserve">n/a</t>
  </si>
  <si>
    <t xml:space="preserve">1.1.4 To what extent are risks of forced labour in any segment of the value chain minimised?</t>
  </si>
  <si>
    <t xml:space="preserve">Não há trabalho forçado na Guiné-Bissau</t>
  </si>
  <si>
    <t xml:space="preserve">1.1.5 To what extent are any risks of discrimination in employment for specific categories of the population minimised? </t>
  </si>
  <si>
    <t xml:space="preserve">Os responsáveis da empresa referem não haver discriminação por género ainda que as mulheres refiram que existem categorias com salários diferenciados a que as mulheres não acedem</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</si>
  <si>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</si>
  <si>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</si>
  <si>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</si>
  <si>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</si>
  <si>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</si>
  <si>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Não há trabalho efetuado por crianças.</t>
  </si>
  <si>
    <t xml:space="preserve">Cf: Guidance</t>
  </si>
  <si>
    <t xml:space="preserve">1.2.2 Are children protected from exposure to harmful jobs?</t>
  </si>
  <si>
    <t xml:space="preserve">1.3 Job safety</t>
  </si>
  <si>
    <t xml:space="preserve">1.3.1 Degree of protection from accidents and health damages (in any segment of the value chain)?</t>
  </si>
  <si>
    <t xml:space="preserve">São feitas ações de sensibilização para as tarefas mais perigosas (por exemplo, uso de motosserra).
As próprias ferramentas de trabalho são menos agressivas do que as utilizadas pelas populações nas suas propriedades (não utilização de catanas).</t>
  </si>
  <si>
    <t xml:space="preserve">1.4 Attractiveness</t>
  </si>
  <si>
    <t xml:space="preserve">1.4.1 To what extent are remunerations in accordance with local standards?</t>
  </si>
  <si>
    <t xml:space="preserve">Os salários são pagos em numerário e em géneros alimentares de acordo com o que é usual no que se refere ao trabalho agrícola da Guiné-Bissau. Os valores pagos pela Frutas e Legumes são inferiores aos que são acordados informalmente na região para mesmas atividades. De acordo com populações locais inquiridas  esses valores justificam a sua não adesão à Frutas e Legumes. </t>
  </si>
  <si>
    <t xml:space="preserve">1.4.2 Are conditions of activities attractive for youth?</t>
  </si>
  <si>
    <t xml:space="preserve">Os jovens preferem trabalhar de forma esporádica (à tarefa) conseguindo melhor pagamento. Quando está associada formação relacionada com acrividades específicas (i.e. controle de qualidade) já a F&amp;L é atrativa para jovens</t>
  </si>
  <si>
    <t xml:space="preserve">2. LAND &amp; WATER RIGHTS</t>
  </si>
  <si>
    <t xml:space="preserve">2.1 Adherence to VGGT </t>
  </si>
  <si>
    <t xml:space="preserve">2.1.1 Do the companies/institutions involved in the value chain declare adhering to the VGGT?</t>
  </si>
  <si>
    <t xml:space="preserve">Esta empresa adquiriu a propriedade da empresa AGRIBISSAU que por sua vez não ocupou ou comprou a sua propriedade, logo não há conflitos ligados à propriedade da terra.</t>
  </si>
  <si>
    <t xml:space="preserve">2.1.2 If large scale investments for land aquisition are at stake, do the involved companies/institutions apply the 'Guide to due diligence of agribusiness projects that affect land and property rights'?</t>
  </si>
  <si>
    <t xml:space="preserve">2.2 Transparency, participation and consultation</t>
  </si>
  <si>
    <t xml:space="preserve">2.2.1  Level of prior disclosure of project related information to local stakeholders?</t>
  </si>
  <si>
    <t xml:space="preserve">A propriedade é privada e pertence aos investidores. No entanto no ano de 2016 a empresa comprou manga aos propietários da AGRIECO e a alguns ponteiros (proprietários de maior dimensão) de acordo com o seu próprio plano estratégico que escapa ao contolo dos produtores.</t>
  </si>
  <si>
    <t xml:space="preserve">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</si>
  <si>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</si>
  <si>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</si>
  <si>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 xml:space="preserve">A associação AGRIECO foi consultada pela F&amp;L para definir  as condições de aquisição dos frutos</t>
  </si>
  <si>
    <t xml:space="preserve">2.3  Equity,compensation and justice</t>
  </si>
  <si>
    <t xml:space="preserve">2.3.1  Do the locally applied rules promote secure and equitable tenure rights or access to land and water?</t>
  </si>
  <si>
    <t xml:space="preserve">A propriedade é privada e pertence aos investidores. </t>
  </si>
  <si>
    <t xml:space="preserve">2.3.2 In case disruption of livelihoods is expected, have alternative strategies been considered?</t>
  </si>
  <si>
    <t xml:space="preserve">Quando confrontados com a possibilidade da empresa vir a tornar-se inviável e haver deslocalização, os investidores negam que tal possa acontecer. Não parece por isso haver alguma estratégia prevista para defesa das 150 famílias que vivem na propriedade e que ficarão numa situação de desproteção.</t>
  </si>
  <si>
    <t xml:space="preserve">2.3.3 Where expropriation is indispensable: is a system for ensuring fair and prompt compensation in place (in accordance with the national law and publically acknowledged as being fair)?  </t>
  </si>
  <si>
    <t xml:space="preserve">Não está prevista qualquer expropriação. Uma parte da propriedade da empresa está por ocupar.</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</si>
  <si>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</si>
  <si>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</si>
  <si>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</si>
  <si>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</si>
  <si>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Na prática as mulheres sentem que existem categorias profissionais a que não têm acesso. "Há várias categorias mas nós mulheres só temos acesso a uma categoria de trabalho" (fg mulheres F&amp;L). As mulheres veem o trabalho nesta empresa como uma forma de formação. "Não queremos ficar aqui. É para adqurirmos formação" (fg mulheres F&amp;L).</t>
  </si>
  <si>
    <t xml:space="preserve">3.1.2 To what extent are women active in the value chain (as producers, processors, workers, traders…)? </t>
  </si>
  <si>
    <t xml:space="preserve">As mulheres guineenses trabalham sobretudo na produção e na embalagem, a comercialização destina-se à exportação. Não intervêm nas tomadas de decisão.</t>
  </si>
  <si>
    <t xml:space="preserve">3.2 Access to resources and services</t>
  </si>
  <si>
    <t xml:space="preserve">3.2.1 Do women have ownership of assets (other than land)?</t>
  </si>
  <si>
    <t xml:space="preserve"> Na F&amp;L são apenas trabalhadoras assalariadas.</t>
  </si>
  <si>
    <t xml:space="preserve">3.2.2 Do women have equal land rights as men?</t>
  </si>
  <si>
    <t xml:space="preserve">Na F&amp;L são apenas trabalhadoras assalariadas</t>
  </si>
  <si>
    <t xml:space="preserve">3.2.3 Do women have access to credit?</t>
  </si>
  <si>
    <t xml:space="preserve">3.2.4 Do women have access to other services (extension services, inputs…)? </t>
  </si>
  <si>
    <t xml:space="preserve">3.3 Decision making</t>
  </si>
  <si>
    <t xml:space="preserve">3.3.1 To what extent do women take part in the decisions related to production?</t>
  </si>
  <si>
    <t xml:space="preserve">Ainda que sejam trabalhadoras assalariadas a realizar tarefas orientadas, haverá algum trabalho nos pomares que já saberiam executar antes de serem contratadas e que realizarão de forma minimamente autónoma. Por outro lado as mulheres dizem que quando têm alguma questão relacionada com o seu trabalho têm possibilidade de as colocar diretamente ao proprietário da F&amp;L. As mulheres têm esperança de vir a aumentar os seus rendimentos. As mulheres sentem que os homens beneficiam mais do trabalho na empresa (não só em termos económicos mas em termos de formação).</t>
  </si>
  <si>
    <t xml:space="preserve">3.3.2 To what extent are women autonomous in the organisation of their work?</t>
  </si>
  <si>
    <t xml:space="preserve">As mulheres dizem não ter sido iniciativa sua o trabalho na F&amp;L. Foi iniciativa dos maridos. Ainda que sejam trabalhadoras assalariadas a realizar tarefas orientadas, haverá algum trabalho nos pomares que já saberiam executar antes de serem contratadas e que realizarão de forma minimamente autónoma.</t>
  </si>
  <si>
    <t xml:space="preserve">3.3.3 Do women have control over income?</t>
  </si>
  <si>
    <t xml:space="preserve"> Só as mulheres que gerem sozinhas o agregado têm controle sobre o seu rendimento. O salário é pago mensalmente (45.000CFA). O proprietário da F&amp;L fez depender o aumento dos salários do aumento da produção. As mulheres tentam gerar algum rendimento extra vendo produtos das terras que o agregado possui nas suas aldeias de origem.A educação dos filhos é paga pelas mulheres.Na F&amp;L cada criança paga 500CFA por mês na escola da empresa.</t>
  </si>
  <si>
    <t xml:space="preserve">3.3.4 Do women earn independent income?</t>
  </si>
  <si>
    <t xml:space="preserve">As mulheres têm um contrato individual de trabalho. Só descontam para a segurança social apartir do segundo ano.</t>
  </si>
  <si>
    <t xml:space="preserve">3.2.5 Do women take part in decisions on the purchase, sale or transfer of assets?</t>
  </si>
  <si>
    <t xml:space="preserve">As mulheres são apenas assalariadas.</t>
  </si>
  <si>
    <t xml:space="preserve">3.4 Leadership and empowerment</t>
  </si>
  <si>
    <t xml:space="preserve">3.4.1 Are women members of groups, trade unions, farmers' organisations?</t>
  </si>
  <si>
    <t xml:space="preserve">Entre as  mulheres produtoras (responsáveis pelo agregado) que forneceram mangas em 2016 algumas são proprietárias e são presentemente membros da AGRIECO.</t>
  </si>
  <si>
    <t xml:space="preserve">3.4.2 Do women have leadership positions within the organisations they are part of? </t>
  </si>
  <si>
    <t xml:space="preserve">As mulheres associadas estão em minoria na AGRIECO mas têm alguma possibilidade de participação. As mulheres que estão ma empresa F&amp;L com os seus maridos dize, "se os nossos homens se despedirem nós também nos despedimos, saímos com eles" (fg mulheres F&amp;L).</t>
  </si>
  <si>
    <t xml:space="preserve">3.4.3 Do women have the power to influence services, territorial power and policy decision making? </t>
  </si>
  <si>
    <t xml:space="preserve">As mulheres assocadas estão em minoria na AGRIECO mas têm alguma possibilidade de participação</t>
  </si>
  <si>
    <t xml:space="preserve">3.4.4 Do women speak in public?</t>
  </si>
  <si>
    <t xml:space="preserve">Não parece haver dificuldade de participação. Reunimos com as mulheres que trabalham na produção que se expressaram abertamente.O mesmo se passou na reunião com a AGRIECO.</t>
  </si>
  <si>
    <t xml:space="preserve">3.5 Hardship and division of labour</t>
  </si>
  <si>
    <t xml:space="preserve">3.5.1 To what extent are the overall work loads of men and women equal (including domestic work and child care)?</t>
  </si>
  <si>
    <t xml:space="preserve">As mulheres acumulam o trabalho agrícola desempenhando tarefas identicas às dos homens com o trabalho doméstico que inclui tarefas muito exigentes como transporte de água e de lenha (caso das mulheres que vivem fora da propriedade da F&amp;L). Para além destas tarefas têm a seu cargo cuidar dos fllhos. As mulheres dizem sentir-se sobrecarrehadas com a acumulação do trabalho doméstico.</t>
  </si>
  <si>
    <t xml:space="preserve">3.5.2 Are risks of women being subject to strenuous work minimised (e.g. using labour saving technologies…)?</t>
  </si>
  <si>
    <t xml:space="preserve">O representante da F&amp;L ficou chocado com o facto de as mulheres se apresentarem no trabalho com os filhos bebés às costas não aceitando esse esforço na sua empresa.Para a resolução deste problema criou uma creche/infantário.</t>
  </si>
  <si>
    <t xml:space="preserve">4. FOOD AND NUTRITION SECURITY</t>
  </si>
  <si>
    <t xml:space="preserve">4.1 Availability of food </t>
  </si>
  <si>
    <t xml:space="preserve">4.1.1 Does the local production of food increase?
</t>
  </si>
  <si>
    <t xml:space="preserve">Há uma maior produção de produtos frutícolas mas estes destinam-se a mercados externos. Grande parte dos trabalhadores da empresa cultivam os seus terrenos nas suas aldeias (tabancas). Os principais cultivos são amendoim, feijão ainda que as produções anuais tendam a ser substituídas por caju e frutícolas.</t>
  </si>
  <si>
    <t xml:space="preserve">4.1.2 Are food supplies increasing on local markets? 
</t>
  </si>
  <si>
    <t xml:space="preserve">A produção dos pequenos e médios proprietários da região para a F&amp;L em 2016, melhorando algumas das práticas produtivas, poderá (por hipótese) ter tido efeitos positivos na produção para os mercados locais.</t>
  </si>
  <si>
    <t xml:space="preserve">4.2 Accessibility of food </t>
  </si>
  <si>
    <t xml:space="preserve">4.2.1 Do people have more income to allocate to food?  </t>
  </si>
  <si>
    <t xml:space="preserve">Os trabalhadores assalariados  gozam de uma estabilidade económica que lhes garante uma maior sustentabilidade alimentar. Recebem parte do pagamento em géneros alimentares (arroz, azeite, caldos de sabores, cebola, sardinhas em lata). Vendem a produção das suas hortas nos mercados locais gerando algum rendimento extra que utilizam na compra de alimentos.</t>
  </si>
  <si>
    <t xml:space="preserve">4.2.2 Are (relative) consumers food prices decreasing? </t>
  </si>
  <si>
    <t xml:space="preserve">Não temos possibilidade de o saber.</t>
  </si>
  <si>
    <t xml:space="preserve">4.3 Utilisation and nutritional adequacy </t>
  </si>
  <si>
    <t xml:space="preserve">4.3.1 Is the nutritional quality of available food improving?  
</t>
  </si>
  <si>
    <t xml:space="preserve">Os trabalhadores assalariados  gozam de uma estabilidade económica que lhes garante uma maior qualidade nutricional. </t>
  </si>
  <si>
    <t xml:space="preserve">4.3.2 Are nutritional practices being improved?</t>
  </si>
  <si>
    <t xml:space="preserve">Os trabalhadores assalariados gozam de uma estabilidade económica que lhes possibilita melhorar as suas práticas nutricionais.</t>
  </si>
  <si>
    <t xml:space="preserve">4.3.3 Is dietary diversity increased?</t>
  </si>
  <si>
    <t xml:space="preserve">Os trabalhadores assalariados  gozam de uma estabilidade económica que lhes garante uma dieta mais variada. Por outro lado, as mulheres referem que gostariam de variar mais a alimentação mas o facto de estarem a viver dentro da propriedade limita o seu acesso aos mercados locais. "A alimentação devia mudar. Um dia caldo de amendoim, noutro dia outro produto.Mais variedade. Aqui não há mercado. Só há estrada. Estamos longe de qualquer mercado. por vezes o patrão empresta o carro para irmos ao mercado que há às 4ªs feiras." (fg com mulheres da F&amp;L). </t>
  </si>
  <si>
    <t xml:space="preserve">4.4 Stability </t>
  </si>
  <si>
    <t xml:space="preserve">4.4.1 Is risk of periodic food shortage for household reduced?</t>
  </si>
  <si>
    <t xml:space="preserve">Sendo trabalhadores assalariados esse risco não existe.</t>
  </si>
  <si>
    <t xml:space="preserve">4.4.2 Is excessive food price variation reduced? </t>
  </si>
  <si>
    <t xml:space="preserve">Não conhecemos resposta de 4.2.2.</t>
  </si>
  <si>
    <t xml:space="preserve">5. SOCIAL CAPITAL</t>
  </si>
  <si>
    <t xml:space="preserve">5.1 Strength of producer organisations</t>
  </si>
  <si>
    <t xml:space="preserve">5.1.1 Do formal and informal farmer organisations /cooperatives participate in the value chain?</t>
  </si>
  <si>
    <t xml:space="preserve">A Associação AGRIECO foi criada pela F&amp;L , em parte para obtenção de financiamentos,esta associação de produtores só têm um papel interveniente na produção, negociando o preço de venda dos frutos à empresa. O dirigente da F&amp;L valoriza o processo associativo baseado na competitividade. "Se não te associado não há qualidade e quantidade. Se não te associas não consegues entrar na cadeia de valor" (entrevista Cristobal. proprietário F&amp;L).</t>
  </si>
  <si>
    <t xml:space="preserve">5.1.2 How inclusive is group/cooperative membership?</t>
  </si>
  <si>
    <t xml:space="preserve">Os produtores são incentivados a fazer parte da AGRIECO (homens e mulheres).</t>
  </si>
  <si>
    <t xml:space="preserve">5.1.3 Do groups have representative and accountable leadership? </t>
  </si>
  <si>
    <t xml:space="preserve">A AGRIECO tem um funcionamento associativo com uma estrutura de direção.</t>
  </si>
  <si>
    <t xml:space="preserve">5.1.4 Are farmer groups, cooperatives and associations able to negotiate in input or output markets?</t>
  </si>
  <si>
    <t xml:space="preserve">Os produtores da região negociaram em 2016 a venda da manga</t>
  </si>
  <si>
    <t xml:space="preserve">5.2 Information and confidence</t>
  </si>
  <si>
    <t xml:space="preserve">5.2.1 Do farmers in the value chain have access to information on agricultural practices, agricultural policies, and market prices? </t>
  </si>
  <si>
    <t xml:space="preserve">Os produtores locais têm participado em ações de formação sobre atividades ligadas ao tratamento dos pomares, não têm qualquer participação no que respeita a políticas agrícolas e preços de mercado praticados pela empresa</t>
  </si>
  <si>
    <t xml:space="preserve">5.2.2 To what extent is the relation between value chain actors perceived as trustworthy?</t>
  </si>
  <si>
    <t xml:space="preserve">Os produtores locais não só têm assistido nas últimas duas décadas à falência (por desistência do projeto) de empresas com a F&amp;L caso da própria AGRIBISSAU que é hoje a F&amp;L , como a própria F&amp;L ainda não tem um tempo suficiente de instalação que lhes dê confiança. Por outro lado se em 2016 a F&amp;L comprou manga em quantidade aos produtores em 2017 não o fez, há alguma expetativa quanto a relação futura.  As mulheres inquiridas no focus group referem que estão na F&amp;L para adquirirem formação e falam em deixar a empresa, um dia.</t>
  </si>
  <si>
    <t xml:space="preserve">5.3 Social involvement</t>
  </si>
  <si>
    <t xml:space="preserve">5.3.1 Do communities participate in decisions that impact their livelihood? </t>
  </si>
  <si>
    <t xml:space="preserve">A F&amp;L vem substituir uma empresa do mesmo tipo. Não houve ocupação de terras habitadas ou cuja propriedade foi reclamada. Houve por isso pouco impacto sobre os modos de vida das comunidades locais.</t>
  </si>
  <si>
    <t xml:space="preserve">5.3.2 Are there actions to ensure respect of traditional knowledge and resources?</t>
  </si>
  <si>
    <t xml:space="preserve">O pagamento em géneros em complemento do salário insere-se nas tradições locais. A composição multi-étnica dos trabalhadores locais denota um ambiente culturalmente inclusivo.</t>
  </si>
  <si>
    <t xml:space="preserve">5.3.3 Is there participation in voluntary communal activities for benefit of the community </t>
  </si>
  <si>
    <t xml:space="preserve">A F&amp;L fornece serviços (escola e saúde) mas não o faz voluntariamente, os utentes pagam por estes serviços. Na altura da visita estavam a iniciar atividades desportivas com os jovens.</t>
  </si>
  <si>
    <t xml:space="preserve">6. LIVING CONDITIONS</t>
  </si>
  <si>
    <t xml:space="preserve">6.1 Health services</t>
  </si>
  <si>
    <t xml:space="preserve">6.1.1 Do households have access to health facilities?</t>
  </si>
  <si>
    <t xml:space="preserve">Há um serviço de saúde básico (cuidados primários) e staff da empresa com formação em primeiros socorros.Nas situações mais sérias os trabalhadores são transportados ao hospital de Mansôa ou Bissau.</t>
  </si>
  <si>
    <t xml:space="preserve">6.1.2 Do households have access to health services?</t>
  </si>
  <si>
    <t xml:space="preserve">6.1.3  Are health services affordable for households?</t>
  </si>
  <si>
    <t xml:space="preserve">Nos hospitais só as crianças não pagam as consultas.</t>
  </si>
  <si>
    <t xml:space="preserve">6.2 Housing</t>
  </si>
  <si>
    <t xml:space="preserve">6.2.1 Do households have access to good quality accomodations?</t>
  </si>
  <si>
    <t xml:space="preserve">As habitações são em geral um pouco melhores das das aldeias. Há eletricidade para metade das habitações ainda que só por alguns períodos do dia. Parte dos trabalhadores vivem nas suas aldeias.</t>
  </si>
  <si>
    <t xml:space="preserve">6.2.2 Do households have access to good quality water and sanitation facilities? </t>
  </si>
  <si>
    <t xml:space="preserve">A água é canalizada mas não potável. Existem algumas instalações sanitárias (latrinas e cercos) colectivas.</t>
  </si>
  <si>
    <t xml:space="preserve">6.3 Education and training</t>
  </si>
  <si>
    <t xml:space="preserve">6.3.1 Is primary education accessible to households?</t>
  </si>
  <si>
    <t xml:space="preserve">Existe uma escola dentro da empresa frequentada por todas as crianças e até por crianças que vêm de fora (os pais não trabalham na empresa).Pagam 500 CFA por cada criança. As mulheres no entanto queixam-se da inexistência de instalações escolares, dado ser aproveitado um edifício que já teve outra finalidade."Escola própria não existe aquilo é um refeitório usado para descasque de caju" (fg mulheres da F&amp;L).</t>
  </si>
  <si>
    <t xml:space="preserve">6.3.2 Are secondary and/or vocational education accessible to households?</t>
  </si>
  <si>
    <t xml:space="preserve">Não existe escola secundária na propriedade da empresa, situando-se a mais próxima a cerca de 7 kms.</t>
  </si>
  <si>
    <t xml:space="preserve">6.3.3 Existence and quality of in-service vocational training provided by the investors in the value chain?
</t>
  </si>
  <si>
    <t xml:space="preserve">A empresa tem realizado formações tanto para os trabalhadores como para o exterior (práticas de produção).As mulheres referem-se à formação que adquirem na empresa enquanto executam o seu trabalho (i.e. técnicas de enxertia). </t>
  </si>
  <si>
    <t xml:space="preserve">6.4 Mobility ??????</t>
  </si>
  <si>
    <t xml:space="preserve">6.4.1  </t>
  </si>
  <si>
    <t xml:space="preserve">Please add justification.</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</si>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</sst>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0"/>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1">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7" fillId="2" borderId="3" xfId="0" applyFont="true" applyBorder="tru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false" indent="0" shrinkToFit="false"/>
      <protection locked="fals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fals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left" vertical="center"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false" indent="0" shrinkToFit="false"/>
      <protection locked="true" hidden="false"/>
    </xf>
    <xf numFmtId="164" fontId="12" fillId="3" borderId="9" xfId="0" applyFont="true" applyBorder="true" applyAlignment="true" applyProtection="false">
      <alignment horizontal="right" vertical="bottom" textRotation="0" wrapText="false" indent="0" shrinkToFit="false"/>
      <protection locked="true" hidden="false"/>
    </xf>
    <xf numFmtId="166" fontId="12" fillId="3" borderId="10" xfId="0" applyFont="true" applyBorder="true" applyAlignment="true" applyProtection="false">
      <alignment horizontal="left" vertical="bottom"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true" applyProtection="false">
      <alignment horizontal="center" vertical="center" textRotation="0" wrapText="false" indent="0" shrinkToFit="false"/>
      <protection locked="true" hidden="false"/>
    </xf>
    <xf numFmtId="164" fontId="12" fillId="3" borderId="13" xfId="0" applyFont="true" applyBorder="true" applyAlignment="true" applyProtection="false">
      <alignment horizontal="center" vertical="bottom" textRotation="0" wrapText="false" indent="0" shrinkToFit="false"/>
      <protection locked="true" hidden="false"/>
    </xf>
    <xf numFmtId="164" fontId="12" fillId="3" borderId="14" xfId="0" applyFont="true" applyBorder="true" applyAlignment="true" applyProtection="false">
      <alignment horizontal="center" vertical="center" textRotation="0" wrapText="false" indent="0" shrinkToFit="false"/>
      <protection locked="true" hidden="false"/>
    </xf>
    <xf numFmtId="164" fontId="7" fillId="3" borderId="15" xfId="0" applyFont="true" applyBorder="true" applyAlignment="true" applyProtection="false">
      <alignment horizontal="center" vertical="bottom" textRotation="0" wrapText="false" indent="0" shrinkToFit="false"/>
      <protection locked="true" hidden="false"/>
    </xf>
    <xf numFmtId="167" fontId="13" fillId="4" borderId="16" xfId="0" applyFont="true" applyBorder="true" applyAlignment="true" applyProtection="false">
      <alignment horizontal="left" vertical="center" textRotation="0" wrapText="false" indent="0" shrinkToFit="false"/>
      <protection locked="true" hidden="false"/>
    </xf>
    <xf numFmtId="167" fontId="14" fillId="5" borderId="17" xfId="0" applyFont="true" applyBorder="true" applyAlignment="true" applyProtection="false">
      <alignment horizontal="center" vertical="center" textRotation="0" wrapText="false" indent="0" shrinkToFit="false"/>
      <protection locked="true" hidden="false"/>
    </xf>
    <xf numFmtId="168" fontId="0" fillId="5" borderId="18" xfId="0" applyFont="false" applyBorder="true" applyAlignment="true" applyProtection="false">
      <alignment horizontal="center" vertical="center" textRotation="0" wrapText="false" indent="0" shrinkToFit="false"/>
      <protection locked="true" hidden="false"/>
    </xf>
    <xf numFmtId="167" fontId="7" fillId="5" borderId="10" xfId="0" applyFont="true" applyBorder="true" applyAlignment="true" applyProtection="false">
      <alignment horizontal="center" vertical="center" textRotation="0" wrapText="false" indent="0" shrinkToFit="false"/>
      <protection locked="true" hidden="false"/>
    </xf>
    <xf numFmtId="167" fontId="12" fillId="6" borderId="9" xfId="0" applyFont="true" applyBorder="true" applyAlignment="true" applyProtection="false">
      <alignment horizontal="center" vertical="center" textRotation="0" wrapText="false" indent="0" shrinkToFit="false"/>
      <protection locked="true" hidden="false"/>
    </xf>
    <xf numFmtId="168" fontId="12" fillId="2" borderId="7" xfId="0" applyFont="true" applyBorder="true" applyAlignment="true" applyProtection="false">
      <alignment horizontal="center" vertical="center" textRotation="0" wrapText="false" indent="0" shrinkToFit="false"/>
      <protection locked="true" hidden="false"/>
    </xf>
    <xf numFmtId="167" fontId="0" fillId="6" borderId="16" xfId="0" applyFont="false" applyBorder="true" applyAlignment="true" applyProtection="false">
      <alignment horizontal="center" vertical="bottom" textRotation="0" wrapText="false" indent="0" shrinkToFit="false"/>
      <protection locked="true" hidden="false"/>
    </xf>
    <xf numFmtId="167" fontId="13" fillId="7" borderId="19" xfId="0" applyFont="true" applyBorder="true" applyAlignment="true" applyProtection="false">
      <alignment horizontal="left" vertical="center" textRotation="0" wrapText="false" indent="0" shrinkToFit="false"/>
      <protection locked="true" hidden="false"/>
    </xf>
    <xf numFmtId="167" fontId="14" fillId="5" borderId="20" xfId="0" applyFont="true" applyBorder="true" applyAlignment="true" applyProtection="false">
      <alignment horizontal="center" vertical="center" textRotation="0" wrapText="false" indent="0" shrinkToFit="false"/>
      <protection locked="true" hidden="false"/>
    </xf>
    <xf numFmtId="168" fontId="0" fillId="5" borderId="21" xfId="0" applyFont="false" applyBorder="true" applyAlignment="true" applyProtection="false">
      <alignment horizontal="center" vertical="center" textRotation="0" wrapText="false" indent="0" shrinkToFit="false"/>
      <protection locked="true" hidden="false"/>
    </xf>
    <xf numFmtId="167" fontId="7" fillId="5" borderId="22" xfId="0" applyFont="true" applyBorder="true" applyAlignment="true" applyProtection="false">
      <alignment horizontal="center" vertical="center" textRotation="0" wrapText="false" indent="0" shrinkToFit="false"/>
      <protection locked="true" hidden="false"/>
    </xf>
    <xf numFmtId="167" fontId="12" fillId="6" borderId="23" xfId="0" applyFont="true" applyBorder="true" applyAlignment="true" applyProtection="false">
      <alignment horizontal="center" vertical="center" textRotation="0" wrapText="false" indent="0" shrinkToFit="false"/>
      <protection locked="true" hidden="false"/>
    </xf>
    <xf numFmtId="168" fontId="12" fillId="2" borderId="24" xfId="0" applyFont="true" applyBorder="true" applyAlignment="true" applyProtection="false">
      <alignment horizontal="center" vertical="center" textRotation="0" wrapText="false" indent="0" shrinkToFit="false"/>
      <protection locked="true" hidden="false"/>
    </xf>
    <xf numFmtId="167" fontId="0" fillId="6" borderId="19" xfId="0" applyFont="false" applyBorder="true" applyAlignment="true" applyProtection="false">
      <alignment horizontal="center" vertical="bottom" textRotation="0" wrapText="false" indent="0" shrinkToFit="false"/>
      <protection locked="true" hidden="false"/>
    </xf>
    <xf numFmtId="167" fontId="13" fillId="8" borderId="19" xfId="0" applyFont="true" applyBorder="true" applyAlignment="true" applyProtection="false">
      <alignment horizontal="left" vertical="center" textRotation="0" wrapText="false" indent="0" shrinkToFit="false"/>
      <protection locked="true" hidden="false"/>
    </xf>
    <xf numFmtId="167" fontId="13" fillId="9" borderId="19" xfId="0" applyFont="true" applyBorder="true" applyAlignment="true" applyProtection="false">
      <alignment horizontal="left" vertical="center" textRotation="0" wrapText="false" indent="0" shrinkToFit="false"/>
      <protection locked="true" hidden="false"/>
    </xf>
    <xf numFmtId="167" fontId="13" fillId="10" borderId="24" xfId="0" applyFont="true" applyBorder="true" applyAlignment="true" applyProtection="false">
      <alignment horizontal="left" vertical="center" textRotation="0" wrapText="false" indent="0" shrinkToFit="false"/>
      <protection locked="true" hidden="false"/>
    </xf>
    <xf numFmtId="168" fontId="0" fillId="5" borderId="12" xfId="0" applyFont="false" applyBorder="true" applyAlignment="true" applyProtection="false">
      <alignment horizontal="center" vertical="center" textRotation="0" wrapText="false" indent="0" shrinkToFit="false"/>
      <protection locked="true" hidden="false"/>
    </xf>
    <xf numFmtId="167" fontId="12" fillId="11" borderId="25" xfId="0" applyFont="true" applyBorder="true" applyAlignment="true" applyProtection="false">
      <alignment horizontal="center" vertical="center" textRotation="0" wrapText="false" indent="0" shrinkToFit="false"/>
      <protection locked="true" hidden="false"/>
    </xf>
    <xf numFmtId="164" fontId="0" fillId="6" borderId="26" xfId="0" applyFont="false" applyBorder="true" applyAlignment="true" applyProtection="false">
      <alignment horizontal="center" vertical="bottom" textRotation="0" wrapText="false" indent="0" shrinkToFit="false"/>
      <protection locked="true" hidden="false"/>
    </xf>
    <xf numFmtId="167" fontId="13" fillId="12" borderId="27" xfId="0" applyFont="true" applyBorder="true" applyAlignment="true" applyProtection="false">
      <alignment horizontal="left" vertical="center" textRotation="0" wrapText="false" indent="0" shrinkToFit="false"/>
      <protection locked="true" hidden="false"/>
    </xf>
    <xf numFmtId="167" fontId="14" fillId="5" borderId="11" xfId="0" applyFont="true" applyBorder="true" applyAlignment="true" applyProtection="false">
      <alignment horizontal="center" vertical="center" textRotation="0" wrapText="false" indent="0" shrinkToFit="false"/>
      <protection locked="true" hidden="false"/>
    </xf>
    <xf numFmtId="168" fontId="0" fillId="5" borderId="14" xfId="0" applyFont="false" applyBorder="true" applyAlignment="true" applyProtection="false">
      <alignment horizontal="center" vertical="center" textRotation="0" wrapText="false" indent="0" shrinkToFit="false"/>
      <protection locked="true" hidden="false"/>
    </xf>
    <xf numFmtId="167" fontId="7" fillId="5" borderId="28" xfId="0" applyFont="true" applyBorder="true" applyAlignment="true" applyProtection="false">
      <alignment horizontal="center" vertical="center" textRotation="0" wrapText="false" indent="0" shrinkToFit="false"/>
      <protection locked="true" hidden="false"/>
    </xf>
    <xf numFmtId="167" fontId="12" fillId="6" borderId="29" xfId="0" applyFont="true" applyBorder="true" applyAlignment="true" applyProtection="false">
      <alignment horizontal="center" vertical="center" textRotation="0" wrapText="false" indent="0" shrinkToFit="false"/>
      <protection locked="true" hidden="false"/>
    </xf>
    <xf numFmtId="168" fontId="12" fillId="2" borderId="30" xfId="0" applyFont="true" applyBorder="true" applyAlignment="true" applyProtection="false">
      <alignment horizontal="center" vertical="center" textRotation="0" wrapText="false" indent="0" shrinkToFit="false"/>
      <protection locked="true" hidden="false"/>
    </xf>
    <xf numFmtId="167" fontId="0" fillId="6" borderId="27" xfId="0" applyFont="fals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31" xfId="0" applyFont="fals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general" vertical="top"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7" fontId="18" fillId="2" borderId="1" xfId="0" applyFont="true" applyBorder="true" applyAlignment="true" applyProtection="false">
      <alignment horizontal="left" vertical="bottom" textRotation="0" wrapText="false" indent="0" shrinkToFit="false"/>
      <protection locked="true" hidden="false"/>
    </xf>
    <xf numFmtId="164" fontId="7" fillId="2" borderId="2" xfId="0" applyFont="true" applyBorder="true" applyAlignment="true" applyProtection="false">
      <alignment horizontal="center" vertical="center" textRotation="0" wrapText="false" indent="0" shrinkToFit="false"/>
      <protection locked="true" hidden="false"/>
    </xf>
    <xf numFmtId="167" fontId="8" fillId="2" borderId="4"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left" vertical="center" textRotation="0" wrapText="false" indent="0" shrinkToFit="false"/>
      <protection locked="true" hidden="false"/>
    </xf>
    <xf numFmtId="165" fontId="7" fillId="2" borderId="4" xfId="0" applyFont="true" applyBorder="true" applyAlignment="true" applyProtection="false">
      <alignment horizontal="left" vertical="center" textRotation="0" wrapText="false" indent="0" shrinkToFit="false"/>
      <protection locked="true" hidden="false"/>
    </xf>
    <xf numFmtId="164" fontId="7" fillId="13" borderId="3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8" fontId="15" fillId="2" borderId="2"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8" fontId="15" fillId="13" borderId="31" xfId="0" applyFont="true" applyBorder="true" applyAlignment="true" applyProtection="false">
      <alignment horizontal="center" vertical="center" textRotation="0" wrapText="false" indent="0" shrinkToFit="false"/>
      <protection locked="true" hidden="false"/>
    </xf>
    <xf numFmtId="164" fontId="15" fillId="13" borderId="3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7" fontId="7" fillId="14" borderId="2" xfId="0" applyFont="true" applyBorder="true" applyAlignment="true" applyProtection="false">
      <alignment horizontal="general" vertical="center" textRotation="0" wrapText="false" indent="0" shrinkToFit="false"/>
      <protection locked="true" hidden="false"/>
    </xf>
    <xf numFmtId="164" fontId="7" fillId="14" borderId="33" xfId="0" applyFont="true" applyBorder="true" applyAlignment="true" applyProtection="false">
      <alignment horizontal="general" vertical="center" textRotation="0" wrapText="false" indent="0" shrinkToFit="false"/>
      <protection locked="true" hidden="false"/>
    </xf>
    <xf numFmtId="164" fontId="7" fillId="14" borderId="3" xfId="0" applyFont="true" applyBorder="true" applyAlignment="true" applyProtection="false">
      <alignment horizontal="general" vertical="center" textRotation="0" wrapText="false" indent="0" shrinkToFit="false"/>
      <protection locked="true" hidden="false"/>
    </xf>
    <xf numFmtId="164" fontId="7" fillId="14" borderId="4" xfId="0" applyFont="true" applyBorder="true" applyAlignment="true" applyProtection="false">
      <alignment horizontal="general" vertical="center" textRotation="0" wrapText="false" indent="0" shrinkToFit="false"/>
      <protection locked="true" hidden="false"/>
    </xf>
    <xf numFmtId="167" fontId="15" fillId="15" borderId="34" xfId="0" applyFont="true" applyBorder="true" applyAlignment="true" applyProtection="false">
      <alignment horizontal="left" vertical="center" textRotation="0" wrapText="false" indent="0" shrinkToFit="false"/>
      <protection locked="true" hidden="false"/>
    </xf>
    <xf numFmtId="168" fontId="15" fillId="5" borderId="16" xfId="0" applyFont="true" applyBorder="true" applyAlignment="true" applyProtection="false">
      <alignment horizontal="center" vertical="center" textRotation="0" wrapText="false" indent="0" shrinkToFit="false"/>
      <protection locked="true" hidden="false"/>
    </xf>
    <xf numFmtId="167" fontId="15" fillId="5" borderId="7" xfId="0" applyFont="true" applyBorder="true" applyAlignment="true" applyProtection="false">
      <alignment horizontal="center" vertical="center" textRotation="0" wrapText="false" indent="0" shrinkToFit="false"/>
      <protection locked="true" hidden="false"/>
    </xf>
    <xf numFmtId="167" fontId="15" fillId="5" borderId="8" xfId="0" applyFont="true" applyBorder="true" applyAlignment="true" applyProtection="fals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3" borderId="36"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7" fontId="15" fillId="15" borderId="19" xfId="0" applyFont="true" applyBorder="true" applyAlignment="true" applyProtection="false">
      <alignment horizontal="left" vertical="center" textRotation="0" wrapText="false" indent="0" shrinkToFit="false"/>
      <protection locked="true" hidden="false"/>
    </xf>
    <xf numFmtId="168" fontId="15" fillId="5" borderId="19" xfId="0" applyFont="true" applyBorder="true" applyAlignment="true" applyProtection="false">
      <alignment horizontal="center" vertical="center" textRotation="0" wrapText="false" indent="0" shrinkToFit="false"/>
      <protection locked="true" hidden="false"/>
    </xf>
    <xf numFmtId="167" fontId="15" fillId="5" borderId="37" xfId="0" applyFont="true" applyBorder="true" applyAlignment="true" applyProtection="false">
      <alignment horizontal="center" vertical="center" textRotation="0" wrapText="false" indent="0" shrinkToFit="false"/>
      <protection locked="true" hidden="false"/>
    </xf>
    <xf numFmtId="167" fontId="15" fillId="5" borderId="22" xfId="0" applyFont="true" applyBorder="true" applyAlignment="true" applyProtection="fals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5" borderId="24" xfId="0" applyFont="true" applyBorder="true" applyAlignment="true" applyProtection="false">
      <alignment horizontal="center" vertical="center" textRotation="0" wrapText="false" indent="0" shrinkToFit="false"/>
      <protection locked="true" hidden="false"/>
    </xf>
    <xf numFmtId="167" fontId="15" fillId="15" borderId="38" xfId="0" applyFont="true" applyBorder="true" applyAlignment="true" applyProtection="false">
      <alignment horizontal="left" vertical="center" textRotation="0" wrapText="false" indent="0" shrinkToFit="false"/>
      <protection locked="true" hidden="false"/>
    </xf>
    <xf numFmtId="168" fontId="15" fillId="5" borderId="38" xfId="0" applyFont="true" applyBorder="true" applyAlignment="true" applyProtection="false">
      <alignment horizontal="center" vertical="center" textRotation="0" wrapText="false" indent="0" shrinkToFit="false"/>
      <protection locked="true" hidden="false"/>
    </xf>
    <xf numFmtId="167" fontId="15" fillId="5" borderId="39" xfId="0" applyFont="true" applyBorder="true" applyAlignment="true" applyProtection="fals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3" borderId="37" xfId="0" applyFont="true" applyBorder="true" applyAlignment="true" applyProtection="false">
      <alignment horizontal="center" vertical="center" textRotation="0" wrapText="false" indent="0" shrinkToFit="false"/>
      <protection locked="true" hidden="false"/>
    </xf>
    <xf numFmtId="164" fontId="15" fillId="15" borderId="5" xfId="0" applyFont="true" applyBorder="true" applyAlignment="true" applyProtection="false">
      <alignment horizontal="right" vertical="center" textRotation="0" wrapText="false" indent="0" shrinkToFit="false"/>
      <protection locked="true" hidden="false"/>
    </xf>
    <xf numFmtId="168" fontId="15" fillId="5" borderId="42" xfId="0" applyFont="true" applyBorder="true" applyAlignment="true" applyProtection="false">
      <alignment horizontal="center" vertical="bottom" textRotation="0" wrapText="false" indent="0" shrinkToFit="false"/>
      <protection locked="true" hidden="false"/>
    </xf>
    <xf numFmtId="167" fontId="15" fillId="5" borderId="43" xfId="0" applyFont="true" applyBorder="true" applyAlignment="true" applyProtection="false">
      <alignment horizontal="center" vertical="center" textRotation="0" wrapText="false" indent="0" shrinkToFit="false"/>
      <protection locked="true" hidden="false"/>
    </xf>
    <xf numFmtId="167" fontId="15" fillId="5" borderId="44" xfId="0" applyFont="true" applyBorder="true" applyAlignment="true" applyProtection="false">
      <alignment horizontal="center" vertical="center" textRotation="0" wrapText="false" indent="0" shrinkToFit="false"/>
      <protection locked="true" hidden="false"/>
    </xf>
    <xf numFmtId="164" fontId="15" fillId="3" borderId="44" xfId="0" applyFont="true" applyBorder="true" applyAlignment="true" applyProtection="false">
      <alignment horizontal="center" vertical="center" textRotation="0" wrapText="false" indent="0" shrinkToFit="false"/>
      <protection locked="true" hidden="false"/>
    </xf>
    <xf numFmtId="164" fontId="15" fillId="3" borderId="31" xfId="0" applyFont="true" applyBorder="true" applyAlignment="true" applyProtection="false">
      <alignment horizontal="general" vertical="center" textRotation="0" wrapText="false" indent="0" shrinkToFit="false"/>
      <protection locked="true" hidden="false"/>
    </xf>
    <xf numFmtId="168" fontId="15" fillId="2" borderId="37" xfId="0" applyFont="true" applyBorder="true" applyAlignment="true" applyProtection="false">
      <alignment horizontal="center" vertical="center" textRotation="0" wrapText="false" indent="0" shrinkToFit="false"/>
      <protection locked="true" hidden="false"/>
    </xf>
    <xf numFmtId="167" fontId="15" fillId="3" borderId="42" xfId="0" applyFont="true" applyBorder="true" applyAlignment="true" applyProtection="false">
      <alignment horizontal="center" vertical="center" textRotation="0" wrapText="false" indent="0" shrinkToFit="false"/>
      <protection locked="true" hidden="false"/>
    </xf>
    <xf numFmtId="167" fontId="7" fillId="7" borderId="2" xfId="0" applyFont="true" applyBorder="true" applyAlignment="true" applyProtection="false">
      <alignment horizontal="general" vertical="center" textRotation="0" wrapText="false" indent="0" shrinkToFit="false"/>
      <protection locked="true" hidden="false"/>
    </xf>
    <xf numFmtId="164" fontId="7" fillId="5" borderId="3" xfId="0" applyFont="true" applyBorder="true" applyAlignment="true" applyProtection="false">
      <alignment horizontal="general" vertical="center" textRotation="0" wrapText="false" indent="0" shrinkToFit="false"/>
      <protection locked="true" hidden="false"/>
    </xf>
    <xf numFmtId="164" fontId="7" fillId="5" borderId="13" xfId="0" applyFont="true" applyBorder="true" applyAlignment="true" applyProtection="false">
      <alignment horizontal="general" vertical="center" textRotation="0" wrapText="false" indent="0" shrinkToFit="false"/>
      <protection locked="true" hidden="false"/>
    </xf>
    <xf numFmtId="164" fontId="7" fillId="7" borderId="3" xfId="0" applyFont="true" applyBorder="true" applyAlignment="true" applyProtection="false">
      <alignment horizontal="general" vertical="center" textRotation="0" wrapText="false" indent="0" shrinkToFit="false"/>
      <protection locked="true" hidden="false"/>
    </xf>
    <xf numFmtId="164" fontId="7" fillId="7" borderId="4" xfId="0" applyFont="true" applyBorder="true" applyAlignment="true" applyProtection="false">
      <alignment horizontal="general" vertical="center" textRotation="0" wrapText="false" indent="0" shrinkToFit="false"/>
      <protection locked="true" hidden="false"/>
    </xf>
    <xf numFmtId="167" fontId="15" fillId="16" borderId="34" xfId="0" applyFont="true" applyBorder="true" applyAlignment="true" applyProtection="false">
      <alignment horizontal="left" vertical="center" textRotation="0" wrapText="true" indent="0" shrinkToFit="false"/>
      <protection locked="true" hidden="false"/>
    </xf>
    <xf numFmtId="168" fontId="15" fillId="5" borderId="36" xfId="0" applyFont="true" applyBorder="true" applyAlignment="true" applyProtection="false">
      <alignment horizontal="center" vertical="center" textRotation="0" wrapText="false" indent="0" shrinkToFit="false"/>
      <protection locked="true" hidden="false"/>
    </xf>
    <xf numFmtId="167" fontId="15" fillId="5" borderId="32" xfId="0" applyFont="true" applyBorder="true" applyAlignment="true" applyProtection="fals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6" borderId="19" xfId="0" applyFont="true" applyBorder="true" applyAlignment="true" applyProtection="false">
      <alignment horizontal="left" vertical="center" textRotation="0" wrapText="false" indent="0" shrinkToFit="false"/>
      <protection locked="true" hidden="false"/>
    </xf>
    <xf numFmtId="168" fontId="15" fillId="5" borderId="24" xfId="0" applyFont="true" applyBorder="true" applyAlignment="true" applyProtection="fals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6" borderId="38" xfId="0" applyFont="true" applyBorder="true" applyAlignment="true" applyProtection="false">
      <alignment horizontal="left" vertical="center" textRotation="0" wrapText="true" indent="0" shrinkToFit="false"/>
      <protection locked="true" hidden="false"/>
    </xf>
    <xf numFmtId="168" fontId="15" fillId="5" borderId="41" xfId="0" applyFont="true" applyBorder="true" applyAlignment="true" applyProtection="fals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6" borderId="31" xfId="0" applyFont="true" applyBorder="true" applyAlignment="true" applyProtection="false">
      <alignment horizontal="right" vertical="center" textRotation="0" wrapText="false" indent="0" shrinkToFit="false"/>
      <protection locked="true" hidden="false"/>
    </xf>
    <xf numFmtId="168" fontId="15" fillId="5" borderId="0" xfId="0" applyFont="true" applyBorder="false" applyAlignment="true" applyProtection="false">
      <alignment horizontal="center" vertical="bottom" textRotation="0" wrapText="false" indent="0" shrinkToFit="false"/>
      <protection locked="true" hidden="false"/>
    </xf>
    <xf numFmtId="167" fontId="15" fillId="5" borderId="42" xfId="0" applyFont="true" applyBorder="true" applyAlignment="true" applyProtection="false">
      <alignment horizontal="center" vertical="center" textRotation="0" wrapText="false" indent="0" shrinkToFit="false"/>
      <protection locked="true" hidden="false"/>
    </xf>
    <xf numFmtId="168" fontId="15" fillId="2" borderId="31" xfId="0" applyFont="true" applyBorder="true" applyAlignment="true" applyProtection="false">
      <alignment horizontal="center" vertical="center" textRotation="0" wrapText="false" indent="0" shrinkToFit="false"/>
      <protection locked="true" hidden="false"/>
    </xf>
    <xf numFmtId="167" fontId="7" fillId="8" borderId="2" xfId="0" applyFont="true" applyBorder="true" applyAlignment="true" applyProtection="false">
      <alignment horizontal="general" vertical="center" textRotation="0" wrapText="false" indent="0" shrinkToFit="false"/>
      <protection locked="true" hidden="false"/>
    </xf>
    <xf numFmtId="164" fontId="7" fillId="8" borderId="3" xfId="0" applyFont="true" applyBorder="true" applyAlignment="true" applyProtection="false">
      <alignment horizontal="general" vertical="center" textRotation="0" wrapText="false" indent="0" shrinkToFit="false"/>
      <protection locked="true" hidden="false"/>
    </xf>
    <xf numFmtId="164" fontId="7" fillId="8" borderId="4" xfId="0" applyFont="true" applyBorder="true" applyAlignment="true" applyProtection="false">
      <alignment horizontal="general" vertical="center" textRotation="0" wrapText="false" indent="0" shrinkToFit="false"/>
      <protection locked="true" hidden="false"/>
    </xf>
    <xf numFmtId="167" fontId="15" fillId="17" borderId="36" xfId="0" applyFont="true" applyBorder="true" applyAlignment="true" applyProtection="false">
      <alignment horizontal="left" vertical="center" textRotation="0" wrapText="false" indent="0" shrinkToFit="false"/>
      <protection locked="true" hidden="false"/>
    </xf>
    <xf numFmtId="167" fontId="15" fillId="5" borderId="45" xfId="0" applyFont="true" applyBorder="true" applyAlignment="true" applyProtection="false">
      <alignment horizontal="center" vertical="center" textRotation="0" wrapText="false" indent="0" shrinkToFit="false"/>
      <protection locked="true" hidden="false"/>
    </xf>
    <xf numFmtId="167" fontId="15" fillId="5" borderId="23" xfId="0" applyFont="true" applyBorder="true" applyAlignment="true" applyProtection="fals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17" borderId="38" xfId="0" applyFont="true" applyBorder="true" applyAlignment="true" applyProtection="false">
      <alignment horizontal="left" vertical="center" textRotation="0" wrapText="false" indent="0" shrinkToFit="false"/>
      <protection locked="true" hidden="false"/>
    </xf>
    <xf numFmtId="167" fontId="15" fillId="5" borderId="41" xfId="0" applyFont="true" applyBorder="true" applyAlignment="true" applyProtection="false">
      <alignment horizontal="center" vertical="center" textRotation="0" wrapText="false" indent="0" shrinkToFit="false"/>
      <protection locked="true" hidden="false"/>
    </xf>
    <xf numFmtId="164" fontId="15" fillId="17" borderId="31" xfId="0" applyFont="true" applyBorder="true" applyAlignment="true" applyProtection="false">
      <alignment horizontal="right" vertical="center" textRotation="0" wrapText="false" indent="0" shrinkToFit="false"/>
      <protection locked="true" hidden="false"/>
    </xf>
    <xf numFmtId="167" fontId="15" fillId="5" borderId="36" xfId="0" applyFont="true" applyBorder="true" applyAlignment="true" applyProtection="false">
      <alignment horizontal="center" vertical="center" textRotation="0" wrapText="false" indent="0" shrinkToFit="false"/>
      <protection locked="true" hidden="false"/>
    </xf>
    <xf numFmtId="167" fontId="7" fillId="9" borderId="2" xfId="0" applyFont="true" applyBorder="true" applyAlignment="true" applyProtection="false">
      <alignment horizontal="general" vertical="center" textRotation="0" wrapText="false" indent="0" shrinkToFit="false"/>
      <protection locked="true" hidden="false"/>
    </xf>
    <xf numFmtId="164" fontId="7" fillId="9" borderId="3" xfId="0" applyFont="true" applyBorder="true" applyAlignment="true" applyProtection="false">
      <alignment horizontal="general" vertical="center" textRotation="0" wrapText="false" indent="0" shrinkToFit="false"/>
      <protection locked="true" hidden="false"/>
    </xf>
    <xf numFmtId="164" fontId="7" fillId="9" borderId="4" xfId="0" applyFont="true" applyBorder="true" applyAlignment="true" applyProtection="false">
      <alignment horizontal="general" vertical="center" textRotation="0" wrapText="false" indent="0" shrinkToFit="false"/>
      <protection locked="true" hidden="false"/>
    </xf>
    <xf numFmtId="167" fontId="15" fillId="18" borderId="36" xfId="0" applyFont="true" applyBorder="true" applyAlignment="true" applyProtection="false">
      <alignment horizontal="left" vertical="center" textRotation="0" wrapText="true" indent="0" shrinkToFit="false"/>
      <protection locked="true" hidden="false"/>
    </xf>
    <xf numFmtId="167" fontId="15" fillId="18" borderId="24" xfId="0" applyFont="true" applyBorder="true" applyAlignment="true" applyProtection="false">
      <alignment horizontal="left" vertical="center" textRotation="0" wrapText="true" indent="0" shrinkToFit="false"/>
      <protection locked="true" hidden="false"/>
    </xf>
    <xf numFmtId="167" fontId="15" fillId="18" borderId="5" xfId="0" applyFont="true" applyBorder="true" applyAlignment="true" applyProtection="false">
      <alignment horizontal="left" vertical="center" textRotation="0" wrapText="false" indent="0" shrinkToFit="false"/>
      <protection locked="true" hidden="false"/>
    </xf>
    <xf numFmtId="167" fontId="15" fillId="18" borderId="41" xfId="0" applyFont="true" applyBorder="true" applyAlignment="true" applyProtection="false">
      <alignment horizontal="left" vertical="center" textRotation="0" wrapText="true" indent="0" shrinkToFit="false"/>
      <protection locked="true" hidden="false"/>
    </xf>
    <xf numFmtId="164" fontId="15" fillId="18" borderId="31" xfId="0" applyFont="true" applyBorder="true" applyAlignment="true" applyProtection="false">
      <alignment horizontal="right" vertical="center" textRotation="0" wrapText="true" indent="0" shrinkToFit="false"/>
      <protection locked="true" hidden="false"/>
    </xf>
    <xf numFmtId="167" fontId="7" fillId="10" borderId="47" xfId="0" applyFont="true" applyBorder="true" applyAlignment="true" applyProtection="false">
      <alignment horizontal="left" vertical="center" textRotation="0" wrapText="true" indent="0" shrinkToFit="false"/>
      <protection locked="true" hidden="false"/>
    </xf>
    <xf numFmtId="168" fontId="15" fillId="5" borderId="33" xfId="0" applyFont="true" applyBorder="true" applyAlignment="true" applyProtection="false">
      <alignment horizontal="center" vertical="bottom" textRotation="0" wrapText="false" indent="0" shrinkToFit="false"/>
      <protection locked="true" hidden="false"/>
    </xf>
    <xf numFmtId="164" fontId="15" fillId="5" borderId="13" xfId="0" applyFont="true" applyBorder="true" applyAlignment="true" applyProtection="false">
      <alignment horizontal="center" vertical="center" textRotation="0" wrapText="false" indent="0" shrinkToFit="false"/>
      <protection locked="true" hidden="false"/>
    </xf>
    <xf numFmtId="164" fontId="15" fillId="10" borderId="13" xfId="0" applyFont="true" applyBorder="true" applyAlignment="true" applyProtection="false">
      <alignment horizontal="general" vertical="center" textRotation="0" wrapText="false" indent="0" shrinkToFit="false"/>
      <protection locked="true" hidden="false"/>
    </xf>
    <xf numFmtId="168" fontId="15" fillId="10" borderId="13" xfId="0" applyFont="true" applyBorder="true" applyAlignment="true" applyProtection="false">
      <alignment horizontal="center" vertical="center" textRotation="0" wrapText="false" indent="0" shrinkToFit="false"/>
      <protection locked="true" hidden="false"/>
    </xf>
    <xf numFmtId="164" fontId="15" fillId="10" borderId="44" xfId="0" applyFont="true" applyBorder="true" applyAlignment="true" applyProtection="false">
      <alignment horizontal="center" vertical="center" textRotation="0" wrapText="false" indent="0" shrinkToFit="false"/>
      <protection locked="true" hidden="false"/>
    </xf>
    <xf numFmtId="167" fontId="15" fillId="13" borderId="7" xfId="0" applyFont="true" applyBorder="true" applyAlignment="true" applyProtection="false">
      <alignment horizontal="left" vertical="center" textRotation="0" wrapText="true" indent="0" shrinkToFit="false"/>
      <protection locked="true" hidden="false"/>
    </xf>
    <xf numFmtId="168" fontId="15" fillId="5" borderId="8" xfId="0" applyFont="true" applyBorder="true" applyAlignment="true" applyProtection="fals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3" borderId="36" xfId="0" applyFont="true" applyBorder="true" applyAlignment="true" applyProtection="false">
      <alignment horizontal="left" vertical="center" textRotation="0" wrapText="true" indent="0" shrinkToFit="false"/>
      <protection locked="true" hidden="false"/>
    </xf>
    <xf numFmtId="168" fontId="15" fillId="5" borderId="48" xfId="0" applyFont="true" applyBorder="true" applyAlignment="true" applyProtection="fals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3" borderId="49" xfId="0" applyFont="true" applyBorder="true" applyAlignment="true" applyProtection="false">
      <alignment horizontal="left" vertical="center" textRotation="0" wrapText="true" indent="0" shrinkToFit="false"/>
      <protection locked="true" hidden="false"/>
    </xf>
    <xf numFmtId="168" fontId="15" fillId="5" borderId="40" xfId="0" applyFont="true" applyBorder="true" applyAlignment="true" applyProtection="fals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3" borderId="41" xfId="0" applyFont="true" applyBorder="true" applyAlignment="true" applyProtection="false">
      <alignment horizontal="center" vertical="center" textRotation="0" wrapText="false" indent="0" shrinkToFit="false"/>
      <protection locked="true" hidden="false"/>
    </xf>
    <xf numFmtId="164" fontId="15" fillId="13" borderId="31" xfId="0" applyFont="true" applyBorder="true" applyAlignment="true" applyProtection="false">
      <alignment horizontal="right" vertical="center" textRotation="0" wrapText="false" indent="0" shrinkToFit="false"/>
      <protection locked="true" hidden="false"/>
    </xf>
    <xf numFmtId="164" fontId="15" fillId="3" borderId="44" xfId="0" applyFont="true" applyBorder="true" applyAlignment="true" applyProtection="false">
      <alignment horizontal="general" vertical="center" textRotation="0" wrapText="false" indent="0" shrinkToFit="false"/>
      <protection locked="true" hidden="false"/>
    </xf>
    <xf numFmtId="167" fontId="15" fillId="3" borderId="31" xfId="0" applyFont="true" applyBorder="true" applyAlignment="true" applyProtection="false">
      <alignment horizontal="center" vertical="center" textRotation="0" wrapText="false" indent="0" shrinkToFit="false"/>
      <protection locked="true" hidden="false"/>
    </xf>
    <xf numFmtId="167" fontId="7" fillId="12" borderId="2" xfId="0" applyFont="true" applyBorder="true" applyAlignment="true" applyProtection="false">
      <alignment horizontal="left" vertical="center" textRotation="0" wrapText="false" indent="0" shrinkToFit="false"/>
      <protection locked="true" hidden="false"/>
    </xf>
    <xf numFmtId="168" fontId="7" fillId="5" borderId="3" xfId="0" applyFont="true" applyBorder="true" applyAlignment="true" applyProtection="false">
      <alignment horizontal="left" vertical="center" textRotation="0" wrapText="false" indent="0" shrinkToFit="false"/>
      <protection locked="true" hidden="false"/>
    </xf>
    <xf numFmtId="164" fontId="7" fillId="5" borderId="3" xfId="0" applyFont="true" applyBorder="true" applyAlignment="true" applyProtection="false">
      <alignment horizontal="left" vertical="center" textRotation="0" wrapText="false" indent="0" shrinkToFit="false"/>
      <protection locked="true" hidden="false"/>
    </xf>
    <xf numFmtId="164" fontId="7" fillId="12" borderId="3" xfId="0" applyFont="true" applyBorder="true" applyAlignment="true" applyProtection="false">
      <alignment horizontal="left" vertical="center" textRotation="0" wrapText="false" indent="0" shrinkToFit="false"/>
      <protection locked="true" hidden="false"/>
    </xf>
    <xf numFmtId="168" fontId="7" fillId="12" borderId="3" xfId="0" applyFont="true" applyBorder="true" applyAlignment="true" applyProtection="false">
      <alignment horizontal="left" vertical="center" textRotation="0" wrapText="false" indent="0" shrinkToFit="false"/>
      <protection locked="true" hidden="false"/>
    </xf>
    <xf numFmtId="164" fontId="7" fillId="12" borderId="4" xfId="0" applyFont="true" applyBorder="true" applyAlignment="true" applyProtection="false">
      <alignment horizontal="left" vertical="center" textRotation="0" wrapText="false" indent="0" shrinkToFit="false"/>
      <protection locked="true" hidden="false"/>
    </xf>
    <xf numFmtId="167" fontId="15" fillId="19" borderId="7" xfId="0" applyFont="true" applyBorder="true" applyAlignment="true" applyProtection="false">
      <alignment horizontal="left" vertical="center" textRotation="0" wrapText="false" indent="0" shrinkToFit="false"/>
      <protection locked="true" hidden="false"/>
    </xf>
    <xf numFmtId="168" fontId="15" fillId="5" borderId="37" xfId="0" applyFont="true" applyBorder="true" applyAlignment="true" applyProtection="false">
      <alignment horizontal="center" vertical="center" textRotation="0" wrapText="false" indent="0" shrinkToFit="false"/>
      <protection locked="true" hidden="false"/>
    </xf>
    <xf numFmtId="167" fontId="15" fillId="5" borderId="6" xfId="0" applyFont="true" applyBorder="true" applyAlignment="true" applyProtection="fals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19" borderId="5" xfId="0" applyFont="true" applyBorder="true" applyAlignment="true" applyProtection="fals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19" borderId="45" xfId="0" applyFont="true" applyBorder="true" applyAlignment="true" applyProtection="false">
      <alignment horizontal="left" vertical="center" textRotation="0" wrapText="false" indent="0" shrinkToFit="false"/>
      <protection locked="true" hidden="false"/>
    </xf>
    <xf numFmtId="167" fontId="15" fillId="19" borderId="41" xfId="0" applyFont="true" applyBorder="true" applyAlignment="true" applyProtection="fals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false">
      <alignment horizontal="right" vertical="center" textRotation="0" wrapText="false" indent="0" shrinkToFit="false"/>
      <protection locked="true" hidden="false"/>
    </xf>
    <xf numFmtId="167" fontId="15" fillId="3" borderId="43" xfId="0" applyFont="true" applyBorder="true" applyAlignment="true" applyProtection="false">
      <alignment horizontal="center" vertical="center" textRotation="0" wrapText="false" indent="0" shrinkToFit="false"/>
      <protection locked="true" hidden="false"/>
    </xf>
    <xf numFmtId="168" fontId="20" fillId="0" borderId="0" xfId="0" applyFont="true" applyBorder="false" applyAlignment="true" applyProtection="false">
      <alignment horizontal="left" vertical="bottom" textRotation="0" wrapText="false" indent="0" shrinkToFit="false"/>
      <protection locked="true" hidden="false"/>
    </xf>
    <xf numFmtId="164" fontId="0" fillId="0" borderId="33" xfId="0" applyFont="fals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8" fontId="15"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6" fillId="2" borderId="2" xfId="0" applyFont="true" applyBorder="true" applyAlignment="true" applyProtection="false">
      <alignment horizontal="left" vertical="bottom" textRotation="0" wrapText="false" indent="0" shrinkToFit="false"/>
      <protection locked="true" hidden="false"/>
    </xf>
    <xf numFmtId="167" fontId="21" fillId="2" borderId="4"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22" fillId="2" borderId="5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12" fillId="2" borderId="51" xfId="0" applyFont="true" applyBorder="true" applyAlignment="true" applyProtection="false">
      <alignment horizontal="general" vertical="center" textRotation="0" wrapText="false" indent="0" shrinkToFit="false"/>
      <protection locked="true" hidden="false"/>
    </xf>
    <xf numFmtId="164" fontId="7" fillId="14" borderId="15" xfId="0" applyFont="true" applyBorder="true" applyAlignment="true" applyProtection="false">
      <alignment horizontal="left" vertical="center" textRotation="0" wrapText="false" indent="0" shrinkToFit="false"/>
      <protection locked="true" hidden="false"/>
    </xf>
    <xf numFmtId="164" fontId="7" fillId="14" borderId="33" xfId="0" applyFont="true" applyBorder="true" applyAlignment="true" applyProtection="false">
      <alignment horizontal="left" vertical="center" textRotation="0" wrapText="false" indent="0" shrinkToFit="false"/>
      <protection locked="true" hidden="false"/>
    </xf>
    <xf numFmtId="164" fontId="12" fillId="5" borderId="51" xfId="0" applyFont="true" applyBorder="true" applyAlignment="true" applyProtection="false">
      <alignment horizontal="general" vertical="center" textRotation="0" wrapText="false" indent="0" shrinkToFit="false"/>
      <protection locked="true" hidden="false"/>
    </xf>
    <xf numFmtId="164" fontId="7" fillId="15" borderId="15" xfId="0" applyFont="true" applyBorder="true" applyAlignment="true" applyProtection="false">
      <alignment horizontal="left" vertical="center" textRotation="0" wrapText="false" indent="0" shrinkToFit="false"/>
      <protection locked="true" hidden="false"/>
    </xf>
    <xf numFmtId="164" fontId="7" fillId="15" borderId="33" xfId="0" applyFont="true" applyBorder="true" applyAlignment="true" applyProtection="false">
      <alignment horizontal="left" vertical="center" textRotation="0" wrapText="true" indent="0" shrinkToFit="false"/>
      <protection locked="true" hidden="false"/>
    </xf>
    <xf numFmtId="164" fontId="19" fillId="20" borderId="51" xfId="0" applyFont="true" applyBorder="true" applyAlignment="true" applyProtection="fals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fals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0" borderId="52" xfId="0" applyFont="true" applyBorder="true" applyAlignment="true" applyProtection="false">
      <alignment horizontal="left" vertical="top" textRotation="0" wrapText="true" indent="0" shrinkToFit="false"/>
      <protection locked="true" hidden="false"/>
    </xf>
    <xf numFmtId="164" fontId="12"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fals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20" borderId="53" xfId="0" applyFont="true" applyBorder="true" applyAlignment="true" applyProtection="false">
      <alignment horizontal="center" vertical="center" textRotation="0" wrapText="false" indent="0" shrinkToFit="false"/>
      <protection locked="true" hidden="false"/>
    </xf>
    <xf numFmtId="164" fontId="7" fillId="20" borderId="54" xfId="0" applyFont="true" applyBorder="true" applyAlignment="true" applyProtection="false">
      <alignment horizontal="right" vertical="center" textRotation="0" wrapText="false" indent="0" shrinkToFit="false"/>
      <protection locked="true" hidden="false"/>
    </xf>
    <xf numFmtId="167" fontId="7" fillId="3" borderId="55" xfId="0" applyFont="true" applyBorder="true" applyAlignment="true" applyProtection="false">
      <alignment horizontal="center" vertical="center" textRotation="0" wrapText="false" indent="0" shrinkToFit="false"/>
      <protection locked="true" hidden="false"/>
    </xf>
    <xf numFmtId="168" fontId="7" fillId="3" borderId="55" xfId="0" applyFont="true" applyBorder="true" applyAlignment="true" applyProtection="false">
      <alignment horizontal="center" vertical="center" textRotation="0" wrapText="false" indent="0" shrinkToFit="false"/>
      <protection locked="true" hidden="false"/>
    </xf>
    <xf numFmtId="168" fontId="7" fillId="3" borderId="56" xfId="0" applyFont="true" applyBorder="true" applyAlignment="true" applyProtection="false">
      <alignment horizontal="center" vertical="center" textRotation="0" wrapText="false" indent="0" shrinkToFit="false"/>
      <protection locked="true" hidden="false"/>
    </xf>
    <xf numFmtId="164" fontId="7" fillId="0" borderId="31" xfId="0" applyFont="true" applyBorder="true" applyAlignment="true" applyProtection="false">
      <alignment horizontal="center" vertical="center" textRotation="0" wrapText="false" indent="0" shrinkToFit="false"/>
      <protection locked="true" hidden="false"/>
    </xf>
    <xf numFmtId="164" fontId="7" fillId="3" borderId="57" xfId="0" applyFont="true" applyBorder="true" applyAlignment="true" applyProtection="fals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false">
      <alignment horizontal="center" vertical="center" textRotation="0" wrapText="false" indent="0" shrinkToFit="false"/>
      <protection locked="true" hidden="false"/>
    </xf>
    <xf numFmtId="164" fontId="24" fillId="21" borderId="59" xfId="0" applyFont="true" applyBorder="true" applyAlignment="true" applyProtection="true">
      <alignment horizontal="left" vertical="center" textRotation="0" wrapText="true" indent="0" shrinkToFit="false"/>
      <protection locked="false" hidden="false"/>
    </xf>
    <xf numFmtId="164" fontId="12" fillId="5" borderId="60" xfId="0" applyFont="true" applyBorder="tru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left" vertical="center" textRotation="0" wrapText="true" indent="0" shrinkToFit="false"/>
      <protection locked="true" hidden="false"/>
    </xf>
    <xf numFmtId="164" fontId="7" fillId="15" borderId="9" xfId="0" applyFont="true" applyBorder="true" applyAlignment="true" applyProtection="false">
      <alignment horizontal="left" vertical="center" textRotation="0" wrapText="true" indent="0" shrinkToFit="false"/>
      <protection locked="true" hidden="false"/>
    </xf>
    <xf numFmtId="164" fontId="7" fillId="15" borderId="3" xfId="0" applyFont="true" applyBorder="true" applyAlignment="true" applyProtection="fals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fals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false">
      <alignment horizontal="general" vertical="top" textRotation="0" wrapText="true" indent="0" shrinkToFit="false"/>
      <protection locked="true" hidden="false"/>
    </xf>
    <xf numFmtId="164" fontId="19" fillId="20" borderId="63" xfId="0" applyFont="true" applyBorder="true" applyAlignment="true" applyProtection="false">
      <alignment horizontal="left" vertical="top" textRotation="0" wrapText="true" indent="0" shrinkToFit="false"/>
      <protection locked="true" hidden="false"/>
    </xf>
    <xf numFmtId="164" fontId="12"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false">
      <alignment horizontal="center" vertical="top" textRotation="0" wrapText="false" indent="0" shrinkToFit="false"/>
      <protection locked="true" hidden="false"/>
    </xf>
    <xf numFmtId="164" fontId="7" fillId="20" borderId="64" xfId="0" applyFont="true" applyBorder="true" applyAlignment="true" applyProtection="false">
      <alignment horizontal="center" vertical="center" textRotation="0" wrapText="false" indent="0" shrinkToFit="false"/>
      <protection locked="true" hidden="false"/>
    </xf>
    <xf numFmtId="167" fontId="7" fillId="3" borderId="58" xfId="0" applyFont="true" applyBorder="true" applyAlignment="true" applyProtection="false">
      <alignment horizontal="center" vertical="center" textRotation="0" wrapText="false" indent="0" shrinkToFit="false"/>
      <protection locked="true" hidden="false"/>
    </xf>
    <xf numFmtId="168" fontId="7" fillId="3" borderId="58" xfId="0" applyFont="true" applyBorder="true" applyAlignment="true" applyProtection="false">
      <alignment horizontal="center" vertical="center" textRotation="0" wrapText="false" indent="0" shrinkToFit="false"/>
      <protection locked="true" hidden="false"/>
    </xf>
    <xf numFmtId="168" fontId="7" fillId="3" borderId="64" xfId="0" applyFont="true" applyBorder="true" applyAlignment="true" applyProtection="false">
      <alignment horizontal="center" vertical="center" textRotation="0" wrapText="false" indent="0" shrinkToFit="false"/>
      <protection locked="true" hidden="false"/>
    </xf>
    <xf numFmtId="164" fontId="7" fillId="3" borderId="54" xfId="0" applyFont="true" applyBorder="true" applyAlignment="true" applyProtection="false">
      <alignment horizontal="center" vertical="center" textRotation="0" wrapText="false" indent="0" shrinkToFit="false"/>
      <protection locked="true" hidden="false"/>
    </xf>
    <xf numFmtId="168" fontId="7" fillId="2" borderId="58" xfId="0" applyFont="true" applyBorder="true" applyAlignment="true" applyProtection="false">
      <alignment horizontal="center" vertical="center" textRotation="0" wrapText="false" indent="0" shrinkToFit="false"/>
      <protection locked="true" hidden="false"/>
    </xf>
    <xf numFmtId="164" fontId="24" fillId="21" borderId="58" xfId="0" applyFont="true" applyBorder="true" applyAlignment="true" applyProtection="true">
      <alignment horizontal="left" vertical="center" textRotation="0" wrapText="true" indent="0" shrinkToFit="false"/>
      <protection locked="false" hidden="false"/>
    </xf>
    <xf numFmtId="164" fontId="22" fillId="5" borderId="51" xfId="0" applyFont="true" applyBorder="tru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left" vertical="center" textRotation="0" wrapText="false" indent="0" shrinkToFit="false"/>
      <protection locked="true" hidden="false"/>
    </xf>
    <xf numFmtId="164" fontId="12" fillId="5" borderId="51" xfId="0" applyFont="true" applyBorder="true" applyAlignment="false" applyProtection="false">
      <alignment horizontal="general" vertical="bottom" textRotation="0" wrapText="false" indent="0" shrinkToFit="false"/>
      <protection locked="true" hidden="false"/>
    </xf>
    <xf numFmtId="167" fontId="0" fillId="3" borderId="23" xfId="0" applyFont="false" applyBorder="true" applyAlignment="true" applyProtection="false">
      <alignment horizontal="center" vertical="top" textRotation="0" wrapText="false" indent="0" shrinkToFit="false"/>
      <protection locked="true" hidden="false"/>
    </xf>
    <xf numFmtId="164" fontId="7" fillId="20" borderId="59"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7" fontId="0" fillId="3" borderId="46" xfId="0" applyFont="false" applyBorder="true" applyAlignment="true" applyProtection="fals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5" borderId="51" xfId="0" applyFont="true" applyBorder="true" applyAlignment="true" applyProtection="false">
      <alignment horizontal="left" vertical="center" textRotation="0" wrapText="true" indent="0" shrinkToFit="false"/>
      <protection locked="true" hidden="false"/>
    </xf>
    <xf numFmtId="164" fontId="24" fillId="21" borderId="53" xfId="0" applyFont="true" applyBorder="true" applyAlignment="true" applyProtection="true">
      <alignment horizontal="left" vertical="center" textRotation="0" wrapText="true" indent="0" shrinkToFit="false"/>
      <protection locked="false" hidden="false"/>
    </xf>
    <xf numFmtId="164" fontId="24" fillId="5" borderId="51"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left" vertical="center" textRotation="0" wrapText="false" indent="0" shrinkToFit="false"/>
      <protection locked="true" hidden="false"/>
    </xf>
    <xf numFmtId="164" fontId="7" fillId="7" borderId="0" xfId="0" applyFont="true" applyBorder="false" applyAlignment="true" applyProtection="false">
      <alignment horizontal="left" vertical="center" textRotation="0" wrapText="false" indent="0" shrinkToFit="false"/>
      <protection locked="true" hidden="false"/>
    </xf>
    <xf numFmtId="164" fontId="7" fillId="7" borderId="33" xfId="0" applyFont="true" applyBorder="true" applyAlignment="true" applyProtection="false">
      <alignment horizontal="left" vertical="center" textRotation="0" wrapText="false" indent="0" shrinkToFit="false"/>
      <protection locked="true" hidden="false"/>
    </xf>
    <xf numFmtId="164" fontId="7" fillId="16" borderId="2" xfId="0" applyFont="true" applyBorder="true" applyAlignment="true" applyProtection="false">
      <alignment horizontal="left" vertical="center" textRotation="0" wrapText="false" indent="0" shrinkToFit="false"/>
      <protection locked="true" hidden="false"/>
    </xf>
    <xf numFmtId="164" fontId="7" fillId="16" borderId="3" xfId="0" applyFont="true" applyBorder="true" applyAlignment="true" applyProtection="false">
      <alignment horizontal="left" vertical="center" textRotation="0" wrapText="true" indent="0" shrinkToFit="false"/>
      <protection locked="true" hidden="false"/>
    </xf>
    <xf numFmtId="164" fontId="19" fillId="22" borderId="65" xfId="0" applyFont="true" applyBorder="true" applyAlignment="true" applyProtection="false">
      <alignment horizontal="left" vertical="top" textRotation="0" wrapText="true" indent="0" shrinkToFit="false"/>
      <protection locked="true" hidden="false"/>
    </xf>
    <xf numFmtId="164" fontId="12"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false">
      <alignment horizontal="center" vertical="top" textRotation="0" wrapText="false" indent="0" shrinkToFit="false"/>
      <protection locked="true" hidden="false"/>
    </xf>
    <xf numFmtId="164" fontId="19" fillId="22" borderId="11" xfId="0" applyFont="true" applyBorder="true" applyAlignment="true" applyProtection="false">
      <alignment horizontal="left" vertical="top" textRotation="0" wrapText="true" indent="0" shrinkToFit="false"/>
      <protection locked="true" hidden="false"/>
    </xf>
    <xf numFmtId="164" fontId="12"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false">
      <alignment horizontal="center" vertical="center" textRotation="0" wrapText="false" indent="0" shrinkToFit="false"/>
      <protection locked="true" hidden="false"/>
    </xf>
    <xf numFmtId="164" fontId="7" fillId="22" borderId="54" xfId="0" applyFont="true" applyBorder="true" applyAlignment="true" applyProtection="false">
      <alignment horizontal="right" vertical="center" textRotation="0" wrapText="false" indent="0" shrinkToFit="false"/>
      <protection locked="true" hidden="false"/>
    </xf>
    <xf numFmtId="164" fontId="24"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false">
      <alignment horizontal="left" vertical="center" textRotation="0" wrapText="false" indent="0" shrinkToFit="false"/>
      <protection locked="true" hidden="false"/>
    </xf>
    <xf numFmtId="164" fontId="7" fillId="16" borderId="33" xfId="0" applyFont="true" applyBorder="true" applyAlignment="true" applyProtection="false">
      <alignment horizontal="left" vertical="center" textRotation="0" wrapText="true" indent="0" shrinkToFit="false"/>
      <protection locked="true" hidden="false"/>
    </xf>
    <xf numFmtId="164" fontId="7" fillId="16" borderId="0" xfId="0" applyFont="true" applyBorder="false" applyAlignment="true" applyProtection="false">
      <alignment horizontal="left" vertical="center" textRotation="0" wrapText="true" indent="0" shrinkToFit="false"/>
      <protection locked="true" hidden="false"/>
    </xf>
    <xf numFmtId="164" fontId="7" fillId="16" borderId="13" xfId="0" applyFont="true" applyBorder="true" applyAlignment="true" applyProtection="false">
      <alignment horizontal="left" vertical="center" textRotation="0" wrapText="true" indent="0" shrinkToFit="false"/>
      <protection locked="true" hidden="false"/>
    </xf>
    <xf numFmtId="164" fontId="19" fillId="22" borderId="51" xfId="0" applyFont="true" applyBorder="true" applyAlignment="true" applyProtection="false">
      <alignment horizontal="left" vertical="top" textRotation="0" wrapText="true" indent="0" shrinkToFit="false"/>
      <protection locked="true" hidden="false"/>
    </xf>
    <xf numFmtId="164" fontId="12" fillId="22"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22" borderId="63" xfId="0" applyFont="true" applyBorder="true" applyAlignment="true" applyProtection="false">
      <alignment horizontal="left" vertical="top" textRotation="0" wrapText="true" indent="0" shrinkToFit="false"/>
      <protection locked="true" hidden="false"/>
    </xf>
    <xf numFmtId="167" fontId="0" fillId="3" borderId="66" xfId="0" applyFont="false" applyBorder="true" applyAlignment="true" applyProtection="fals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7" fillId="22" borderId="2" xfId="0" applyFont="true" applyBorder="true" applyAlignment="true" applyProtection="false">
      <alignment horizontal="general" vertical="center" textRotation="0" wrapText="false" indent="0" shrinkToFit="false"/>
      <protection locked="true" hidden="false"/>
    </xf>
    <xf numFmtId="164" fontId="7" fillId="22" borderId="4" xfId="0" applyFont="true" applyBorder="true" applyAlignment="true" applyProtection="false">
      <alignment horizontal="general" vertical="center" textRotation="0" wrapText="false" indent="0" shrinkToFit="false"/>
      <protection locked="true" hidden="false"/>
    </xf>
    <xf numFmtId="164" fontId="7" fillId="16" borderId="67" xfId="0" applyFont="true" applyBorder="true" applyAlignment="true" applyProtection="false">
      <alignment horizontal="left" vertical="center" textRotation="0" wrapText="false" indent="0" shrinkToFit="false"/>
      <protection locked="true" hidden="false"/>
    </xf>
    <xf numFmtId="164" fontId="7" fillId="16" borderId="68" xfId="0" applyFont="true" applyBorder="true" applyAlignment="true" applyProtection="false">
      <alignment horizontal="left" vertical="center" textRotation="0" wrapText="true" indent="0" shrinkToFit="false"/>
      <protection locked="true" hidden="false"/>
    </xf>
    <xf numFmtId="164" fontId="19" fillId="22" borderId="34" xfId="0" applyFont="true" applyBorder="true" applyAlignment="true" applyProtection="false">
      <alignment horizontal="left" vertical="top" textRotation="0" wrapText="true" indent="0" shrinkToFit="false"/>
      <protection locked="true" hidden="false"/>
    </xf>
    <xf numFmtId="164" fontId="12" fillId="22" borderId="60" xfId="0" applyFont="true" applyBorder="true" applyAlignment="true" applyProtection="true">
      <alignment horizontal="left" vertical="top" textRotation="0" wrapText="true" indent="0" shrinkToFit="false"/>
      <protection locked="false" hidden="false"/>
    </xf>
    <xf numFmtId="164" fontId="19" fillId="22" borderId="20"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2" borderId="52"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false">
      <alignment horizontal="general" vertical="center" textRotation="0" wrapText="false" indent="0" shrinkToFit="false"/>
      <protection locked="true" hidden="false"/>
    </xf>
    <xf numFmtId="164" fontId="7" fillId="22" borderId="13" xfId="0" applyFont="true" applyBorder="true" applyAlignment="true" applyProtection="false">
      <alignment horizontal="general" vertical="center" textRotation="0" wrapText="false" indent="0" shrinkToFit="false"/>
      <protection locked="true" hidden="false"/>
    </xf>
    <xf numFmtId="164" fontId="7" fillId="22" borderId="57" xfId="0" applyFont="true" applyBorder="true" applyAlignment="true" applyProtection="false">
      <alignment horizontal="right" vertical="center" textRotation="0" wrapText="false" indent="0" shrinkToFit="false"/>
      <protection locked="true" hidden="false"/>
    </xf>
    <xf numFmtId="164" fontId="7" fillId="8" borderId="5" xfId="0" applyFont="true" applyBorder="true" applyAlignment="true" applyProtection="false">
      <alignment horizontal="general" vertical="center" textRotation="0" wrapText="false" indent="0" shrinkToFit="false"/>
      <protection locked="true" hidden="false"/>
    </xf>
    <xf numFmtId="164" fontId="7" fillId="8" borderId="0" xfId="0" applyFont="true" applyBorder="false" applyAlignment="true" applyProtection="false">
      <alignment horizontal="general" vertical="center" textRotation="0" wrapText="false" indent="0" shrinkToFit="false"/>
      <protection locked="true" hidden="false"/>
    </xf>
    <xf numFmtId="164" fontId="7" fillId="8" borderId="33" xfId="0" applyFont="true" applyBorder="true" applyAlignment="true" applyProtection="false">
      <alignment horizontal="right" vertical="center" textRotation="0" wrapText="false" indent="0" shrinkToFit="false"/>
      <protection locked="true" hidden="false"/>
    </xf>
    <xf numFmtId="164" fontId="7" fillId="8" borderId="33" xfId="0" applyFont="true" applyBorder="true" applyAlignment="true" applyProtection="false">
      <alignment horizontal="center" vertical="center" textRotation="0" wrapText="false" indent="0" shrinkToFit="false"/>
      <protection locked="true" hidden="false"/>
    </xf>
    <xf numFmtId="168" fontId="7" fillId="8" borderId="33" xfId="0" applyFont="true" applyBorder="true" applyAlignment="true" applyProtection="false">
      <alignment horizontal="center" vertical="center" textRotation="0" wrapText="false" indent="0" shrinkToFit="false"/>
      <protection locked="true" hidden="false"/>
    </xf>
    <xf numFmtId="164" fontId="7" fillId="8" borderId="0" xfId="0" applyFont="true" applyBorder="false" applyAlignment="true" applyProtection="false">
      <alignment horizontal="center" vertical="center" textRotation="0" wrapText="false" indent="0" shrinkToFit="false"/>
      <protection locked="true" hidden="false"/>
    </xf>
    <xf numFmtId="164" fontId="25" fillId="8" borderId="33" xfId="0" applyFont="true" applyBorder="true" applyAlignment="true" applyProtection="false">
      <alignment horizontal="left" vertical="center" textRotation="0" wrapText="true" indent="0" shrinkToFit="false"/>
      <protection locked="true" hidden="false"/>
    </xf>
    <xf numFmtId="164" fontId="7" fillId="17" borderId="15" xfId="0" applyFont="true" applyBorder="true" applyAlignment="true" applyProtection="false">
      <alignment horizontal="left" vertical="center" textRotation="0" wrapText="false" indent="0" shrinkToFit="false"/>
      <protection locked="true" hidden="false"/>
    </xf>
    <xf numFmtId="164" fontId="7" fillId="17" borderId="33" xfId="0" applyFont="true" applyBorder="true" applyAlignment="true" applyProtection="false">
      <alignment horizontal="left" vertical="center" textRotation="0" wrapText="true" indent="0" shrinkToFit="false"/>
      <protection locked="true" hidden="false"/>
    </xf>
    <xf numFmtId="164" fontId="19" fillId="23" borderId="51" xfId="0" applyFont="true" applyBorder="true" applyAlignment="true" applyProtection="false">
      <alignment horizontal="left"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3" borderId="63" xfId="0" applyFont="true" applyBorder="true" applyAlignment="true" applyProtection="false">
      <alignment horizontal="left" vertical="top" textRotation="0" wrapText="true" indent="0" shrinkToFit="false"/>
      <protection locked="true" hidden="false"/>
    </xf>
    <xf numFmtId="164" fontId="12" fillId="23" borderId="52" xfId="0" applyFont="true" applyBorder="true" applyAlignment="true" applyProtection="true">
      <alignment horizontal="general"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false">
      <alignment horizontal="center" vertical="center" textRotation="0" wrapText="false" indent="0" shrinkToFit="false"/>
      <protection locked="true" hidden="false"/>
    </xf>
    <xf numFmtId="164" fontId="7" fillId="23" borderId="54" xfId="0" applyFont="true" applyBorder="true" applyAlignment="true" applyProtection="false">
      <alignment horizontal="right" vertical="center" textRotation="0" wrapText="false" indent="0" shrinkToFit="false"/>
      <protection locked="true" hidden="false"/>
    </xf>
    <xf numFmtId="164" fontId="24" fillId="21" borderId="64"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false" applyProtection="false">
      <alignment horizontal="general" vertical="bottom" textRotation="0" wrapText="false" indent="0" shrinkToFit="false"/>
      <protection locked="true" hidden="false"/>
    </xf>
    <xf numFmtId="164" fontId="7" fillId="17" borderId="5" xfId="0" applyFont="true" applyBorder="true" applyAlignment="true" applyProtection="false">
      <alignment horizontal="left" vertical="center" textRotation="0" wrapText="false" indent="0" shrinkToFit="false"/>
      <protection locked="true" hidden="false"/>
    </xf>
    <xf numFmtId="164" fontId="7" fillId="17" borderId="0" xfId="0" applyFont="true" applyBorder="false" applyAlignment="true" applyProtection="false">
      <alignment horizontal="left" vertical="center" textRotation="0" wrapText="false" indent="0" shrinkToFit="false"/>
      <protection locked="true" hidden="false"/>
    </xf>
    <xf numFmtId="164" fontId="7" fillId="17" borderId="33" xfId="0" applyFont="true" applyBorder="true" applyAlignment="true" applyProtection="fals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3" borderId="63"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false">
      <alignment horizontal="general" vertical="center" textRotation="0" wrapText="false" indent="0" shrinkToFit="false"/>
      <protection locked="true" hidden="false"/>
    </xf>
    <xf numFmtId="164" fontId="7" fillId="17" borderId="0" xfId="0" applyFont="true" applyBorder="false" applyAlignment="true" applyProtection="false">
      <alignment horizontal="general" vertical="center" textRotation="0" wrapText="true" indent="0" shrinkToFit="false"/>
      <protection locked="true" hidden="false"/>
    </xf>
    <xf numFmtId="164" fontId="7" fillId="17" borderId="9" xfId="0" applyFont="true" applyBorder="true" applyAlignment="true" applyProtection="false">
      <alignment horizontal="general" vertical="center" textRotation="0" wrapText="true" indent="0" shrinkToFit="false"/>
      <protection locked="true" hidden="false"/>
    </xf>
    <xf numFmtId="164" fontId="7" fillId="17" borderId="33" xfId="0" applyFont="true" applyBorder="true" applyAlignment="true" applyProtection="false">
      <alignment horizontal="general" vertical="center" textRotation="0" wrapText="true" indent="0" shrinkToFit="false"/>
      <protection locked="true" hidden="false"/>
    </xf>
    <xf numFmtId="164" fontId="7" fillId="17" borderId="3" xfId="0" applyFont="true" applyBorder="true" applyAlignment="true" applyProtection="false">
      <alignment horizontal="general" vertical="center" textRotation="0" wrapText="true" indent="0" shrinkToFit="false"/>
      <protection locked="true" hidden="false"/>
    </xf>
    <xf numFmtId="167" fontId="0" fillId="3" borderId="70" xfId="0" applyFont="false" applyBorder="true" applyAlignment="true" applyProtection="fals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3" borderId="53" xfId="0" applyFont="true" applyBorder="true" applyAlignment="true" applyProtection="false">
      <alignment horizontal="center" vertical="top" textRotation="0" wrapText="true" indent="0" shrinkToFit="false"/>
      <protection locked="true" hidden="false"/>
    </xf>
    <xf numFmtId="164" fontId="7" fillId="17" borderId="0" xfId="0" applyFont="true" applyBorder="false" applyAlignment="true" applyProtection="false">
      <alignment horizontal="left" vertical="center" textRotation="0" wrapText="true" indent="0" shrinkToFit="false"/>
      <protection locked="true" hidden="false"/>
    </xf>
    <xf numFmtId="164" fontId="7" fillId="17" borderId="9" xfId="0" applyFont="true" applyBorder="true" applyAlignment="true" applyProtection="false">
      <alignment horizontal="left" vertical="center" textRotation="0" wrapText="true" indent="0" shrinkToFit="false"/>
      <protection locked="true" hidden="false"/>
    </xf>
    <xf numFmtId="164" fontId="7" fillId="17" borderId="3" xfId="0" applyFont="true" applyBorder="true" applyAlignment="true" applyProtection="false">
      <alignment horizontal="left" vertical="center" textRotation="0" wrapText="true" indent="0" shrinkToFit="false"/>
      <protection locked="true" hidden="false"/>
    </xf>
    <xf numFmtId="164" fontId="23" fillId="21" borderId="61" xfId="0" applyFont="true" applyBorder="true" applyAlignment="true" applyProtection="true">
      <alignment horizontal="left" vertical="top" textRotation="0" wrapText="true" indent="0" shrinkToFit="false"/>
      <protection locked="false" hidden="false"/>
    </xf>
    <xf numFmtId="164" fontId="12" fillId="5" borderId="63" xfId="0" applyFont="true" applyBorder="true" applyAlignment="false" applyProtection="false">
      <alignment horizontal="general" vertical="bottom" textRotation="0" wrapText="false" indent="0" shrinkToFit="false"/>
      <protection locked="true" hidden="false"/>
    </xf>
    <xf numFmtId="164" fontId="7" fillId="23" borderId="71"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7" fillId="17" borderId="16" xfId="0" applyFont="true" applyBorder="true" applyAlignment="true" applyProtection="false">
      <alignment horizontal="left" vertical="center" textRotation="0" wrapText="false" indent="0" shrinkToFit="false"/>
      <protection locked="true" hidden="false"/>
    </xf>
    <xf numFmtId="164" fontId="7" fillId="17" borderId="62" xfId="0" applyFont="true" applyBorder="true" applyAlignment="true" applyProtection="false">
      <alignment horizontal="left" vertical="center" textRotation="0" wrapText="true" indent="0" shrinkToFit="false"/>
      <protection locked="true" hidden="false"/>
    </xf>
    <xf numFmtId="164" fontId="19" fillId="23" borderId="20" xfId="0" applyFont="true" applyBorder="true" applyAlignment="true" applyProtection="fals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2" xfId="0" applyFont="false" applyBorder="true" applyAlignment="true" applyProtection="false">
      <alignment horizontal="center" vertical="top" textRotation="0" wrapText="false" indent="0" shrinkToFit="false"/>
      <protection locked="tru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9" fillId="23" borderId="26" xfId="0" applyFont="true" applyBorder="true" applyAlignment="true" applyProtection="false">
      <alignment horizontal="left" vertical="top" textRotation="0" wrapText="true" indent="0" shrinkToFit="false"/>
      <protection locked="true" hidden="false"/>
    </xf>
    <xf numFmtId="164" fontId="7" fillId="23" borderId="1" xfId="0" applyFont="true" applyBorder="true" applyAlignment="true" applyProtection="false">
      <alignment horizontal="center" vertical="center" textRotation="0" wrapText="false" indent="0" shrinkToFit="false"/>
      <protection locked="true" hidden="false"/>
    </xf>
    <xf numFmtId="164" fontId="24" fillId="21" borderId="56"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true" applyProtection="false">
      <alignment horizontal="general" vertical="top" textRotation="0" wrapText="false" indent="0" shrinkToFit="false"/>
      <protection locked="true" hidden="false"/>
    </xf>
    <xf numFmtId="164" fontId="7" fillId="9" borderId="15" xfId="0" applyFont="true" applyBorder="true" applyAlignment="true" applyProtection="false">
      <alignment horizontal="left" vertical="center" textRotation="0" wrapText="false" indent="0" shrinkToFit="false"/>
      <protection locked="true" hidden="false"/>
    </xf>
    <xf numFmtId="164" fontId="7" fillId="9" borderId="33" xfId="0" applyFont="true" applyBorder="true" applyAlignment="true" applyProtection="false">
      <alignment horizontal="left" vertical="center" textRotation="0" wrapText="true" indent="0" shrinkToFit="false"/>
      <protection locked="true" hidden="false"/>
    </xf>
    <xf numFmtId="164" fontId="7" fillId="9" borderId="3" xfId="0" applyFont="true" applyBorder="true" applyAlignment="true" applyProtection="false">
      <alignment horizontal="left" vertical="center" textRotation="0" wrapText="true" indent="0" shrinkToFit="false"/>
      <protection locked="true" hidden="false"/>
    </xf>
    <xf numFmtId="164" fontId="7" fillId="9" borderId="7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7" fillId="18" borderId="15" xfId="0" applyFont="true" applyBorder="true" applyAlignment="true" applyProtection="false">
      <alignment horizontal="left" vertical="center" textRotation="0" wrapText="false" indent="0" shrinkToFit="false"/>
      <protection locked="true" hidden="false"/>
    </xf>
    <xf numFmtId="164" fontId="7" fillId="18" borderId="33" xfId="0" applyFont="true" applyBorder="true" applyAlignment="true" applyProtection="false">
      <alignment horizontal="left" vertical="center" textRotation="0" wrapText="true" indent="0" shrinkToFit="false"/>
      <protection locked="true" hidden="false"/>
    </xf>
    <xf numFmtId="164" fontId="7" fillId="18" borderId="67" xfId="0" applyFont="true" applyBorder="true" applyAlignment="true" applyProtection="false">
      <alignment horizontal="left" vertical="center" textRotation="0" wrapText="true" indent="0" shrinkToFit="false"/>
      <protection locked="true" hidden="false"/>
    </xf>
    <xf numFmtId="164" fontId="7" fillId="18" borderId="68" xfId="0" applyFont="true" applyBorder="true" applyAlignment="true" applyProtection="false">
      <alignment horizontal="left" vertical="center" textRotation="0" wrapText="true" indent="0" shrinkToFit="false"/>
      <protection locked="true" hidden="false"/>
    </xf>
    <xf numFmtId="164" fontId="7" fillId="18" borderId="72" xfId="0" applyFont="true" applyBorder="true" applyAlignment="true" applyProtection="false">
      <alignment horizontal="left" vertical="center" textRotation="0" wrapText="true" indent="0" shrinkToFit="false"/>
      <protection locked="true" hidden="false"/>
    </xf>
    <xf numFmtId="164" fontId="19" fillId="24" borderId="51" xfId="0" applyFont="true" applyBorder="true" applyAlignment="true" applyProtection="false">
      <alignment horizontal="general" vertical="top" textRotation="0" wrapText="true" indent="0" shrinkToFit="false"/>
      <protection locked="true" hidden="false"/>
    </xf>
    <xf numFmtId="164" fontId="19" fillId="24" borderId="63" xfId="0" applyFont="true" applyBorder="true" applyAlignment="true" applyProtection="true">
      <alignment horizontal="general" vertical="top" textRotation="0" wrapText="true" indent="0" shrinkToFit="false"/>
      <protection locked="false" hidden="false"/>
    </xf>
    <xf numFmtId="164" fontId="0" fillId="0" borderId="72"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4" borderId="52" xfId="0" applyFont="true" applyBorder="true" applyAlignment="true" applyProtection="false">
      <alignment horizontal="general" vertical="top" textRotation="0" wrapText="true" indent="0" shrinkToFit="false"/>
      <protection locked="true" hidden="false"/>
    </xf>
    <xf numFmtId="164" fontId="19" fillId="24"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4" borderId="64" xfId="0" applyFont="true" applyBorder="true" applyAlignment="true" applyProtection="false">
      <alignment horizontal="general" vertical="top" textRotation="0" wrapText="true" indent="0" shrinkToFit="false"/>
      <protection locked="true" hidden="false"/>
    </xf>
    <xf numFmtId="164" fontId="14" fillId="24" borderId="54" xfId="0" applyFont="true" applyBorder="true" applyAlignment="true" applyProtection="false">
      <alignment horizontal="right" vertical="center" textRotation="0" wrapText="true" indent="0" shrinkToFit="false"/>
      <protection locked="true" hidden="false"/>
    </xf>
    <xf numFmtId="167" fontId="7" fillId="3" borderId="74" xfId="0" applyFont="true" applyBorder="true" applyAlignment="true" applyProtection="false">
      <alignment horizontal="center" vertical="center" textRotation="0" wrapText="false" indent="0" shrinkToFit="false"/>
      <protection locked="true" hidden="false"/>
    </xf>
    <xf numFmtId="164" fontId="7" fillId="18" borderId="17" xfId="0" applyFont="true" applyBorder="true" applyAlignment="true" applyProtection="false">
      <alignment horizontal="left" vertical="center" textRotation="0" wrapText="false" indent="0" shrinkToFit="false"/>
      <protection locked="true" hidden="false"/>
    </xf>
    <xf numFmtId="164" fontId="7" fillId="18" borderId="9" xfId="0" applyFont="true" applyBorder="true" applyAlignment="true" applyProtection="false">
      <alignment horizontal="left" vertical="center" textRotation="0" wrapText="true" indent="0" shrinkToFit="false"/>
      <protection locked="true" hidden="false"/>
    </xf>
    <xf numFmtId="164" fontId="7" fillId="18" borderId="23" xfId="0" applyFont="true" applyBorder="true" applyAlignment="true" applyProtection="false">
      <alignment horizontal="left" vertical="center" textRotation="0" wrapText="true" indent="0" shrinkToFit="false"/>
      <protection locked="true" hidden="false"/>
    </xf>
    <xf numFmtId="164" fontId="19" fillId="24" borderId="67" xfId="0" applyFont="true" applyBorder="true" applyAlignment="true" applyProtection="false">
      <alignment horizontal="general" vertical="top" textRotation="0" wrapText="true" indent="0" shrinkToFit="false"/>
      <protection locked="true" hidden="false"/>
    </xf>
    <xf numFmtId="164" fontId="23" fillId="24"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4"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4" borderId="18" xfId="0" applyFont="true" applyBorder="true" applyAlignment="true" applyProtection="false">
      <alignment horizontal="general" vertical="top" textRotation="0" wrapText="true" indent="0" shrinkToFit="false"/>
      <protection locked="true" hidden="false"/>
    </xf>
    <xf numFmtId="164" fontId="14" fillId="24" borderId="75" xfId="0" applyFont="true" applyBorder="true" applyAlignment="true" applyProtection="false">
      <alignment horizontal="right" vertical="center" textRotation="0" wrapText="true" indent="0" shrinkToFit="false"/>
      <protection locked="true" hidden="false"/>
    </xf>
    <xf numFmtId="164" fontId="7" fillId="18" borderId="62" xfId="0" applyFont="true" applyBorder="true" applyAlignment="true" applyProtection="false">
      <alignment horizontal="left" vertical="center" textRotation="0" wrapText="true" indent="0" shrinkToFit="false"/>
      <protection locked="true" hidden="false"/>
    </xf>
    <xf numFmtId="164" fontId="23" fillId="24" borderId="72" xfId="0" applyFont="true" applyBorder="true" applyAlignment="true" applyProtection="true">
      <alignment horizontal="general" vertical="top" textRotation="0" wrapText="true" indent="0" shrinkToFit="false"/>
      <protection locked="false" hidden="false"/>
    </xf>
    <xf numFmtId="164" fontId="19" fillId="24" borderId="70" xfId="0" applyFont="true" applyBorder="true" applyAlignment="true" applyProtection="false">
      <alignment horizontal="general" vertical="top" textRotation="0" wrapText="true" indent="0" shrinkToFit="false"/>
      <protection locked="true" hidden="false"/>
    </xf>
    <xf numFmtId="164" fontId="23"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7" fillId="24" borderId="47" xfId="0" applyFont="true" applyBorder="true" applyAlignment="true" applyProtection="false">
      <alignment horizontal="general" vertical="top" textRotation="0" wrapText="false" indent="0" shrinkToFit="false"/>
      <protection locked="true" hidden="false"/>
    </xf>
    <xf numFmtId="164" fontId="7" fillId="24" borderId="13" xfId="0" applyFont="true" applyBorder="true" applyAlignment="true" applyProtection="false">
      <alignment horizontal="general" vertical="top" textRotation="0" wrapText="false" indent="0" shrinkToFit="false"/>
      <protection locked="true" hidden="false"/>
    </xf>
    <xf numFmtId="164" fontId="7" fillId="0" borderId="31" xfId="0" applyFont="true" applyBorder="true" applyAlignment="true" applyProtection="false">
      <alignment horizontal="general" vertical="top" textRotation="0" wrapText="false" indent="0" shrinkToFit="false"/>
      <protection locked="true" hidden="false"/>
    </xf>
    <xf numFmtId="164" fontId="7" fillId="3" borderId="57"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7" fillId="10" borderId="15" xfId="0" applyFont="true" applyBorder="true" applyAlignment="true" applyProtection="false">
      <alignment horizontal="left" vertical="center" textRotation="0" wrapText="false" indent="0" shrinkToFit="false"/>
      <protection locked="true" hidden="false"/>
    </xf>
    <xf numFmtId="164" fontId="7" fillId="10" borderId="33" xfId="0" applyFont="true" applyBorder="true" applyAlignment="true" applyProtection="false">
      <alignment horizontal="left" vertical="center" textRotation="0" wrapText="true" indent="0" shrinkToFit="false"/>
      <protection locked="true" hidden="false"/>
    </xf>
    <xf numFmtId="164" fontId="7" fillId="13" borderId="16" xfId="0" applyFont="true" applyBorder="true" applyAlignment="true" applyProtection="false">
      <alignment horizontal="general" vertical="center" textRotation="0" wrapText="false" indent="0" shrinkToFit="false"/>
      <protection locked="true" hidden="false"/>
    </xf>
    <xf numFmtId="164" fontId="7" fillId="13" borderId="9" xfId="0" applyFont="true" applyBorder="true" applyAlignment="true" applyProtection="false">
      <alignment horizontal="general" vertical="top" textRotation="0" wrapText="true" indent="0" shrinkToFit="false"/>
      <protection locked="true" hidden="false"/>
    </xf>
    <xf numFmtId="164" fontId="7" fillId="13" borderId="62" xfId="0" applyFont="true" applyBorder="true" applyAlignment="true" applyProtection="false">
      <alignment horizontal="general" vertical="top" textRotation="0" wrapText="true" indent="0" shrinkToFit="false"/>
      <protection locked="true" hidden="false"/>
    </xf>
    <xf numFmtId="164" fontId="19" fillId="25" borderId="60" xfId="0" applyFont="true" applyBorder="true" applyAlignment="true" applyProtection="false">
      <alignment horizontal="general" vertical="top" textRotation="0" wrapText="true" indent="0" shrinkToFit="false"/>
      <protection locked="true" hidden="false"/>
    </xf>
    <xf numFmtId="164" fontId="12" fillId="25" borderId="72"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false">
      <alignment horizontal="center" vertical="top" textRotation="0" wrapText="false" indent="0" shrinkToFit="false"/>
      <protection locked="true" hidden="false"/>
    </xf>
    <xf numFmtId="164" fontId="7" fillId="25" borderId="1" xfId="0" applyFont="true" applyBorder="true" applyAlignment="true" applyProtection="false">
      <alignment horizontal="center" vertical="top" textRotation="0" wrapText="false" indent="0" shrinkToFit="false"/>
      <protection locked="true" hidden="false"/>
    </xf>
    <xf numFmtId="164" fontId="7" fillId="25" borderId="54" xfId="0" applyFont="true" applyBorder="true" applyAlignment="true" applyProtection="false">
      <alignment horizontal="general" vertical="top" textRotation="0" wrapText="false" indent="0" shrinkToFit="false"/>
      <protection locked="true" hidden="false"/>
    </xf>
    <xf numFmtId="164" fontId="7" fillId="3" borderId="54" xfId="0" applyFont="true" applyBorder="true" applyAlignment="true" applyProtection="false">
      <alignment horizontal="general" vertical="center" textRotation="0" wrapText="false" indent="0" shrinkToFit="false"/>
      <protection locked="true" hidden="false"/>
    </xf>
    <xf numFmtId="164" fontId="19" fillId="25" borderId="76" xfId="0" applyFont="true" applyBorder="true" applyAlignment="true" applyProtection="false">
      <alignment horizontal="left" vertical="top" textRotation="0" wrapText="true" indent="0" shrinkToFit="false"/>
      <protection locked="true" hidden="false"/>
    </xf>
    <xf numFmtId="164" fontId="12" fillId="25" borderId="52" xfId="0" applyFont="true" applyBorder="true" applyAlignment="true" applyProtection="true">
      <alignment horizontal="general" vertical="top" textRotation="0" wrapText="true" indent="0" shrinkToFit="false"/>
      <protection locked="false" hidden="false"/>
    </xf>
    <xf numFmtId="164" fontId="23" fillId="21" borderId="63" xfId="0" applyFont="true" applyBorder="true" applyAlignment="true" applyProtection="true">
      <alignment horizontal="general" vertical="top" textRotation="0" wrapText="true" indent="0" shrinkToFit="false"/>
      <protection locked="false" hidden="false"/>
    </xf>
    <xf numFmtId="164" fontId="19" fillId="25" borderId="64" xfId="0" applyFont="true" applyBorder="true" applyAlignment="true" applyProtection="false">
      <alignment horizontal="left" vertical="top" textRotation="0" wrapText="true" indent="0" shrinkToFit="false"/>
      <protection locked="true" hidden="false"/>
    </xf>
    <xf numFmtId="164" fontId="12" fillId="25" borderId="68" xfId="0" applyFont="true" applyBorder="true" applyAlignment="true" applyProtection="true">
      <alignment horizontal="general" vertical="top" textRotation="0" wrapText="true" indent="0" shrinkToFit="false"/>
      <protection locked="false" hidden="false"/>
    </xf>
    <xf numFmtId="164" fontId="19" fillId="25" borderId="63"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9" fillId="25" borderId="52" xfId="0" applyFont="true" applyBorder="true" applyAlignment="true" applyProtection="false">
      <alignment horizontal="left" vertical="top" textRotation="0" wrapText="true" indent="0" shrinkToFit="false"/>
      <protection locked="true" hidden="false"/>
    </xf>
    <xf numFmtId="164" fontId="12" fillId="25" borderId="77" xfId="0" applyFont="true" applyBorder="true" applyAlignment="true" applyProtection="true">
      <alignment horizontal="general" vertical="top" textRotation="0" wrapText="true" indent="0" shrinkToFit="false"/>
      <protection locked="false" hidden="false"/>
    </xf>
    <xf numFmtId="164" fontId="0" fillId="0" borderId="77"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fals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5" borderId="18" xfId="0" applyFont="true" applyBorder="true" applyAlignment="true" applyProtection="false">
      <alignment horizontal="general" vertical="top" textRotation="0" wrapText="true" indent="0" shrinkToFit="false"/>
      <protection locked="true" hidden="false"/>
    </xf>
    <xf numFmtId="164" fontId="7" fillId="12" borderId="15" xfId="0" applyFont="true" applyBorder="true" applyAlignment="true" applyProtection="false">
      <alignment horizontal="left" vertical="center" textRotation="0" wrapText="false" indent="0" shrinkToFit="false"/>
      <protection locked="true" hidden="false"/>
    </xf>
    <xf numFmtId="164" fontId="7" fillId="12" borderId="33" xfId="0" applyFont="true" applyBorder="true" applyAlignment="true" applyProtection="false">
      <alignment horizontal="left" vertical="center" textRotation="0" wrapText="true" indent="0" shrinkToFit="false"/>
      <protection locked="true" hidden="false"/>
    </xf>
    <xf numFmtId="164" fontId="7" fillId="19" borderId="16" xfId="0" applyFont="true" applyBorder="true" applyAlignment="true" applyProtection="false">
      <alignment horizontal="general" vertical="center" textRotation="0" wrapText="false" indent="0" shrinkToFit="false"/>
      <protection locked="true" hidden="false"/>
    </xf>
    <xf numFmtId="164" fontId="7" fillId="26" borderId="9" xfId="0" applyFont="true" applyBorder="true" applyAlignment="true" applyProtection="false">
      <alignment horizontal="general" vertical="top" textRotation="0" wrapText="true" indent="0" shrinkToFit="false"/>
      <protection locked="true" hidden="false"/>
    </xf>
    <xf numFmtId="164" fontId="7" fillId="26" borderId="62" xfId="0" applyFont="true" applyBorder="true" applyAlignment="true" applyProtection="false">
      <alignment horizontal="general" vertical="top" textRotation="0" wrapText="true" indent="0" shrinkToFit="false"/>
      <protection locked="true" hidden="false"/>
    </xf>
    <xf numFmtId="164" fontId="19" fillId="27" borderId="60" xfId="0" applyFont="true" applyBorder="true" applyAlignment="true" applyProtection="false">
      <alignment horizontal="general" vertical="top" textRotation="0" wrapText="true" indent="0" shrinkToFit="false"/>
      <protection locked="true" hidden="false"/>
    </xf>
    <xf numFmtId="164" fontId="12" fillId="27" borderId="72" xfId="0" applyFont="true" applyBorder="true" applyAlignment="true" applyProtection="true">
      <alignment horizontal="general" vertical="top" textRotation="0" wrapText="true" indent="0" shrinkToFit="false"/>
      <protection locked="false" hidden="false"/>
    </xf>
    <xf numFmtId="164" fontId="19" fillId="27" borderId="70" xfId="0" applyFont="true" applyBorder="true" applyAlignment="true" applyProtection="fals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27" borderId="52" xfId="0" applyFont="true" applyBorder="true" applyAlignment="true" applyProtection="false">
      <alignment horizontal="left" vertical="top" textRotation="0" wrapText="true" indent="0" shrinkToFit="false"/>
      <protection locked="true" hidden="false"/>
    </xf>
    <xf numFmtId="164" fontId="12" fillId="27" borderId="77"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false">
      <alignment horizontal="center" vertical="top" textRotation="0" wrapText="false" indent="0" shrinkToFit="false"/>
      <protection locked="true" hidden="false"/>
    </xf>
    <xf numFmtId="164" fontId="7" fillId="27" borderId="54" xfId="0" applyFont="true" applyBorder="true" applyAlignment="true" applyProtection="false">
      <alignment horizontal="general" vertical="top" textRotation="0" wrapText="false" indent="0" shrinkToFit="false"/>
      <protection locked="true" hidden="false"/>
    </xf>
    <xf numFmtId="164" fontId="7" fillId="26" borderId="16" xfId="0" applyFont="true" applyBorder="true" applyAlignment="true" applyProtection="false">
      <alignment horizontal="general" vertical="center" textRotation="0" wrapText="false" indent="0" shrinkToFit="false"/>
      <protection locked="true" hidden="false"/>
    </xf>
    <xf numFmtId="164" fontId="19" fillId="27" borderId="76" xfId="0" applyFont="true" applyBorder="true" applyAlignment="true" applyProtection="false">
      <alignment horizontal="left" vertical="top" textRotation="0" wrapText="true" indent="0" shrinkToFit="false"/>
      <protection locked="true" hidden="false"/>
    </xf>
    <xf numFmtId="164" fontId="12" fillId="27" borderId="52"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false">
      <alignment horizontal="left" vertical="top"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9" fillId="27" borderId="18" xfId="0" applyFont="true" applyBorder="true" applyAlignment="true" applyProtection="fals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false" hidden="false"/>
    </xf>
    <xf numFmtId="164" fontId="12" fillId="27" borderId="68" xfId="0" applyFont="true" applyBorder="true" applyAlignment="true" applyProtection="true">
      <alignment horizontal="general" vertical="top" textRotation="0" wrapText="true" indent="0" shrinkToFit="false"/>
      <protection locked="false" hidden="false"/>
    </xf>
    <xf numFmtId="164" fontId="19" fillId="27" borderId="63" xfId="0" applyFont="true" applyBorder="true" applyAlignment="true" applyProtection="true">
      <alignment horizontal="left" vertical="top" textRotation="0" wrapText="true" indent="0" shrinkToFit="false"/>
      <protection locked="false" hidden="false"/>
    </xf>
    <xf numFmtId="164" fontId="28" fillId="3" borderId="1" xfId="0" applyFont="true" applyBorder="true" applyAlignment="true" applyProtection="false">
      <alignment horizontal="center" vertical="center" textRotation="0" wrapText="false" indent="0" shrinkToFit="false"/>
      <protection locked="true" hidden="false"/>
    </xf>
    <xf numFmtId="164" fontId="29" fillId="28" borderId="32" xfId="0" applyFont="true" applyBorder="true" applyAlignment="true" applyProtection="false">
      <alignment horizontal="left" vertical="top" textRotation="0" wrapText="false" indent="0" shrinkToFit="false"/>
      <protection locked="true" hidden="false"/>
    </xf>
    <xf numFmtId="164" fontId="15" fillId="0" borderId="5" xfId="0" applyFont="true" applyBorder="true" applyAlignment="true" applyProtection="false">
      <alignment horizontal="center" vertical="top" textRotation="0" wrapText="false" indent="0" shrinkToFit="false"/>
      <protection locked="true" hidden="false"/>
    </xf>
    <xf numFmtId="164" fontId="30" fillId="0" borderId="78" xfId="0" applyFont="true" applyBorder="true" applyAlignment="true" applyProtection="false">
      <alignment horizontal="left" vertical="top" textRotation="0" wrapText="true" indent="2" shrinkToFit="false"/>
      <protection locked="true" hidden="false"/>
    </xf>
    <xf numFmtId="164" fontId="15" fillId="0" borderId="79" xfId="0" applyFont="true" applyBorder="true" applyAlignment="true" applyProtection="false">
      <alignment horizontal="center" vertical="top" textRotation="0" wrapText="false" indent="0" shrinkToFit="false"/>
      <protection locked="true" hidden="false"/>
    </xf>
    <xf numFmtId="164" fontId="31" fillId="0" borderId="6" xfId="0" applyFont="true" applyBorder="true" applyAlignment="true" applyProtection="false">
      <alignment horizontal="left" vertical="top" textRotation="0" wrapText="true" indent="2" shrinkToFit="false"/>
      <protection locked="true" hidden="false"/>
    </xf>
    <xf numFmtId="164" fontId="31" fillId="0" borderId="56" xfId="0" applyFont="true" applyBorder="true" applyAlignment="true" applyProtection="false">
      <alignment horizontal="left" vertical="top" textRotation="0" wrapText="true" indent="2" shrinkToFit="false"/>
      <protection locked="true" hidden="false"/>
    </xf>
    <xf numFmtId="164" fontId="30" fillId="28" borderId="32" xfId="0" applyFont="true" applyBorder="true" applyAlignment="true" applyProtection="false">
      <alignment horizontal="left" vertical="top" textRotation="0" wrapText="false" indent="0" shrinkToFit="false"/>
      <protection locked="true" hidden="false"/>
    </xf>
    <xf numFmtId="164" fontId="30" fillId="5" borderId="5" xfId="0" applyFont="true" applyBorder="true" applyAlignment="true" applyProtection="false">
      <alignment horizontal="left" vertical="top" textRotation="0" wrapText="false" indent="0" shrinkToFit="false"/>
      <protection locked="true" hidden="false"/>
    </xf>
    <xf numFmtId="164" fontId="31" fillId="5" borderId="6" xfId="0" applyFont="true" applyBorder="true" applyAlignment="true" applyProtection="false">
      <alignment horizontal="left" vertical="top" textRotation="0" wrapText="true" indent="2" shrinkToFit="false"/>
      <protection locked="true" hidden="false"/>
    </xf>
    <xf numFmtId="164" fontId="0" fillId="0" borderId="5" xfId="0" applyFont="false" applyBorder="true" applyAlignment="true" applyProtection="false">
      <alignment horizontal="center" vertical="top" textRotation="0" wrapText="false" indent="0" shrinkToFit="false"/>
      <protection locked="true" hidden="false"/>
    </xf>
    <xf numFmtId="164" fontId="30" fillId="5" borderId="6" xfId="0" applyFont="true" applyBorder="true" applyAlignment="true" applyProtection="false">
      <alignment horizontal="left" vertical="bottom" textRotation="0" wrapText="false" indent="0" shrinkToFit="false"/>
      <protection locked="true" hidden="false"/>
    </xf>
    <xf numFmtId="167" fontId="0" fillId="0" borderId="79" xfId="0" applyFont="false" applyBorder="true" applyAlignment="true" applyProtection="false">
      <alignment horizontal="center" vertical="top" textRotation="0" wrapText="false" indent="0" shrinkToFit="false"/>
      <protection locked="true" hidden="false"/>
    </xf>
    <xf numFmtId="164" fontId="30" fillId="0" borderId="6" xfId="0" applyFont="true" applyBorder="true" applyAlignment="true" applyProtection="false">
      <alignment horizontal="left" vertical="top" textRotation="0" wrapText="true" indent="2" shrinkToFit="false"/>
      <protection locked="true" hidden="false"/>
    </xf>
    <xf numFmtId="164" fontId="11" fillId="29" borderId="1" xfId="0" applyFont="true" applyBorder="true" applyAlignment="true" applyProtection="false">
      <alignment horizontal="center" vertical="center" textRotation="0" wrapText="false" indent="0" shrinkToFit="false"/>
      <protection locked="true" hidden="false"/>
    </xf>
    <xf numFmtId="164" fontId="11" fillId="29" borderId="4" xfId="0" applyFont="true" applyBorder="true" applyAlignment="true" applyProtection="false">
      <alignment horizontal="left" vertical="center" textRotation="0" wrapText="true" indent="0" shrinkToFit="false"/>
      <protection locked="true" hidden="false"/>
    </xf>
    <xf numFmtId="164" fontId="7" fillId="3" borderId="51" xfId="0" applyFont="true" applyBorder="true" applyAlignment="true" applyProtection="false">
      <alignment horizontal="center" vertical="center" textRotation="0" wrapText="false" indent="0" shrinkToFit="false"/>
      <protection locked="true" hidden="false"/>
    </xf>
    <xf numFmtId="164" fontId="12" fillId="20" borderId="51" xfId="0" applyFont="true" applyBorder="true" applyAlignment="true" applyProtection="false">
      <alignment horizontal="left" vertical="top" textRotation="0" wrapText="true" indent="0" shrinkToFit="false"/>
      <protection locked="true" hidden="false"/>
    </xf>
    <xf numFmtId="164" fontId="12" fillId="20" borderId="51" xfId="0" applyFont="true" applyBorder="true" applyAlignment="true" applyProtection="false">
      <alignment horizontal="left" vertical="center" textRotation="0" wrapText="true" indent="0" shrinkToFit="false"/>
      <protection locked="true" hidden="false"/>
    </xf>
    <xf numFmtId="164" fontId="12" fillId="16" borderId="51" xfId="0" applyFont="true" applyBorder="true" applyAlignment="true" applyProtection="false">
      <alignment horizontal="left" vertical="top" textRotation="0" wrapText="true" indent="0" shrinkToFit="false"/>
      <protection locked="true" hidden="false"/>
    </xf>
    <xf numFmtId="164" fontId="12" fillId="16" borderId="51" xfId="0" applyFont="true" applyBorder="true" applyAlignment="true" applyProtection="false">
      <alignment horizontal="general" vertical="bottom" textRotation="0" wrapText="true" indent="0" shrinkToFit="false"/>
      <protection locked="true" hidden="false"/>
    </xf>
    <xf numFmtId="164" fontId="12" fillId="30" borderId="51" xfId="0" applyFont="true" applyBorder="true" applyAlignment="true" applyProtection="false">
      <alignment horizontal="general" vertical="bottom" textRotation="0" wrapText="true" indent="0" shrinkToFit="false"/>
      <protection locked="true" hidden="false"/>
    </xf>
    <xf numFmtId="164" fontId="12" fillId="30" borderId="51" xfId="0" applyFont="true" applyBorder="true" applyAlignment="true" applyProtection="false">
      <alignment horizontal="general" vertical="top" textRotation="0" wrapText="true" indent="0" shrinkToFit="false"/>
      <protection locked="true" hidden="false"/>
    </xf>
    <xf numFmtId="164" fontId="12" fillId="23" borderId="51" xfId="0" applyFont="true" applyBorder="true" applyAlignment="true" applyProtection="false">
      <alignment horizontal="general" vertical="top" textRotation="0" wrapText="true" indent="0" shrinkToFit="false"/>
      <protection locked="true" hidden="false"/>
    </xf>
    <xf numFmtId="164" fontId="12" fillId="9" borderId="51" xfId="0" applyFont="true" applyBorder="true" applyAlignment="true" applyProtection="false">
      <alignment horizontal="left" vertical="top" textRotation="0" wrapText="true" indent="0" shrinkToFit="false"/>
      <protection locked="true" hidden="false"/>
    </xf>
    <xf numFmtId="164" fontId="12" fillId="24" borderId="51" xfId="0" applyFont="true" applyBorder="true" applyAlignment="true" applyProtection="false">
      <alignment horizontal="general" vertical="top" textRotation="0" wrapText="true" indent="0" shrinkToFit="false"/>
      <protection locked="true" hidden="false"/>
    </xf>
    <xf numFmtId="164" fontId="12" fillId="25" borderId="51" xfId="0" applyFont="true" applyBorder="true" applyAlignment="true" applyProtection="false">
      <alignment horizontal="general" vertical="top" textRotation="0" wrapText="true" indent="0" shrinkToFit="false"/>
      <protection locked="true" hidden="false"/>
    </xf>
    <xf numFmtId="164" fontId="12" fillId="25" borderId="51" xfId="0" applyFont="true" applyBorder="true" applyAlignment="false" applyProtection="false">
      <alignment horizontal="general" vertical="bottom" textRotation="0" wrapText="false" indent="0" shrinkToFit="false"/>
      <protection locked="true" hidden="false"/>
    </xf>
    <xf numFmtId="164" fontId="12" fillId="27" borderId="51" xfId="0" applyFont="true" applyBorder="true" applyAlignment="true" applyProtection="false">
      <alignment horizontal="general" vertical="top" textRotation="0" wrapText="true" indent="0" shrinkToFit="false"/>
      <protection locked="true" hidden="false"/>
    </xf>
    <xf numFmtId="164" fontId="12" fillId="27" borderId="51"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0" fillId="0" borderId="44" xfId="0" applyFont="false" applyBorder="true" applyAlignment="true" applyProtection="false">
      <alignment horizontal="center" vertical="bottom" textRotation="0" wrapText="true" indent="0" shrinkToFit="false"/>
      <protection locked="true" hidden="false"/>
    </xf>
    <xf numFmtId="164" fontId="7" fillId="2" borderId="73" xfId="0" applyFont="true" applyBorder="true" applyAlignment="true" applyProtection="false">
      <alignment horizontal="center" vertical="center" textRotation="0" wrapText="true" indent="0" shrinkToFit="false"/>
      <protection locked="true" hidden="false"/>
    </xf>
    <xf numFmtId="164" fontId="7" fillId="2" borderId="64" xfId="0" applyFont="true" applyBorder="true" applyAlignment="true" applyProtection="false">
      <alignment horizontal="center" vertical="bottom"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0" fillId="5" borderId="73" xfId="0" applyFont="true" applyBorder="true" applyAlignment="true" applyProtection="false">
      <alignment horizontal="center" vertical="center" textRotation="0" wrapText="true" indent="0" shrinkToFit="false"/>
      <protection locked="true" hidden="false"/>
    </xf>
    <xf numFmtId="164" fontId="10" fillId="5" borderId="64" xfId="0" applyFont="true" applyBorder="true" applyAlignment="true" applyProtection="false">
      <alignment horizontal="center" vertical="center" textRotation="0" wrapText="true" indent="0" shrinkToFit="false"/>
      <protection locked="true" hidden="false"/>
    </xf>
    <xf numFmtId="164" fontId="7" fillId="31" borderId="35" xfId="0" applyFont="true" applyBorder="true" applyAlignment="true" applyProtection="false">
      <alignment horizontal="center" vertical="center" textRotation="0" wrapText="true" indent="0" shrinkToFit="false"/>
      <protection locked="true" hidden="false"/>
    </xf>
    <xf numFmtId="164" fontId="0" fillId="0" borderId="72" xfId="0" applyFont="false" applyBorder="true" applyAlignment="true" applyProtection="false">
      <alignment horizontal="center" vertical="center" textRotation="0" wrapText="true" indent="0" shrinkToFit="false"/>
      <protection locked="true" hidden="false"/>
    </xf>
    <xf numFmtId="164" fontId="40" fillId="0" borderId="80" xfId="0" applyFont="true" applyBorder="true" applyAlignment="true" applyProtection="false">
      <alignment horizontal="center" vertical="center" textRotation="0" wrapText="true" indent="0" shrinkToFit="false"/>
      <protection locked="true" hidden="false"/>
    </xf>
    <xf numFmtId="164" fontId="7" fillId="32" borderId="22" xfId="0" applyFont="true" applyBorder="true" applyAlignment="true" applyProtection="false">
      <alignment horizontal="center" vertical="center" textRotation="0" wrapText="true" indent="0" shrinkToFit="false"/>
      <protection locked="true" hidden="false"/>
    </xf>
    <xf numFmtId="164" fontId="0" fillId="0" borderId="46" xfId="0" applyFont="false" applyBorder="true" applyAlignment="true" applyProtection="false">
      <alignment horizontal="center" vertical="center" textRotation="0" wrapText="true" indent="0" shrinkToFit="false"/>
      <protection locked="true" hidden="false"/>
    </xf>
    <xf numFmtId="164" fontId="15" fillId="0" borderId="21" xfId="0" applyFont="true" applyBorder="true" applyAlignment="true" applyProtection="false">
      <alignment horizontal="center" vertical="center" textRotation="0" wrapText="true" indent="0" shrinkToFit="false"/>
      <protection locked="true" hidden="false"/>
    </xf>
    <xf numFmtId="164" fontId="7" fillId="33" borderId="22" xfId="0" applyFont="true" applyBorder="true" applyAlignment="true" applyProtection="false">
      <alignment horizontal="center" vertical="center" textRotation="0" wrapText="true" indent="0" shrinkToFit="false"/>
      <protection locked="true" hidden="false"/>
    </xf>
    <xf numFmtId="164" fontId="7" fillId="11" borderId="22" xfId="0" applyFont="true" applyBorder="true" applyAlignment="true" applyProtection="false">
      <alignment horizontal="center" vertical="center" textRotation="0" wrapText="true" indent="0" shrinkToFit="false"/>
      <protection locked="true" hidden="false"/>
    </xf>
    <xf numFmtId="164" fontId="7" fillId="0" borderId="28" xfId="0" applyFont="true" applyBorder="true" applyAlignment="true" applyProtection="false">
      <alignment horizontal="center" vertical="center" textRotation="0" wrapText="true" indent="0" shrinkToFit="false"/>
      <protection locked="true" hidden="false"/>
    </xf>
    <xf numFmtId="164" fontId="15" fillId="0" borderId="66" xfId="0" applyFont="true" applyBorder="true" applyAlignment="true" applyProtection="false">
      <alignment horizontal="center" vertical="center" textRotation="0" wrapText="tru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4">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22108762764"/>
          <c:y val="0.192138651629488"/>
          <c:w val="0.509775983535186"/>
          <c:h val="0.509743759847417"/>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3.25</c:v>
                </c:pt>
                <c:pt idx="1">
                  <c:v>2.25</c:v>
                </c:pt>
                <c:pt idx="2">
                  <c:v>2.0625</c:v>
                </c:pt>
                <c:pt idx="3">
                  <c:v>2.78916666666667</c:v>
                </c:pt>
                <c:pt idx="4">
                  <c:v>2.41666666666667</c:v>
                </c:pt>
                <c:pt idx="5">
                  <c:v>2.77777777777778</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15019371"/>
        <c:axId val="65298285"/>
      </c:radarChart>
      <c:catAx>
        <c:axId val="15019371"/>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65298285"/>
        <c:crosses val="autoZero"/>
        <c:auto val="1"/>
        <c:lblAlgn val="ctr"/>
        <c:lblOffset val="100"/>
        <c:noMultiLvlLbl val="0"/>
      </c:catAx>
      <c:valAx>
        <c:axId val="65298285"/>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5019371"/>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299520</xdr:colOff>
      <xdr:row>21</xdr:row>
      <xdr:rowOff>1239840</xdr:rowOff>
    </xdr:to>
    <xdr:graphicFrame>
      <xdr:nvGraphicFramePr>
        <xdr:cNvPr id="0" name="Chart 1"/>
        <xdr:cNvGraphicFramePr/>
      </xdr:nvGraphicFramePr>
      <xdr:xfrm>
        <a:off x="6564240" y="823320"/>
        <a:ext cx="4547520" cy="4340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K1" activeCellId="0" sqref="K1"/>
    </sheetView>
  </sheetViews>
  <sheetFormatPr defaultColWidth="8.88671875" defaultRowHeight="12.75" zeroHeight="false" outlineLevelRow="0" outlineLevelCol="0"/>
  <cols>
    <col collapsed="false" customWidth="true" hidden="false" outlineLevel="0" max="1" min="1" style="0" width="19.99"/>
    <col collapsed="false" customWidth="true" hidden="false" outlineLevel="0" max="2" min="2" style="0" width="13.29"/>
    <col collapsed="false" customWidth="true" hidden="false" outlineLevel="0" max="3" min="3" style="0" width="14.28"/>
    <col collapsed="false" customWidth="true" hidden="false" outlineLevel="0" max="4" min="4" style="0" width="10.42"/>
    <col collapsed="false" customWidth="true" hidden="false" outlineLevel="0" max="5" min="5" style="0" width="8.4"/>
    <col collapsed="false" customWidth="true" hidden="false" outlineLevel="0" max="6" min="6" style="0" width="13.43"/>
    <col collapsed="false" customWidth="true" hidden="false" outlineLevel="0" max="7" min="7" style="0" width="11.3"/>
    <col collapsed="false" customWidth="true" hidden="true" outlineLevel="0" max="9" min="9" style="0" width="10.85"/>
  </cols>
  <sheetData>
    <row r="1" customFormat="false" ht="22.5" hidden="false" customHeight="true" outlineLevel="0" collapsed="false">
      <c r="A1" s="1" t="s">
        <v>0</v>
      </c>
      <c r="B1" s="1"/>
      <c r="C1" s="1"/>
      <c r="D1" s="2" t="s">
        <v>1</v>
      </c>
      <c r="E1" s="3"/>
      <c r="F1" s="4" t="s">
        <v>2</v>
      </c>
      <c r="G1" s="4"/>
      <c r="I1" s="5"/>
    </row>
    <row r="2" customFormat="false" ht="16.5" hidden="false" customHeight="true" outlineLevel="0" collapsed="false">
      <c r="A2" s="6"/>
      <c r="B2" s="7"/>
      <c r="C2" s="7"/>
      <c r="D2" s="8" t="s">
        <v>3</v>
      </c>
      <c r="E2" s="9" t="s">
        <v>4</v>
      </c>
      <c r="F2" s="10"/>
      <c r="G2" s="11"/>
    </row>
    <row r="3" customFormat="false" ht="18" hidden="false" customHeight="true" outlineLevel="0" collapsed="false">
      <c r="A3" s="12" t="s">
        <v>5</v>
      </c>
      <c r="B3" s="13" t="n">
        <v>42993</v>
      </c>
      <c r="C3" s="13"/>
      <c r="D3" s="14"/>
      <c r="G3" s="15"/>
      <c r="J3" s="16"/>
    </row>
    <row r="4" customFormat="false" ht="13.5" hidden="false" customHeight="true" outlineLevel="0" collapsed="false">
      <c r="A4" s="17"/>
      <c r="G4" s="15"/>
    </row>
    <row r="5" customFormat="false" ht="20.25" hidden="false" customHeight="true" outlineLevel="0" collapsed="false">
      <c r="G5" s="15"/>
    </row>
    <row r="6" customFormat="false" ht="18" hidden="false" customHeight="true" outlineLevel="0" collapsed="false">
      <c r="G6" s="15"/>
    </row>
    <row r="7" customFormat="false" ht="18" hidden="false" customHeight="true" outlineLevel="0" collapsed="false">
      <c r="G7" s="15"/>
    </row>
    <row r="8" customFormat="false" ht="18" hidden="false" customHeight="true" outlineLevel="0" collapsed="false">
      <c r="G8" s="15"/>
    </row>
    <row r="9" customFormat="false" ht="18" hidden="false" customHeight="true" outlineLevel="0" collapsed="false">
      <c r="G9" s="15"/>
    </row>
    <row r="10" customFormat="false" ht="6" hidden="false" customHeight="true" outlineLevel="0" collapsed="false">
      <c r="A10" s="17"/>
      <c r="G10" s="15"/>
    </row>
    <row r="11" customFormat="false" ht="13.5" hidden="true" customHeight="false" outlineLevel="0" collapsed="false">
      <c r="A11" s="17"/>
      <c r="G11" s="15"/>
    </row>
    <row r="12" customFormat="false" ht="13.5" hidden="false" customHeight="false" outlineLevel="0" collapsed="false">
      <c r="A12" s="18" t="s">
        <v>6</v>
      </c>
      <c r="B12" s="18"/>
      <c r="C12" s="19" t="s">
        <v>7</v>
      </c>
      <c r="D12" s="19"/>
      <c r="E12" s="20" t="s">
        <v>8</v>
      </c>
      <c r="F12" s="21" t="s">
        <v>9</v>
      </c>
      <c r="G12" s="22" t="str">
        <f aca="false">Register!H3</f>
        <v>../../20..</v>
      </c>
    </row>
    <row r="13" customFormat="false" ht="13.5" hidden="false" customHeight="false" outlineLevel="0" collapsed="false">
      <c r="A13" s="18"/>
      <c r="B13" s="18"/>
      <c r="C13" s="23" t="s">
        <v>10</v>
      </c>
      <c r="D13" s="24" t="s">
        <v>11</v>
      </c>
      <c r="E13" s="20"/>
      <c r="F13" s="25" t="s">
        <v>10</v>
      </c>
      <c r="G13" s="26" t="s">
        <v>11</v>
      </c>
      <c r="I13" s="27" t="s">
        <v>12</v>
      </c>
    </row>
    <row r="14" customFormat="false" ht="15" hidden="false" customHeight="false" outlineLevel="0" collapsed="false">
      <c r="A14" s="28" t="str">
        <f aca="false">Register!A5</f>
        <v>1. WORKING CONDITIONS</v>
      </c>
      <c r="B14" s="28"/>
      <c r="C14" s="29" t="str">
        <f aca="false">Register!C10</f>
        <v>Substantial</v>
      </c>
      <c r="D14" s="30" t="n">
        <f aca="false">Register!B10</f>
        <v>3.25</v>
      </c>
      <c r="E14" s="31" t="str">
        <f aca="false">Register!D10</f>
        <v>↑</v>
      </c>
      <c r="F14" s="32" t="str">
        <f aca="false">Register!I10</f>
        <v>Not at all</v>
      </c>
      <c r="G14" s="33" t="n">
        <f aca="false">Register!H10</f>
        <v>0</v>
      </c>
      <c r="I14" s="34" t="e">
        <f aca="false">register!#ref!</f>
        <v>#NAME?</v>
      </c>
    </row>
    <row r="15" customFormat="false" ht="15" hidden="false" customHeight="false" outlineLevel="0" collapsed="false">
      <c r="A15" s="35" t="str">
        <f aca="false">Register!A11</f>
        <v>2. LAND &amp; WATER RIGHTS</v>
      </c>
      <c r="B15" s="35"/>
      <c r="C15" s="36" t="str">
        <f aca="false">Register!C15</f>
        <v>Moderate/Low</v>
      </c>
      <c r="D15" s="37" t="n">
        <f aca="false">Register!B15</f>
        <v>2.25</v>
      </c>
      <c r="E15" s="38" t="str">
        <f aca="false">Register!D15</f>
        <v>↑</v>
      </c>
      <c r="F15" s="39" t="str">
        <f aca="false">Register!I15</f>
        <v>Not at all</v>
      </c>
      <c r="G15" s="40" t="n">
        <f aca="false">Register!H15</f>
        <v>0</v>
      </c>
      <c r="I15" s="41" t="e">
        <f aca="false">register!#ref!</f>
        <v>#NAME?</v>
      </c>
    </row>
    <row r="16" customFormat="false" ht="15" hidden="false" customHeight="false" outlineLevel="0" collapsed="false">
      <c r="A16" s="42" t="str">
        <f aca="false">Register!A16</f>
        <v>3. GENDER EQUALITY</v>
      </c>
      <c r="B16" s="42"/>
      <c r="C16" s="36" t="str">
        <f aca="false">Register!C22</f>
        <v>Moderate/Low</v>
      </c>
      <c r="D16" s="37" t="n">
        <f aca="false">Register!B22</f>
        <v>2.0625</v>
      </c>
      <c r="E16" s="38" t="str">
        <f aca="false">Register!D22</f>
        <v>↑</v>
      </c>
      <c r="F16" s="39" t="str">
        <f aca="false">Register!I22</f>
        <v>Not at all</v>
      </c>
      <c r="G16" s="40" t="n">
        <f aca="false">Register!H22</f>
        <v>0</v>
      </c>
      <c r="I16" s="41" t="e">
        <f aca="false">register!#ref!</f>
        <v>#NAME?</v>
      </c>
    </row>
    <row r="17" customFormat="false" ht="15" hidden="false" customHeight="false" outlineLevel="0" collapsed="false">
      <c r="A17" s="43" t="str">
        <f aca="false">Register!A23</f>
        <v>4. FOOD AND NUTRITION SECURITY</v>
      </c>
      <c r="B17" s="43"/>
      <c r="C17" s="36" t="str">
        <f aca="false">Register!C28</f>
        <v>Substantial</v>
      </c>
      <c r="D17" s="37" t="n">
        <f aca="false">Register!B28</f>
        <v>2.78916666666667</v>
      </c>
      <c r="E17" s="38" t="str">
        <f aca="false">Register!D28</f>
        <v>↑</v>
      </c>
      <c r="F17" s="39" t="str">
        <f aca="false">Register!I28</f>
        <v>Not at all</v>
      </c>
      <c r="G17" s="40" t="n">
        <f aca="false">Register!H28</f>
        <v>0</v>
      </c>
      <c r="I17" s="41" t="e">
        <f aca="false">register!#ref!</f>
        <v>#NAME?</v>
      </c>
    </row>
    <row r="18" customFormat="false" ht="15" hidden="false" customHeight="false" outlineLevel="0" collapsed="false">
      <c r="A18" s="44" t="str">
        <f aca="false">Register!A29</f>
        <v>5. SOCIAL CAPITAL</v>
      </c>
      <c r="B18" s="44"/>
      <c r="C18" s="36" t="str">
        <f aca="false">Register!C33</f>
        <v>Moderate/Low</v>
      </c>
      <c r="D18" s="45" t="n">
        <f aca="false">Register!B33</f>
        <v>2.41666666666667</v>
      </c>
      <c r="E18" s="38" t="str">
        <f aca="false">Register!D33</f>
        <v>↑</v>
      </c>
      <c r="F18" s="46" t="str">
        <f aca="false">Register!I33</f>
        <v>Not at all</v>
      </c>
      <c r="G18" s="40" t="n">
        <f aca="false">Register!H33</f>
        <v>0</v>
      </c>
      <c r="I18" s="47"/>
    </row>
    <row r="19" customFormat="false" ht="15.75" hidden="false" customHeight="false" outlineLevel="0" collapsed="false">
      <c r="A19" s="48" t="str">
        <f aca="false">Register!A34</f>
        <v>6. LIVING CONDITIONS</v>
      </c>
      <c r="B19" s="48"/>
      <c r="C19" s="49" t="str">
        <f aca="false">Register!C39</f>
        <v>Substantial</v>
      </c>
      <c r="D19" s="50" t="n">
        <f aca="false">Register!B39</f>
        <v>2.77777777777778</v>
      </c>
      <c r="E19" s="51" t="str">
        <f aca="false">Register!D39</f>
        <v>↑</v>
      </c>
      <c r="F19" s="52" t="str">
        <f aca="false">Register!I39</f>
        <v>Not at all</v>
      </c>
      <c r="G19" s="53" t="n">
        <f aca="false">Register!H39</f>
        <v>0</v>
      </c>
      <c r="I19" s="54" t="e">
        <f aca="false">register!#ref!</f>
        <v>#NAME?</v>
      </c>
    </row>
    <row r="20" s="56" customFormat="true" ht="9" hidden="false" customHeight="true" outlineLevel="0" collapsed="false">
      <c r="A20" s="55"/>
      <c r="G20" s="15"/>
      <c r="I20" s="57" t="e">
        <f aca="false">AVERAGE(I14:I19)</f>
        <v>#NAME?</v>
      </c>
    </row>
    <row r="21" customFormat="false" ht="13.5" hidden="false" customHeight="false" outlineLevel="0" collapsed="false">
      <c r="A21" s="58" t="s">
        <v>13</v>
      </c>
      <c r="B21" s="58"/>
      <c r="C21" s="58"/>
      <c r="D21" s="58"/>
      <c r="E21" s="58"/>
      <c r="F21" s="58"/>
      <c r="G21" s="58"/>
    </row>
    <row r="22" customFormat="false" ht="107.25" hidden="false" customHeight="true" outlineLevel="0" collapsed="false">
      <c r="A22" s="59"/>
      <c r="B22" s="59"/>
      <c r="C22" s="59"/>
      <c r="D22" s="59"/>
      <c r="E22" s="59"/>
      <c r="F22" s="59"/>
      <c r="G22" s="59"/>
    </row>
    <row r="23" customFormat="false" ht="7.5" hidden="false" customHeight="true" outlineLevel="0" collapsed="false">
      <c r="A23" s="17"/>
      <c r="G23" s="15"/>
    </row>
    <row r="24" customFormat="false" ht="13.5" hidden="false" customHeight="false" outlineLevel="0" collapsed="false">
      <c r="A24" s="60" t="s">
        <v>14</v>
      </c>
      <c r="B24" s="60"/>
      <c r="C24" s="60"/>
      <c r="D24" s="60"/>
      <c r="E24" s="60"/>
      <c r="F24" s="60"/>
      <c r="G24" s="60"/>
    </row>
    <row r="25" customFormat="false" ht="105.75" hidden="false" customHeight="true" outlineLevel="0" collapsed="false">
      <c r="A25" s="59"/>
      <c r="B25" s="59"/>
      <c r="C25" s="59"/>
      <c r="D25" s="59"/>
      <c r="E25" s="59"/>
      <c r="F25" s="59"/>
      <c r="G25" s="59"/>
    </row>
    <row r="26" customFormat="false" ht="13.5" hidden="false" customHeight="false" outlineLevel="0" collapsed="false">
      <c r="A26" s="60" t="s">
        <v>15</v>
      </c>
      <c r="B26" s="60"/>
      <c r="C26" s="60"/>
      <c r="D26" s="60"/>
      <c r="E26" s="60"/>
      <c r="F26" s="60"/>
      <c r="G26" s="60"/>
    </row>
    <row r="27" customFormat="false" ht="83.25" hidden="false" customHeight="true" outlineLevel="0" collapsed="false">
      <c r="A27" s="61"/>
      <c r="B27" s="61"/>
      <c r="C27" s="61"/>
      <c r="D27" s="61"/>
      <c r="E27" s="61"/>
      <c r="F27" s="61"/>
      <c r="G27" s="61"/>
    </row>
    <row r="28" customFormat="false" ht="13.5" hidden="false" customHeight="false" outlineLevel="0" collapsed="false">
      <c r="A28" s="60" t="s">
        <v>16</v>
      </c>
      <c r="B28" s="60"/>
      <c r="C28" s="60"/>
      <c r="D28" s="60"/>
      <c r="E28" s="60"/>
      <c r="F28" s="60"/>
      <c r="G28" s="60"/>
    </row>
    <row r="29" customFormat="false" ht="83.25" hidden="false" customHeight="true" outlineLevel="0" collapsed="false">
      <c r="A29" s="59"/>
      <c r="B29" s="59"/>
      <c r="C29" s="59"/>
      <c r="D29" s="59"/>
      <c r="E29" s="59"/>
      <c r="F29" s="59"/>
      <c r="G29" s="59"/>
    </row>
  </sheetData>
  <sheetProtection sheet="true" password="cc15" objects="true" scenarios="true" formatRows="false"/>
  <mergeCells count="20">
    <mergeCell ref="A1:C1"/>
    <mergeCell ref="F1:G1"/>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CB432AEE-3676-40A2-BBC3-803DD1C2BC3F}">
            <xm:f>Register!$L$6</xm:f>
            <x14:dxf>
              <fill>
                <patternFill>
                  <bgColor rgb="FFFF0000"/>
                </patternFill>
              </fill>
            </x14:dxf>
          </x14:cfRule>
          <x14:cfRule type="cellIs" priority="7" operator="equal" id="{8D39EA6F-AC2E-41DF-829E-9EB5CC458920}">
            <xm:f>Register!$L$5</xm:f>
            <x14:dxf>
              <fill>
                <patternFill>
                  <bgColor rgb="FFFFC000"/>
                </patternFill>
              </fill>
            </x14:dxf>
          </x14:cfRule>
          <x14:cfRule type="cellIs" priority="8" operator="equal" id="{2FCA9DF0-5092-4FE3-9463-46DD2FAD2655}">
            <xm:f>Register!$L$4</xm:f>
            <x14:dxf>
              <fill>
                <patternFill>
                  <bgColor rgb="FF92D050"/>
                </patternFill>
              </fill>
            </x14:dxf>
          </x14:cfRule>
          <x14:cfRule type="cellIs" priority="9" operator="equal" id="{71A613F8-FC34-40CA-AE8C-9B6A99D4AAB1}">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pane xSplit="0" ySplit="4" topLeftCell="A43" activePane="bottomLeft" state="frozen"/>
      <selection pane="topLeft" activeCell="F1" activeCellId="0" sqref="F1"/>
      <selection pane="bottomLeft" activeCell="H41" activeCellId="0" sqref="H41"/>
    </sheetView>
  </sheetViews>
  <sheetFormatPr defaultColWidth="8.88671875" defaultRowHeight="12.75" zeroHeight="false" outlineLevelRow="0" outlineLevelCol="0"/>
  <cols>
    <col collapsed="false" customWidth="true" hidden="false" outlineLevel="0" max="1" min="1" style="0" width="36.71"/>
    <col collapsed="false" customWidth="true" hidden="false" outlineLevel="0" max="2" min="2" style="62" width="10.29"/>
    <col collapsed="false" customWidth="true" hidden="false" outlineLevel="0" max="3" min="3" style="56" width="15.15"/>
    <col collapsed="false" customWidth="true" hidden="false" outlineLevel="0" max="4" min="4" style="56" width="6.28"/>
    <col collapsed="false" customWidth="true" hidden="false" outlineLevel="0" max="5" min="5" style="0" width="66.42"/>
    <col collapsed="false" customWidth="true" hidden="false" outlineLevel="0" max="7" min="6" style="0" width="39.28"/>
    <col collapsed="false" customWidth="true" hidden="false" outlineLevel="0" max="8" min="8" style="62" width="6.01"/>
    <col collapsed="false" customWidth="true" hidden="false" outlineLevel="0" max="9" min="9" style="56" width="14.15"/>
    <col collapsed="false" customWidth="false" hidden="true" outlineLevel="0" max="10" min="10" style="0" width="8.86"/>
    <col collapsed="false" customWidth="true" hidden="true" outlineLevel="0" max="11" min="11" style="0" width="9.13"/>
    <col collapsed="false" customWidth="true" hidden="true" outlineLevel="0" max="12" min="12" style="0" width="14.86"/>
    <col collapsed="false" customWidth="true" hidden="true" outlineLevel="0" max="13" min="13" style="0" width="9.13"/>
    <col collapsed="false" customWidth="true" hidden="false" outlineLevel="0" max="14" min="14" style="0" width="9.13"/>
  </cols>
  <sheetData>
    <row r="1" s="69" customFormat="true" ht="27.75" hidden="false" customHeight="true" outlineLevel="0" collapsed="false">
      <c r="A1" s="63" t="str">
        <f aca="false">Profile!F1</f>
        <v>mango|lime</v>
      </c>
      <c r="B1" s="63"/>
      <c r="C1" s="64" t="s">
        <v>17</v>
      </c>
      <c r="D1" s="65" t="str">
        <f aca="false">Profile!E2</f>
        <v>Guinea-Bissau</v>
      </c>
      <c r="E1" s="65"/>
      <c r="F1" s="66" t="s">
        <v>18</v>
      </c>
      <c r="G1" s="67" t="n">
        <f aca="false">Profile!B3</f>
        <v>42993</v>
      </c>
      <c r="H1" s="68" t="s">
        <v>19</v>
      </c>
      <c r="I1" s="68"/>
      <c r="M1" s="70"/>
    </row>
    <row r="2" s="69" customFormat="true" ht="10.5" hidden="false" customHeight="true" outlineLevel="0" collapsed="false">
      <c r="A2" s="71" t="s">
        <v>20</v>
      </c>
      <c r="B2" s="72" t="s">
        <v>11</v>
      </c>
      <c r="C2" s="73" t="s">
        <v>10</v>
      </c>
      <c r="D2" s="74" t="s">
        <v>8</v>
      </c>
      <c r="E2" s="75" t="s">
        <v>21</v>
      </c>
      <c r="F2" s="74" t="s">
        <v>22</v>
      </c>
      <c r="G2" s="76" t="s">
        <v>23</v>
      </c>
      <c r="H2" s="68" t="s">
        <v>24</v>
      </c>
      <c r="I2" s="68"/>
      <c r="M2" s="70"/>
    </row>
    <row r="3" s="70" customFormat="true" ht="13.5" hidden="false" customHeight="true" outlineLevel="0" collapsed="false">
      <c r="A3" s="71"/>
      <c r="B3" s="72"/>
      <c r="C3" s="73"/>
      <c r="D3" s="74"/>
      <c r="E3" s="75"/>
      <c r="F3" s="74"/>
      <c r="G3" s="76"/>
      <c r="H3" s="77" t="s">
        <v>25</v>
      </c>
      <c r="I3" s="77"/>
      <c r="L3" s="78" t="str">
        <f aca="false">Questionnaire!$N$3</f>
        <v>High</v>
      </c>
      <c r="M3" s="70" t="s">
        <v>26</v>
      </c>
    </row>
    <row r="4" s="81" customFormat="true" ht="13.5" hidden="false" customHeight="false" outlineLevel="0" collapsed="false">
      <c r="A4" s="71"/>
      <c r="B4" s="72"/>
      <c r="C4" s="73"/>
      <c r="D4" s="74"/>
      <c r="E4" s="75"/>
      <c r="F4" s="74"/>
      <c r="G4" s="76"/>
      <c r="H4" s="79" t="s">
        <v>27</v>
      </c>
      <c r="I4" s="80" t="s">
        <v>28</v>
      </c>
      <c r="L4" s="78" t="str">
        <f aca="false">Questionnaire!$N$4</f>
        <v>Substantial</v>
      </c>
      <c r="M4" s="70" t="s">
        <v>29</v>
      </c>
    </row>
    <row r="5" s="70" customFormat="true" ht="15" hidden="false" customHeight="true" outlineLevel="0" collapsed="false">
      <c r="A5" s="82" t="str">
        <f aca="false">Questionnaire!$A$3</f>
        <v>1. WORKING CONDITIONS</v>
      </c>
      <c r="B5" s="83"/>
      <c r="C5" s="83"/>
      <c r="D5" s="83"/>
      <c r="E5" s="84"/>
      <c r="F5" s="84"/>
      <c r="G5" s="84"/>
      <c r="H5" s="84"/>
      <c r="I5" s="85"/>
      <c r="L5" s="78" t="str">
        <f aca="false">Questionnaire!$N$5</f>
        <v>Moderate/Low</v>
      </c>
      <c r="M5" s="70" t="s">
        <v>30</v>
      </c>
    </row>
    <row r="6" s="94" customFormat="true" ht="14.25" hidden="false" customHeight="false" outlineLevel="0" collapsed="false">
      <c r="A6" s="86" t="str">
        <f aca="false">Questionnaire!$A$4</f>
        <v>1.1 Respect of labour rights</v>
      </c>
      <c r="B6" s="87" t="n">
        <f aca="false">Questionnaire!J10</f>
        <v>3.75</v>
      </c>
      <c r="C6" s="88" t="str">
        <f aca="false">IF(B6&lt;1.5,$L$6,IF(B6&lt;2.5,$L$5,IF(B6&lt;3.5,$L$4,IF(B6&lt;4.5,$L$3,"n/a"))))</f>
        <v>High</v>
      </c>
      <c r="D6" s="89" t="str">
        <f aca="false">IF(H6&lt;B6,"↑",IF(H6&gt;B6,"↓","↔"))</f>
        <v>↑</v>
      </c>
      <c r="E6" s="90" t="s">
        <v>31</v>
      </c>
      <c r="F6" s="91"/>
      <c r="G6" s="91"/>
      <c r="H6" s="92" t="n">
        <v>0</v>
      </c>
      <c r="I6" s="93" t="str">
        <f aca="false">IF(H6&lt;1.5,$L$6,IF(H6&lt;2.5,$L$5,IF(H6&lt;3.5,$L$4,IF(H6&lt;4.5,$L$3,"n/a"))))</f>
        <v>Not at all</v>
      </c>
      <c r="K6" s="94" t="s">
        <v>32</v>
      </c>
      <c r="L6" s="78" t="str">
        <f aca="false">Questionnaire!$N$6</f>
        <v>Not at all</v>
      </c>
      <c r="M6" s="94" t="s">
        <v>33</v>
      </c>
    </row>
    <row r="7" s="94" customFormat="true" ht="14.25" hidden="false" customHeight="false" outlineLevel="0" collapsed="false">
      <c r="A7" s="95" t="str">
        <f aca="false">Questionnaire!$A$11</f>
        <v>1.2 Child Labour</v>
      </c>
      <c r="B7" s="96" t="str">
        <f aca="false">Questionnaire!J14</f>
        <v>n/a</v>
      </c>
      <c r="C7" s="97" t="str">
        <f aca="false">IF(B7&lt;1.5,$L$6,IF(B7&lt;2.5,$L$5,IF(B7&lt;3.5,$L$4,IF(B7&lt;4.5,$L$3,"n/a"))))</f>
        <v>n/a</v>
      </c>
      <c r="D7" s="98" t="str">
        <f aca="false">IF(H7&lt;B7,"↑",IF(H7&gt;B7,"↓","↔"))</f>
        <v>↑</v>
      </c>
      <c r="E7" s="99"/>
      <c r="F7" s="99"/>
      <c r="G7" s="99"/>
      <c r="H7" s="100" t="n">
        <v>0</v>
      </c>
      <c r="I7" s="93" t="str">
        <f aca="false">IF(H7&lt;1.5,$L$6,IF(H7&lt;2.5,$L$5,IF(H7&lt;3.5,$L$4,IF(H7&lt;4.5,$L$3,"n/a"))))</f>
        <v>Not at all</v>
      </c>
      <c r="K7" s="94" t="s">
        <v>34</v>
      </c>
      <c r="L7" s="78" t="str">
        <f aca="false">Questionnaire!$N$7</f>
        <v>n/a</v>
      </c>
    </row>
    <row r="8" s="94" customFormat="true" ht="14.25" hidden="false" customHeight="false" outlineLevel="0" collapsed="false">
      <c r="A8" s="95" t="str">
        <f aca="false">Questionnaire!$A$15</f>
        <v>1.3 Job safety</v>
      </c>
      <c r="B8" s="96" t="n">
        <f aca="false">Questionnaire!J17</f>
        <v>4</v>
      </c>
      <c r="C8" s="101" t="str">
        <f aca="false">IF(B8&lt;1.5,$L$6,IF(B8&lt;2.5,$L$5,IF(B8&lt;3.5,$L$4,IF(B8&lt;4.5,$L$3,"n/a"))))</f>
        <v>High</v>
      </c>
      <c r="D8" s="98" t="str">
        <f aca="false">IF(H8&lt;B8,"↑",IF(H8&gt;B8,"↓","↔"))</f>
        <v>↑</v>
      </c>
      <c r="E8" s="99"/>
      <c r="F8" s="99"/>
      <c r="G8" s="99"/>
      <c r="H8" s="100" t="n">
        <v>0</v>
      </c>
      <c r="I8" s="93" t="str">
        <f aca="false">IF(H8&lt;1.5,$L$6,IF(H8&lt;2.5,$L$5,IF(H8&lt;3.5,$L$4,IF(H8&lt;4.5,$L$3,"n/a"))))</f>
        <v>Not at all</v>
      </c>
      <c r="K8" s="94" t="s">
        <v>35</v>
      </c>
      <c r="L8" s="78"/>
    </row>
    <row r="9" s="94" customFormat="true" ht="15" hidden="false" customHeight="false" outlineLevel="0" collapsed="false">
      <c r="A9" s="102" t="str">
        <f aca="false">Questionnaire!$A$18</f>
        <v>1.4 Attractiveness</v>
      </c>
      <c r="B9" s="103" t="n">
        <f aca="false">Questionnaire!J21</f>
        <v>2</v>
      </c>
      <c r="C9" s="97" t="str">
        <f aca="false">IF(B9&lt;1.5,$L$6,IF(B9&lt;2.5,$L$5,IF(B9&lt;3.5,$L$4,IF(B9&lt;4.5,$L$3,"n/a"))))</f>
        <v>Moderate/Low</v>
      </c>
      <c r="D9" s="104" t="str">
        <f aca="false">IF(H9&lt;B9,"↑",IF(H9&gt;B9,"↓","↔"))</f>
        <v>↑</v>
      </c>
      <c r="E9" s="105"/>
      <c r="F9" s="105"/>
      <c r="G9" s="105"/>
      <c r="H9" s="106" t="n">
        <v>0</v>
      </c>
      <c r="I9" s="107" t="str">
        <f aca="false">IF(H9&lt;1.5,$L$6,IF(H9&lt;2.5,$L$5,IF(H9&lt;3.5,$L$4,IF(H9&lt;4.5,$L$3,"n/a"))))</f>
        <v>Not at all</v>
      </c>
      <c r="L9" s="78"/>
    </row>
    <row r="10" s="94" customFormat="true" ht="18" hidden="false" customHeight="true" outlineLevel="0" collapsed="false">
      <c r="A10" s="108" t="s">
        <v>36</v>
      </c>
      <c r="B10" s="109" t="n">
        <f aca="false">IF(COUNT(B6:B9)=0,"n/a",(AVERAGE(B6:B9)))</f>
        <v>3.25</v>
      </c>
      <c r="C10" s="110" t="str">
        <f aca="false">IF(B10&lt;1.5,$L$6,IF(B10&lt;2.5,$L$5,IF(B10&lt;3.5,$L$4,IF(B10&lt;4.5,$L$3,"n/a"))))</f>
        <v>Substantial</v>
      </c>
      <c r="D10" s="111" t="str">
        <f aca="false">IF(H10&lt;B10,"↑",IF(H10&gt;B10,"↓","↔"))</f>
        <v>↑</v>
      </c>
      <c r="E10" s="112"/>
      <c r="F10" s="113"/>
      <c r="G10" s="113"/>
      <c r="H10" s="114" t="n">
        <f aca="false">AVERAGE(H6:H9)</f>
        <v>0</v>
      </c>
      <c r="I10" s="115" t="str">
        <f aca="false">IF(H10&lt;1.5,$L$6,IF(H10&lt;2.5,$L$5,IF(H10&lt;3.5,$L$4,IF(H10&lt;4.5,$L$3,"n/a"))))</f>
        <v>Not at all</v>
      </c>
      <c r="O10" s="16"/>
    </row>
    <row r="11" s="94" customFormat="true" ht="15" hidden="false" customHeight="true" outlineLevel="0" collapsed="false">
      <c r="A11" s="116" t="str">
        <f aca="false">Questionnaire!$A$22</f>
        <v>2. LAND &amp; WATER RIGHTS</v>
      </c>
      <c r="B11" s="117"/>
      <c r="C11" s="117"/>
      <c r="D11" s="118"/>
      <c r="E11" s="119"/>
      <c r="F11" s="119"/>
      <c r="G11" s="119"/>
      <c r="H11" s="119"/>
      <c r="I11" s="120"/>
    </row>
    <row r="12" s="94" customFormat="true" ht="18" hidden="false" customHeight="true" outlineLevel="0" collapsed="false">
      <c r="A12" s="121" t="str">
        <f aca="false">Questionnaire!$A$23</f>
        <v>2.1 Adherence to VGGT</v>
      </c>
      <c r="B12" s="122" t="str">
        <f aca="false">Questionnaire!J26</f>
        <v>n/a</v>
      </c>
      <c r="C12" s="123" t="str">
        <f aca="false">IF(B12&lt;1.5,$L$6,IF(B12&lt;2.5,$L$5,IF(B12&lt;3.5,$L$4,IF(B12&lt;4.5,$L$3,"n/a"))))</f>
        <v>n/a</v>
      </c>
      <c r="D12" s="98" t="str">
        <f aca="false">IF(H12&lt;B12,"↑",IF(H12&gt;B12,"↓","↔"))</f>
        <v>↑</v>
      </c>
      <c r="E12" s="124"/>
      <c r="F12" s="91"/>
      <c r="G12" s="91"/>
      <c r="H12" s="92" t="n">
        <v>0</v>
      </c>
      <c r="I12" s="93" t="str">
        <f aca="false">IF(H12&lt;1.5,$L$6,IF(H12&lt;2.5,$L$5,IF(H12&lt;3.5,$L$4,IF(H12&lt;4.5,$L$3,"n/a"))))</f>
        <v>Not at all</v>
      </c>
    </row>
    <row r="13" s="94" customFormat="true" ht="16.5" hidden="false" customHeight="true" outlineLevel="0" collapsed="false">
      <c r="A13" s="125" t="str">
        <f aca="false">Questionnaire!$A$27</f>
        <v>2.2 Transparency, participation and consultation</v>
      </c>
      <c r="B13" s="126" t="n">
        <f aca="false">Questionnaire!J32</f>
        <v>2.5</v>
      </c>
      <c r="C13" s="101" t="str">
        <f aca="false">IF(B13&lt;1.5,$L$6,IF(B13&lt;2.5,$L$5,IF(B13&lt;3.5,$L$4,IF(B13&lt;4.5,$L$3,"n/a"))))</f>
        <v>Substantial</v>
      </c>
      <c r="D13" s="98" t="str">
        <f aca="false">IF(H13&lt;B13,"↑",IF(H13&gt;B13,"↓","↔"))</f>
        <v>↑</v>
      </c>
      <c r="E13" s="127"/>
      <c r="F13" s="99"/>
      <c r="G13" s="99"/>
      <c r="H13" s="100" t="n">
        <v>0</v>
      </c>
      <c r="I13" s="93" t="str">
        <f aca="false">IF(H13&lt;1.5,$L$6,IF(H13&lt;2.5,$L$5,IF(H13&lt;3.5,$L$4,IF(H13&lt;4.5,$L$3,"n/a"))))</f>
        <v>Not at all</v>
      </c>
    </row>
    <row r="14" s="94" customFormat="true" ht="18.75" hidden="false" customHeight="true" outlineLevel="0" collapsed="false">
      <c r="A14" s="128" t="str">
        <f aca="false">Questionnaire!$A$33</f>
        <v>2.3  Equity,compensation and justice</v>
      </c>
      <c r="B14" s="129" t="n">
        <f aca="false">Questionnaire!J38</f>
        <v>2</v>
      </c>
      <c r="C14" s="97" t="str">
        <f aca="false">IF(B14&lt;1.5,$L$6,IF(B14&lt;2.5,$L$5,IF(B14&lt;3.5,$L$4,IF(B14&lt;4.5,$L$3,"n/a"))))</f>
        <v>Moderate/Low</v>
      </c>
      <c r="D14" s="104" t="str">
        <f aca="false">IF(H14&lt;B14,"↑",IF(H14&gt;B14,"↓","↔"))</f>
        <v>↑</v>
      </c>
      <c r="E14" s="130"/>
      <c r="F14" s="105"/>
      <c r="G14" s="105"/>
      <c r="H14" s="106" t="n">
        <v>0</v>
      </c>
      <c r="I14" s="107" t="str">
        <f aca="false">IF(H14&lt;1.5,$L$6,IF(H14&lt;2.5,$L$5,IF(H14&lt;3.5,$L$4,IF(H14&lt;4.5,$L$3,"n/a"))))</f>
        <v>Not at all</v>
      </c>
    </row>
    <row r="15" s="70" customFormat="true" ht="14.25" hidden="false" customHeight="false" outlineLevel="0" collapsed="false">
      <c r="A15" s="131" t="s">
        <v>36</v>
      </c>
      <c r="B15" s="132" t="n">
        <f aca="false">IF(COUNT(B12:B14)=0,"n/a",(AVERAGE(B12:B14)))</f>
        <v>2.25</v>
      </c>
      <c r="C15" s="133" t="str">
        <f aca="false">IF(B15&lt;1.5,$L$6,IF(B15&lt;2.5,$L$5,IF(B15&lt;3.5,$L$4,IF(B15&lt;4.5,$L$3,"n/a"))))</f>
        <v>Moderate/Low</v>
      </c>
      <c r="D15" s="111" t="str">
        <f aca="false">IF(H15&lt;B15,"↑",IF(H15&gt;B15,"↓","↔"))</f>
        <v>↑</v>
      </c>
      <c r="E15" s="113"/>
      <c r="F15" s="113"/>
      <c r="G15" s="113"/>
      <c r="H15" s="134" t="n">
        <f aca="false">AVERAGE(H12:H14)</f>
        <v>0</v>
      </c>
      <c r="I15" s="115" t="str">
        <f aca="false">IF(H15&lt;1.5,$L$6,IF(H15&lt;2.5,$L$5,IF(H15&lt;3.5,$L$4,IF(H15&lt;4.5,$L$3,"n/a"))))</f>
        <v>Not at all</v>
      </c>
    </row>
    <row r="16" s="94" customFormat="true" ht="15" hidden="false" customHeight="true" outlineLevel="0" collapsed="false">
      <c r="A16" s="135" t="str">
        <f aca="false">Questionnaire!$A$39</f>
        <v>3. GENDER EQUALITY</v>
      </c>
      <c r="B16" s="117"/>
      <c r="C16" s="117"/>
      <c r="D16" s="117"/>
      <c r="E16" s="136"/>
      <c r="F16" s="136"/>
      <c r="G16" s="136"/>
      <c r="H16" s="136"/>
      <c r="I16" s="137"/>
    </row>
    <row r="17" s="94" customFormat="true" ht="14.25" hidden="false" customHeight="false" outlineLevel="0" collapsed="false">
      <c r="A17" s="138" t="str">
        <f aca="false">Questionnaire!$A$40</f>
        <v>3.1 Economic activities</v>
      </c>
      <c r="B17" s="122" t="n">
        <f aca="false">Questionnaire!J43</f>
        <v>1</v>
      </c>
      <c r="C17" s="123" t="str">
        <f aca="false">IF(B17&lt;1.5,$L$6,IF(B17&lt;2.5,$L$5,IF(B17&lt;3.5,$L$4,IF(B17&lt;4.5,$L$3,"n/a"))))</f>
        <v>Not at all</v>
      </c>
      <c r="D17" s="98" t="str">
        <f aca="false">IF(H17&lt;B17,"↑",IF(H17&gt;B17,"↓","↔"))</f>
        <v>↑</v>
      </c>
      <c r="E17" s="124"/>
      <c r="F17" s="91"/>
      <c r="G17" s="91"/>
      <c r="H17" s="92" t="n">
        <v>0</v>
      </c>
      <c r="I17" s="93" t="str">
        <f aca="false">IF(H17&lt;1.5,$L$6,IF(H17&lt;2.5,$L$5,IF(H17&lt;3.5,$L$4,IF(H17&lt;4.5,$L$3,"n/a"))))</f>
        <v>Not at all</v>
      </c>
    </row>
    <row r="18" s="94" customFormat="true" ht="14.25" hidden="false" customHeight="false" outlineLevel="0" collapsed="false">
      <c r="A18" s="138" t="str">
        <f aca="false">Questionnaire!$A$44</f>
        <v>3.2 Access to resources and services</v>
      </c>
      <c r="B18" s="126" t="str">
        <f aca="false">Questionnaire!J49</f>
        <v>n/a</v>
      </c>
      <c r="C18" s="139" t="str">
        <f aca="false">IF(B18&lt;1.5,$L$6,IF(B18&lt;2.5,$L$5,IF(B18&lt;3.5,$L$4,IF(B18&lt;4.5,$L$3,"n/a"))))</f>
        <v>n/a</v>
      </c>
      <c r="D18" s="98" t="str">
        <f aca="false">IF(H18&lt;B18,"↑",IF(H18&gt;B18,"↓","↔"))</f>
        <v>↑</v>
      </c>
      <c r="E18" s="127"/>
      <c r="F18" s="99"/>
      <c r="G18" s="99"/>
      <c r="H18" s="100" t="n">
        <v>0</v>
      </c>
      <c r="I18" s="93" t="str">
        <f aca="false">IF(H18&lt;1.5,$L$6,IF(H18&lt;2.5,$L$5,IF(H18&lt;3.5,$L$4,IF(H18&lt;4.5,$L$3,"n/a"))))</f>
        <v>Not at all</v>
      </c>
    </row>
    <row r="19" s="94" customFormat="true" ht="14.25" hidden="false" customHeight="false" outlineLevel="0" collapsed="false">
      <c r="A19" s="138" t="str">
        <f aca="false">Questionnaire!$A$50</f>
        <v>3.3 Decision making</v>
      </c>
      <c r="B19" s="126" t="n">
        <f aca="false">Questionnaire!J56</f>
        <v>2.5</v>
      </c>
      <c r="C19" s="101" t="str">
        <f aca="false">IF(B19&lt;1.5,$L$6,IF(B19&lt;2.5,$L$5,IF(B19&lt;3.5,$L$4,IF(B19&lt;4.5,$L$3,"n/a"))))</f>
        <v>Substantial</v>
      </c>
      <c r="D19" s="140" t="str">
        <f aca="false">IF(H19&lt;B19,"↑",IF(H19&gt;B19,"↓","↔"))</f>
        <v>↑</v>
      </c>
      <c r="E19" s="141"/>
      <c r="F19" s="99"/>
      <c r="G19" s="142"/>
      <c r="H19" s="143" t="n">
        <v>0</v>
      </c>
      <c r="I19" s="93" t="str">
        <f aca="false">IF(H19&lt;1.5,$L$6,IF(H19&lt;2.5,$L$5,IF(H19&lt;3.5,$L$4,IF(H19&lt;4.5,$L$3,"n/a"))))</f>
        <v>Not at all</v>
      </c>
    </row>
    <row r="20" s="94" customFormat="true" ht="14.25" hidden="false" customHeight="false" outlineLevel="0" collapsed="false">
      <c r="A20" s="138" t="str">
        <f aca="false">Questionnaire!$A$57</f>
        <v>3.4 Leadership and empowerment</v>
      </c>
      <c r="B20" s="126" t="n">
        <f aca="false">Questionnaire!J62</f>
        <v>2.75</v>
      </c>
      <c r="C20" s="97" t="str">
        <f aca="false">IF(B20&lt;1.5,$L$6,IF(B20&lt;2.5,$L$5,IF(B20&lt;3.5,$L$4,IF(B20&lt;4.5,$L$3,"n/a"))))</f>
        <v>Substantial</v>
      </c>
      <c r="D20" s="98" t="str">
        <f aca="false">IF(H20&lt;B20,"↑",IF(H20&gt;B20,"↓","↔"))</f>
        <v>↑</v>
      </c>
      <c r="E20" s="144"/>
      <c r="F20" s="145"/>
      <c r="G20" s="145"/>
      <c r="H20" s="100" t="n">
        <v>0</v>
      </c>
      <c r="I20" s="93" t="str">
        <f aca="false">IF(H20&lt;1.5,$L$6,IF(H20&lt;2.5,$L$5,IF(H20&lt;3.5,$L$4,IF(H20&lt;4.5,$L$3,"n/a"))))</f>
        <v>Not at all</v>
      </c>
    </row>
    <row r="21" s="94" customFormat="true" ht="15" hidden="false" customHeight="false" outlineLevel="0" collapsed="false">
      <c r="A21" s="146" t="str">
        <f aca="false">Questionnaire!$A$63</f>
        <v>3.5 Hardship and division of labour</v>
      </c>
      <c r="B21" s="129" t="n">
        <f aca="false">Questionnaire!J66</f>
        <v>2</v>
      </c>
      <c r="C21" s="147" t="str">
        <f aca="false">IF(B21&lt;1.5,$L$6,IF(B21&lt;2.5,$L$5,IF(B21&lt;3.5,$L$4,IF(B21&lt;4.5,$L$3,"n/a"))))</f>
        <v>Moderate/Low</v>
      </c>
      <c r="D21" s="104" t="str">
        <f aca="false">IF(H21&lt;B21,"↑",IF(H21&gt;B21,"↓","↔"))</f>
        <v>↑</v>
      </c>
      <c r="E21" s="130"/>
      <c r="F21" s="105"/>
      <c r="G21" s="105"/>
      <c r="H21" s="106" t="n">
        <v>0</v>
      </c>
      <c r="I21" s="107" t="str">
        <f aca="false">IF(H21&lt;1.5,$L$6,IF(H21&lt;2.5,$L$5,IF(H21&lt;3.5,$L$4,IF(H21&lt;4.5,$L$3,"n/a"))))</f>
        <v>Not at all</v>
      </c>
    </row>
    <row r="22" s="70" customFormat="true" ht="14.25" hidden="false" customHeight="false" outlineLevel="0" collapsed="false">
      <c r="A22" s="148" t="s">
        <v>36</v>
      </c>
      <c r="B22" s="132" t="n">
        <f aca="false">IF(COUNT(B17:B21)=0,"n/a",(AVERAGE(B17:B21)))</f>
        <v>2.0625</v>
      </c>
      <c r="C22" s="149" t="str">
        <f aca="false">IF(B22&lt;1.5,$L$6,IF(B22&lt;2.5,$L$5,IF(B22&lt;3.5,$L$4,IF(B22&lt;4.5,$L$3,"n/a"))))</f>
        <v>Moderate/Low</v>
      </c>
      <c r="D22" s="111" t="str">
        <f aca="false">IF(H22&lt;B22,"↑",IF(H22&gt;B22,"↓","↔"))</f>
        <v>↑</v>
      </c>
      <c r="E22" s="113"/>
      <c r="F22" s="113"/>
      <c r="G22" s="113"/>
      <c r="H22" s="134" t="n">
        <f aca="false">AVERAGE(H17:H21)</f>
        <v>0</v>
      </c>
      <c r="I22" s="115" t="str">
        <f aca="false">IF(H22&lt;1.5,$L$6,IF(H22&lt;2.5,$L$5,IF(H22&lt;3.5,$L$4,IF(H22&lt;4.5,$L$3,"n/a"))))</f>
        <v>Not at all</v>
      </c>
    </row>
    <row r="23" s="94" customFormat="true" ht="15" hidden="false" customHeight="true" outlineLevel="0" collapsed="false">
      <c r="A23" s="150" t="str">
        <f aca="false">Questionnaire!$A$67</f>
        <v>4. FOOD AND NUTRITION SECURITY</v>
      </c>
      <c r="B23" s="117"/>
      <c r="C23" s="117"/>
      <c r="D23" s="117"/>
      <c r="E23" s="151"/>
      <c r="F23" s="151"/>
      <c r="G23" s="151"/>
      <c r="H23" s="151"/>
      <c r="I23" s="152"/>
    </row>
    <row r="24" s="94" customFormat="true" ht="18.75" hidden="false" customHeight="true" outlineLevel="0" collapsed="false">
      <c r="A24" s="153" t="str">
        <f aca="false">Questionnaire!$A$68</f>
        <v>4.1 Availability of food</v>
      </c>
      <c r="B24" s="122" t="n">
        <f aca="false">Questionnaire!J71</f>
        <v>2</v>
      </c>
      <c r="C24" s="123" t="str">
        <f aca="false">IF(B24&lt;1.5,$L$6,IF(B24&lt;2.5,$L$5,IF(B24&lt;3.5,$L$4,IF(B24&lt;4.5,$L$3,"n/a"))))</f>
        <v>Moderate/Low</v>
      </c>
      <c r="D24" s="89" t="str">
        <f aca="false">IF(H24&lt;B24,"↑",IF(H24&gt;B24,"↓","↔"))</f>
        <v>↑</v>
      </c>
      <c r="E24" s="124"/>
      <c r="F24" s="91"/>
      <c r="G24" s="91"/>
      <c r="H24" s="92" t="n">
        <v>0</v>
      </c>
      <c r="I24" s="93" t="str">
        <f aca="false">IF(H24&lt;1.5,$L$6,IF(H24&lt;2.5,$L$5,IF(H24&lt;3.5,$L$4,IF(H24&lt;4.5,$L$3,"n/a"))))</f>
        <v>Not at all</v>
      </c>
    </row>
    <row r="25" s="94" customFormat="true" ht="16.5" hidden="false" customHeight="true" outlineLevel="0" collapsed="false">
      <c r="A25" s="154" t="str">
        <f aca="false">Questionnaire!$A$72</f>
        <v>4.2 Accessibility of food</v>
      </c>
      <c r="B25" s="126" t="n">
        <f aca="false">Questionnaire!J75</f>
        <v>3</v>
      </c>
      <c r="C25" s="101" t="str">
        <f aca="false">IF(B25&lt;1.5,$L$6,IF(B25&lt;2.5,$L$5,IF(B25&lt;3.5,$L$4,IF(B25&lt;4.5,$L$3,"n/a"))))</f>
        <v>Substantial</v>
      </c>
      <c r="D25" s="98" t="str">
        <f aca="false">IF(H25&lt;B25,"↑",IF(H25&gt;B25,"↓","↔"))</f>
        <v>↑</v>
      </c>
      <c r="E25" s="127"/>
      <c r="F25" s="99"/>
      <c r="G25" s="99"/>
      <c r="H25" s="100" t="n">
        <v>0</v>
      </c>
      <c r="I25" s="93" t="str">
        <f aca="false">IF(H25&lt;1.5,$L$6,IF(H25&lt;2.5,$L$5,IF(H25&lt;3.5,$L$4,IF(H25&lt;4.5,$L$3,"n/a"))))</f>
        <v>Not at all</v>
      </c>
    </row>
    <row r="26" s="94" customFormat="true" ht="14.25" hidden="false" customHeight="false" outlineLevel="0" collapsed="false">
      <c r="A26" s="155" t="str">
        <f aca="false">Questionnaire!$A$76</f>
        <v>4.3 Utilisation and nutritional adequacy</v>
      </c>
      <c r="B26" s="126" t="n">
        <f aca="false">Questionnaire!J80</f>
        <v>2.66666666666667</v>
      </c>
      <c r="C26" s="101" t="str">
        <f aca="false">IF(B26&lt;1.5,$L$6,IF(B26&lt;2.5,$L$5,IF(B26&lt;3.5,$L$4,IF(B26&lt;4.5,$L$3,"n/a"))))</f>
        <v>Substantial</v>
      </c>
      <c r="D26" s="98" t="str">
        <f aca="false">IF(H26&lt;B26,"↑",IF(H26&gt;B26,"↓","↔"))</f>
        <v>↑</v>
      </c>
      <c r="E26" s="127"/>
      <c r="F26" s="99"/>
      <c r="G26" s="99"/>
      <c r="H26" s="100" t="n">
        <v>0</v>
      </c>
      <c r="I26" s="93" t="str">
        <f aca="false">IF(H26&lt;1.5,$L$6,IF(H26&lt;2.5,$L$5,IF(H26&lt;3.5,$L$4,IF(H26&lt;4.5,$L$3,"n/a"))))</f>
        <v>Not at all</v>
      </c>
    </row>
    <row r="27" s="94" customFormat="true" ht="15" hidden="false" customHeight="false" outlineLevel="0" collapsed="false">
      <c r="A27" s="156" t="str">
        <f aca="false">Questionnaire!$A$81</f>
        <v>4.4 Stability</v>
      </c>
      <c r="B27" s="129" t="n">
        <f aca="false">Questionnaire!J84</f>
        <v>3.49</v>
      </c>
      <c r="C27" s="97" t="str">
        <f aca="false">IF(B27&lt;1.5,$L$6,IF(B27&lt;2.5,$L$5,IF(B27&lt;3.5,$L$4,IF(B27&lt;4.5,$L$3,"n/a"))))</f>
        <v>Substantial</v>
      </c>
      <c r="D27" s="104" t="str">
        <f aca="false">IF(H27&lt;B27,"↑",IF(H27&gt;B27,"↓","↔"))</f>
        <v>↑</v>
      </c>
      <c r="E27" s="130"/>
      <c r="F27" s="105"/>
      <c r="G27" s="105"/>
      <c r="H27" s="106" t="n">
        <v>0</v>
      </c>
      <c r="I27" s="107" t="str">
        <f aca="false">IF(H27&lt;1.5,$L$6,IF(H27&lt;2.5,$L$5,IF(H27&lt;3.5,$L$4,IF(H27&lt;4.5,$L$3,"n/a"))))</f>
        <v>Not at all</v>
      </c>
    </row>
    <row r="28" s="70" customFormat="true" ht="14.25" hidden="false" customHeight="false" outlineLevel="0" collapsed="false">
      <c r="A28" s="157" t="s">
        <v>36</v>
      </c>
      <c r="B28" s="132" t="n">
        <f aca="false">IF(COUNT(B24:B27)=0,"n/a",(AVERAGE(B24:B27)))</f>
        <v>2.78916666666667</v>
      </c>
      <c r="C28" s="133" t="str">
        <f aca="false">IF(B28&lt;1.5,$L$6,IF(B28&lt;2.5,$L$5,IF(B28&lt;3.5,$L$4,IF(B28&lt;4.5,$L$3,"n/a"))))</f>
        <v>Substantial</v>
      </c>
      <c r="D28" s="111" t="str">
        <f aca="false">IF(H28&lt;B28,"↑",IF(H28&gt;B28,"↓","↔"))</f>
        <v>↑</v>
      </c>
      <c r="E28" s="113"/>
      <c r="F28" s="113"/>
      <c r="G28" s="113"/>
      <c r="H28" s="134" t="n">
        <f aca="false">AVERAGE(H24:H27)</f>
        <v>0</v>
      </c>
      <c r="I28" s="115" t="str">
        <f aca="false">IF(H28&lt;1.5,$L$6,IF(H28&lt;2.5,$L$5,IF(H28&lt;3.5,$L$4,IF(H28&lt;4.5,$L$3,"n/a"))))</f>
        <v>Not at all</v>
      </c>
    </row>
    <row r="29" s="70" customFormat="true" ht="13.5" hidden="false" customHeight="false" outlineLevel="0" collapsed="false">
      <c r="A29" s="158" t="str">
        <f aca="false">Questionnaire!$A$85</f>
        <v>5. SOCIAL CAPITAL</v>
      </c>
      <c r="B29" s="159"/>
      <c r="C29" s="160"/>
      <c r="D29" s="160"/>
      <c r="E29" s="161"/>
      <c r="F29" s="161"/>
      <c r="G29" s="161"/>
      <c r="H29" s="162"/>
      <c r="I29" s="163"/>
    </row>
    <row r="30" s="70" customFormat="true" ht="12.75" hidden="false" customHeight="false" outlineLevel="0" collapsed="false">
      <c r="A30" s="164" t="str">
        <f aca="false">Questionnaire!$A$86</f>
        <v>5.1 Strength of producer organisations</v>
      </c>
      <c r="B30" s="165" t="n">
        <f aca="false">Questionnaire!J91</f>
        <v>2.75</v>
      </c>
      <c r="C30" s="88" t="str">
        <f aca="false">IF(B30&lt;1.5,$L$6,IF(B30&lt;2.5,$L$5,IF(B30&lt;3.5,$L$4,IF(B30&lt;4.5,$L$3,"n/a"))))</f>
        <v>Substantial</v>
      </c>
      <c r="D30" s="89" t="str">
        <f aca="false">IF(H30&lt;B30,"↑",IF(H30&gt;B30,"↓","↔"))</f>
        <v>↑</v>
      </c>
      <c r="E30" s="166"/>
      <c r="F30" s="167"/>
      <c r="G30" s="168"/>
      <c r="H30" s="92" t="n">
        <v>0</v>
      </c>
      <c r="I30" s="93" t="str">
        <f aca="false">IF(H30&lt;1.5,$L$6,IF(H30&lt;2.5,$L$5,IF(H30&lt;3.5,$L$4,IF(H30&lt;4.5,$L$3,"n/a"))))</f>
        <v>Not at all</v>
      </c>
    </row>
    <row r="31" s="70" customFormat="true" ht="12.75" hidden="false" customHeight="false" outlineLevel="0" collapsed="false">
      <c r="A31" s="169" t="str">
        <f aca="false">Questionnaire!$A$92</f>
        <v>5.2 Information and confidence</v>
      </c>
      <c r="B31" s="170" t="n">
        <f aca="false">Questionnaire!J95</f>
        <v>2.5</v>
      </c>
      <c r="C31" s="101" t="str">
        <f aca="false">IF(B31&lt;1.5,$L$6,IF(B31&lt;2.5,$L$5,IF(B31&lt;3.5,$L$4,IF(B31&lt;4.5,$L$3,"n/a"))))</f>
        <v>Substantial</v>
      </c>
      <c r="D31" s="139" t="str">
        <f aca="false">IF(H31&lt;B31,"↑",IF(H31&gt;B31,"↓","↔"))</f>
        <v>↑</v>
      </c>
      <c r="E31" s="171"/>
      <c r="F31" s="172"/>
      <c r="G31" s="173"/>
      <c r="H31" s="92" t="n">
        <v>0</v>
      </c>
      <c r="I31" s="93" t="str">
        <f aca="false">IF(H31&lt;1.5,$L$6,IF(H31&lt;2.5,$L$5,IF(H31&lt;3.5,$L$4,IF(H31&lt;4.5,$L$3,"n/a"))))</f>
        <v>Not at all</v>
      </c>
    </row>
    <row r="32" s="70" customFormat="true" ht="13.5" hidden="false" customHeight="false" outlineLevel="0" collapsed="false">
      <c r="A32" s="174" t="str">
        <f aca="false">Questionnaire!$A$96</f>
        <v>5.3 Social involvement</v>
      </c>
      <c r="B32" s="175" t="n">
        <f aca="false">Questionnaire!J100</f>
        <v>2</v>
      </c>
      <c r="C32" s="97" t="str">
        <f aca="false">IF(B32&lt;1.5,$L$6,IF(B32&lt;2.5,$L$5,IF(B32&lt;3.5,$L$4,IF(B32&lt;4.5,$L$3,"n/a"))))</f>
        <v>Moderate/Low</v>
      </c>
      <c r="D32" s="147" t="str">
        <f aca="false">IF(H32&lt;B32,"↑",IF(H32&gt;B32,"↓","↔"))</f>
        <v>↑</v>
      </c>
      <c r="E32" s="176"/>
      <c r="F32" s="177"/>
      <c r="G32" s="178"/>
      <c r="H32" s="106" t="n">
        <v>0</v>
      </c>
      <c r="I32" s="179" t="str">
        <f aca="false">IF(H32&lt;1.5,$L$6,IF(H32&lt;2.5,$L$5,IF(H32&lt;3.5,$L$4,IF(H32&lt;4.5,$L$3,"n/a"))))</f>
        <v>Not at all</v>
      </c>
    </row>
    <row r="33" s="70" customFormat="true" ht="14.25" hidden="false" customHeight="false" outlineLevel="0" collapsed="false">
      <c r="A33" s="180" t="s">
        <v>36</v>
      </c>
      <c r="B33" s="132" t="n">
        <f aca="false">IF(COUNT(B30:B32)=0,"n/a",(AVERAGE(B30:B32)))</f>
        <v>2.41666666666667</v>
      </c>
      <c r="C33" s="133" t="str">
        <f aca="false">IF(B33&lt;1.5,$L$6,IF(B33&lt;2.5,$L$5,IF(B33&lt;3.5,$L$4,IF(B33&lt;4.5,$L$3,"n/a"))))</f>
        <v>Moderate/Low</v>
      </c>
      <c r="D33" s="111" t="str">
        <f aca="false">IF(H33&lt;B33,"↑",IF(H33&gt;B33,"↓","↔"))</f>
        <v>↑</v>
      </c>
      <c r="E33" s="113"/>
      <c r="F33" s="181"/>
      <c r="G33" s="113"/>
      <c r="H33" s="134" t="n">
        <f aca="false">AVERAGE(H30:H32)</f>
        <v>0</v>
      </c>
      <c r="I33" s="182" t="str">
        <f aca="false">IF(H33&lt;1.5,$L$6,IF(H33&lt;2.5,$L$5,IF(H33&lt;3.5,$L$4,IF(H33&lt;4.5,$L$3,"n/a"))))</f>
        <v>Not at all</v>
      </c>
    </row>
    <row r="34" s="94" customFormat="true" ht="15" hidden="false" customHeight="true" outlineLevel="0" collapsed="false">
      <c r="A34" s="183" t="str">
        <f aca="false">Questionnaire!$A$101</f>
        <v>6. LIVING CONDITIONS</v>
      </c>
      <c r="B34" s="184"/>
      <c r="C34" s="185"/>
      <c r="D34" s="185"/>
      <c r="E34" s="186"/>
      <c r="F34" s="186"/>
      <c r="G34" s="186"/>
      <c r="H34" s="187"/>
      <c r="I34" s="188"/>
    </row>
    <row r="35" s="94" customFormat="true" ht="15" hidden="false" customHeight="true" outlineLevel="0" collapsed="false">
      <c r="A35" s="189" t="str">
        <f aca="false">Questionnaire!$A$102</f>
        <v>6.1 Health services</v>
      </c>
      <c r="B35" s="190" t="n">
        <f aca="false">Questionnaire!J106</f>
        <v>2.33333333333333</v>
      </c>
      <c r="C35" s="123" t="str">
        <f aca="false">IF(B35&lt;1.5,$L$6,IF(B35&lt;2.5,$L$5,IF(B35&lt;3.5,$L$4,IF(B35&lt;4.5,$L$3,"n/a"))))</f>
        <v>Moderate/Low</v>
      </c>
      <c r="D35" s="191" t="str">
        <f aca="false">IF(H35&lt;B35,"↑",IF(H35&gt;B35,"↓","↔"))</f>
        <v>↑</v>
      </c>
      <c r="E35" s="124"/>
      <c r="F35" s="192"/>
      <c r="G35" s="124"/>
      <c r="H35" s="193" t="n">
        <v>0</v>
      </c>
      <c r="I35" s="93" t="str">
        <f aca="false">IF(H35&lt;1.5,$L$6,IF(H35&lt;2.5,$L$5,IF(H35&lt;3.5,$L$4,IF(H35&lt;4.5,$L$3,"n/a"))))</f>
        <v>Not at all</v>
      </c>
    </row>
    <row r="36" s="94" customFormat="true" ht="15" hidden="false" customHeight="true" outlineLevel="0" collapsed="false">
      <c r="A36" s="194" t="str">
        <f aca="false">Questionnaire!$A$107</f>
        <v>6.2 Housing</v>
      </c>
      <c r="B36" s="126" t="n">
        <f aca="false">Questionnaire!J110</f>
        <v>3</v>
      </c>
      <c r="C36" s="101" t="str">
        <f aca="false">IF(B36&lt;1.5,$L$6,IF(B36&lt;2.5,$L$5,IF(B36&lt;3.5,$L$4,IF(B36&lt;4.5,$L$3,"n/a"))))</f>
        <v>Substantial</v>
      </c>
      <c r="D36" s="101" t="str">
        <f aca="false">IF(H36&lt;B36,"↑",IF(H36&gt;B36,"↓","↔"))</f>
        <v>↑</v>
      </c>
      <c r="E36" s="127"/>
      <c r="F36" s="195"/>
      <c r="G36" s="127"/>
      <c r="H36" s="193" t="n">
        <v>0</v>
      </c>
      <c r="I36" s="93" t="str">
        <f aca="false">IF(H36&lt;1.5,$L$6,IF(H36&lt;2.5,$L$5,IF(H36&lt;3.5,$L$4,IF(H36&lt;4.5,$L$3,"n/a"))))</f>
        <v>Not at all</v>
      </c>
    </row>
    <row r="37" s="94" customFormat="true" ht="15" hidden="false" customHeight="true" outlineLevel="0" collapsed="false">
      <c r="A37" s="196" t="str">
        <f aca="false">Questionnaire!$A$111</f>
        <v>6.3 Education and training</v>
      </c>
      <c r="B37" s="190" t="n">
        <f aca="false">Questionnaire!J115</f>
        <v>3</v>
      </c>
      <c r="C37" s="101" t="str">
        <f aca="false">IF(B37&lt;1.5,$L$6,IF(B37&lt;2.5,$L$5,IF(B37&lt;3.5,$L$4,IF(B37&lt;4.5,$L$3,"n/a"))))</f>
        <v>Substantial</v>
      </c>
      <c r="D37" s="191" t="str">
        <f aca="false">IF(H37&lt;B37,"↑",IF(H37&gt;B37,"↓","↔"))</f>
        <v>↑</v>
      </c>
      <c r="E37" s="127"/>
      <c r="F37" s="195"/>
      <c r="G37" s="127"/>
      <c r="H37" s="193" t="n">
        <v>0</v>
      </c>
      <c r="I37" s="93" t="str">
        <f aca="false">IF(H37&lt;1.5,$L$6,IF(H37&lt;2.5,$L$5,IF(H37&lt;3.5,$L$4,IF(H37&lt;4.5,$L$3,"n/a"))))</f>
        <v>Not at all</v>
      </c>
    </row>
    <row r="38" s="94" customFormat="true" ht="15" hidden="false" customHeight="true" outlineLevel="0" collapsed="false">
      <c r="A38" s="197" t="str">
        <f aca="false">Questionnaire!$A$116</f>
        <v>6.4 Mobility ??????</v>
      </c>
      <c r="B38" s="129" t="str">
        <f aca="false">Questionnaire!J120</f>
        <v>n/a</v>
      </c>
      <c r="C38" s="97" t="str">
        <f aca="false">IF(B38&lt;1.5,$L$6,IF(B38&lt;2.5,$L$5,IF(B38&lt;3.5,$L$4,IF(B38&lt;4.5,$L$3,"n/a"))))</f>
        <v>n/a</v>
      </c>
      <c r="D38" s="147" t="str">
        <f aca="false">IF(H38&lt;B38,"↑",IF(H38&gt;B38,"↓","↔"))</f>
        <v>↑</v>
      </c>
      <c r="E38" s="198"/>
      <c r="F38" s="199"/>
      <c r="G38" s="199"/>
      <c r="H38" s="193" t="n">
        <v>0</v>
      </c>
      <c r="I38" s="107" t="str">
        <f aca="false">IF(H38&lt;1.5,$L$6,IF(H38&lt;2.5,$L$5,IF(H38&lt;3.5,$L$4,IF(H38&lt;4.5,$L$3,"n/a"))))</f>
        <v>Not at all</v>
      </c>
    </row>
    <row r="39" s="70" customFormat="true" ht="14.25" hidden="false" customHeight="false" outlineLevel="0" collapsed="false">
      <c r="A39" s="200" t="s">
        <v>36</v>
      </c>
      <c r="B39" s="109" t="n">
        <f aca="false">IF(COUNT(B35:B38)=0,"n/a",(AVERAGE(B35:B38)))</f>
        <v>2.77777777777778</v>
      </c>
      <c r="C39" s="133" t="str">
        <f aca="false">IF(B39&lt;1.5,$L$6,IF(B39&lt;2.5,$L$5,IF(B39&lt;3.5,$L$4,IF(B39&lt;4.5,$L$3,"n/a"))))</f>
        <v>Substantial</v>
      </c>
      <c r="D39" s="111" t="str">
        <f aca="false">IF(H39&lt;B39,"↑",IF(H39&gt;B39,"↓","↔"))</f>
        <v>↑</v>
      </c>
      <c r="E39" s="113"/>
      <c r="F39" s="113"/>
      <c r="G39" s="113"/>
      <c r="H39" s="134" t="n">
        <f aca="false">AVERAGE(H35:H38)</f>
        <v>0</v>
      </c>
      <c r="I39" s="201" t="str">
        <f aca="false">IF(H39&lt;1.5,$L$6,IF(H39&lt;2.5,$L$5,IF(H39&lt;3.5,$L$4,IF(H39&lt;4.5,$L$3,"n/a"))))</f>
        <v>Not at all</v>
      </c>
    </row>
    <row r="40" customFormat="false" ht="12.75" hidden="false" customHeight="false" outlineLevel="0" collapsed="false">
      <c r="B40" s="202"/>
      <c r="C40" s="203"/>
      <c r="I40" s="203"/>
    </row>
    <row r="41" customFormat="false" ht="12.75" hidden="false" customHeight="false" outlineLevel="0" collapsed="false">
      <c r="C41" s="204"/>
    </row>
    <row r="45" customFormat="false" ht="12.75" hidden="false" customHeight="false" outlineLevel="0" collapsed="false">
      <c r="F45" s="205"/>
    </row>
    <row r="46" customFormat="false" ht="12.75" hidden="false" customHeight="false" outlineLevel="0" collapsed="false">
      <c r="B46" s="206"/>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3" activePane="bottomLeft" state="frozen"/>
      <selection pane="topLeft" activeCell="A1" activeCellId="0" sqref="A1"/>
      <selection pane="bottomLeft" activeCell="D114" activeCellId="0" sqref="D114"/>
    </sheetView>
  </sheetViews>
  <sheetFormatPr defaultColWidth="8.88671875" defaultRowHeight="12.75" zeroHeight="false" outlineLevelRow="0" outlineLevelCol="0"/>
  <cols>
    <col collapsed="false" customWidth="true" hidden="false" outlineLevel="0" max="1" min="1" style="0" width="18"/>
    <col collapsed="false" customWidth="true" hidden="false" outlineLevel="0" max="2" min="2" style="0" width="28.98"/>
    <col collapsed="false" customWidth="true" hidden="false" outlineLevel="0" max="3" min="3" style="207" width="30.57"/>
    <col collapsed="false" customWidth="true" hidden="false" outlineLevel="0" max="4" min="4" style="208" width="14.43"/>
    <col collapsed="false" customWidth="true" hidden="false" outlineLevel="0" max="6" min="5" style="56" width="7.41"/>
    <col collapsed="false" customWidth="true" hidden="false" outlineLevel="0" max="7" min="7" style="56" width="1.12"/>
    <col collapsed="false" customWidth="true" hidden="false" outlineLevel="0" max="8" min="8" style="56" width="7.41"/>
    <col collapsed="false" customWidth="true" hidden="false" outlineLevel="0" max="9" min="9" style="56" width="12.57"/>
    <col collapsed="false" customWidth="true" hidden="false" outlineLevel="0" max="10" min="10" style="56" width="12.29"/>
    <col collapsed="false" customWidth="true" hidden="false" outlineLevel="0" max="11" min="11" style="0" width="65.86"/>
    <col collapsed="false" customWidth="true" hidden="false" outlineLevel="0" max="12" min="12" style="207" width="15.57"/>
    <col collapsed="false" customWidth="true" hidden="true" outlineLevel="0" max="13" min="13" style="0" width="13.43"/>
    <col collapsed="false" customWidth="true" hidden="true" outlineLevel="0" max="14" min="14" style="0" width="14.86"/>
    <col collapsed="false" customWidth="true" hidden="true" outlineLevel="0" max="15" min="15" style="0" width="11.14"/>
    <col collapsed="false" customWidth="true" hidden="false" outlineLevel="0" max="16" min="16" style="0" width="13.86"/>
  </cols>
  <sheetData>
    <row r="1" customFormat="false" ht="21" hidden="false" customHeight="true" outlineLevel="0" collapsed="false">
      <c r="A1" s="209" t="s">
        <v>1</v>
      </c>
      <c r="B1" s="210" t="str">
        <f aca="false">Profile!F1</f>
        <v>mango|lime</v>
      </c>
      <c r="C1" s="64" t="s">
        <v>17</v>
      </c>
      <c r="D1" s="65" t="str">
        <f aca="false">Profile!E2</f>
        <v>Guinea-Bissau</v>
      </c>
      <c r="E1" s="65"/>
      <c r="F1" s="66" t="s">
        <v>18</v>
      </c>
      <c r="G1" s="211"/>
      <c r="H1" s="212"/>
      <c r="I1" s="213"/>
      <c r="J1" s="67" t="n">
        <f aca="false">Profile!B3</f>
        <v>42993</v>
      </c>
      <c r="K1" s="7"/>
      <c r="L1" s="214" t="s">
        <v>37</v>
      </c>
    </row>
    <row r="2" s="69" customFormat="true" ht="15" hidden="false" customHeight="true" outlineLevel="0" collapsed="false">
      <c r="A2" s="64" t="s">
        <v>38</v>
      </c>
      <c r="B2" s="64"/>
      <c r="C2" s="215" t="s">
        <v>39</v>
      </c>
      <c r="D2" s="215" t="s">
        <v>10</v>
      </c>
      <c r="E2" s="215" t="s">
        <v>11</v>
      </c>
      <c r="F2" s="64" t="s">
        <v>23</v>
      </c>
      <c r="G2" s="64"/>
      <c r="H2" s="64"/>
      <c r="I2" s="64"/>
      <c r="J2" s="64"/>
      <c r="K2" s="64"/>
      <c r="L2" s="216"/>
      <c r="M2" s="78"/>
    </row>
    <row r="3" s="69" customFormat="true" ht="24.75" hidden="false" customHeight="true" outlineLevel="0" collapsed="false">
      <c r="A3" s="217" t="s">
        <v>40</v>
      </c>
      <c r="B3" s="218"/>
      <c r="C3" s="218"/>
      <c r="D3" s="218"/>
      <c r="E3" s="218"/>
      <c r="F3" s="218"/>
      <c r="G3" s="218"/>
      <c r="H3" s="218"/>
      <c r="I3" s="218"/>
      <c r="J3" s="218"/>
      <c r="K3" s="218"/>
      <c r="L3" s="219"/>
      <c r="N3" s="14" t="s">
        <v>33</v>
      </c>
      <c r="O3" s="69" t="n">
        <v>4.5</v>
      </c>
    </row>
    <row r="4" s="69" customFormat="true" ht="21" hidden="false" customHeight="true" outlineLevel="0" collapsed="false">
      <c r="A4" s="220" t="s">
        <v>41</v>
      </c>
      <c r="B4" s="221"/>
      <c r="C4" s="221"/>
      <c r="D4" s="221"/>
      <c r="E4" s="221"/>
      <c r="F4" s="221"/>
      <c r="G4" s="221"/>
      <c r="H4" s="221"/>
      <c r="I4" s="221"/>
      <c r="J4" s="221"/>
      <c r="K4" s="221"/>
      <c r="L4" s="219"/>
      <c r="N4" s="14" t="s">
        <v>42</v>
      </c>
      <c r="O4" s="69" t="n">
        <v>3.5</v>
      </c>
    </row>
    <row r="5" s="69" customFormat="true" ht="60.75" hidden="false" customHeight="true" outlineLevel="0" collapsed="false">
      <c r="A5" s="222" t="s">
        <v>43</v>
      </c>
      <c r="B5" s="222"/>
      <c r="C5" s="223"/>
      <c r="D5" s="224" t="s">
        <v>33</v>
      </c>
      <c r="E5" s="225" t="n">
        <f aca="false">IF(D5=$N$6,1,IF(D5=$N$5,2,IF(D5=$N$4,3,IF(D5=$N$3,4,"n/a"))))</f>
        <v>4</v>
      </c>
      <c r="F5" s="226" t="s">
        <v>44</v>
      </c>
      <c r="G5" s="226"/>
      <c r="H5" s="226"/>
      <c r="I5" s="226"/>
      <c r="J5" s="226"/>
      <c r="K5" s="226"/>
      <c r="L5" s="219"/>
      <c r="N5" s="78" t="s">
        <v>45</v>
      </c>
      <c r="O5" s="70" t="n">
        <v>2.5</v>
      </c>
    </row>
    <row r="6" s="69" customFormat="true" ht="31.5" hidden="false" customHeight="true" outlineLevel="0" collapsed="false">
      <c r="A6" s="222" t="s">
        <v>46</v>
      </c>
      <c r="B6" s="222"/>
      <c r="C6" s="223"/>
      <c r="D6" s="224" t="s">
        <v>33</v>
      </c>
      <c r="E6" s="225" t="n">
        <f aca="false">IF(D6=$N$6,1,IF(D6=$N$5,2,IF(D6=$N$4,3,IF(D6=$N$3,4,"n/a"))))</f>
        <v>4</v>
      </c>
      <c r="F6" s="226" t="s">
        <v>47</v>
      </c>
      <c r="G6" s="226"/>
      <c r="H6" s="226"/>
      <c r="I6" s="226"/>
      <c r="J6" s="226"/>
      <c r="K6" s="226"/>
      <c r="L6" s="219"/>
      <c r="N6" s="78" t="s">
        <v>48</v>
      </c>
      <c r="O6" s="70" t="n">
        <v>1.5</v>
      </c>
    </row>
    <row r="7" s="69" customFormat="true" ht="44.25" hidden="false" customHeight="true" outlineLevel="0" collapsed="false">
      <c r="A7" s="222" t="s">
        <v>49</v>
      </c>
      <c r="B7" s="222"/>
      <c r="C7" s="223"/>
      <c r="D7" s="224" t="s">
        <v>33</v>
      </c>
      <c r="E7" s="225" t="n">
        <f aca="false">IF(D7=$N$6,1,IF(D7=$N$5,2,IF(D7=$N$4,3,IF(D7=$N$3,4,"n/a"))))</f>
        <v>4</v>
      </c>
      <c r="F7" s="226" t="s">
        <v>50</v>
      </c>
      <c r="G7" s="226"/>
      <c r="H7" s="226"/>
      <c r="I7" s="226"/>
      <c r="J7" s="226"/>
      <c r="K7" s="226"/>
      <c r="L7" s="219"/>
      <c r="N7" s="14" t="s">
        <v>51</v>
      </c>
    </row>
    <row r="8" s="69" customFormat="true" ht="30" hidden="false" customHeight="true" outlineLevel="0" collapsed="false">
      <c r="A8" s="222" t="s">
        <v>52</v>
      </c>
      <c r="B8" s="222"/>
      <c r="C8" s="223"/>
      <c r="D8" s="224" t="s">
        <v>51</v>
      </c>
      <c r="E8" s="225" t="str">
        <f aca="false">IF(D8=$N$6,1,IF(D8=$N$5,2,IF(D8=$N$4,3,IF(D8=$N$3,4,"n/a"))))</f>
        <v>n/a</v>
      </c>
      <c r="F8" s="226" t="s">
        <v>53</v>
      </c>
      <c r="G8" s="226"/>
      <c r="H8" s="226"/>
      <c r="I8" s="226"/>
      <c r="J8" s="226"/>
      <c r="K8" s="226"/>
      <c r="L8" s="219"/>
      <c r="N8" s="78"/>
    </row>
    <row r="9" s="69" customFormat="true" ht="45.75" hidden="false" customHeight="true" outlineLevel="0" collapsed="false">
      <c r="A9" s="227" t="s">
        <v>54</v>
      </c>
      <c r="B9" s="227"/>
      <c r="C9" s="228"/>
      <c r="D9" s="229" t="s">
        <v>42</v>
      </c>
      <c r="E9" s="230" t="n">
        <f aca="false">IF(D9=$N$6,1,IF(D9=$N$5,2,IF(D9=$N$4,3,IF(D9=$N$3,4,"n/a"))))</f>
        <v>3</v>
      </c>
      <c r="F9" s="231" t="s">
        <v>55</v>
      </c>
      <c r="G9" s="231"/>
      <c r="H9" s="231"/>
      <c r="I9" s="231"/>
      <c r="J9" s="231"/>
      <c r="K9" s="231"/>
      <c r="L9" s="219"/>
      <c r="N9" s="232"/>
    </row>
    <row r="10" s="69" customFormat="true" ht="28.5" hidden="false" customHeight="true" outlineLevel="0" collapsed="false">
      <c r="A10" s="233"/>
      <c r="B10" s="233"/>
      <c r="C10" s="234" t="s">
        <v>56</v>
      </c>
      <c r="D10" s="235" t="str">
        <f aca="false">IF(E10&lt;1.5,$N$6,IF(E10&lt;2.5,$N$5,IF(E10&lt;3.5,$N$4,IF(E10&lt;4.5,$N$3,"n/a"))))</f>
        <v>High</v>
      </c>
      <c r="E10" s="236" t="n">
        <f aca="false">IF(COUNT(E5:E9)=0,"n/a",AVERAGE(E5:E9))</f>
        <v>3.75</v>
      </c>
      <c r="F10" s="237" t="n">
        <f aca="false">E10</f>
        <v>3.75</v>
      </c>
      <c r="G10" s="238"/>
      <c r="H10" s="239" t="s">
        <v>57</v>
      </c>
      <c r="I10" s="240" t="str">
        <f aca="false">D10</f>
        <v>High</v>
      </c>
      <c r="J10" s="241" t="n">
        <f aca="false">IF(I10=$N$7,"n/a",IF(AND(I10=$N$5,D10=$N$6),1.5,IF(AND(I10=$N$4,D10=$N$5),2.5,IF(AND(I10=$N$3,D10=$N$4),3.5,IF(AND(I10=$N$6,D10=$N$5),1.49,IF(AND(I10=$N$5,D10=$N$4),2.49,IF(AND(I10=$N$4,D10=$N$3),3.49,E10)))))))</f>
        <v>3.75</v>
      </c>
      <c r="K10" s="242" t="s">
        <v>58</v>
      </c>
      <c r="L10" s="243"/>
      <c r="N10" s="14"/>
    </row>
    <row r="11" s="69" customFormat="true" ht="20.25" hidden="false" customHeight="true" outlineLevel="0" collapsed="false">
      <c r="A11" s="244" t="s">
        <v>59</v>
      </c>
      <c r="B11" s="245"/>
      <c r="C11" s="246"/>
      <c r="D11" s="247"/>
      <c r="E11" s="247"/>
      <c r="F11" s="247"/>
      <c r="G11" s="247"/>
      <c r="H11" s="247"/>
      <c r="I11" s="247"/>
      <c r="J11" s="247"/>
      <c r="K11" s="247"/>
      <c r="L11" s="219"/>
      <c r="N11" s="14"/>
    </row>
    <row r="12" customFormat="false" ht="45.75" hidden="false" customHeight="true" outlineLevel="0" collapsed="false">
      <c r="A12" s="222" t="s">
        <v>60</v>
      </c>
      <c r="B12" s="222"/>
      <c r="C12" s="223"/>
      <c r="D12" s="248" t="s">
        <v>51</v>
      </c>
      <c r="E12" s="249" t="str">
        <f aca="false">IF(D12=$N$6,1,IF(D12=$N$5,2,IF(D12=$N$4,3,IF(D12=$N$3,4,"n/a"))))</f>
        <v>n/a</v>
      </c>
      <c r="F12" s="250" t="s">
        <v>61</v>
      </c>
      <c r="G12" s="250"/>
      <c r="H12" s="250"/>
      <c r="I12" s="250"/>
      <c r="J12" s="250"/>
      <c r="K12" s="250"/>
      <c r="L12" s="251" t="s">
        <v>62</v>
      </c>
      <c r="N12" s="14"/>
    </row>
    <row r="13" customFormat="false" ht="43.5" hidden="false" customHeight="true" outlineLevel="0" collapsed="false">
      <c r="A13" s="252" t="s">
        <v>63</v>
      </c>
      <c r="B13" s="252"/>
      <c r="C13" s="253"/>
      <c r="D13" s="254" t="s">
        <v>51</v>
      </c>
      <c r="E13" s="255" t="str">
        <f aca="false">IF(D13=$N$6,1,IF(D13=$N$5,2,IF(D13=$N$4,3,IF(D13=$N$3,4,"n/a"))))</f>
        <v>n/a</v>
      </c>
      <c r="F13" s="250" t="s">
        <v>61</v>
      </c>
      <c r="G13" s="250"/>
      <c r="H13" s="250"/>
      <c r="I13" s="250"/>
      <c r="J13" s="250"/>
      <c r="K13" s="250"/>
      <c r="L13" s="251" t="s">
        <v>62</v>
      </c>
    </row>
    <row r="14" s="81" customFormat="true" ht="28.5" hidden="false" customHeight="true" outlineLevel="0" collapsed="false">
      <c r="A14" s="256"/>
      <c r="B14" s="256"/>
      <c r="C14" s="234" t="s">
        <v>56</v>
      </c>
      <c r="D14" s="257" t="str">
        <f aca="false">IF(E14&lt;1.5,$N$6,IF(E14&lt;2.5,$N$5,IF(E14&lt;3.5,$N$4,IF(E14&lt;4.5,$N$3,"n/a"))))</f>
        <v>n/a</v>
      </c>
      <c r="E14" s="258" t="str">
        <f aca="false">IF(COUNT(E12:E13)=0,"n/a",AVERAGE(E12:E13))</f>
        <v>n/a</v>
      </c>
      <c r="F14" s="259" t="str">
        <f aca="false">E14</f>
        <v>n/a</v>
      </c>
      <c r="G14" s="238"/>
      <c r="H14" s="260" t="s">
        <v>57</v>
      </c>
      <c r="I14" s="240" t="str">
        <f aca="false">D14</f>
        <v>n/a</v>
      </c>
      <c r="J14" s="261" t="str">
        <f aca="false">IF(I14=$N$7,"n/a",IF(AND(I14=$N$5,D14=$N$6),1.5,IF(AND(I14=$N$4,D14=$N$5),2.5,IF(AND(I14=$N$3,D14=$N$4),3.5,IF(AND(I14=$N$6,D14=$N$5),1.49,IF(AND(I14=$N$5,D14=$N$4),2.49,IF(AND(I14=$N$4,D14=$N$3),3.49,E14)))))))</f>
        <v>n/a</v>
      </c>
      <c r="K14" s="262" t="s">
        <v>58</v>
      </c>
      <c r="L14" s="263"/>
      <c r="N14" s="14"/>
    </row>
    <row r="15" customFormat="false" ht="21.75" hidden="false" customHeight="true" outlineLevel="0" collapsed="false">
      <c r="A15" s="264" t="s">
        <v>64</v>
      </c>
      <c r="B15" s="244"/>
      <c r="C15" s="244"/>
      <c r="D15" s="244"/>
      <c r="E15" s="244"/>
      <c r="F15" s="244"/>
      <c r="G15" s="244"/>
      <c r="H15" s="244"/>
      <c r="I15" s="244"/>
      <c r="J15" s="244"/>
      <c r="K15" s="244"/>
      <c r="L15" s="265"/>
      <c r="N15" s="14"/>
    </row>
    <row r="16" customFormat="false" ht="46.5" hidden="false" customHeight="true" outlineLevel="0" collapsed="false">
      <c r="A16" s="227" t="s">
        <v>65</v>
      </c>
      <c r="B16" s="227"/>
      <c r="C16" s="253"/>
      <c r="D16" s="229" t="s">
        <v>33</v>
      </c>
      <c r="E16" s="266" t="n">
        <f aca="false">IF(D16=$N$6,1,IF(D16=$N$5,2,IF(D16=$N$4,3,IF(D16=$N$3,4,"n/a"))))</f>
        <v>4</v>
      </c>
      <c r="F16" s="226" t="s">
        <v>66</v>
      </c>
      <c r="G16" s="226"/>
      <c r="H16" s="226"/>
      <c r="I16" s="226"/>
      <c r="J16" s="226"/>
      <c r="K16" s="226"/>
      <c r="L16" s="265"/>
    </row>
    <row r="17" s="69" customFormat="true" ht="24.75" hidden="false" customHeight="true" outlineLevel="0" collapsed="false">
      <c r="A17" s="267"/>
      <c r="B17" s="267"/>
      <c r="C17" s="234" t="s">
        <v>56</v>
      </c>
      <c r="D17" s="257" t="str">
        <f aca="false">IF(E17&lt;1.5,$N$6,IF(E17&lt;2.5,$N$5,IF(E17&lt;3.5,$N$4,IF(E17&lt;4.5,$N$3,"n/a"))))</f>
        <v>High</v>
      </c>
      <c r="E17" s="258" t="n">
        <f aca="false">IF(COUNT(E16)=0,"n/a",AVERAGE(E16))</f>
        <v>4</v>
      </c>
      <c r="F17" s="259" t="n">
        <f aca="false">E17</f>
        <v>4</v>
      </c>
      <c r="G17" s="238"/>
      <c r="H17" s="260" t="s">
        <v>57</v>
      </c>
      <c r="I17" s="240" t="str">
        <f aca="false">D17</f>
        <v>High</v>
      </c>
      <c r="J17" s="261" t="n">
        <f aca="false">IF(I17=$N$7,"n/a",IF(AND(I17=$N$5,D17=$N$6),1.5,IF(AND(I17=$N$4,D17=$N$5),2.5,IF(AND(I17=$N$3,D17=$N$4),3.5,IF(AND(I17=$N$6,D17=$N$5),1.49,IF(AND(I17=$N$5,D17=$N$4),2.49,IF(AND(I17=$N$4,D17=$N$3),3.49,E17)))))))</f>
        <v>4</v>
      </c>
      <c r="K17" s="262" t="s">
        <v>58</v>
      </c>
      <c r="L17" s="219"/>
      <c r="N17" s="78"/>
    </row>
    <row r="18" s="268" customFormat="true" ht="21" hidden="false" customHeight="true" outlineLevel="0" collapsed="false">
      <c r="A18" s="244" t="s">
        <v>67</v>
      </c>
      <c r="B18" s="244"/>
      <c r="C18" s="244"/>
      <c r="D18" s="244"/>
      <c r="E18" s="244"/>
      <c r="F18" s="244"/>
      <c r="G18" s="244"/>
      <c r="H18" s="244"/>
      <c r="I18" s="244"/>
      <c r="J18" s="244"/>
      <c r="K18" s="244"/>
      <c r="L18" s="265"/>
      <c r="N18" s="14"/>
    </row>
    <row r="19" s="268" customFormat="true" ht="60" hidden="false" customHeight="true" outlineLevel="0" collapsed="false">
      <c r="A19" s="222" t="s">
        <v>68</v>
      </c>
      <c r="B19" s="222"/>
      <c r="C19" s="223"/>
      <c r="D19" s="224" t="s">
        <v>45</v>
      </c>
      <c r="E19" s="269" t="n">
        <f aca="false">IF(D19=$N$6,1,IF(D19=$N$5,2,IF(D19=$N$4,3,IF(D19=$N$3,4,"n/a"))))</f>
        <v>2</v>
      </c>
      <c r="F19" s="226" t="s">
        <v>69</v>
      </c>
      <c r="G19" s="226"/>
      <c r="H19" s="226"/>
      <c r="I19" s="226"/>
      <c r="J19" s="226"/>
      <c r="K19" s="226"/>
      <c r="L19" s="251" t="s">
        <v>62</v>
      </c>
      <c r="N19" s="14"/>
    </row>
    <row r="20" s="268" customFormat="true" ht="46.5" hidden="false" customHeight="true" outlineLevel="0" collapsed="false">
      <c r="A20" s="252" t="s">
        <v>70</v>
      </c>
      <c r="B20" s="252"/>
      <c r="C20" s="253"/>
      <c r="D20" s="270" t="s">
        <v>45</v>
      </c>
      <c r="E20" s="230" t="n">
        <f aca="false">IF(D20=$N$6,1,IF(D20=$N$5,2,IF(D20=$N$4,3,IF(D20=$N$3,4,"n/a"))))</f>
        <v>2</v>
      </c>
      <c r="F20" s="231" t="s">
        <v>71</v>
      </c>
      <c r="G20" s="231"/>
      <c r="H20" s="231"/>
      <c r="I20" s="231"/>
      <c r="J20" s="231"/>
      <c r="K20" s="231"/>
      <c r="L20" s="271"/>
      <c r="N20" s="14"/>
    </row>
    <row r="21" s="69" customFormat="true" ht="29.25" hidden="false" customHeight="true" outlineLevel="0" collapsed="false">
      <c r="A21" s="256"/>
      <c r="B21" s="256"/>
      <c r="C21" s="234" t="s">
        <v>56</v>
      </c>
      <c r="D21" s="257" t="str">
        <f aca="false">IF(E21&lt;1.5,$N$6,IF(E21&lt;2.5,$N$5,IF(E21&lt;3.5,$N$4,IF(E21&lt;4.5,$N$3,"n/a"))))</f>
        <v>Moderate/Low</v>
      </c>
      <c r="E21" s="258" t="n">
        <f aca="false">IF(COUNT(E19:E20)=0,"n/a",AVERAGE(E19:E20))</f>
        <v>2</v>
      </c>
      <c r="F21" s="259" t="n">
        <f aca="false">E21</f>
        <v>2</v>
      </c>
      <c r="G21" s="238"/>
      <c r="H21" s="260" t="s">
        <v>57</v>
      </c>
      <c r="I21" s="240" t="str">
        <f aca="false">D21</f>
        <v>Moderate/Low</v>
      </c>
      <c r="J21" s="241" t="n">
        <f aca="false">IF(I21=$N$7,"n/a",IF(AND(I21=$N$5,D21=$N$6),1.5,IF(AND(I21=$N$4,D21=$N$5),2.5,IF(AND(I21=$N$3,D21=$N$4),3.5,IF(AND(I21=$N$6,D21=$N$5),1.49,IF(AND(I21=$N$5,D21=$N$4),2.49,IF(AND(I21=$N$4,D21=$N$3),3.49,E21)))))))</f>
        <v>2</v>
      </c>
      <c r="K21" s="272" t="s">
        <v>58</v>
      </c>
      <c r="L21" s="273"/>
    </row>
    <row r="22" s="69" customFormat="true" ht="22.5" hidden="false" customHeight="true" outlineLevel="0" collapsed="false">
      <c r="A22" s="274" t="s">
        <v>72</v>
      </c>
      <c r="B22" s="275"/>
      <c r="C22" s="275"/>
      <c r="D22" s="276"/>
      <c r="E22" s="276"/>
      <c r="F22" s="276"/>
      <c r="G22" s="276"/>
      <c r="H22" s="276"/>
      <c r="I22" s="276"/>
      <c r="J22" s="276"/>
      <c r="K22" s="276"/>
      <c r="L22" s="219"/>
    </row>
    <row r="23" customFormat="false" ht="21.75" hidden="false" customHeight="true" outlineLevel="0" collapsed="false">
      <c r="A23" s="277" t="s">
        <v>73</v>
      </c>
      <c r="B23" s="278"/>
      <c r="C23" s="278"/>
      <c r="D23" s="278"/>
      <c r="E23" s="278"/>
      <c r="F23" s="278"/>
      <c r="G23" s="278"/>
      <c r="H23" s="278"/>
      <c r="I23" s="278"/>
      <c r="J23" s="278"/>
      <c r="K23" s="278"/>
      <c r="L23" s="251" t="s">
        <v>62</v>
      </c>
    </row>
    <row r="24" customFormat="false" ht="33" hidden="false" customHeight="true" outlineLevel="0" collapsed="false">
      <c r="A24" s="279" t="s">
        <v>74</v>
      </c>
      <c r="B24" s="279"/>
      <c r="C24" s="280"/>
      <c r="D24" s="281" t="s">
        <v>51</v>
      </c>
      <c r="E24" s="282" t="str">
        <f aca="false">IF(D24=$N$6,1,IF(D24=$N$5,2,IF(D24=$N$4,3,IF(D24=$N$3,4,"n/a"))))</f>
        <v>n/a</v>
      </c>
      <c r="F24" s="250" t="s">
        <v>75</v>
      </c>
      <c r="G24" s="250"/>
      <c r="H24" s="250"/>
      <c r="I24" s="250"/>
      <c r="J24" s="250"/>
      <c r="K24" s="250"/>
      <c r="L24" s="251" t="s">
        <v>62</v>
      </c>
    </row>
    <row r="25" customFormat="false" ht="60" hidden="false" customHeight="true" outlineLevel="0" collapsed="false">
      <c r="A25" s="283" t="s">
        <v>76</v>
      </c>
      <c r="B25" s="283"/>
      <c r="C25" s="284"/>
      <c r="D25" s="285" t="s">
        <v>51</v>
      </c>
      <c r="E25" s="230" t="str">
        <f aca="false">IF(D25=$N$6,1,IF(D25=$N$5,2,IF(D25=$N$4,3,IF(D25=$N$3,4,"n/a"))))</f>
        <v>n/a</v>
      </c>
      <c r="F25" s="231" t="s">
        <v>75</v>
      </c>
      <c r="G25" s="231"/>
      <c r="H25" s="231"/>
      <c r="I25" s="231"/>
      <c r="J25" s="231"/>
      <c r="K25" s="231"/>
      <c r="L25" s="265"/>
    </row>
    <row r="26" customFormat="false" ht="35.25" hidden="false" customHeight="true" outlineLevel="0" collapsed="false">
      <c r="A26" s="286"/>
      <c r="B26" s="286"/>
      <c r="C26" s="287" t="s">
        <v>56</v>
      </c>
      <c r="D26" s="257" t="str">
        <f aca="false">IF(E26&lt;1.5,"Low",IF(E26&lt;2.5,"Moderate",IF(E26&lt;3.5,"Substantial",IF(E26&lt;4.5,"High","n/a"))))</f>
        <v>n/a</v>
      </c>
      <c r="E26" s="258" t="str">
        <f aca="false">IF(COUNT(E24:E25)=0,"n/a",AVERAGE(E24:E25))</f>
        <v>n/a</v>
      </c>
      <c r="F26" s="237" t="str">
        <f aca="false">E26</f>
        <v>n/a</v>
      </c>
      <c r="G26" s="238"/>
      <c r="H26" s="239" t="s">
        <v>57</v>
      </c>
      <c r="I26" s="240" t="str">
        <f aca="false">D26</f>
        <v>n/a</v>
      </c>
      <c r="J26" s="241" t="str">
        <f aca="false">IF(I26=$N$7,"n/a",IF(AND(I26=$N$5,D26=$N$6),1.5,IF(AND(I26=$N$4,D26=$N$5),2.5,IF(AND(I26=$N$3,D26=$N$4),3.5,IF(AND(I26=$N$6,D26=$N$5),1.49,IF(AND(I26=$N$5,D26=$N$4),2.49,IF(AND(I26=$N$4,D26=$N$3),3.49,E26)))))))</f>
        <v>n/a</v>
      </c>
      <c r="K26" s="288" t="s">
        <v>58</v>
      </c>
      <c r="L26" s="265"/>
    </row>
    <row r="27" customFormat="false" ht="20.25" hidden="false" customHeight="true" outlineLevel="0" collapsed="false">
      <c r="A27" s="289" t="s">
        <v>77</v>
      </c>
      <c r="B27" s="290"/>
      <c r="C27" s="291"/>
      <c r="D27" s="292"/>
      <c r="E27" s="292"/>
      <c r="F27" s="292"/>
      <c r="G27" s="292"/>
      <c r="H27" s="292"/>
      <c r="I27" s="292"/>
      <c r="J27" s="292"/>
      <c r="K27" s="292"/>
      <c r="L27" s="265"/>
    </row>
    <row r="28" customFormat="false" ht="44.25" hidden="false" customHeight="true" outlineLevel="0" collapsed="false">
      <c r="A28" s="293" t="s">
        <v>78</v>
      </c>
      <c r="B28" s="293"/>
      <c r="C28" s="294"/>
      <c r="D28" s="248" t="s">
        <v>45</v>
      </c>
      <c r="E28" s="249" t="n">
        <f aca="false">IF(D28=$N$6,1,IF(D28=$N$5,2,IF(D28=$N$4,3,IF(D28=$N$3,4,"n/a"))))</f>
        <v>2</v>
      </c>
      <c r="F28" s="295" t="s">
        <v>79</v>
      </c>
      <c r="G28" s="295"/>
      <c r="H28" s="295"/>
      <c r="I28" s="295"/>
      <c r="J28" s="295"/>
      <c r="K28" s="295"/>
      <c r="L28" s="265"/>
    </row>
    <row r="29" customFormat="false" ht="50.25" hidden="false" customHeight="true" outlineLevel="0" collapsed="false">
      <c r="A29" s="293" t="s">
        <v>80</v>
      </c>
      <c r="B29" s="293"/>
      <c r="C29" s="294"/>
      <c r="D29" s="224" t="s">
        <v>45</v>
      </c>
      <c r="E29" s="269" t="n">
        <f aca="false">IF(D29=$N$6,1,IF(D29=$N$5,2,IF(D29=$N$4,3,IF(D29=$N$3,4,"n/a"))))</f>
        <v>2</v>
      </c>
      <c r="F29" s="295" t="s">
        <v>79</v>
      </c>
      <c r="G29" s="295"/>
      <c r="H29" s="295"/>
      <c r="I29" s="295"/>
      <c r="J29" s="295"/>
      <c r="K29" s="295"/>
      <c r="L29" s="265"/>
    </row>
    <row r="30" s="296" customFormat="true" ht="56.25" hidden="false" customHeight="true" outlineLevel="0" collapsed="false">
      <c r="A30" s="293" t="s">
        <v>81</v>
      </c>
      <c r="B30" s="293"/>
      <c r="C30" s="294"/>
      <c r="D30" s="224" t="s">
        <v>45</v>
      </c>
      <c r="E30" s="269" t="n">
        <f aca="false">IF(D30=$N$6,1,IF(D30=$N$5,2,IF(D30=$N$4,3,IF(D30=$N$3,4,"n/a"))))</f>
        <v>2</v>
      </c>
      <c r="F30" s="295" t="s">
        <v>79</v>
      </c>
      <c r="G30" s="295"/>
      <c r="H30" s="295"/>
      <c r="I30" s="295"/>
      <c r="J30" s="295"/>
      <c r="K30" s="295"/>
      <c r="L30" s="219"/>
    </row>
    <row r="31" s="69" customFormat="true" ht="36" hidden="false" customHeight="true" outlineLevel="0" collapsed="false">
      <c r="A31" s="297" t="s">
        <v>82</v>
      </c>
      <c r="B31" s="297"/>
      <c r="C31" s="284"/>
      <c r="D31" s="229" t="s">
        <v>33</v>
      </c>
      <c r="E31" s="298" t="n">
        <f aca="false">IF(D31=$N$6,1,IF(D31=$N$5,2,IF(D31=$N$4,3,IF(D31=$N$3,4,"n/a"))))</f>
        <v>4</v>
      </c>
      <c r="F31" s="299" t="s">
        <v>83</v>
      </c>
      <c r="G31" s="299"/>
      <c r="H31" s="299"/>
      <c r="I31" s="299"/>
      <c r="J31" s="299"/>
      <c r="K31" s="299"/>
      <c r="L31" s="251" t="s">
        <v>62</v>
      </c>
    </row>
    <row r="32" s="69" customFormat="true" ht="25.5" hidden="false" customHeight="true" outlineLevel="0" collapsed="false">
      <c r="A32" s="300"/>
      <c r="B32" s="301"/>
      <c r="C32" s="287" t="s">
        <v>56</v>
      </c>
      <c r="D32" s="257" t="str">
        <f aca="false">IF(E32&lt;1.5,"Low",IF(E32&lt;2.5,"Moderate",IF(E32&lt;3.5,"Substantial",IF(E32&lt;4.5,"High","n/a"))))</f>
        <v>Substantial</v>
      </c>
      <c r="E32" s="258" t="n">
        <f aca="false">IF(COUNT(E28:E31)=0,"n/a",AVERAGE(E28:E31))</f>
        <v>2.5</v>
      </c>
      <c r="F32" s="259" t="n">
        <f aca="false">E32</f>
        <v>2.5</v>
      </c>
      <c r="G32" s="238"/>
      <c r="H32" s="260" t="s">
        <v>57</v>
      </c>
      <c r="I32" s="240" t="str">
        <f aca="false">D32</f>
        <v>Substantial</v>
      </c>
      <c r="J32" s="261" t="n">
        <f aca="false">IF(I32=$N$7,"n/a",IF(AND(I32=$N$5,D32=$N$6),1.5,IF(AND(I32=$N$4,D32=$N$5),2.5,IF(AND(I32=$N$3,D32=$N$4),3.5,IF(AND(I32=$N$6,D32=$N$5),1.49,IF(AND(I32=$N$5,D32=$N$4),2.49,IF(AND(I32=$N$4,D32=$N$3),3.49,E32)))))))</f>
        <v>2.5</v>
      </c>
      <c r="K32" s="262" t="s">
        <v>58</v>
      </c>
      <c r="L32" s="219"/>
    </row>
    <row r="33" s="69" customFormat="true" ht="25.5" hidden="false" customHeight="true" outlineLevel="0" collapsed="false">
      <c r="A33" s="302" t="s">
        <v>84</v>
      </c>
      <c r="B33" s="303"/>
      <c r="C33" s="303"/>
      <c r="D33" s="303"/>
      <c r="E33" s="303"/>
      <c r="F33" s="303"/>
      <c r="G33" s="303"/>
      <c r="H33" s="303"/>
      <c r="I33" s="303"/>
      <c r="J33" s="303"/>
      <c r="K33" s="303"/>
      <c r="L33" s="219"/>
    </row>
    <row r="34" s="69" customFormat="true" ht="45.75" hidden="false" customHeight="true" outlineLevel="0" collapsed="false">
      <c r="A34" s="304" t="s">
        <v>85</v>
      </c>
      <c r="B34" s="304"/>
      <c r="C34" s="305"/>
      <c r="D34" s="224" t="s">
        <v>51</v>
      </c>
      <c r="E34" s="225" t="str">
        <f aca="false">IF(D34=$N$6,1,IF(D34=$N$5,2,IF(D34=$N$4,3,IF(D34=$N$3,4,"n/a"))))</f>
        <v>n/a</v>
      </c>
      <c r="F34" s="250" t="s">
        <v>86</v>
      </c>
      <c r="G34" s="250"/>
      <c r="H34" s="250"/>
      <c r="I34" s="250"/>
      <c r="J34" s="250"/>
      <c r="K34" s="250"/>
      <c r="L34" s="251" t="s">
        <v>62</v>
      </c>
    </row>
    <row r="35" s="69" customFormat="true" ht="50.25" hidden="false" customHeight="true" outlineLevel="0" collapsed="false">
      <c r="A35" s="306" t="s">
        <v>87</v>
      </c>
      <c r="B35" s="306"/>
      <c r="C35" s="305"/>
      <c r="D35" s="307" t="s">
        <v>45</v>
      </c>
      <c r="E35" s="225" t="n">
        <f aca="false">IF(D35=$N$6,1,IF(D35=$N$5,2,IF(D35=$N$4,3,IF(D35=$N$3,4,"n/a"))))</f>
        <v>2</v>
      </c>
      <c r="F35" s="226" t="s">
        <v>88</v>
      </c>
      <c r="G35" s="226"/>
      <c r="H35" s="226"/>
      <c r="I35" s="226"/>
      <c r="J35" s="226"/>
      <c r="K35" s="226"/>
      <c r="L35" s="219"/>
    </row>
    <row r="36" s="69" customFormat="true" ht="60.75" hidden="false" customHeight="true" outlineLevel="0" collapsed="false">
      <c r="A36" s="304" t="s">
        <v>89</v>
      </c>
      <c r="B36" s="304"/>
      <c r="C36" s="305"/>
      <c r="D36" s="307" t="s">
        <v>51</v>
      </c>
      <c r="E36" s="225" t="str">
        <f aca="false">IF(D36=$N$6,1,IF(D36=$N$5,2,IF(D36=$N$4,3,IF(D36=$N$3,4,"n/a"))))</f>
        <v>n/a</v>
      </c>
      <c r="F36" s="226" t="s">
        <v>90</v>
      </c>
      <c r="G36" s="226"/>
      <c r="H36" s="226"/>
      <c r="I36" s="226"/>
      <c r="J36" s="226"/>
      <c r="K36" s="226"/>
      <c r="L36" s="219"/>
    </row>
    <row r="37" s="69" customFormat="true" ht="60.75" hidden="false" customHeight="true" outlineLevel="0" collapsed="false">
      <c r="A37" s="283" t="s">
        <v>91</v>
      </c>
      <c r="B37" s="283"/>
      <c r="C37" s="308"/>
      <c r="D37" s="229" t="s">
        <v>51</v>
      </c>
      <c r="E37" s="266" t="str">
        <f aca="false">IF(D37=$N$6,1,IF(D37=$N$5,2,IF(D37=$N$4,3,IF(D37=$N$3,4,"n/a"))))</f>
        <v>n/a</v>
      </c>
      <c r="F37" s="226" t="s">
        <v>90</v>
      </c>
      <c r="G37" s="226"/>
      <c r="H37" s="226"/>
      <c r="I37" s="226"/>
      <c r="J37" s="226"/>
      <c r="K37" s="226"/>
      <c r="L37" s="219"/>
    </row>
    <row r="38" s="69" customFormat="true" ht="25.5" hidden="false" customHeight="true" outlineLevel="0" collapsed="false">
      <c r="A38" s="309"/>
      <c r="B38" s="310"/>
      <c r="C38" s="311" t="s">
        <v>56</v>
      </c>
      <c r="D38" s="257" t="str">
        <f aca="false">IF(E38&lt;1.5,"Low",IF(E38&lt;2.5,"Moderate",IF(E38&lt;3.5,"Substantial",IF(E38&lt;4.5,"High","n/a"))))</f>
        <v>Moderate</v>
      </c>
      <c r="E38" s="258" t="n">
        <f aca="false">IF(COUNT(E34:E37)=0,"n/a",AVERAGE(E34:E37))</f>
        <v>2</v>
      </c>
      <c r="F38" s="259" t="n">
        <f aca="false">E38</f>
        <v>2</v>
      </c>
      <c r="G38" s="238"/>
      <c r="H38" s="260" t="s">
        <v>57</v>
      </c>
      <c r="I38" s="240" t="str">
        <f aca="false">D38</f>
        <v>Moderate</v>
      </c>
      <c r="J38" s="261" t="n">
        <f aca="false">IF(I38=$N$7,"n/a",IF(AND(I38=$N$5,D38=$N$6),1.5,IF(AND(I38=$N$4,D38=$N$5),2.5,IF(AND(I38=$N$3,D38=$N$4),3.5,IF(AND(I38=$N$6,D38=$N$5),1.49,IF(AND(I38=$N$5,D38=$N$4),2.49,IF(AND(I38=$N$4,D38=$N$3),3.49,E38)))))))</f>
        <v>2</v>
      </c>
      <c r="K38" s="262" t="s">
        <v>58</v>
      </c>
      <c r="L38" s="219"/>
    </row>
    <row r="39" s="268" customFormat="true" ht="22.5" hidden="false" customHeight="true" outlineLevel="0" collapsed="false">
      <c r="A39" s="312" t="s">
        <v>92</v>
      </c>
      <c r="B39" s="313"/>
      <c r="C39" s="314"/>
      <c r="D39" s="315"/>
      <c r="E39" s="315"/>
      <c r="F39" s="316"/>
      <c r="G39" s="317"/>
      <c r="H39" s="315"/>
      <c r="I39" s="315"/>
      <c r="J39" s="316"/>
      <c r="K39" s="318"/>
      <c r="L39" s="265"/>
    </row>
    <row r="40" s="268" customFormat="true" ht="22.5" hidden="false" customHeight="true" outlineLevel="0" collapsed="false">
      <c r="A40" s="319" t="s">
        <v>93</v>
      </c>
      <c r="B40" s="320"/>
      <c r="C40" s="320"/>
      <c r="D40" s="320"/>
      <c r="E40" s="320"/>
      <c r="F40" s="320"/>
      <c r="G40" s="320"/>
      <c r="H40" s="320"/>
      <c r="I40" s="320"/>
      <c r="J40" s="320"/>
      <c r="K40" s="320"/>
      <c r="L40" s="265"/>
    </row>
    <row r="41" s="69" customFormat="true" ht="60.75" hidden="false" customHeight="true" outlineLevel="0" collapsed="false">
      <c r="A41" s="321" t="s">
        <v>94</v>
      </c>
      <c r="B41" s="321"/>
      <c r="C41" s="322"/>
      <c r="D41" s="224" t="s">
        <v>48</v>
      </c>
      <c r="E41" s="269" t="n">
        <f aca="false">IF(D41=$N$6,1,IF(D41=$N$5,2,IF(D41=$N$4,3,IF(D41=$N$3,4,"n/a"))))</f>
        <v>1</v>
      </c>
      <c r="F41" s="323" t="s">
        <v>95</v>
      </c>
      <c r="G41" s="323"/>
      <c r="H41" s="323"/>
      <c r="I41" s="323"/>
      <c r="J41" s="323"/>
      <c r="K41" s="323"/>
      <c r="L41" s="251" t="s">
        <v>62</v>
      </c>
    </row>
    <row r="42" s="69" customFormat="true" ht="44.25" hidden="false" customHeight="true" outlineLevel="0" collapsed="false">
      <c r="A42" s="324" t="s">
        <v>96</v>
      </c>
      <c r="B42" s="324"/>
      <c r="C42" s="325"/>
      <c r="D42" s="224" t="s">
        <v>48</v>
      </c>
      <c r="E42" s="269" t="n">
        <f aca="false">IF(D42=$N$6,1,IF(D42=$N$5,2,IF(D42=$N$4,3,IF(D42=$N$3,4,"n/a"))))</f>
        <v>1</v>
      </c>
      <c r="F42" s="326" t="s">
        <v>97</v>
      </c>
      <c r="G42" s="326"/>
      <c r="H42" s="326"/>
      <c r="I42" s="326"/>
      <c r="J42" s="326"/>
      <c r="K42" s="326"/>
      <c r="L42" s="219"/>
    </row>
    <row r="43" s="268" customFormat="true" ht="30" hidden="false" customHeight="true" outlineLevel="0" collapsed="false">
      <c r="A43" s="327"/>
      <c r="B43" s="327"/>
      <c r="C43" s="328" t="s">
        <v>56</v>
      </c>
      <c r="D43" s="257" t="str">
        <f aca="false">IF(E43&lt;1.5,"Low",IF(E43&lt;2.5,"Moderate",IF(E43&lt;3.5,"Substantial",IF(E43&lt;4.5,"High","n/a"))))</f>
        <v>Low</v>
      </c>
      <c r="E43" s="258" t="n">
        <f aca="false">IF(COUNT(E41:E42)=0,"n/a",AVERAGE(E41:E42))</f>
        <v>1</v>
      </c>
      <c r="F43" s="259" t="n">
        <f aca="false">E43</f>
        <v>1</v>
      </c>
      <c r="G43" s="238"/>
      <c r="H43" s="260" t="s">
        <v>57</v>
      </c>
      <c r="I43" s="240" t="str">
        <f aca="false">D43</f>
        <v>Low</v>
      </c>
      <c r="J43" s="261" t="n">
        <f aca="false">IF(I43=$N$7,"n/a",IF(AND(I43=$N$5,D43=$N$6),1.5,IF(AND(I43=$N$4,D43=$N$5),2.5,IF(AND(I43=$N$3,D43=$N$4),3.5,IF(AND(I43=$N$6,D43=$N$5),1.49,IF(AND(I43=$N$5,D43=$N$4),2.49,IF(AND(I43=$N$4,D43=$N$3),3.49,E43)))))))</f>
        <v>1</v>
      </c>
      <c r="K43" s="329" t="s">
        <v>58</v>
      </c>
      <c r="L43" s="330"/>
    </row>
    <row r="44" s="268" customFormat="true" ht="18" hidden="false" customHeight="true" outlineLevel="0" collapsed="false">
      <c r="A44" s="331" t="s">
        <v>98</v>
      </c>
      <c r="B44" s="332"/>
      <c r="C44" s="332"/>
      <c r="D44" s="333"/>
      <c r="E44" s="333"/>
      <c r="F44" s="333"/>
      <c r="G44" s="333"/>
      <c r="H44" s="333"/>
      <c r="I44" s="333"/>
      <c r="J44" s="333"/>
      <c r="K44" s="333"/>
      <c r="L44" s="265"/>
    </row>
    <row r="45" s="69" customFormat="true" ht="30.75" hidden="false" customHeight="true" outlineLevel="0" collapsed="false">
      <c r="A45" s="321" t="s">
        <v>99</v>
      </c>
      <c r="B45" s="321"/>
      <c r="C45" s="322"/>
      <c r="D45" s="224" t="s">
        <v>51</v>
      </c>
      <c r="E45" s="269" t="str">
        <f aca="false">IF(D45=$N$6,1,IF(D45=$N$5,2,IF(D45=$N$4,3,IF(D45=$N$3,4,"n/a"))))</f>
        <v>n/a</v>
      </c>
      <c r="F45" s="295" t="s">
        <v>100</v>
      </c>
      <c r="G45" s="295"/>
      <c r="H45" s="295"/>
      <c r="I45" s="295"/>
      <c r="J45" s="295"/>
      <c r="K45" s="295"/>
      <c r="L45" s="219"/>
    </row>
    <row r="46" s="69" customFormat="true" ht="21" hidden="false" customHeight="true" outlineLevel="0" collapsed="false">
      <c r="A46" s="321" t="s">
        <v>101</v>
      </c>
      <c r="B46" s="321"/>
      <c r="C46" s="322"/>
      <c r="D46" s="224" t="s">
        <v>51</v>
      </c>
      <c r="E46" s="269" t="str">
        <f aca="false">IF(D46=$N$6,1,IF(D46=$N$5,2,IF(D46=$N$4,3,IF(D46=$N$3,4,"n/a"))))</f>
        <v>n/a</v>
      </c>
      <c r="F46" s="334" t="s">
        <v>102</v>
      </c>
      <c r="G46" s="334"/>
      <c r="H46" s="334"/>
      <c r="I46" s="334"/>
      <c r="J46" s="334"/>
      <c r="K46" s="334"/>
      <c r="L46" s="219"/>
    </row>
    <row r="47" s="69" customFormat="true" ht="20.25" hidden="false" customHeight="true" outlineLevel="0" collapsed="false">
      <c r="A47" s="321" t="s">
        <v>103</v>
      </c>
      <c r="B47" s="321"/>
      <c r="C47" s="322"/>
      <c r="D47" s="224" t="s">
        <v>51</v>
      </c>
      <c r="E47" s="269" t="str">
        <f aca="false">IF(D47=$N$6,1,IF(D47=$N$5,2,IF(D47=$N$4,3,IF(D47=$N$3,4,"n/a"))))</f>
        <v>n/a</v>
      </c>
      <c r="F47" s="335" t="s">
        <v>102</v>
      </c>
      <c r="G47" s="335"/>
      <c r="H47" s="335"/>
      <c r="I47" s="335"/>
      <c r="J47" s="335"/>
      <c r="K47" s="335"/>
      <c r="L47" s="219"/>
    </row>
    <row r="48" s="69" customFormat="true" ht="31.5" hidden="false" customHeight="true" outlineLevel="0" collapsed="false">
      <c r="A48" s="324" t="s">
        <v>104</v>
      </c>
      <c r="B48" s="324"/>
      <c r="C48" s="336"/>
      <c r="D48" s="229" t="s">
        <v>51</v>
      </c>
      <c r="E48" s="269" t="str">
        <f aca="false">IF(D48=$N$6,1,IF(D48=$N$5,2,IF(D48=$N$4,3,IF(D48=$N$3,4,"n/a"))))</f>
        <v>n/a</v>
      </c>
      <c r="F48" s="231" t="s">
        <v>102</v>
      </c>
      <c r="G48" s="231"/>
      <c r="H48" s="231"/>
      <c r="I48" s="231"/>
      <c r="J48" s="231"/>
      <c r="K48" s="231"/>
      <c r="L48" s="219"/>
    </row>
    <row r="49" s="268" customFormat="true" ht="32.25" hidden="false" customHeight="true" outlineLevel="0" collapsed="false">
      <c r="A49" s="327"/>
      <c r="B49" s="327"/>
      <c r="C49" s="328" t="s">
        <v>56</v>
      </c>
      <c r="D49" s="257" t="str">
        <f aca="false">IF(E49&lt;1.5,"Low",IF(E49&lt;2.5,"Moderate",IF(E49&lt;3.5,"Substantial",IF(E49&lt;4.5,"High","n/a"))))</f>
        <v>n/a</v>
      </c>
      <c r="E49" s="258" t="str">
        <f aca="false">IF(COUNT(E45:E48)=0,"n/a",AVERAGE(E45:E48))</f>
        <v>n/a</v>
      </c>
      <c r="F49" s="237" t="str">
        <f aca="false">E49</f>
        <v>n/a</v>
      </c>
      <c r="G49" s="238"/>
      <c r="H49" s="239" t="s">
        <v>57</v>
      </c>
      <c r="I49" s="337" t="str">
        <f aca="false">D49</f>
        <v>n/a</v>
      </c>
      <c r="J49" s="241" t="str">
        <f aca="false">IF(I49=$N$7,"n/a",IF(AND(I49=$N$5,D49=$N$6),1.5,IF(AND(I49=$N$4,D49=$N$5),2.5,IF(AND(I49=$N$3,D49=$N$4),3.5,IF(AND(I49=$N$6,D49=$N$5),1.49,IF(AND(I49=$N$5,D49=$N$4),2.49,IF(AND(I49=$N$4,D49=$N$3),3.49,E49)))))))</f>
        <v>n/a</v>
      </c>
      <c r="K49" s="242" t="s">
        <v>58</v>
      </c>
      <c r="L49" s="265"/>
    </row>
    <row r="50" s="268" customFormat="true" ht="22.5" hidden="false" customHeight="true" outlineLevel="0" collapsed="false">
      <c r="A50" s="338" t="s">
        <v>105</v>
      </c>
      <c r="B50" s="339"/>
      <c r="C50" s="340"/>
      <c r="D50" s="340"/>
      <c r="E50" s="341"/>
      <c r="F50" s="342"/>
      <c r="G50" s="342"/>
      <c r="H50" s="342"/>
      <c r="I50" s="342"/>
      <c r="J50" s="342"/>
      <c r="K50" s="342"/>
      <c r="L50" s="265"/>
    </row>
    <row r="51" s="268" customFormat="true" ht="48.75" hidden="false" customHeight="true" outlineLevel="0" collapsed="false">
      <c r="A51" s="324" t="s">
        <v>106</v>
      </c>
      <c r="B51" s="324"/>
      <c r="C51" s="336"/>
      <c r="D51" s="307" t="s">
        <v>45</v>
      </c>
      <c r="E51" s="343" t="n">
        <f aca="false">IF(D51=$N$6,1,IF(D51=$N$5,2,IF(D51=$N$4,3,IF(D51=$N$3,4,"n/a"))))</f>
        <v>2</v>
      </c>
      <c r="F51" s="295" t="s">
        <v>107</v>
      </c>
      <c r="G51" s="295"/>
      <c r="H51" s="295"/>
      <c r="I51" s="295"/>
      <c r="J51" s="295"/>
      <c r="K51" s="295"/>
      <c r="L51" s="265"/>
    </row>
    <row r="52" s="268" customFormat="true" ht="47.25" hidden="false" customHeight="true" outlineLevel="0" collapsed="false">
      <c r="A52" s="324" t="s">
        <v>108</v>
      </c>
      <c r="B52" s="324"/>
      <c r="C52" s="336"/>
      <c r="D52" s="307" t="s">
        <v>45</v>
      </c>
      <c r="E52" s="343" t="n">
        <f aca="false">IF(D52=$N$6,1,IF(D52=$N$5,2,IF(D52=$N$4,3,IF(D52=$N$3,4,"n/a"))))</f>
        <v>2</v>
      </c>
      <c r="F52" s="295" t="s">
        <v>109</v>
      </c>
      <c r="G52" s="295"/>
      <c r="H52" s="295"/>
      <c r="I52" s="295"/>
      <c r="J52" s="295"/>
      <c r="K52" s="295"/>
      <c r="L52" s="265"/>
    </row>
    <row r="53" s="268" customFormat="true" ht="24.75" hidden="false" customHeight="true" outlineLevel="0" collapsed="false">
      <c r="A53" s="321" t="s">
        <v>110</v>
      </c>
      <c r="B53" s="321"/>
      <c r="C53" s="322"/>
      <c r="D53" s="307" t="s">
        <v>45</v>
      </c>
      <c r="E53" s="343" t="n">
        <f aca="false">IF(D53=$N$6,1,IF(D53=$N$5,2,IF(D53=$N$4,3,IF(D53=$N$3,4,"n/a"))))</f>
        <v>2</v>
      </c>
      <c r="F53" s="344" t="s">
        <v>111</v>
      </c>
      <c r="G53" s="344"/>
      <c r="H53" s="344"/>
      <c r="I53" s="344"/>
      <c r="J53" s="344"/>
      <c r="K53" s="344"/>
      <c r="L53" s="265"/>
    </row>
    <row r="54" s="268" customFormat="true" ht="21" hidden="false" customHeight="true" outlineLevel="0" collapsed="false">
      <c r="A54" s="324" t="s">
        <v>112</v>
      </c>
      <c r="B54" s="324"/>
      <c r="C54" s="336"/>
      <c r="D54" s="224" t="s">
        <v>33</v>
      </c>
      <c r="E54" s="266" t="n">
        <f aca="false">IF(D54=$N$6,1,IF(D54=$N$5,2,IF(D54=$N$4,3,IF(D54=$N$3,4,"n/a"))))</f>
        <v>4</v>
      </c>
      <c r="F54" s="226" t="s">
        <v>113</v>
      </c>
      <c r="G54" s="226"/>
      <c r="H54" s="226"/>
      <c r="I54" s="226"/>
      <c r="J54" s="226"/>
      <c r="K54" s="226"/>
      <c r="L54" s="265"/>
    </row>
    <row r="55" s="268" customFormat="true" ht="34.5" hidden="false" customHeight="true" outlineLevel="0" collapsed="false">
      <c r="A55" s="321" t="s">
        <v>114</v>
      </c>
      <c r="B55" s="321"/>
      <c r="C55" s="322"/>
      <c r="D55" s="307" t="s">
        <v>51</v>
      </c>
      <c r="E55" s="269" t="str">
        <f aca="false">IF(D55=$N$6,1,IF(D55=$N$5,2,IF(D55=$N$4,3,IF(D55=$N$3,4,"n/a"))))</f>
        <v>n/a</v>
      </c>
      <c r="F55" s="335" t="s">
        <v>115</v>
      </c>
      <c r="G55" s="335"/>
      <c r="H55" s="335"/>
      <c r="I55" s="335"/>
      <c r="J55" s="335"/>
      <c r="K55" s="335"/>
      <c r="L55" s="265"/>
    </row>
    <row r="56" s="69" customFormat="true" ht="28.5" hidden="false" customHeight="true" outlineLevel="0" collapsed="false">
      <c r="A56" s="345"/>
      <c r="B56" s="345"/>
      <c r="C56" s="328" t="s">
        <v>56</v>
      </c>
      <c r="D56" s="257" t="str">
        <f aca="false">IF(E56&lt;1.5,"Low",IF(E56&lt;2.5,"Moderate",IF(E56&lt;3.5,"Substantial",IF(E56&lt;4.5,"High","n/a"))))</f>
        <v>Substantial</v>
      </c>
      <c r="E56" s="258" t="n">
        <f aca="false">IF(COUNT(E51:E55)=0,"n/a",AVERAGE(E51:E55))</f>
        <v>2.5</v>
      </c>
      <c r="F56" s="259" t="n">
        <f aca="false">E56</f>
        <v>2.5</v>
      </c>
      <c r="G56" s="238"/>
      <c r="H56" s="260" t="s">
        <v>57</v>
      </c>
      <c r="I56" s="240" t="str">
        <f aca="false">D56</f>
        <v>Substantial</v>
      </c>
      <c r="J56" s="261" t="n">
        <f aca="false">IF(I56=$N$7,"n/a",IF(AND(I56=$N$5,D56=$N$6),1.5,IF(AND(I56=$N$4,D56=$N$5),2.5,IF(AND(I56=$N$3,D56=$N$4),3.5,IF(AND(I56=$N$6,D56=$N$5),1.49,IF(AND(I56=$N$5,D56=$N$4),2.49,IF(AND(I56=$N$4,D56=$N$3),3.49,E56)))))))</f>
        <v>2.5</v>
      </c>
      <c r="K56" s="272" t="s">
        <v>58</v>
      </c>
      <c r="L56" s="219"/>
    </row>
    <row r="57" s="69" customFormat="true" ht="19.5" hidden="false" customHeight="true" outlineLevel="0" collapsed="false">
      <c r="A57" s="331" t="s">
        <v>116</v>
      </c>
      <c r="B57" s="346"/>
      <c r="C57" s="347"/>
      <c r="D57" s="348"/>
      <c r="E57" s="348"/>
      <c r="F57" s="348"/>
      <c r="G57" s="348"/>
      <c r="H57" s="348"/>
      <c r="I57" s="348"/>
      <c r="J57" s="348"/>
      <c r="K57" s="348"/>
      <c r="L57" s="219"/>
    </row>
    <row r="58" s="268" customFormat="true" ht="32.25" hidden="false" customHeight="true" outlineLevel="0" collapsed="false">
      <c r="A58" s="321" t="s">
        <v>117</v>
      </c>
      <c r="B58" s="321"/>
      <c r="C58" s="322"/>
      <c r="D58" s="248" t="s">
        <v>33</v>
      </c>
      <c r="E58" s="266" t="n">
        <f aca="false">IF(D58=$N$6,1,IF(D58=$N$5,2,IF(D58=$N$4,3,IF(D58=$N$3,4,"n/a"))))</f>
        <v>4</v>
      </c>
      <c r="F58" s="349" t="s">
        <v>118</v>
      </c>
      <c r="G58" s="349"/>
      <c r="H58" s="349"/>
      <c r="I58" s="349"/>
      <c r="J58" s="349"/>
      <c r="K58" s="349"/>
      <c r="L58" s="265"/>
    </row>
    <row r="59" s="268" customFormat="true" ht="32.25" hidden="false" customHeight="true" outlineLevel="0" collapsed="false">
      <c r="A59" s="321" t="s">
        <v>119</v>
      </c>
      <c r="B59" s="321"/>
      <c r="C59" s="322"/>
      <c r="D59" s="224" t="s">
        <v>45</v>
      </c>
      <c r="E59" s="225" t="n">
        <f aca="false">IF(D59=$N$6,1,IF(D59=$N$5,2,IF(D59=$N$4,3,IF(D59=$N$3,4,"n/a"))))</f>
        <v>2</v>
      </c>
      <c r="F59" s="226" t="s">
        <v>120</v>
      </c>
      <c r="G59" s="226"/>
      <c r="H59" s="226"/>
      <c r="I59" s="226"/>
      <c r="J59" s="226"/>
      <c r="K59" s="226"/>
      <c r="L59" s="265"/>
    </row>
    <row r="60" s="268" customFormat="true" ht="48.75" hidden="false" customHeight="true" outlineLevel="0" collapsed="false">
      <c r="A60" s="321" t="s">
        <v>121</v>
      </c>
      <c r="B60" s="321"/>
      <c r="C60" s="322"/>
      <c r="D60" s="224" t="s">
        <v>45</v>
      </c>
      <c r="E60" s="225" t="n">
        <f aca="false">IF(D60=$N$6,1,IF(D60=$N$5,2,IF(D60=$N$4,3,IF(D60=$N$3,4,"n/a"))))</f>
        <v>2</v>
      </c>
      <c r="F60" s="226" t="s">
        <v>122</v>
      </c>
      <c r="G60" s="226"/>
      <c r="H60" s="226"/>
      <c r="I60" s="226"/>
      <c r="J60" s="226"/>
      <c r="K60" s="226"/>
      <c r="L60" s="350"/>
    </row>
    <row r="61" s="268" customFormat="true" ht="21" hidden="false" customHeight="true" outlineLevel="0" collapsed="false">
      <c r="A61" s="324" t="s">
        <v>123</v>
      </c>
      <c r="B61" s="324"/>
      <c r="C61" s="336"/>
      <c r="D61" s="270" t="s">
        <v>42</v>
      </c>
      <c r="E61" s="230" t="n">
        <f aca="false">IF(D61=$N$6,1,IF(D61=$N$5,2,IF(D61=$N$4,3,IF(D61=$N$3,4,"n/a"))))</f>
        <v>3</v>
      </c>
      <c r="F61" s="231" t="s">
        <v>124</v>
      </c>
      <c r="G61" s="231"/>
      <c r="H61" s="231"/>
      <c r="I61" s="231"/>
      <c r="J61" s="231"/>
      <c r="K61" s="231"/>
      <c r="L61" s="265"/>
    </row>
    <row r="62" s="69" customFormat="true" ht="28.5" hidden="false" customHeight="true" outlineLevel="0" collapsed="false">
      <c r="A62" s="351"/>
      <c r="B62" s="351"/>
      <c r="C62" s="328" t="s">
        <v>56</v>
      </c>
      <c r="D62" s="257" t="str">
        <f aca="false">IF(E62&lt;1.5,"Low",IF(E62&lt;2.5,"Moderate",IF(E62&lt;3.5,"Substantial",IF(E62&lt;4.5,"High","n/a"))))</f>
        <v>Substantial</v>
      </c>
      <c r="E62" s="258" t="n">
        <f aca="false">IF(COUNT(E58:E61)=0,"n/a",AVERAGE(E58:E61))</f>
        <v>2.75</v>
      </c>
      <c r="F62" s="237" t="n">
        <f aca="false">E62</f>
        <v>2.75</v>
      </c>
      <c r="G62" s="352"/>
      <c r="H62" s="239" t="s">
        <v>57</v>
      </c>
      <c r="I62" s="337" t="str">
        <f aca="false">D62</f>
        <v>Substantial</v>
      </c>
      <c r="J62" s="241" t="n">
        <f aca="false">IF(I62=$N$7,"n/a",IF(AND(I62=$N$5,D62=$N$6),1.5,IF(AND(I62=$N$4,D62=$N$5),2.5,IF(AND(I62=$N$3,D62=$N$4),3.5,IF(AND(I62=$N$6,D62=$N$5),1.49,IF(AND(I62=$N$5,D62=$N$4),2.49,IF(AND(I62=$N$4,D62=$N$3),3.49,E62)))))))</f>
        <v>2.75</v>
      </c>
      <c r="K62" s="288" t="s">
        <v>58</v>
      </c>
      <c r="L62" s="219"/>
    </row>
    <row r="63" s="69" customFormat="true" ht="21.75" hidden="false" customHeight="true" outlineLevel="0" collapsed="false">
      <c r="A63" s="353" t="s">
        <v>125</v>
      </c>
      <c r="B63" s="320"/>
      <c r="C63" s="346"/>
      <c r="D63" s="320"/>
      <c r="E63" s="347"/>
      <c r="F63" s="347"/>
      <c r="G63" s="347"/>
      <c r="H63" s="347"/>
      <c r="I63" s="347"/>
      <c r="J63" s="347"/>
      <c r="K63" s="354"/>
      <c r="L63" s="219"/>
    </row>
    <row r="64" s="360" customFormat="true" ht="47.25" hidden="false" customHeight="true" outlineLevel="0" collapsed="false">
      <c r="A64" s="355" t="s">
        <v>126</v>
      </c>
      <c r="B64" s="355"/>
      <c r="C64" s="322"/>
      <c r="D64" s="356" t="s">
        <v>48</v>
      </c>
      <c r="E64" s="357" t="n">
        <f aca="false">IF(D64=$N$6,1,IF(D64=$N$5,2,IF(D64=$N$4,3,IF(D64=$N$3,4,"n/a"))))</f>
        <v>1</v>
      </c>
      <c r="F64" s="358" t="s">
        <v>127</v>
      </c>
      <c r="G64" s="358"/>
      <c r="H64" s="358"/>
      <c r="I64" s="358"/>
      <c r="J64" s="358"/>
      <c r="K64" s="358"/>
      <c r="L64" s="359"/>
      <c r="S64" s="361"/>
    </row>
    <row r="65" s="360" customFormat="true" ht="48.75" hidden="false" customHeight="true" outlineLevel="0" collapsed="false">
      <c r="A65" s="362" t="s">
        <v>128</v>
      </c>
      <c r="B65" s="362"/>
      <c r="C65" s="325"/>
      <c r="D65" s="285" t="s">
        <v>42</v>
      </c>
      <c r="E65" s="269" t="n">
        <f aca="false">IF(D65=$N$6,1,IF(D65=$N$5,2,IF(D65=$N$4,3,IF(D65=$N$3,4,"n/a"))))</f>
        <v>3</v>
      </c>
      <c r="F65" s="231" t="s">
        <v>129</v>
      </c>
      <c r="G65" s="231"/>
      <c r="H65" s="231"/>
      <c r="I65" s="231"/>
      <c r="J65" s="231"/>
      <c r="K65" s="231"/>
      <c r="L65" s="359"/>
      <c r="S65" s="361"/>
    </row>
    <row r="66" s="360" customFormat="true" ht="30" hidden="false" customHeight="true" outlineLevel="0" collapsed="false">
      <c r="A66" s="363"/>
      <c r="B66" s="363"/>
      <c r="C66" s="328" t="s">
        <v>56</v>
      </c>
      <c r="D66" s="257" t="str">
        <f aca="false">IF(E66&lt;1.5,"Low",IF(E66&lt;2.5,"Moderate",IF(E66&lt;3.5,"Substantial",IF(E66&lt;4.5,"High","n/a"))))</f>
        <v>Moderate</v>
      </c>
      <c r="E66" s="258" t="n">
        <f aca="false">IF(COUNT(E64:E65)=0,"n/a",AVERAGE(E64:E65))</f>
        <v>2</v>
      </c>
      <c r="F66" s="237" t="n">
        <f aca="false">E66</f>
        <v>2</v>
      </c>
      <c r="G66" s="238"/>
      <c r="H66" s="239" t="s">
        <v>57</v>
      </c>
      <c r="I66" s="337" t="str">
        <f aca="false">D66</f>
        <v>Moderate</v>
      </c>
      <c r="J66" s="241" t="n">
        <f aca="false">IF(I66=$N$7,"n/a",IF(AND(I66=$N$5,D66=$N$6),1.5,IF(AND(I66=$N$4,D66=$N$5),2.5,IF(AND(I66=$N$3,D66=$N$4),3.5,IF(AND(I66=$N$6,D66=$N$5),1.49,IF(AND(I66=$N$5,D66=$N$4),2.49,IF(AND(I66=$N$4,D66=$N$3),3.49,E66)))))))</f>
        <v>2</v>
      </c>
      <c r="K66" s="364" t="s">
        <v>58</v>
      </c>
      <c r="L66" s="365"/>
      <c r="S66" s="361"/>
    </row>
    <row r="67" s="370" customFormat="true" ht="24.75" hidden="false" customHeight="true" outlineLevel="0" collapsed="false">
      <c r="A67" s="366" t="s">
        <v>130</v>
      </c>
      <c r="B67" s="367"/>
      <c r="C67" s="368"/>
      <c r="D67" s="368"/>
      <c r="E67" s="368"/>
      <c r="F67" s="368"/>
      <c r="G67" s="368"/>
      <c r="H67" s="368"/>
      <c r="I67" s="368"/>
      <c r="J67" s="368"/>
      <c r="K67" s="369"/>
      <c r="L67" s="251" t="s">
        <v>62</v>
      </c>
      <c r="Q67" s="371"/>
    </row>
    <row r="68" s="370" customFormat="true" ht="23.25" hidden="false" customHeight="true" outlineLevel="0" collapsed="false">
      <c r="A68" s="372" t="s">
        <v>131</v>
      </c>
      <c r="B68" s="373"/>
      <c r="C68" s="374"/>
      <c r="D68" s="375"/>
      <c r="E68" s="375"/>
      <c r="F68" s="375"/>
      <c r="G68" s="375"/>
      <c r="H68" s="375"/>
      <c r="I68" s="375"/>
      <c r="J68" s="375"/>
      <c r="K68" s="376"/>
      <c r="L68" s="359"/>
    </row>
    <row r="69" s="370" customFormat="true" ht="46.5" hidden="false" customHeight="true" outlineLevel="0" collapsed="false">
      <c r="A69" s="377" t="s">
        <v>132</v>
      </c>
      <c r="B69" s="377"/>
      <c r="C69" s="378"/>
      <c r="D69" s="379" t="s">
        <v>45</v>
      </c>
      <c r="E69" s="225" t="n">
        <f aca="false">IF(D69=$N$6,1,IF(D69=$N$5,2,IF(D69=$N$4,3,IF(D69=$N$3,4,"n/a"))))</f>
        <v>2</v>
      </c>
      <c r="F69" s="380" t="s">
        <v>133</v>
      </c>
      <c r="G69" s="380"/>
      <c r="H69" s="380"/>
      <c r="I69" s="380"/>
      <c r="J69" s="380"/>
      <c r="K69" s="380"/>
      <c r="L69" s="251" t="s">
        <v>62</v>
      </c>
    </row>
    <row r="70" s="370" customFormat="true" ht="33.75" hidden="false" customHeight="true" outlineLevel="0" collapsed="false">
      <c r="A70" s="381" t="s">
        <v>134</v>
      </c>
      <c r="B70" s="381"/>
      <c r="C70" s="382"/>
      <c r="D70" s="285" t="s">
        <v>45</v>
      </c>
      <c r="E70" s="230" t="n">
        <f aca="false">IF(D70=$N$6,1,IF(D70=$N$5,2,IF(D70=$N$4,3,IF(D70=$N$3,4,"n/a"))))</f>
        <v>2</v>
      </c>
      <c r="F70" s="383" t="s">
        <v>135</v>
      </c>
      <c r="G70" s="383"/>
      <c r="H70" s="383"/>
      <c r="I70" s="383"/>
      <c r="J70" s="383"/>
      <c r="K70" s="383"/>
      <c r="L70" s="251" t="s">
        <v>62</v>
      </c>
    </row>
    <row r="71" s="370" customFormat="true" ht="27" hidden="false" customHeight="true" outlineLevel="0" collapsed="false">
      <c r="A71" s="384"/>
      <c r="B71" s="384"/>
      <c r="C71" s="385" t="s">
        <v>56</v>
      </c>
      <c r="D71" s="386" t="str">
        <f aca="false">IF(E71&lt;1.5,"Low",IF(E71&lt;2.5,"Moderate",IF(E71&lt;3.5,"Substantial",IF(E71&lt;4.5,"High","n/a"))))</f>
        <v>Moderate</v>
      </c>
      <c r="E71" s="258" t="n">
        <f aca="false">IF(COUNT(E69:E70)=0,"n/a",AVERAGE(E69:E70))</f>
        <v>2</v>
      </c>
      <c r="F71" s="259" t="n">
        <f aca="false">E71</f>
        <v>2</v>
      </c>
      <c r="G71" s="238"/>
      <c r="H71" s="260" t="s">
        <v>57</v>
      </c>
      <c r="I71" s="240" t="str">
        <f aca="false">D71</f>
        <v>Moderate</v>
      </c>
      <c r="J71" s="261" t="n">
        <f aca="false">IF(I71=$N$7,"n/a",IF(AND(I71=$N$5,D71=$N$6),1.5,IF(AND(I71=$N$4,D71=$N$5),2.5,IF(AND(I71=$N$3,D71=$N$4),3.5,IF(AND(I71=$N$6,D71=$N$5),1.49,IF(AND(I71=$N$5,D71=$N$4),2.49,IF(AND(I71=$N$4,D71=$N$3),3.49,E71)))))))</f>
        <v>2</v>
      </c>
      <c r="K71" s="262" t="s">
        <v>58</v>
      </c>
      <c r="L71" s="359"/>
    </row>
    <row r="72" s="370" customFormat="true" ht="20.25" hidden="false" customHeight="true" outlineLevel="0" collapsed="false">
      <c r="A72" s="387" t="s">
        <v>136</v>
      </c>
      <c r="B72" s="374"/>
      <c r="C72" s="375"/>
      <c r="D72" s="388"/>
      <c r="E72" s="389"/>
      <c r="F72" s="375"/>
      <c r="G72" s="375"/>
      <c r="H72" s="375"/>
      <c r="I72" s="375"/>
      <c r="J72" s="375"/>
      <c r="K72" s="376"/>
      <c r="L72" s="359"/>
    </row>
    <row r="73" s="370" customFormat="true" ht="36" hidden="false" customHeight="true" outlineLevel="0" collapsed="false">
      <c r="A73" s="390" t="s">
        <v>137</v>
      </c>
      <c r="B73" s="390"/>
      <c r="C73" s="391"/>
      <c r="D73" s="307" t="s">
        <v>42</v>
      </c>
      <c r="E73" s="225" t="n">
        <f aca="false">IF(D73=$N$6,1,IF(D73=$N$5,2,IF(D73=$N$4,3,IF(D73=$N$3,4,"n/a"))))</f>
        <v>3</v>
      </c>
      <c r="F73" s="392" t="s">
        <v>138</v>
      </c>
      <c r="G73" s="392"/>
      <c r="H73" s="392"/>
      <c r="I73" s="392"/>
      <c r="J73" s="392"/>
      <c r="K73" s="392"/>
      <c r="L73" s="251"/>
    </row>
    <row r="74" s="370" customFormat="true" ht="33.75" hidden="false" customHeight="true" outlineLevel="0" collapsed="false">
      <c r="A74" s="381" t="s">
        <v>139</v>
      </c>
      <c r="B74" s="381"/>
      <c r="C74" s="393"/>
      <c r="D74" s="229" t="s">
        <v>51</v>
      </c>
      <c r="E74" s="230" t="str">
        <f aca="false">IF(D74=$N$6,1,IF(D74=$N$5,2,IF(D74=$N$4,3,IF(D74=$N$3,4,"n/a"))))</f>
        <v>n/a</v>
      </c>
      <c r="F74" s="394" t="s">
        <v>140</v>
      </c>
      <c r="G74" s="394"/>
      <c r="H74" s="394"/>
      <c r="I74" s="394"/>
      <c r="J74" s="394"/>
      <c r="K74" s="394"/>
      <c r="L74" s="251" t="s">
        <v>62</v>
      </c>
    </row>
    <row r="75" s="370" customFormat="true" ht="25.5" hidden="false" customHeight="true" outlineLevel="0" collapsed="false">
      <c r="A75" s="395"/>
      <c r="B75" s="395"/>
      <c r="C75" s="396" t="s">
        <v>56</v>
      </c>
      <c r="D75" s="257" t="str">
        <f aca="false">IF(E75&lt;1.5,"Low",IF(E75&lt;2.5,"Moderate",IF(E75&lt;3.5,"Substantial",IF(E75&lt;4.5,"High","n/a"))))</f>
        <v>Substantial</v>
      </c>
      <c r="E75" s="258" t="n">
        <f aca="false">IF(COUNT(E73:E74)=0,"n/a",AVERAGE(E73:E74))</f>
        <v>3</v>
      </c>
      <c r="F75" s="237" t="n">
        <f aca="false">E75</f>
        <v>3</v>
      </c>
      <c r="G75" s="238"/>
      <c r="H75" s="239" t="s">
        <v>57</v>
      </c>
      <c r="I75" s="337" t="str">
        <f aca="false">D75</f>
        <v>Substantial</v>
      </c>
      <c r="J75" s="241" t="n">
        <f aca="false">IF(I75=$N$7,"n/a",IF(AND(I75=$N$5,D75=$N$6),1.5,IF(AND(I75=$N$4,D75=$N$5),2.5,IF(AND(I75=$N$3,D75=$N$4),3.5,IF(AND(I75=$N$6,D75=$N$5),1.49,IF(AND(I75=$N$5,D75=$N$4),2.49,IF(AND(I75=$N$4,D75=$N$3),3.49,E75)))))))</f>
        <v>3</v>
      </c>
      <c r="K75" s="242" t="s">
        <v>58</v>
      </c>
      <c r="L75" s="359"/>
    </row>
    <row r="76" s="370" customFormat="true" ht="21" hidden="false" customHeight="true" outlineLevel="0" collapsed="false">
      <c r="A76" s="372" t="s">
        <v>141</v>
      </c>
      <c r="B76" s="373"/>
      <c r="C76" s="388"/>
      <c r="D76" s="388"/>
      <c r="E76" s="388"/>
      <c r="F76" s="388"/>
      <c r="G76" s="388"/>
      <c r="H76" s="388"/>
      <c r="I76" s="388"/>
      <c r="J76" s="388"/>
      <c r="K76" s="397"/>
      <c r="L76" s="359"/>
    </row>
    <row r="77" s="370" customFormat="true" ht="35.25" hidden="false" customHeight="true" outlineLevel="0" collapsed="false">
      <c r="A77" s="377" t="s">
        <v>142</v>
      </c>
      <c r="B77" s="377"/>
      <c r="C77" s="398"/>
      <c r="D77" s="307" t="s">
        <v>42</v>
      </c>
      <c r="E77" s="225" t="n">
        <f aca="false">IF(D77=$N$6,1,IF(D77=$N$5,2,IF(D77=$N$4,3,IF(D77=$N$3,4,"n/a"))))</f>
        <v>3</v>
      </c>
      <c r="F77" s="380" t="s">
        <v>143</v>
      </c>
      <c r="G77" s="380"/>
      <c r="H77" s="380"/>
      <c r="I77" s="380"/>
      <c r="J77" s="380"/>
      <c r="K77" s="380"/>
      <c r="L77" s="359"/>
    </row>
    <row r="78" s="370" customFormat="true" ht="33" hidden="false" customHeight="true" outlineLevel="0" collapsed="false">
      <c r="A78" s="399" t="s">
        <v>144</v>
      </c>
      <c r="B78" s="399"/>
      <c r="C78" s="391"/>
      <c r="D78" s="224" t="s">
        <v>42</v>
      </c>
      <c r="E78" s="225" t="n">
        <f aca="false">IF(D78=$N$6,1,IF(D78=$N$5,2,IF(D78=$N$4,3,IF(D78=$N$3,4,"n/a"))))</f>
        <v>3</v>
      </c>
      <c r="F78" s="380" t="s">
        <v>145</v>
      </c>
      <c r="G78" s="380"/>
      <c r="H78" s="380"/>
      <c r="I78" s="380"/>
      <c r="J78" s="380"/>
      <c r="K78" s="380"/>
      <c r="L78" s="251" t="s">
        <v>62</v>
      </c>
    </row>
    <row r="79" s="370" customFormat="true" ht="61.5" hidden="false" customHeight="true" outlineLevel="0" collapsed="false">
      <c r="A79" s="399" t="s">
        <v>146</v>
      </c>
      <c r="B79" s="399"/>
      <c r="C79" s="400"/>
      <c r="D79" s="229" t="s">
        <v>45</v>
      </c>
      <c r="E79" s="230" t="n">
        <f aca="false">IF(D79=$N$6,1,IF(D79=$N$5,2,IF(D79=$N$4,3,IF(D79=$N$3,4,"n/a"))))</f>
        <v>2</v>
      </c>
      <c r="F79" s="380" t="s">
        <v>147</v>
      </c>
      <c r="G79" s="380"/>
      <c r="H79" s="380"/>
      <c r="I79" s="380"/>
      <c r="J79" s="380"/>
      <c r="K79" s="380"/>
      <c r="L79" s="251" t="s">
        <v>62</v>
      </c>
    </row>
    <row r="80" s="370" customFormat="true" ht="27.75" hidden="false" customHeight="true" outlineLevel="0" collapsed="false">
      <c r="A80" s="395"/>
      <c r="B80" s="395"/>
      <c r="C80" s="396" t="s">
        <v>56</v>
      </c>
      <c r="D80" s="257" t="str">
        <f aca="false">IF(E80&lt;1.5,"Low",IF(E80&lt;2.5,"Moderate",IF(E80&lt;3.5,"Substantial",IF(E80&lt;4.5,"High","n/a"))))</f>
        <v>Substantial</v>
      </c>
      <c r="E80" s="258" t="n">
        <f aca="false">IF(COUNT(E77:E79)=0,"n/a",AVERAGE(E77:E79))</f>
        <v>2.66666666666667</v>
      </c>
      <c r="F80" s="259" t="n">
        <f aca="false">E80</f>
        <v>2.66666666666667</v>
      </c>
      <c r="G80" s="238"/>
      <c r="H80" s="260" t="s">
        <v>57</v>
      </c>
      <c r="I80" s="240" t="str">
        <f aca="false">D80</f>
        <v>Substantial</v>
      </c>
      <c r="J80" s="261" t="n">
        <f aca="false">IF(I80=$N$7,"n/a",IF(AND(I80=$N$5,D80=$N$6),1.5,IF(AND(I80=$N$4,D80=$N$5),2.5,IF(AND(I80=$N$3,D80=$N$4),3.5,IF(AND(I80=$N$6,D80=$N$5),1.49,IF(AND(I80=$N$5,D80=$N$4),2.49,IF(AND(I80=$N$4,D80=$N$3),3.49,E80)))))))</f>
        <v>2.66666666666667</v>
      </c>
      <c r="K80" s="272" t="s">
        <v>58</v>
      </c>
      <c r="L80" s="359"/>
    </row>
    <row r="81" s="370" customFormat="true" ht="21" hidden="false" customHeight="true" outlineLevel="0" collapsed="false">
      <c r="A81" s="401" t="s">
        <v>148</v>
      </c>
      <c r="B81" s="388"/>
      <c r="C81" s="388"/>
      <c r="D81" s="388"/>
      <c r="E81" s="388"/>
      <c r="F81" s="388"/>
      <c r="G81" s="388"/>
      <c r="H81" s="388"/>
      <c r="I81" s="388"/>
      <c r="J81" s="388"/>
      <c r="K81" s="397"/>
      <c r="L81" s="359"/>
    </row>
    <row r="82" s="370" customFormat="true" ht="34.5" hidden="false" customHeight="true" outlineLevel="0" collapsed="false">
      <c r="A82" s="377" t="s">
        <v>149</v>
      </c>
      <c r="B82" s="377"/>
      <c r="C82" s="398"/>
      <c r="D82" s="307" t="s">
        <v>33</v>
      </c>
      <c r="E82" s="225" t="n">
        <f aca="false">IF(D82=$N$6,1,IF(D82=$N$5,2,IF(D82=$N$4,3,IF(D82=$N$3,4,"n/a"))))</f>
        <v>4</v>
      </c>
      <c r="F82" s="380" t="s">
        <v>150</v>
      </c>
      <c r="G82" s="380"/>
      <c r="H82" s="380"/>
      <c r="I82" s="380"/>
      <c r="J82" s="380"/>
      <c r="K82" s="380"/>
      <c r="L82" s="359"/>
    </row>
    <row r="83" s="370" customFormat="true" ht="27.75" hidden="false" customHeight="true" outlineLevel="0" collapsed="false">
      <c r="A83" s="381" t="s">
        <v>151</v>
      </c>
      <c r="B83" s="381"/>
      <c r="C83" s="400"/>
      <c r="D83" s="229" t="s">
        <v>51</v>
      </c>
      <c r="E83" s="230" t="str">
        <f aca="false">IF(D83=$N$6,1,IF(D83=$N$5,2,IF(D83=$N$4,3,IF(D83=$N$3,4,"n/a"))))</f>
        <v>n/a</v>
      </c>
      <c r="F83" s="394" t="s">
        <v>140</v>
      </c>
      <c r="G83" s="394"/>
      <c r="H83" s="394"/>
      <c r="I83" s="394"/>
      <c r="J83" s="394"/>
      <c r="K83" s="394"/>
      <c r="L83" s="251" t="s">
        <v>62</v>
      </c>
      <c r="Q83" s="402"/>
    </row>
    <row r="84" s="370" customFormat="true" ht="26.25" hidden="false" customHeight="true" outlineLevel="0" collapsed="false">
      <c r="A84" s="403"/>
      <c r="B84" s="404"/>
      <c r="C84" s="385" t="s">
        <v>56</v>
      </c>
      <c r="D84" s="257" t="str">
        <f aca="false">IF(E84&lt;1.5,"Low",IF(E84&lt;2.5,"Moderate",IF(E84&lt;3.5,"Substantial",IF(E84&lt;4.5,"High","n/a"))))</f>
        <v>High</v>
      </c>
      <c r="E84" s="258" t="n">
        <f aca="false">IF(COUNT(E82:E83)=0,"n/a",AVERAGE(E82:E83))</f>
        <v>4</v>
      </c>
      <c r="F84" s="237" t="n">
        <f aca="false">E84</f>
        <v>4</v>
      </c>
      <c r="G84" s="405"/>
      <c r="H84" s="406" t="s">
        <v>57</v>
      </c>
      <c r="I84" s="337" t="s">
        <v>42</v>
      </c>
      <c r="J84" s="241" t="n">
        <f aca="false">IF(I84=$N$7,"n/a",IF(AND(I84=$N$5,D84=$N$6),1.5,IF(AND(I84=$N$4,D84=$N$5),2.5,IF(AND(I84=$N$3,D84=$N$4),3.5,IF(AND(I84=$N$6,D84=$N$5),1.49,IF(AND(I84=$N$5,D84=$N$4),2.49,IF(AND(I84=$N$4,D84=$N$3),3.49,E84)))))))</f>
        <v>3.49</v>
      </c>
      <c r="K84" s="288" t="s">
        <v>152</v>
      </c>
      <c r="L84" s="359"/>
      <c r="Q84" s="407"/>
    </row>
    <row r="85" s="370" customFormat="true" ht="26.25" hidden="false" customHeight="true" outlineLevel="0" collapsed="false">
      <c r="A85" s="408" t="s">
        <v>153</v>
      </c>
      <c r="B85" s="409"/>
      <c r="C85" s="409"/>
      <c r="D85" s="409"/>
      <c r="E85" s="409"/>
      <c r="F85" s="409"/>
      <c r="G85" s="409"/>
      <c r="H85" s="409"/>
      <c r="I85" s="409"/>
      <c r="J85" s="409"/>
      <c r="K85" s="409"/>
      <c r="L85" s="359"/>
      <c r="Q85" s="407"/>
    </row>
    <row r="86" s="370" customFormat="true" ht="21.75" hidden="false" customHeight="true" outlineLevel="0" collapsed="false">
      <c r="A86" s="410" t="s">
        <v>154</v>
      </c>
      <c r="B86" s="411"/>
      <c r="C86" s="411"/>
      <c r="D86" s="411"/>
      <c r="E86" s="411"/>
      <c r="F86" s="411"/>
      <c r="G86" s="411"/>
      <c r="H86" s="411"/>
      <c r="I86" s="411"/>
      <c r="J86" s="411"/>
      <c r="K86" s="412"/>
      <c r="L86" s="359"/>
      <c r="Q86" s="407"/>
    </row>
    <row r="87" s="370" customFormat="true" ht="33.75" hidden="false" customHeight="true" outlineLevel="0" collapsed="false">
      <c r="A87" s="413" t="s">
        <v>155</v>
      </c>
      <c r="B87" s="413"/>
      <c r="C87" s="414"/>
      <c r="D87" s="379" t="s">
        <v>45</v>
      </c>
      <c r="E87" s="415" t="n">
        <f aca="false">IF(D87=$N$6,1,IF(D87=$N$5,2,IF(D87=$N$4,3,IF(D87=$N$3,4,"n/a"))))</f>
        <v>2</v>
      </c>
      <c r="F87" s="380" t="s">
        <v>156</v>
      </c>
      <c r="G87" s="380"/>
      <c r="H87" s="380"/>
      <c r="I87" s="380"/>
      <c r="J87" s="380"/>
      <c r="K87" s="380"/>
      <c r="L87" s="359"/>
      <c r="Q87" s="407"/>
    </row>
    <row r="88" s="370" customFormat="true" ht="33.75" hidden="false" customHeight="true" outlineLevel="0" collapsed="false">
      <c r="A88" s="413" t="s">
        <v>157</v>
      </c>
      <c r="B88" s="413"/>
      <c r="C88" s="414"/>
      <c r="D88" s="379" t="s">
        <v>33</v>
      </c>
      <c r="E88" s="415" t="n">
        <f aca="false">IF(D88=$N$6,1,IF(D88=$N$5,2,IF(D88=$N$4,3,IF(D88=$N$3,4,"n/a"))))</f>
        <v>4</v>
      </c>
      <c r="F88" s="380" t="s">
        <v>158</v>
      </c>
      <c r="G88" s="380"/>
      <c r="H88" s="380"/>
      <c r="I88" s="380"/>
      <c r="J88" s="380"/>
      <c r="K88" s="380"/>
      <c r="L88" s="251" t="s">
        <v>62</v>
      </c>
      <c r="Q88" s="407"/>
    </row>
    <row r="89" s="370" customFormat="true" ht="30.75" hidden="false" customHeight="true" outlineLevel="0" collapsed="false">
      <c r="A89" s="413" t="s">
        <v>159</v>
      </c>
      <c r="B89" s="413"/>
      <c r="C89" s="414"/>
      <c r="D89" s="379" t="s">
        <v>45</v>
      </c>
      <c r="E89" s="415" t="n">
        <f aca="false">IF(D89=$N$6,1,IF(D89=$N$5,2,IF(D89=$N$4,3,IF(D89=$N$3,4,"n/a"))))</f>
        <v>2</v>
      </c>
      <c r="F89" s="380" t="s">
        <v>160</v>
      </c>
      <c r="G89" s="380"/>
      <c r="H89" s="380"/>
      <c r="I89" s="380"/>
      <c r="J89" s="380"/>
      <c r="K89" s="380"/>
      <c r="L89" s="359"/>
      <c r="Q89" s="407"/>
    </row>
    <row r="90" s="370" customFormat="true" ht="45.75" hidden="false" customHeight="true" outlineLevel="0" collapsed="false">
      <c r="A90" s="413" t="s">
        <v>161</v>
      </c>
      <c r="B90" s="413"/>
      <c r="C90" s="414"/>
      <c r="D90" s="379" t="s">
        <v>42</v>
      </c>
      <c r="E90" s="415" t="n">
        <f aca="false">IF(D90=$N$6,1,IF(D90=$N$5,2,IF(D90=$N$4,3,IF(D90=$N$3,4,"n/a"))))</f>
        <v>3</v>
      </c>
      <c r="F90" s="380" t="s">
        <v>162</v>
      </c>
      <c r="G90" s="380"/>
      <c r="H90" s="380"/>
      <c r="I90" s="380"/>
      <c r="J90" s="380"/>
      <c r="K90" s="380"/>
      <c r="L90" s="359"/>
      <c r="Q90" s="407"/>
    </row>
    <row r="91" s="370" customFormat="true" ht="26.25" hidden="false" customHeight="true" outlineLevel="0" collapsed="false">
      <c r="A91" s="416"/>
      <c r="B91" s="416"/>
      <c r="C91" s="417" t="s">
        <v>56</v>
      </c>
      <c r="D91" s="257" t="str">
        <f aca="false">IF(E91&lt;1.5,"Low",IF(E91&lt;2.5,"Moderate",IF(E91&lt;3.5,"Substantial",IF(E91&lt;4.5,"High","n/a"))))</f>
        <v>Substantial</v>
      </c>
      <c r="E91" s="258" t="n">
        <f aca="false">IF(COUNT(E87:E90)=0,"n/a",AVERAGE(E87:E90))</f>
        <v>2.75</v>
      </c>
      <c r="F91" s="259" t="n">
        <f aca="false">E91</f>
        <v>2.75</v>
      </c>
      <c r="G91" s="405"/>
      <c r="H91" s="418" t="s">
        <v>57</v>
      </c>
      <c r="I91" s="240" t="str">
        <f aca="false">D91</f>
        <v>Substantial</v>
      </c>
      <c r="J91" s="261" t="n">
        <f aca="false">IF(I91=$N$7,"n/a",IF(AND(I91=$N$5,D91=$N$6),1.5,IF(AND(I91=$N$4,D91=$N$5),2.5,IF(AND(I91=$N$3,D91=$N$4),3.5,IF(AND(I91=$N$6,D91=$N$5),1.49,IF(AND(I91=$N$5,D91=$N$4),2.49,IF(AND(I91=$N$4,D91=$N$3),3.49,E91)))))))</f>
        <v>2.75</v>
      </c>
      <c r="K91" s="272" t="s">
        <v>58</v>
      </c>
      <c r="L91" s="359"/>
      <c r="Q91" s="407"/>
    </row>
    <row r="92" s="370" customFormat="true" ht="21" hidden="false" customHeight="true" outlineLevel="0" collapsed="false">
      <c r="A92" s="410" t="s">
        <v>163</v>
      </c>
      <c r="B92" s="411"/>
      <c r="C92" s="411"/>
      <c r="D92" s="411"/>
      <c r="E92" s="411"/>
      <c r="F92" s="411"/>
      <c r="G92" s="411"/>
      <c r="H92" s="411"/>
      <c r="I92" s="411"/>
      <c r="J92" s="411"/>
      <c r="K92" s="412"/>
      <c r="L92" s="359"/>
      <c r="Q92" s="407"/>
    </row>
    <row r="93" s="370" customFormat="true" ht="47.25" hidden="false" customHeight="true" outlineLevel="0" collapsed="false">
      <c r="A93" s="413" t="s">
        <v>164</v>
      </c>
      <c r="B93" s="413"/>
      <c r="C93" s="414"/>
      <c r="D93" s="307" t="s">
        <v>42</v>
      </c>
      <c r="E93" s="415" t="n">
        <f aca="false">IF(D93=$N$6,1,IF(D93=$N$5,2,IF(D93=$N$4,3,IF(D93=$N$3,4,"n/a"))))</f>
        <v>3</v>
      </c>
      <c r="F93" s="380" t="s">
        <v>165</v>
      </c>
      <c r="G93" s="380"/>
      <c r="H93" s="380"/>
      <c r="I93" s="380"/>
      <c r="J93" s="380"/>
      <c r="K93" s="380"/>
      <c r="L93" s="359"/>
      <c r="Q93" s="407"/>
    </row>
    <row r="94" s="370" customFormat="true" ht="31.5" hidden="false" customHeight="true" outlineLevel="0" collapsed="false">
      <c r="A94" s="419" t="s">
        <v>166</v>
      </c>
      <c r="B94" s="419"/>
      <c r="C94" s="420"/>
      <c r="D94" s="229" t="s">
        <v>45</v>
      </c>
      <c r="E94" s="230" t="n">
        <f aca="false">IF(D94=$N$6,1,IF(D94=$N$5,2,IF(D94=$N$4,3,IF(D94=$N$3,4,"n/a"))))</f>
        <v>2</v>
      </c>
      <c r="F94" s="421" t="s">
        <v>167</v>
      </c>
      <c r="G94" s="421"/>
      <c r="H94" s="421"/>
      <c r="I94" s="421"/>
      <c r="J94" s="421"/>
      <c r="K94" s="421"/>
      <c r="L94" s="251" t="s">
        <v>62</v>
      </c>
      <c r="Q94" s="407"/>
    </row>
    <row r="95" s="370" customFormat="true" ht="26.25" hidden="false" customHeight="true" outlineLevel="0" collapsed="false">
      <c r="A95" s="422"/>
      <c r="B95" s="422"/>
      <c r="C95" s="417" t="s">
        <v>56</v>
      </c>
      <c r="D95" s="257" t="str">
        <f aca="false">IF(E95&lt;1.5,"Low",IF(E95&lt;2.5,"Moderate",IF(E95&lt;3.5,"Substantial",IF(E95&lt;4.5,"High","n/a"))))</f>
        <v>Substantial</v>
      </c>
      <c r="E95" s="258" t="n">
        <f aca="false">IF(COUNT(E93:E94)=0,"n/a",AVERAGE(E93:E94))</f>
        <v>2.5</v>
      </c>
      <c r="F95" s="259" t="n">
        <f aca="false">E95</f>
        <v>2.5</v>
      </c>
      <c r="G95" s="238"/>
      <c r="H95" s="260" t="s">
        <v>57</v>
      </c>
      <c r="I95" s="240" t="str">
        <f aca="false">D95</f>
        <v>Substantial</v>
      </c>
      <c r="J95" s="261" t="n">
        <f aca="false">IF(I95=$N$7,"n/a",IF(AND(I95=$N$5,D95=$N$6),1.5,IF(AND(I95=$N$4,D95=$N$5),2.5,IF(AND(I95=$N$3,D95=$N$4),3.5,IF(AND(I95=$N$6,D95=$N$5),1.49,IF(AND(I95=$N$5,D95=$N$4),2.49,IF(AND(I95=$N$4,D95=$N$3),3.49,E95)))))))</f>
        <v>2.5</v>
      </c>
      <c r="K95" s="272" t="s">
        <v>58</v>
      </c>
      <c r="L95" s="359"/>
      <c r="Q95" s="407"/>
    </row>
    <row r="96" s="370" customFormat="true" ht="21" hidden="false" customHeight="true" outlineLevel="0" collapsed="false">
      <c r="A96" s="410" t="s">
        <v>168</v>
      </c>
      <c r="B96" s="411"/>
      <c r="C96" s="411"/>
      <c r="D96" s="411"/>
      <c r="E96" s="411"/>
      <c r="F96" s="411"/>
      <c r="G96" s="411"/>
      <c r="H96" s="411"/>
      <c r="I96" s="411"/>
      <c r="J96" s="411"/>
      <c r="K96" s="412"/>
      <c r="L96" s="359"/>
      <c r="Q96" s="407"/>
    </row>
    <row r="97" s="370" customFormat="true" ht="33.75" hidden="false" customHeight="true" outlineLevel="0" collapsed="false">
      <c r="A97" s="413" t="s">
        <v>169</v>
      </c>
      <c r="B97" s="413"/>
      <c r="C97" s="423"/>
      <c r="D97" s="307" t="s">
        <v>45</v>
      </c>
      <c r="E97" s="225" t="n">
        <f aca="false">IF(D97=$N$6,1,IF(D97=$N$5,2,IF(D97=$N$4,3,IF(D97=$N$3,4,"n/a"))))</f>
        <v>2</v>
      </c>
      <c r="F97" s="380" t="s">
        <v>170</v>
      </c>
      <c r="G97" s="380"/>
      <c r="H97" s="380"/>
      <c r="I97" s="380"/>
      <c r="J97" s="380"/>
      <c r="K97" s="380"/>
      <c r="L97" s="251" t="s">
        <v>62</v>
      </c>
      <c r="Q97" s="407"/>
    </row>
    <row r="98" s="370" customFormat="true" ht="33" hidden="false" customHeight="true" outlineLevel="0" collapsed="false">
      <c r="A98" s="424" t="s">
        <v>171</v>
      </c>
      <c r="B98" s="424"/>
      <c r="C98" s="423"/>
      <c r="D98" s="224" t="s">
        <v>45</v>
      </c>
      <c r="E98" s="225" t="n">
        <f aca="false">IF(D98=$N$6,1,IF(D98=$N$5,2,IF(D98=$N$4,3,IF(D98=$N$3,4,"n/a"))))</f>
        <v>2</v>
      </c>
      <c r="F98" s="392" t="s">
        <v>172</v>
      </c>
      <c r="G98" s="392"/>
      <c r="H98" s="392"/>
      <c r="I98" s="392"/>
      <c r="J98" s="392"/>
      <c r="K98" s="392"/>
      <c r="L98" s="251" t="s">
        <v>62</v>
      </c>
      <c r="P98" s="425"/>
      <c r="Q98" s="407"/>
    </row>
    <row r="99" s="370" customFormat="true" ht="31.5" hidden="false" customHeight="true" outlineLevel="0" collapsed="false">
      <c r="A99" s="426" t="s">
        <v>173</v>
      </c>
      <c r="B99" s="426"/>
      <c r="C99" s="427"/>
      <c r="D99" s="428" t="s">
        <v>45</v>
      </c>
      <c r="E99" s="429" t="n">
        <f aca="false">IF(D99=$N$6,1,IF(D99=$N$5,2,IF(D99=$N$4,3,IF(D99=$N$3,4,"n/a"))))</f>
        <v>2</v>
      </c>
      <c r="F99" s="430" t="s">
        <v>174</v>
      </c>
      <c r="G99" s="430"/>
      <c r="H99" s="430"/>
      <c r="I99" s="430"/>
      <c r="J99" s="430"/>
      <c r="K99" s="430"/>
      <c r="L99" s="359"/>
      <c r="P99" s="425"/>
      <c r="Q99" s="407"/>
    </row>
    <row r="100" s="370" customFormat="true" ht="26.25" hidden="false" customHeight="true" outlineLevel="0" collapsed="false">
      <c r="A100" s="431"/>
      <c r="B100" s="431"/>
      <c r="C100" s="417" t="s">
        <v>56</v>
      </c>
      <c r="D100" s="257" t="str">
        <f aca="false">IF(E100&lt;1.5,"Low",IF(E100&lt;2.5,"Moderate",IF(E100&lt;3.5,"Substantial",IF(E100&lt;4.5,"High","n/a"))))</f>
        <v>Moderate</v>
      </c>
      <c r="E100" s="258" t="n">
        <f aca="false">IF(COUNT(E97:E99)=0,"n/a",AVERAGE(E97:E99))</f>
        <v>2</v>
      </c>
      <c r="F100" s="259" t="n">
        <f aca="false">E100</f>
        <v>2</v>
      </c>
      <c r="G100" s="238"/>
      <c r="H100" s="260" t="s">
        <v>57</v>
      </c>
      <c r="I100" s="240" t="str">
        <f aca="false">D100</f>
        <v>Moderate</v>
      </c>
      <c r="J100" s="261" t="n">
        <f aca="false">IF(I100=$N$7,"n/a",IF(AND(I100=$N$5,D100=$N$6),1.5,IF(AND(I100=$N$4,D100=$N$5),2.5,IF(AND(I100=$N$3,D100=$N$4),3.5,IF(AND(I100=$N$6,D100=$N$5),1.49,IF(AND(I100=$N$5,D100=$N$4),2.49,IF(AND(I100=$N$4,D100=$N$3),3.49,E100)))))))</f>
        <v>2</v>
      </c>
      <c r="K100" s="272" t="s">
        <v>58</v>
      </c>
      <c r="L100" s="359"/>
      <c r="P100" s="425"/>
      <c r="Q100" s="407"/>
    </row>
    <row r="101" s="370" customFormat="true" ht="23.25" hidden="false" customHeight="true" outlineLevel="0" collapsed="false">
      <c r="A101" s="432" t="s">
        <v>175</v>
      </c>
      <c r="B101" s="433"/>
      <c r="C101" s="433"/>
      <c r="D101" s="433"/>
      <c r="E101" s="433"/>
      <c r="F101" s="433"/>
      <c r="G101" s="433"/>
      <c r="H101" s="433"/>
      <c r="I101" s="433"/>
      <c r="J101" s="433"/>
      <c r="K101" s="433"/>
      <c r="L101" s="359"/>
      <c r="M101" s="407"/>
    </row>
    <row r="102" s="370" customFormat="true" ht="20.25" hidden="false" customHeight="true" outlineLevel="0" collapsed="false">
      <c r="A102" s="434" t="s">
        <v>176</v>
      </c>
      <c r="B102" s="435"/>
      <c r="C102" s="435"/>
      <c r="D102" s="435"/>
      <c r="E102" s="435"/>
      <c r="F102" s="435"/>
      <c r="G102" s="435"/>
      <c r="H102" s="435"/>
      <c r="I102" s="435"/>
      <c r="J102" s="435"/>
      <c r="K102" s="436"/>
      <c r="L102" s="359"/>
    </row>
    <row r="103" s="370" customFormat="true" ht="30.75" hidden="false" customHeight="true" outlineLevel="0" collapsed="false">
      <c r="A103" s="437" t="s">
        <v>177</v>
      </c>
      <c r="B103" s="437"/>
      <c r="C103" s="438"/>
      <c r="D103" s="379" t="s">
        <v>42</v>
      </c>
      <c r="E103" s="415" t="n">
        <f aca="false">IF(D103=$N$6,1,IF(D103=$N$5,2,IF(D103=$N$4,3,IF(D103=$N$3,4,"n/a"))))</f>
        <v>3</v>
      </c>
      <c r="F103" s="380" t="s">
        <v>178</v>
      </c>
      <c r="G103" s="380"/>
      <c r="H103" s="380"/>
      <c r="I103" s="380"/>
      <c r="J103" s="380"/>
      <c r="K103" s="380"/>
      <c r="L103" s="251" t="s">
        <v>62</v>
      </c>
      <c r="Q103" s="407"/>
    </row>
    <row r="104" s="370" customFormat="true" ht="32.25" hidden="false" customHeight="true" outlineLevel="0" collapsed="false">
      <c r="A104" s="439" t="s">
        <v>179</v>
      </c>
      <c r="B104" s="439"/>
      <c r="C104" s="440"/>
      <c r="D104" s="356" t="s">
        <v>45</v>
      </c>
      <c r="E104" s="225" t="n">
        <f aca="false">IF(D104=$N$6,1,IF(D104=$N$5,2,IF(D104=$N$4,3,IF(D104=$N$3,4,"n/a"))))</f>
        <v>2</v>
      </c>
      <c r="F104" s="380" t="s">
        <v>178</v>
      </c>
      <c r="G104" s="380"/>
      <c r="H104" s="380"/>
      <c r="I104" s="380"/>
      <c r="J104" s="380"/>
      <c r="K104" s="380"/>
      <c r="L104" s="251" t="s">
        <v>62</v>
      </c>
      <c r="Q104" s="441"/>
    </row>
    <row r="105" customFormat="false" ht="31.5" hidden="false" customHeight="true" outlineLevel="0" collapsed="false">
      <c r="A105" s="442" t="s">
        <v>180</v>
      </c>
      <c r="B105" s="442"/>
      <c r="C105" s="443"/>
      <c r="D105" s="285" t="s">
        <v>45</v>
      </c>
      <c r="E105" s="230" t="n">
        <f aca="false">IF(D105=$N$6,1,IF(D105=$N$5,2,IF(D105=$N$4,3,IF(D105=$N$3,4,"n/a"))))</f>
        <v>2</v>
      </c>
      <c r="F105" s="383" t="s">
        <v>181</v>
      </c>
      <c r="G105" s="383"/>
      <c r="H105" s="383"/>
      <c r="I105" s="383"/>
      <c r="J105" s="383"/>
      <c r="K105" s="383"/>
      <c r="L105" s="251" t="s">
        <v>62</v>
      </c>
    </row>
    <row r="106" customFormat="false" ht="32.25" hidden="false" customHeight="true" outlineLevel="0" collapsed="false">
      <c r="A106" s="444"/>
      <c r="B106" s="444"/>
      <c r="C106" s="445" t="s">
        <v>56</v>
      </c>
      <c r="D106" s="257" t="str">
        <f aca="false">IF(E106&lt;1.5,"Low",IF(E106&lt;2.5,"Moderate",IF(E106&lt;3.5,"Substantial",IF(E106&lt;4.5,"High","n/a"))))</f>
        <v>Moderate</v>
      </c>
      <c r="E106" s="258" t="n">
        <f aca="false">IF(COUNT(E103:E105)=0,"n/a",AVERAGE(E103:E105))</f>
        <v>2.33333333333333</v>
      </c>
      <c r="F106" s="259" t="n">
        <f aca="false">E106</f>
        <v>2.33333333333333</v>
      </c>
      <c r="G106" s="405"/>
      <c r="H106" s="418" t="s">
        <v>57</v>
      </c>
      <c r="I106" s="240" t="str">
        <f aca="false">D106</f>
        <v>Moderate</v>
      </c>
      <c r="J106" s="261" t="n">
        <f aca="false">IF(I106=$N$7,"n/a",IF(AND(I106=$N$5,D106=$N$6),1.5,IF(AND(I106=$N$4,D106=$N$5),2.5,IF(AND(I106=$N$3,D106=$N$4),3.5,IF(AND(I106=$N$6,D106=$N$5),1.49,IF(AND(I106=$N$5,D106=$N$4),2.49,IF(AND(I106=$N$4,D106=$N$3),3.49,E106)))))))</f>
        <v>2.33333333333333</v>
      </c>
      <c r="K106" s="272" t="s">
        <v>58</v>
      </c>
      <c r="L106" s="265"/>
    </row>
    <row r="107" customFormat="false" ht="19.5" hidden="false" customHeight="true" outlineLevel="0" collapsed="false">
      <c r="A107" s="446" t="s">
        <v>182</v>
      </c>
      <c r="B107" s="435"/>
      <c r="C107" s="435"/>
      <c r="D107" s="435"/>
      <c r="E107" s="435"/>
      <c r="F107" s="435"/>
      <c r="G107" s="435"/>
      <c r="H107" s="435"/>
      <c r="I107" s="435"/>
      <c r="J107" s="435"/>
      <c r="K107" s="436"/>
      <c r="L107" s="265"/>
    </row>
    <row r="108" customFormat="false" ht="31.5" hidden="false" customHeight="true" outlineLevel="0" collapsed="false">
      <c r="A108" s="437" t="s">
        <v>183</v>
      </c>
      <c r="B108" s="437"/>
      <c r="C108" s="438"/>
      <c r="D108" s="307" t="s">
        <v>42</v>
      </c>
      <c r="E108" s="415" t="n">
        <f aca="false">IF(D108=$N$6,1,IF(D108=$N$5,2,IF(D108=$N$4,3,IF(D108=$N$3,4,"n/a"))))</f>
        <v>3</v>
      </c>
      <c r="F108" s="380" t="s">
        <v>184</v>
      </c>
      <c r="G108" s="380"/>
      <c r="H108" s="380"/>
      <c r="I108" s="380"/>
      <c r="J108" s="380"/>
      <c r="K108" s="380"/>
      <c r="L108" s="265"/>
    </row>
    <row r="109" customFormat="false" ht="31.5" hidden="false" customHeight="true" outlineLevel="0" collapsed="false">
      <c r="A109" s="447" t="s">
        <v>185</v>
      </c>
      <c r="B109" s="447"/>
      <c r="C109" s="448"/>
      <c r="D109" s="229" t="s">
        <v>42</v>
      </c>
      <c r="E109" s="230" t="n">
        <f aca="false">IF(D109=$N$6,1,IF(D109=$N$5,2,IF(D109=$N$4,3,IF(D109=$N$3,4,"n/a"))))</f>
        <v>3</v>
      </c>
      <c r="F109" s="421" t="s">
        <v>186</v>
      </c>
      <c r="G109" s="421"/>
      <c r="H109" s="421"/>
      <c r="I109" s="421"/>
      <c r="J109" s="421"/>
      <c r="K109" s="421"/>
      <c r="L109" s="265"/>
    </row>
    <row r="110" customFormat="false" ht="27" hidden="false" customHeight="true" outlineLevel="0" collapsed="false">
      <c r="A110" s="449"/>
      <c r="B110" s="449"/>
      <c r="C110" s="445" t="s">
        <v>56</v>
      </c>
      <c r="D110" s="257" t="str">
        <f aca="false">IF(E110&lt;1.5,"Low",IF(E110&lt;2.5,"Moderate",IF(E110&lt;3.5,"Substantial",IF(E110&lt;4.5,"High","n/a"))))</f>
        <v>Substantial</v>
      </c>
      <c r="E110" s="258" t="n">
        <f aca="false">IF(COUNT(E108:E109)=0,"n/a",AVERAGE(E108:E109))</f>
        <v>3</v>
      </c>
      <c r="F110" s="259" t="n">
        <f aca="false">E110</f>
        <v>3</v>
      </c>
      <c r="G110" s="238"/>
      <c r="H110" s="260" t="s">
        <v>57</v>
      </c>
      <c r="I110" s="240" t="str">
        <f aca="false">D110</f>
        <v>Substantial</v>
      </c>
      <c r="J110" s="261" t="n">
        <f aca="false">IF(I110=$N$7,"n/a",IF(AND(I110=$N$5,D110=$N$6),1.5,IF(AND(I110=$N$4,D110=$N$5),2.5,IF(AND(I110=$N$3,D110=$N$4),3.5,IF(AND(I110=$N$6,D110=$N$5),1.49,IF(AND(I110=$N$5,D110=$N$4),2.49,IF(AND(I110=$N$4,D110=$N$3),3.49,E110)))))))</f>
        <v>3</v>
      </c>
      <c r="K110" s="272" t="s">
        <v>58</v>
      </c>
      <c r="L110" s="265"/>
    </row>
    <row r="111" customFormat="false" ht="21" hidden="false" customHeight="true" outlineLevel="0" collapsed="false">
      <c r="A111" s="446" t="s">
        <v>187</v>
      </c>
      <c r="B111" s="435"/>
      <c r="C111" s="435"/>
      <c r="D111" s="435"/>
      <c r="E111" s="435"/>
      <c r="F111" s="435"/>
      <c r="G111" s="435"/>
      <c r="H111" s="435"/>
      <c r="I111" s="435"/>
      <c r="J111" s="435"/>
      <c r="K111" s="436"/>
      <c r="L111" s="265"/>
      <c r="Q111" s="450"/>
    </row>
    <row r="112" customFormat="false" ht="29.25" hidden="false" customHeight="true" outlineLevel="0" collapsed="false">
      <c r="A112" s="437" t="s">
        <v>188</v>
      </c>
      <c r="B112" s="437"/>
      <c r="C112" s="438"/>
      <c r="D112" s="379" t="s">
        <v>42</v>
      </c>
      <c r="E112" s="415" t="n">
        <f aca="false">IF(D112=$N$6,1,IF(D112=$N$5,2,IF(D112=$N$4,3,IF(D112=$N$3,4,"n/a"))))</f>
        <v>3</v>
      </c>
      <c r="F112" s="380" t="s">
        <v>189</v>
      </c>
      <c r="G112" s="380"/>
      <c r="H112" s="380"/>
      <c r="I112" s="380"/>
      <c r="J112" s="380"/>
      <c r="K112" s="380"/>
      <c r="L112" s="265"/>
    </row>
    <row r="113" customFormat="false" ht="30.75" hidden="false" customHeight="true" outlineLevel="0" collapsed="false">
      <c r="A113" s="439" t="s">
        <v>190</v>
      </c>
      <c r="B113" s="439"/>
      <c r="C113" s="440"/>
      <c r="D113" s="356" t="s">
        <v>45</v>
      </c>
      <c r="E113" s="225" t="n">
        <f aca="false">IF(D113=$N$6,1,IF(D113=$N$5,2,IF(D113=$N$4,3,IF(D113=$N$3,4,"n/a"))))</f>
        <v>2</v>
      </c>
      <c r="F113" s="392" t="s">
        <v>191</v>
      </c>
      <c r="G113" s="392"/>
      <c r="H113" s="392"/>
      <c r="I113" s="392"/>
      <c r="J113" s="392"/>
      <c r="K113" s="392"/>
      <c r="L113" s="265"/>
    </row>
    <row r="114" customFormat="false" ht="42.75" hidden="false" customHeight="true" outlineLevel="0" collapsed="false">
      <c r="A114" s="442" t="s">
        <v>192</v>
      </c>
      <c r="B114" s="442"/>
      <c r="C114" s="443"/>
      <c r="D114" s="285" t="s">
        <v>33</v>
      </c>
      <c r="E114" s="230" t="n">
        <f aca="false">IF(D114=$N$6,1,IF(D114=$N$5,2,IF(D114=$N$4,3,IF(D114=$N$3,4,"n/a"))))</f>
        <v>4</v>
      </c>
      <c r="F114" s="430" t="s">
        <v>193</v>
      </c>
      <c r="G114" s="430"/>
      <c r="H114" s="430"/>
      <c r="I114" s="430"/>
      <c r="J114" s="430"/>
      <c r="K114" s="430"/>
      <c r="L114" s="251" t="s">
        <v>62</v>
      </c>
    </row>
    <row r="115" customFormat="false" ht="26.25" hidden="false" customHeight="true" outlineLevel="0" collapsed="false">
      <c r="A115" s="451"/>
      <c r="B115" s="451"/>
      <c r="C115" s="445" t="s">
        <v>56</v>
      </c>
      <c r="D115" s="257" t="str">
        <f aca="false">IF(E115&lt;1.5,"Low",IF(E115&lt;2.5,"Moderate",IF(E115&lt;3.5,"Substantial",IF(E115&lt;4.5,"High","n/a"))))</f>
        <v>Substantial</v>
      </c>
      <c r="E115" s="258" t="n">
        <f aca="false">IF(COUNT(E112:E114)=0,"n/a",AVERAGE(E112:E114))</f>
        <v>3</v>
      </c>
      <c r="F115" s="259" t="n">
        <f aca="false">E115</f>
        <v>3</v>
      </c>
      <c r="G115" s="238"/>
      <c r="H115" s="260" t="s">
        <v>57</v>
      </c>
      <c r="I115" s="240" t="str">
        <f aca="false">D115</f>
        <v>Substantial</v>
      </c>
      <c r="J115" s="261" t="n">
        <f aca="false">IF(I115=$N$7,"n/a",IF(AND(I115=$N$5,D115=$N$6),1.5,IF(AND(I115=$N$4,D115=$N$5),2.5,IF(AND(I115=$N$3,D115=$N$4),3.5,IF(AND(I115=$N$6,D115=$N$5),1.49,IF(AND(I115=$N$5,D115=$N$4),2.49,IF(AND(I115=$N$4,D115=$N$3),3.49,E115)))))))</f>
        <v>3</v>
      </c>
      <c r="K115" s="272" t="s">
        <v>58</v>
      </c>
      <c r="L115" s="265"/>
    </row>
    <row r="116" customFormat="false" ht="23.25" hidden="false" customHeight="true" outlineLevel="0" collapsed="false">
      <c r="A116" s="446" t="s">
        <v>194</v>
      </c>
      <c r="B116" s="435"/>
      <c r="C116" s="435"/>
      <c r="D116" s="435"/>
      <c r="E116" s="435"/>
      <c r="F116" s="435"/>
      <c r="G116" s="435"/>
      <c r="H116" s="435"/>
      <c r="I116" s="435"/>
      <c r="J116" s="435"/>
      <c r="K116" s="436"/>
      <c r="L116" s="265"/>
    </row>
    <row r="117" customFormat="false" ht="33" hidden="false" customHeight="true" outlineLevel="0" collapsed="false">
      <c r="A117" s="452" t="s">
        <v>195</v>
      </c>
      <c r="B117" s="452"/>
      <c r="C117" s="453"/>
      <c r="D117" s="307" t="s">
        <v>51</v>
      </c>
      <c r="E117" s="225" t="str">
        <f aca="false">IF(D117=$N$6,1,IF(D117=$N$5,2,IF(D117=$N$4,3,IF(D117=$N$3,4,"n/a"))))</f>
        <v>n/a</v>
      </c>
      <c r="F117" s="380" t="s">
        <v>196</v>
      </c>
      <c r="G117" s="380"/>
      <c r="H117" s="380"/>
      <c r="I117" s="380"/>
      <c r="J117" s="380"/>
      <c r="K117" s="380"/>
      <c r="L117" s="251"/>
    </row>
    <row r="118" customFormat="false" ht="33" hidden="false" customHeight="true" outlineLevel="0" collapsed="false">
      <c r="A118" s="452" t="s">
        <v>197</v>
      </c>
      <c r="B118" s="452"/>
      <c r="C118" s="440"/>
      <c r="D118" s="356" t="s">
        <v>51</v>
      </c>
      <c r="E118" s="225" t="str">
        <f aca="false">IF(D118=$N$6,1,IF(D118=$N$5,2,IF(D118=$N$4,3,IF(D118=$N$3,4,"n/a"))))</f>
        <v>n/a</v>
      </c>
      <c r="F118" s="392" t="s">
        <v>196</v>
      </c>
      <c r="G118" s="392"/>
      <c r="H118" s="392"/>
      <c r="I118" s="392"/>
      <c r="J118" s="392"/>
      <c r="K118" s="392"/>
      <c r="L118" s="251"/>
    </row>
    <row r="119" customFormat="false" ht="34.5" hidden="false" customHeight="true" outlineLevel="0" collapsed="false">
      <c r="A119" s="454" t="s">
        <v>198</v>
      </c>
      <c r="B119" s="454"/>
      <c r="C119" s="453"/>
      <c r="D119" s="229" t="s">
        <v>51</v>
      </c>
      <c r="E119" s="230" t="str">
        <f aca="false">IF(D119=$N$6,1,IF(D119=$N$5,2,IF(D119=$N$4,3,IF(D119=$N$3,4,"n/a"))))</f>
        <v>n/a</v>
      </c>
      <c r="F119" s="430" t="s">
        <v>196</v>
      </c>
      <c r="G119" s="430"/>
      <c r="H119" s="430"/>
      <c r="I119" s="430"/>
      <c r="J119" s="430"/>
      <c r="K119" s="430"/>
      <c r="L119" s="251"/>
    </row>
    <row r="120" customFormat="false" ht="27" hidden="false" customHeight="true" outlineLevel="0" collapsed="false">
      <c r="A120" s="449"/>
      <c r="B120" s="449"/>
      <c r="C120" s="445" t="s">
        <v>56</v>
      </c>
      <c r="D120" s="257" t="str">
        <f aca="false">IF(E120&lt;1.5,"Low",IF(E120&lt;2.5,"Moderate",IF(E120&lt;3.5,"Substantial",IF(E120&lt;4.5,"High","n/a"))))</f>
        <v>n/a</v>
      </c>
      <c r="E120" s="258" t="str">
        <f aca="false">IF(COUNT(E117:E119)=0,"n/a",AVERAGE(E117:E119))</f>
        <v>n/a</v>
      </c>
      <c r="F120" s="259" t="str">
        <f aca="false">E120</f>
        <v>n/a</v>
      </c>
      <c r="G120" s="238"/>
      <c r="H120" s="260" t="s">
        <v>57</v>
      </c>
      <c r="I120" s="240" t="str">
        <f aca="false">D120</f>
        <v>n/a</v>
      </c>
      <c r="J120" s="261" t="str">
        <f aca="false">IF(I120=$N$7,"n/a",IF(AND(I120=$N$5,D120=$N$6),1.5,IF(AND(I120=$N$4,D120=$N$5),2.5,IF(AND(I120=$N$3,D120=$N$4),3.5,IF(AND(I120=$N$6,D120=$N$5),1.49,IF(AND(I120=$N$5,D120=$N$4),2.49,IF(AND(I120=$N$4,D120=$N$3),3.49,E120)))))))</f>
        <v>n/a</v>
      </c>
      <c r="K120" s="272" t="s">
        <v>58</v>
      </c>
      <c r="L120" s="265"/>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40">
      <formula>"High"</formula>
    </cfRule>
    <cfRule type="cellIs" priority="3" operator="equal" aboveAverage="0" equalAverage="0" bottom="0" percent="0" rank="0" text="" dxfId="41">
      <formula>"Substantial"</formula>
    </cfRule>
    <cfRule type="cellIs" priority="4" operator="equal" aboveAverage="0" equalAverage="0" bottom="0" percent="0" rank="0" text="" dxfId="42">
      <formula>"Moderate"</formula>
    </cfRule>
    <cfRule type="cellIs" priority="5" operator="equal" aboveAverage="0" equalAverage="0" bottom="0" percent="0" rank="0" text="" dxfId="43">
      <formula>"Low"</formula>
    </cfRule>
  </conditionalFormatting>
  <conditionalFormatting sqref="C1">
    <cfRule type="cellIs" priority="6" operator="equal" aboveAverage="0" equalAverage="0" bottom="0" percent="0" rank="0" text="" dxfId="44">
      <formula>"High"</formula>
    </cfRule>
    <cfRule type="cellIs" priority="7" operator="equal" aboveAverage="0" equalAverage="0" bottom="0" percent="0" rank="0" text="" dxfId="45">
      <formula>"Substantial"</formula>
    </cfRule>
    <cfRule type="cellIs" priority="8" operator="equal" aboveAverage="0" equalAverage="0" bottom="0" percent="0" rank="0" text="" dxfId="46">
      <formula>"Moderate"</formula>
    </cfRule>
    <cfRule type="cellIs" priority="9" operator="equal" aboveAverage="0" equalAverage="0" bottom="0" percent="0" rank="0" text="" dxfId="47">
      <formula>"Low"</formula>
    </cfRule>
  </conditionalFormatting>
  <conditionalFormatting sqref="F1">
    <cfRule type="cellIs" priority="10" operator="equal" aboveAverage="0" equalAverage="0" bottom="0" percent="0" rank="0" text="" dxfId="48">
      <formula>"High"</formula>
    </cfRule>
    <cfRule type="cellIs" priority="11" operator="equal" aboveAverage="0" equalAverage="0" bottom="0" percent="0" rank="0" text="" dxfId="49">
      <formula>"Substantial"</formula>
    </cfRule>
    <cfRule type="cellIs" priority="12" operator="equal" aboveAverage="0" equalAverage="0" bottom="0" percent="0" rank="0" text="" dxfId="50">
      <formula>"Moderate"</formula>
    </cfRule>
    <cfRule type="cellIs" priority="13" operator="equal" aboveAverage="0" equalAverage="0" bottom="0" percent="0" rank="0" text="" dxfId="51">
      <formula>"Low"</formula>
    </cfRule>
  </conditionalFormatting>
  <conditionalFormatting sqref="A26 A106 A92:K93 A107:K108 A118:B118 A119:J119 A113:J114 A109:J109 A99:J99 A94:J94 A73:J74 A62:K72 A95:K96 C106:K106 A110:K112 A115:K117 A120:K120 C26:K26 A3:K25 A27:K58 A75:K82 A84:K90 A83:E83 A100:K105">
    <cfRule type="cellIs" priority="14" operator="equal" aboveAverage="0" equalAverage="0" bottom="0" percent="0" rank="0" text="" dxfId="52">
      <formula>$N$6</formula>
    </cfRule>
    <cfRule type="cellIs" priority="15" operator="equal" aboveAverage="0" equalAverage="0" bottom="0" percent="0" rank="0" text="" dxfId="53">
      <formula>$N$5</formula>
    </cfRule>
    <cfRule type="cellIs" priority="16" operator="equal" aboveAverage="0" equalAverage="0" bottom="0" percent="0" rank="0" text="" dxfId="54">
      <formula>$N$4</formula>
    </cfRule>
    <cfRule type="cellIs" priority="17" operator="equal" aboveAverage="0" equalAverage="0" bottom="0" percent="0" rank="0" text="" dxfId="55">
      <formula>$N$3</formula>
    </cfRule>
  </conditionalFormatting>
  <conditionalFormatting sqref="A59:E61">
    <cfRule type="cellIs" priority="18" operator="equal" aboveAverage="0" equalAverage="0" bottom="0" percent="0" rank="0" text="" dxfId="56">
      <formula>$N$6</formula>
    </cfRule>
    <cfRule type="cellIs" priority="19" operator="equal" aboveAverage="0" equalAverage="0" bottom="0" percent="0" rank="0" text="" dxfId="57">
      <formula>$N$5</formula>
    </cfRule>
    <cfRule type="cellIs" priority="20" operator="equal" aboveAverage="0" equalAverage="0" bottom="0" percent="0" rank="0" text="" dxfId="58">
      <formula>$N$4</formula>
    </cfRule>
    <cfRule type="cellIs" priority="21" operator="equal" aboveAverage="0" equalAverage="0" bottom="0" percent="0" rank="0" text="" dxfId="59">
      <formula>$N$3</formula>
    </cfRule>
  </conditionalFormatting>
  <conditionalFormatting sqref="F59:K61">
    <cfRule type="cellIs" priority="22" operator="equal" aboveAverage="0" equalAverage="0" bottom="0" percent="0" rank="0" text="" dxfId="60">
      <formula>$N$6</formula>
    </cfRule>
    <cfRule type="cellIs" priority="23" operator="equal" aboveAverage="0" equalAverage="0" bottom="0" percent="0" rank="0" text="" dxfId="61">
      <formula>$N$5</formula>
    </cfRule>
    <cfRule type="cellIs" priority="24" operator="equal" aboveAverage="0" equalAverage="0" bottom="0" percent="0" rank="0" text="" dxfId="62">
      <formula>$N$4</formula>
    </cfRule>
    <cfRule type="cellIs" priority="25" operator="equal" aboveAverage="0" equalAverage="0" bottom="0" percent="0" rank="0" text="" dxfId="63">
      <formula>$N$3</formula>
    </cfRule>
  </conditionalFormatting>
  <conditionalFormatting sqref="A91 C91:I91 K91">
    <cfRule type="cellIs" priority="26" operator="equal" aboveAverage="0" equalAverage="0" bottom="0" percent="0" rank="0" text="" dxfId="64">
      <formula>$N$6</formula>
    </cfRule>
    <cfRule type="cellIs" priority="27" operator="equal" aboveAverage="0" equalAverage="0" bottom="0" percent="0" rank="0" text="" dxfId="65">
      <formula>$N$5</formula>
    </cfRule>
    <cfRule type="cellIs" priority="28" operator="equal" aboveAverage="0" equalAverage="0" bottom="0" percent="0" rank="0" text="" dxfId="66">
      <formula>$N$4</formula>
    </cfRule>
    <cfRule type="cellIs" priority="29" operator="equal" aboveAverage="0" equalAverage="0" bottom="0" percent="0" rank="0" text="" dxfId="67">
      <formula>$N$3</formula>
    </cfRule>
  </conditionalFormatting>
  <conditionalFormatting sqref="A97:K97 A98:J98">
    <cfRule type="cellIs" priority="30" operator="equal" aboveAverage="0" equalAverage="0" bottom="0" percent="0" rank="0" text="" dxfId="68">
      <formula>$N$6</formula>
    </cfRule>
    <cfRule type="cellIs" priority="31" operator="equal" aboveAverage="0" equalAverage="0" bottom="0" percent="0" rank="0" text="" dxfId="69">
      <formula>$N$5</formula>
    </cfRule>
    <cfRule type="cellIs" priority="32" operator="equal" aboveAverage="0" equalAverage="0" bottom="0" percent="0" rank="0" text="" dxfId="70">
      <formula>$N$4</formula>
    </cfRule>
    <cfRule type="cellIs" priority="33" operator="equal" aboveAverage="0" equalAverage="0" bottom="0" percent="0" rank="0" text="" dxfId="71">
      <formula>$N$3</formula>
    </cfRule>
  </conditionalFormatting>
  <conditionalFormatting sqref="C118:J118">
    <cfRule type="cellIs" priority="34" operator="equal" aboveAverage="0" equalAverage="0" bottom="0" percent="0" rank="0" text="" dxfId="72">
      <formula>$N$6</formula>
    </cfRule>
    <cfRule type="cellIs" priority="35" operator="equal" aboveAverage="0" equalAverage="0" bottom="0" percent="0" rank="0" text="" dxfId="73">
      <formula>$N$5</formula>
    </cfRule>
    <cfRule type="cellIs" priority="36" operator="equal" aboveAverage="0" equalAverage="0" bottom="0" percent="0" rank="0" text="" dxfId="74">
      <formula>$N$4</formula>
    </cfRule>
    <cfRule type="cellIs" priority="37" operator="equal" aboveAverage="0" equalAverage="0" bottom="0" percent="0" rank="0" text="" dxfId="75">
      <formula>$N$3</formula>
    </cfRule>
  </conditionalFormatting>
  <conditionalFormatting sqref="J91">
    <cfRule type="cellIs" priority="38" operator="equal" aboveAverage="0" equalAverage="0" bottom="0" percent="0" rank="0" text="" dxfId="76">
      <formula>$N$6</formula>
    </cfRule>
    <cfRule type="cellIs" priority="39" operator="equal" aboveAverage="0" equalAverage="0" bottom="0" percent="0" rank="0" text="" dxfId="77">
      <formula>$N$5</formula>
    </cfRule>
    <cfRule type="cellIs" priority="40" operator="equal" aboveAverage="0" equalAverage="0" bottom="0" percent="0" rank="0" text="" dxfId="78">
      <formula>$N$4</formula>
    </cfRule>
    <cfRule type="cellIs" priority="41" operator="equal" aboveAverage="0" equalAverage="0" bottom="0" percent="0" rank="0" text="" dxfId="79">
      <formula>$N$3</formula>
    </cfRule>
  </conditionalFormatting>
  <conditionalFormatting sqref="F83:J83">
    <cfRule type="cellIs" priority="42" operator="equal" aboveAverage="0" equalAverage="0" bottom="0" percent="0" rank="0" text="" dxfId="80">
      <formula>$N$6</formula>
    </cfRule>
    <cfRule type="cellIs" priority="43" operator="equal" aboveAverage="0" equalAverage="0" bottom="0" percent="0" rank="0" text="" dxfId="81">
      <formula>$N$5</formula>
    </cfRule>
    <cfRule type="cellIs" priority="44" operator="equal" aboveAverage="0" equalAverage="0" bottom="0" percent="0" rank="0" text="" dxfId="82">
      <formula>$N$4</formula>
    </cfRule>
    <cfRule type="cellIs" priority="45" operator="equal" aboveAverage="0" equalAverage="0" bottom="0" percent="0" rank="0" text="" dxfId="83">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13" activeCellId="0" sqref="B13"/>
    </sheetView>
  </sheetViews>
  <sheetFormatPr defaultColWidth="8.88671875" defaultRowHeight="12.75" zeroHeight="false" outlineLevelRow="0" outlineLevelCol="0"/>
  <cols>
    <col collapsed="false" customWidth="true" hidden="false" outlineLevel="0" max="1" min="1" style="0" width="12.86"/>
    <col collapsed="false" customWidth="true" hidden="false" outlineLevel="0" max="2" min="2" style="0" width="126"/>
    <col collapsed="false" customWidth="true" hidden="false" outlineLevel="0" max="5" min="4" style="0" width="17.71"/>
    <col collapsed="false" customWidth="true" hidden="false" outlineLevel="0" max="6" min="6" style="0" width="17.86"/>
  </cols>
  <sheetData>
    <row r="1" customFormat="false" ht="24" hidden="false" customHeight="true" outlineLevel="0" collapsed="false">
      <c r="A1" s="455" t="s">
        <v>199</v>
      </c>
      <c r="B1" s="455"/>
    </row>
    <row r="2" s="370" customFormat="true" ht="23.25" hidden="false" customHeight="true" outlineLevel="0" collapsed="false">
      <c r="A2" s="456" t="s">
        <v>200</v>
      </c>
      <c r="B2" s="456"/>
    </row>
    <row r="3" customFormat="false" ht="40.5" hidden="false" customHeight="true" outlineLevel="0" collapsed="false">
      <c r="A3" s="457" t="s">
        <v>201</v>
      </c>
      <c r="B3" s="458" t="s">
        <v>202</v>
      </c>
    </row>
    <row r="4" customFormat="false" ht="36" hidden="false" customHeight="true" outlineLevel="0" collapsed="false">
      <c r="A4" s="459" t="s">
        <v>203</v>
      </c>
      <c r="B4" s="460" t="s">
        <v>204</v>
      </c>
    </row>
    <row r="5" customFormat="false" ht="36" hidden="false" customHeight="true" outlineLevel="0" collapsed="false">
      <c r="A5" s="457" t="s">
        <v>205</v>
      </c>
      <c r="B5" s="461" t="s">
        <v>206</v>
      </c>
    </row>
    <row r="6" customFormat="false" ht="23.25" hidden="false" customHeight="true" outlineLevel="0" collapsed="false">
      <c r="A6" s="462" t="s">
        <v>207</v>
      </c>
      <c r="B6" s="462"/>
    </row>
    <row r="7" customFormat="false" ht="21.75" hidden="false" customHeight="true" outlineLevel="0" collapsed="false">
      <c r="A7" s="463" t="s">
        <v>208</v>
      </c>
      <c r="B7" s="464"/>
    </row>
    <row r="8" customFormat="false" ht="37.5" hidden="false" customHeight="true" outlineLevel="0" collapsed="false">
      <c r="A8" s="465" t="n">
        <v>1</v>
      </c>
      <c r="B8" s="458" t="s">
        <v>209</v>
      </c>
    </row>
    <row r="9" customFormat="false" ht="22.5" hidden="false" customHeight="true" outlineLevel="0" collapsed="false">
      <c r="A9" s="463" t="s">
        <v>210</v>
      </c>
      <c r="B9" s="466"/>
    </row>
    <row r="10" customFormat="false" ht="130.5" hidden="false" customHeight="true" outlineLevel="0" collapsed="false">
      <c r="A10" s="467" t="n">
        <f aca="false">+A8+1</f>
        <v>2</v>
      </c>
      <c r="B10" s="468" t="s">
        <v>211</v>
      </c>
    </row>
    <row r="11" customFormat="false" ht="27" hidden="false" customHeight="true" outlineLevel="0" collapsed="false">
      <c r="A11" s="467" t="n">
        <f aca="false">+A10+1</f>
        <v>3</v>
      </c>
      <c r="B11" s="468" t="s">
        <v>212</v>
      </c>
    </row>
    <row r="12" customFormat="false" ht="23.25" hidden="false" customHeight="true" outlineLevel="0" collapsed="false">
      <c r="A12" s="467" t="n">
        <f aca="false">+A11+1</f>
        <v>4</v>
      </c>
      <c r="B12" s="460" t="s">
        <v>213</v>
      </c>
    </row>
    <row r="13" customFormat="false" ht="126" hidden="false" customHeight="true" outlineLevel="0" collapsed="false">
      <c r="A13" s="467" t="n">
        <f aca="false">+A12+1</f>
        <v>5</v>
      </c>
      <c r="B13" s="460" t="s">
        <v>214</v>
      </c>
    </row>
    <row r="14" customFormat="false" ht="22.5" hidden="false" customHeight="true" outlineLevel="0" collapsed="false">
      <c r="A14" s="463" t="s">
        <v>215</v>
      </c>
      <c r="B14" s="464"/>
    </row>
    <row r="15" customFormat="false" ht="54.75" hidden="false" customHeight="true" outlineLevel="0" collapsed="false">
      <c r="A15" s="467" t="n">
        <f aca="false">+A13+1</f>
        <v>6</v>
      </c>
      <c r="B15" s="468" t="s">
        <v>216</v>
      </c>
    </row>
    <row r="16" customFormat="false" ht="23.25" hidden="false" customHeight="true" outlineLevel="0" collapsed="false">
      <c r="A16" s="467" t="n">
        <f aca="false">+A15+1</f>
        <v>7</v>
      </c>
      <c r="B16" s="460" t="s">
        <v>217</v>
      </c>
    </row>
    <row r="17" customFormat="false" ht="24.75" hidden="false" customHeight="true" outlineLevel="0" collapsed="false">
      <c r="A17" s="467" t="n">
        <f aca="false">+A16+1</f>
        <v>8</v>
      </c>
      <c r="B17" s="460" t="s">
        <v>218</v>
      </c>
    </row>
    <row r="18" customFormat="false" ht="24.75" hidden="false" customHeight="true" outlineLevel="0" collapsed="false">
      <c r="A18" s="467" t="n">
        <f aca="false">+A17+1</f>
        <v>9</v>
      </c>
      <c r="B18" s="468" t="s">
        <v>219</v>
      </c>
    </row>
    <row r="19" customFormat="false" ht="21.75" hidden="false" customHeight="true" outlineLevel="0" collapsed="false">
      <c r="A19" s="463" t="s">
        <v>208</v>
      </c>
      <c r="B19" s="464"/>
    </row>
    <row r="20" customFormat="false" ht="40.5" hidden="false" customHeight="true" outlineLevel="0" collapsed="false">
      <c r="A20" s="465" t="n">
        <f aca="false">+A18+1</f>
        <v>10</v>
      </c>
      <c r="B20" s="461" t="s">
        <v>220</v>
      </c>
    </row>
    <row r="21" customFormat="false" ht="52.5" hidden="false" customHeight="true" outlineLevel="0" collapsed="false">
      <c r="A21" s="469" t="s">
        <v>221</v>
      </c>
      <c r="B21" s="470" t="s">
        <v>222</v>
      </c>
    </row>
    <row r="24" customFormat="false" ht="17.25" hidden="false" customHeight="true" outlineLevel="0" collapsed="false">
      <c r="A24" s="471" t="s">
        <v>223</v>
      </c>
      <c r="B24" s="471" t="s">
        <v>224</v>
      </c>
    </row>
    <row r="25" customFormat="false" ht="12.75" hidden="false" customHeight="false" outlineLevel="0" collapsed="false">
      <c r="A25" s="472" t="s">
        <v>225</v>
      </c>
      <c r="B25" s="472" t="s">
        <v>226</v>
      </c>
    </row>
    <row r="26" customFormat="false" ht="12.75" hidden="false" customHeight="false" outlineLevel="0" collapsed="false">
      <c r="A26" s="472" t="s">
        <v>227</v>
      </c>
      <c r="B26" s="472" t="s">
        <v>226</v>
      </c>
    </row>
    <row r="27" customFormat="false" ht="12.75" hidden="false" customHeight="false" outlineLevel="0" collapsed="false">
      <c r="A27" s="472" t="s">
        <v>228</v>
      </c>
      <c r="B27" s="473" t="s">
        <v>229</v>
      </c>
    </row>
    <row r="28" customFormat="false" ht="36" hidden="false" customHeight="false" outlineLevel="0" collapsed="false">
      <c r="A28" s="474" t="n">
        <v>2.1</v>
      </c>
      <c r="B28" s="475" t="s">
        <v>230</v>
      </c>
    </row>
    <row r="29" customFormat="false" ht="12.75" hidden="false" customHeight="false" outlineLevel="0" collapsed="false">
      <c r="A29" s="476" t="s">
        <v>231</v>
      </c>
      <c r="B29" s="476" t="s">
        <v>232</v>
      </c>
    </row>
    <row r="30" customFormat="false" ht="12.75" hidden="false" customHeight="false" outlineLevel="0" collapsed="false">
      <c r="A30" s="476" t="s">
        <v>233</v>
      </c>
      <c r="B30" s="476" t="s">
        <v>234</v>
      </c>
    </row>
    <row r="31" customFormat="false" ht="24" hidden="false" customHeight="false" outlineLevel="0" collapsed="false">
      <c r="A31" s="477" t="s">
        <v>235</v>
      </c>
      <c r="B31" s="476" t="s">
        <v>236</v>
      </c>
    </row>
    <row r="32" customFormat="false" ht="12.75" hidden="false" customHeight="false" outlineLevel="0" collapsed="false">
      <c r="A32" s="478" t="s">
        <v>237</v>
      </c>
      <c r="B32" s="478" t="s">
        <v>238</v>
      </c>
    </row>
    <row r="33" customFormat="false" ht="24" hidden="false" customHeight="false" outlineLevel="0" collapsed="false">
      <c r="A33" s="479" t="n">
        <v>4</v>
      </c>
      <c r="B33" s="479" t="s">
        <v>239</v>
      </c>
    </row>
    <row r="34" customFormat="false" ht="12.75" hidden="false" customHeight="false" outlineLevel="0" collapsed="false">
      <c r="A34" s="480" t="s">
        <v>240</v>
      </c>
      <c r="B34" s="480" t="s">
        <v>241</v>
      </c>
    </row>
    <row r="35" customFormat="false" ht="12.75" hidden="false" customHeight="false" outlineLevel="0" collapsed="false">
      <c r="A35" s="480" t="s">
        <v>242</v>
      </c>
      <c r="B35" s="480" t="s">
        <v>243</v>
      </c>
    </row>
    <row r="36" customFormat="false" ht="12.75" hidden="false" customHeight="false" outlineLevel="0" collapsed="false">
      <c r="A36" s="480" t="s">
        <v>244</v>
      </c>
      <c r="B36" s="480" t="s">
        <v>245</v>
      </c>
    </row>
    <row r="37" customFormat="false" ht="36" hidden="false" customHeight="false" outlineLevel="0" collapsed="false">
      <c r="A37" s="480" t="s">
        <v>246</v>
      </c>
      <c r="B37" s="480" t="s">
        <v>247</v>
      </c>
    </row>
    <row r="38" customFormat="false" ht="24" hidden="false" customHeight="false" outlineLevel="0" collapsed="false">
      <c r="A38" s="480" t="s">
        <v>248</v>
      </c>
      <c r="B38" s="480" t="s">
        <v>249</v>
      </c>
    </row>
    <row r="39" customFormat="false" ht="12.75" hidden="false" customHeight="false" outlineLevel="0" collapsed="false">
      <c r="A39" s="480" t="s">
        <v>250</v>
      </c>
      <c r="B39" s="480" t="s">
        <v>251</v>
      </c>
    </row>
    <row r="40" customFormat="false" ht="12.75" hidden="false" customHeight="false" outlineLevel="0" collapsed="false">
      <c r="A40" s="481" t="s">
        <v>252</v>
      </c>
      <c r="B40" s="481" t="s">
        <v>253</v>
      </c>
    </row>
    <row r="41" customFormat="false" ht="12.75" hidden="false" customHeight="false" outlineLevel="0" collapsed="false">
      <c r="A41" s="482" t="s">
        <v>254</v>
      </c>
      <c r="B41" s="482" t="s">
        <v>255</v>
      </c>
    </row>
    <row r="42" customFormat="false" ht="12.75" hidden="false" customHeight="false" outlineLevel="0" collapsed="false">
      <c r="A42" s="482" t="s">
        <v>256</v>
      </c>
      <c r="B42" s="482" t="s">
        <v>257</v>
      </c>
    </row>
    <row r="43" customFormat="false" ht="12.75" hidden="false" customHeight="false" outlineLevel="0" collapsed="false">
      <c r="A43" s="482" t="s">
        <v>258</v>
      </c>
      <c r="B43" s="482" t="s">
        <v>259</v>
      </c>
    </row>
    <row r="44" customFormat="false" ht="12.75" hidden="false" customHeight="false" outlineLevel="0" collapsed="false">
      <c r="A44" s="483" t="s">
        <v>260</v>
      </c>
      <c r="B44" s="483" t="s">
        <v>261</v>
      </c>
    </row>
    <row r="45" customFormat="false" ht="12.75" hidden="false" customHeight="false" outlineLevel="0" collapsed="false">
      <c r="A45" s="483" t="s">
        <v>262</v>
      </c>
      <c r="B45" s="484" t="s">
        <v>263</v>
      </c>
    </row>
    <row r="46" customFormat="false" ht="12.75" hidden="false" customHeight="false" outlineLevel="0" collapsed="false">
      <c r="A46" s="484" t="s">
        <v>264</v>
      </c>
      <c r="B46" s="484" t="s">
        <v>265</v>
      </c>
    </row>
    <row r="47" customFormat="false" ht="12.75" hidden="false" customHeight="false" outlineLevel="0" collapsed="false">
      <c r="A47" s="484" t="s">
        <v>266</v>
      </c>
      <c r="B47" s="484" t="s">
        <v>267</v>
      </c>
    </row>
    <row r="48" customFormat="false" ht="13.5" hidden="false" customHeight="false" outlineLevel="0" collapsed="false">
      <c r="A48" s="485"/>
      <c r="B48" s="485"/>
    </row>
    <row r="49" customFormat="false" ht="27.75" hidden="false" customHeight="true" outlineLevel="0" collapsed="false">
      <c r="A49" s="486"/>
      <c r="B49" s="487"/>
      <c r="D49" s="488"/>
      <c r="E49" s="489" t="s">
        <v>268</v>
      </c>
      <c r="F49" s="490" t="s">
        <v>269</v>
      </c>
    </row>
    <row r="50" customFormat="false" ht="45" hidden="false" customHeight="true" outlineLevel="0" collapsed="false">
      <c r="A50" s="486"/>
      <c r="B50" s="487" t="s">
        <v>270</v>
      </c>
      <c r="C50" s="15"/>
      <c r="D50" s="491" t="s">
        <v>271</v>
      </c>
      <c r="E50" s="492" t="s">
        <v>272</v>
      </c>
      <c r="F50" s="493" t="s">
        <v>273</v>
      </c>
    </row>
    <row r="51" customFormat="false" ht="21.75" hidden="false" customHeight="true" outlineLevel="0" collapsed="false">
      <c r="A51" s="486"/>
      <c r="B51" s="487"/>
      <c r="C51" s="15"/>
      <c r="D51" s="494" t="s">
        <v>33</v>
      </c>
      <c r="E51" s="495" t="n">
        <v>4</v>
      </c>
      <c r="F51" s="496" t="s">
        <v>274</v>
      </c>
    </row>
    <row r="52" customFormat="false" ht="21.75" hidden="false" customHeight="true" outlineLevel="0" collapsed="false">
      <c r="A52" s="486"/>
      <c r="B52" s="487"/>
      <c r="C52" s="15"/>
      <c r="D52" s="497" t="s">
        <v>42</v>
      </c>
      <c r="E52" s="498" t="n">
        <v>3</v>
      </c>
      <c r="F52" s="499" t="s">
        <v>275</v>
      </c>
    </row>
    <row r="53" customFormat="false" ht="21.75" hidden="false" customHeight="true" outlineLevel="0" collapsed="false">
      <c r="A53" s="486"/>
      <c r="B53" s="487"/>
      <c r="C53" s="15"/>
      <c r="D53" s="500" t="s">
        <v>45</v>
      </c>
      <c r="E53" s="498" t="n">
        <v>2</v>
      </c>
      <c r="F53" s="499" t="s">
        <v>276</v>
      </c>
    </row>
    <row r="54" customFormat="false" ht="21.75" hidden="false" customHeight="true" outlineLevel="0" collapsed="false">
      <c r="A54" s="486"/>
      <c r="B54" s="487"/>
      <c r="C54" s="15"/>
      <c r="D54" s="501" t="s">
        <v>48</v>
      </c>
      <c r="E54" s="498" t="n">
        <v>1</v>
      </c>
      <c r="F54" s="499" t="s">
        <v>277</v>
      </c>
    </row>
    <row r="55" customFormat="false" ht="21.75" hidden="false" customHeight="true" outlineLevel="0" collapsed="false">
      <c r="A55" s="486"/>
      <c r="B55" s="487"/>
      <c r="C55" s="15"/>
      <c r="D55" s="502" t="s">
        <v>51</v>
      </c>
      <c r="E55" s="503" t="s">
        <v>278</v>
      </c>
      <c r="F55" s="504" t="s">
        <v>278</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84">
      <formula>$N$6</formula>
    </cfRule>
    <cfRule type="cellIs" priority="3" operator="equal" aboveAverage="0" equalAverage="0" bottom="0" percent="0" rank="0" text="" dxfId="85">
      <formula>#ref!</formula>
    </cfRule>
    <cfRule type="cellIs" priority="4" operator="equal" aboveAverage="0" equalAverage="0" bottom="0" percent="0" rank="0" text="" dxfId="86">
      <formula>$N$4</formula>
    </cfRule>
    <cfRule type="cellIs" priority="5" operator="equal" aboveAverage="0" equalAverage="0" bottom="0" percent="0" rank="0" text="" dxfId="87">
      <formula>$N$3</formula>
    </cfRule>
  </conditionalFormatting>
  <conditionalFormatting sqref="A27">
    <cfRule type="cellIs" priority="6" operator="equal" aboveAverage="0" equalAverage="0" bottom="0" percent="0" rank="0" text="" dxfId="88">
      <formula>$N$6</formula>
    </cfRule>
    <cfRule type="cellIs" priority="7" operator="equal" aboveAverage="0" equalAverage="0" bottom="0" percent="0" rank="0" text="" dxfId="89">
      <formula>#ref!</formula>
    </cfRule>
    <cfRule type="cellIs" priority="8" operator="equal" aboveAverage="0" equalAverage="0" bottom="0" percent="0" rank="0" text="" dxfId="90">
      <formula>$N$4</formula>
    </cfRule>
    <cfRule type="cellIs" priority="9" operator="equal" aboveAverage="0" equalAverage="0" bottom="0" percent="0" rank="0" text="" dxfId="91">
      <formula>$N$3</formula>
    </cfRule>
  </conditionalFormatting>
  <conditionalFormatting sqref="A28">
    <cfRule type="cellIs" priority="10" operator="equal" aboveAverage="0" equalAverage="0" bottom="0" percent="0" rank="0" text="" dxfId="92">
      <formula>$N$6</formula>
    </cfRule>
    <cfRule type="cellIs" priority="11" operator="equal" aboveAverage="0" equalAverage="0" bottom="0" percent="0" rank="0" text="" dxfId="93">
      <formula>#ref!</formula>
    </cfRule>
    <cfRule type="cellIs" priority="12" operator="equal" aboveAverage="0" equalAverage="0" bottom="0" percent="0" rank="0" text="" dxfId="94">
      <formula>$N$4</formula>
    </cfRule>
    <cfRule type="cellIs" priority="13" operator="equal" aboveAverage="0" equalAverage="0" bottom="0" percent="0" rank="0" text="" dxfId="95">
      <formula>$N$3</formula>
    </cfRule>
  </conditionalFormatting>
  <conditionalFormatting sqref="A32:B32">
    <cfRule type="cellIs" priority="14" operator="equal" aboveAverage="0" equalAverage="0" bottom="0" percent="0" rank="0" text="" dxfId="96">
      <formula>$N$6</formula>
    </cfRule>
    <cfRule type="cellIs" priority="15" operator="equal" aboveAverage="0" equalAverage="0" bottom="0" percent="0" rank="0" text="" dxfId="97">
      <formula>#ref!</formula>
    </cfRule>
    <cfRule type="cellIs" priority="16" operator="equal" aboveAverage="0" equalAverage="0" bottom="0" percent="0" rank="0" text="" dxfId="98">
      <formula>$N$4</formula>
    </cfRule>
    <cfRule type="cellIs" priority="17" operator="equal" aboveAverage="0" equalAverage="0" bottom="0" percent="0" rank="0" text="" dxfId="99">
      <formula>$N$3</formula>
    </cfRule>
  </conditionalFormatting>
  <conditionalFormatting sqref="A35:B35">
    <cfRule type="cellIs" priority="18" operator="equal" aboveAverage="0" equalAverage="0" bottom="0" percent="0" rank="0" text="" dxfId="100">
      <formula>$N$6</formula>
    </cfRule>
    <cfRule type="cellIs" priority="19" operator="equal" aboveAverage="0" equalAverage="0" bottom="0" percent="0" rank="0" text="" dxfId="101">
      <formula>#ref!</formula>
    </cfRule>
    <cfRule type="cellIs" priority="20" operator="equal" aboveAverage="0" equalAverage="0" bottom="0" percent="0" rank="0" text="" dxfId="102">
      <formula>$N$4</formula>
    </cfRule>
    <cfRule type="cellIs" priority="21" operator="equal" aboveAverage="0" equalAverage="0" bottom="0" percent="0" rank="0" text="" dxfId="103">
      <formula>$N$3</formula>
    </cfRule>
  </conditionalFormatting>
  <conditionalFormatting sqref="A33:B33">
    <cfRule type="cellIs" priority="22" operator="equal" aboveAverage="0" equalAverage="0" bottom="0" percent="0" rank="0" text="" dxfId="104">
      <formula>$N$6</formula>
    </cfRule>
    <cfRule type="cellIs" priority="23" operator="equal" aboveAverage="0" equalAverage="0" bottom="0" percent="0" rank="0" text="" dxfId="105">
      <formula>#ref!</formula>
    </cfRule>
    <cfRule type="cellIs" priority="24" operator="equal" aboveAverage="0" equalAverage="0" bottom="0" percent="0" rank="0" text="" dxfId="106">
      <formula>$N$4</formula>
    </cfRule>
    <cfRule type="cellIs" priority="25" operator="equal" aboveAverage="0" equalAverage="0" bottom="0" percent="0" rank="0" text="" dxfId="107">
      <formula>$N$3</formula>
    </cfRule>
  </conditionalFormatting>
  <conditionalFormatting sqref="A34:B34">
    <cfRule type="cellIs" priority="26" operator="equal" aboveAverage="0" equalAverage="0" bottom="0" percent="0" rank="0" text="" dxfId="108">
      <formula>$N$6</formula>
    </cfRule>
    <cfRule type="cellIs" priority="27" operator="equal" aboveAverage="0" equalAverage="0" bottom="0" percent="0" rank="0" text="" dxfId="109">
      <formula>#ref!</formula>
    </cfRule>
    <cfRule type="cellIs" priority="28" operator="equal" aboveAverage="0" equalAverage="0" bottom="0" percent="0" rank="0" text="" dxfId="110">
      <formula>$N$4</formula>
    </cfRule>
    <cfRule type="cellIs" priority="29" operator="equal" aboveAverage="0" equalAverage="0" bottom="0" percent="0" rank="0" text="" dxfId="111">
      <formula>$N$3</formula>
    </cfRule>
  </conditionalFormatting>
  <conditionalFormatting sqref="A36:B36">
    <cfRule type="cellIs" priority="30" operator="equal" aboveAverage="0" equalAverage="0" bottom="0" percent="0" rank="0" text="" dxfId="112">
      <formula>$N$6</formula>
    </cfRule>
    <cfRule type="cellIs" priority="31" operator="equal" aboveAverage="0" equalAverage="0" bottom="0" percent="0" rank="0" text="" dxfId="113">
      <formula>#ref!</formula>
    </cfRule>
    <cfRule type="cellIs" priority="32" operator="equal" aboveAverage="0" equalAverage="0" bottom="0" percent="0" rank="0" text="" dxfId="114">
      <formula>$N$4</formula>
    </cfRule>
    <cfRule type="cellIs" priority="33" operator="equal" aboveAverage="0" equalAverage="0" bottom="0" percent="0" rank="0" text="" dxfId="115">
      <formula>$N$3</formula>
    </cfRule>
  </conditionalFormatting>
  <conditionalFormatting sqref="A37:B37">
    <cfRule type="cellIs" priority="34" operator="equal" aboveAverage="0" equalAverage="0" bottom="0" percent="0" rank="0" text="" dxfId="116">
      <formula>$N$6</formula>
    </cfRule>
    <cfRule type="cellIs" priority="35" operator="equal" aboveAverage="0" equalAverage="0" bottom="0" percent="0" rank="0" text="" dxfId="117">
      <formula>#ref!</formula>
    </cfRule>
    <cfRule type="cellIs" priority="36" operator="equal" aboveAverage="0" equalAverage="0" bottom="0" percent="0" rank="0" text="" dxfId="118">
      <formula>$N$4</formula>
    </cfRule>
    <cfRule type="cellIs" priority="37" operator="equal" aboveAverage="0" equalAverage="0" bottom="0" percent="0" rank="0" text="" dxfId="119">
      <formula>$N$3</formula>
    </cfRule>
  </conditionalFormatting>
  <conditionalFormatting sqref="A38:B38">
    <cfRule type="cellIs" priority="38" operator="equal" aboveAverage="0" equalAverage="0" bottom="0" percent="0" rank="0" text="" dxfId="120">
      <formula>$N$6</formula>
    </cfRule>
    <cfRule type="cellIs" priority="39" operator="equal" aboveAverage="0" equalAverage="0" bottom="0" percent="0" rank="0" text="" dxfId="121">
      <formula>#ref!</formula>
    </cfRule>
    <cfRule type="cellIs" priority="40" operator="equal" aboveAverage="0" equalAverage="0" bottom="0" percent="0" rank="0" text="" dxfId="122">
      <formula>$N$4</formula>
    </cfRule>
    <cfRule type="cellIs" priority="41" operator="equal" aboveAverage="0" equalAverage="0" bottom="0" percent="0" rank="0" text="" dxfId="123">
      <formula>$N$3</formula>
    </cfRule>
  </conditionalFormatting>
  <conditionalFormatting sqref="A39:B39">
    <cfRule type="cellIs" priority="42" operator="equal" aboveAverage="0" equalAverage="0" bottom="0" percent="0" rank="0" text="" dxfId="124">
      <formula>$N$6</formula>
    </cfRule>
    <cfRule type="cellIs" priority="43" operator="equal" aboveAverage="0" equalAverage="0" bottom="0" percent="0" rank="0" text="" dxfId="125">
      <formula>#ref!</formula>
    </cfRule>
    <cfRule type="cellIs" priority="44" operator="equal" aboveAverage="0" equalAverage="0" bottom="0" percent="0" rank="0" text="" dxfId="126">
      <formula>$N$4</formula>
    </cfRule>
    <cfRule type="cellIs" priority="45" operator="equal" aboveAverage="0" equalAverage="0" bottom="0" percent="0" rank="0" text="" dxfId="127">
      <formula>$N$3</formula>
    </cfRule>
  </conditionalFormatting>
  <conditionalFormatting sqref="A44">
    <cfRule type="cellIs" priority="46" operator="equal" aboveAverage="0" equalAverage="0" bottom="0" percent="0" rank="0" text="" dxfId="128">
      <formula>$N$6</formula>
    </cfRule>
    <cfRule type="cellIs" priority="47" operator="equal" aboveAverage="0" equalAverage="0" bottom="0" percent="0" rank="0" text="" dxfId="129">
      <formula>#ref!</formula>
    </cfRule>
    <cfRule type="cellIs" priority="48" operator="equal" aboveAverage="0" equalAverage="0" bottom="0" percent="0" rank="0" text="" dxfId="130">
      <formula>$N$4</formula>
    </cfRule>
    <cfRule type="cellIs" priority="49" operator="equal" aboveAverage="0" equalAverage="0" bottom="0" percent="0" rank="0" text="" dxfId="131">
      <formula>$N$3</formula>
    </cfRule>
  </conditionalFormatting>
  <conditionalFormatting sqref="B44">
    <cfRule type="cellIs" priority="50" operator="equal" aboveAverage="0" equalAverage="0" bottom="0" percent="0" rank="0" text="" dxfId="132">
      <formula>$N$6</formula>
    </cfRule>
    <cfRule type="cellIs" priority="51" operator="equal" aboveAverage="0" equalAverage="0" bottom="0" percent="0" rank="0" text="" dxfId="133">
      <formula>#ref!</formula>
    </cfRule>
    <cfRule type="cellIs" priority="52" operator="equal" aboveAverage="0" equalAverage="0" bottom="0" percent="0" rank="0" text="" dxfId="134">
      <formula>$N$4</formula>
    </cfRule>
    <cfRule type="cellIs" priority="53" operator="equal" aboveAverage="0" equalAverage="0" bottom="0" percent="0" rank="0" text="" dxfId="135">
      <formula>$N$3</formula>
    </cfRule>
  </conditionalFormatting>
  <conditionalFormatting sqref="A45">
    <cfRule type="cellIs" priority="54" operator="equal" aboveAverage="0" equalAverage="0" bottom="0" percent="0" rank="0" text="" dxfId="136">
      <formula>$N$6</formula>
    </cfRule>
    <cfRule type="cellIs" priority="55" operator="equal" aboveAverage="0" equalAverage="0" bottom="0" percent="0" rank="0" text="" dxfId="137">
      <formula>#ref!</formula>
    </cfRule>
    <cfRule type="cellIs" priority="56" operator="equal" aboveAverage="0" equalAverage="0" bottom="0" percent="0" rank="0" text="" dxfId="138">
      <formula>$N$4</formula>
    </cfRule>
    <cfRule type="cellIs" priority="57" operator="equal" aboveAverage="0" equalAverage="0" bottom="0" percent="0" rank="0" text="" dxfId="139">
      <formula>$N$3</formula>
    </cfRule>
  </conditionalFormatting>
  <conditionalFormatting sqref="A40">
    <cfRule type="cellIs" priority="58" operator="equal" aboveAverage="0" equalAverage="0" bottom="0" percent="0" rank="0" text="" dxfId="140">
      <formula>$N$6</formula>
    </cfRule>
    <cfRule type="cellIs" priority="59" operator="equal" aboveAverage="0" equalAverage="0" bottom="0" percent="0" rank="0" text="" dxfId="141">
      <formula>#ref!</formula>
    </cfRule>
    <cfRule type="cellIs" priority="60" operator="equal" aboveAverage="0" equalAverage="0" bottom="0" percent="0" rank="0" text="" dxfId="142">
      <formula>$N$4</formula>
    </cfRule>
    <cfRule type="cellIs" priority="61" operator="equal" aboveAverage="0" equalAverage="0" bottom="0" percent="0" rank="0" text="" dxfId="143">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9" ma:contentTypeDescription="Crée un document." ma:contentTypeScope="" ma:versionID="f91c5ceff6ac08171860ba64f7166a1e">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b36310ce9130271babb9466c4c1b4926"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7C13790E-A008-4707-9B29-834546232ADC}"/>
</file>

<file path=customXml/itemProps2.xml><?xml version="1.0" encoding="utf-8"?>
<ds:datastoreItem xmlns:ds="http://schemas.openxmlformats.org/officeDocument/2006/customXml" ds:itemID="{F05C8FF2-37EA-4042-A6CB-7136DC3E3313}"/>
</file>

<file path=customXml/itemProps3.xml><?xml version="1.0" encoding="utf-8"?>
<ds:datastoreItem xmlns:ds="http://schemas.openxmlformats.org/officeDocument/2006/customXml" ds:itemID="{AD789124-D42E-41EA-9C34-CFE157928930}"/>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dcterms:modified xsi:type="dcterms:W3CDTF">2024-08-19T10:30:55Z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0x010100E69078B7E1BE2644A0A5E49AE22A818C</vt:lpwstr>
  </property>
  <property fmtid="{D5CDD505-2E9C-101B-9397-08002B2CF9AE}" pid="3" name="MediaServiceImageTags">
    <vt:lpwstr/>
  </property>
</Properties>
</file>