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autoCompressPictures="0" defaultThemeVersion="124226"/>
  <mc:AlternateContent xmlns:mc="http://schemas.openxmlformats.org/markup-compatibility/2006">
    <mc:Choice Requires="x15">
      <x15ac:absPath xmlns:x15ac="http://schemas.microsoft.com/office/spreadsheetml/2010/11/ac" url="C:\Users\ddesc\Dipole Dropbox\Doriane Desclee\Benin - pineapple\RAPPORT\"/>
    </mc:Choice>
  </mc:AlternateContent>
  <xr:revisionPtr revIDLastSave="0" documentId="8_{2AB9F20B-FEB3-45DC-B145-5E383CD481CF}" xr6:coauthVersionLast="43" xr6:coauthVersionMax="43" xr10:uidLastSave="{00000000-0000-0000-0000-000000000000}"/>
  <bookViews>
    <workbookView xWindow="-98" yWindow="-98" windowWidth="22695" windowHeight="14595" activeTab="1" xr2:uid="{00000000-000D-0000-FFFF-FFFF00000000}"/>
  </bookViews>
  <sheets>
    <sheet name="Profile" sheetId="1" r:id="rId1"/>
    <sheet name="Register" sheetId="2" r:id="rId2"/>
    <sheet name="Questionnaire" sheetId="3" r:id="rId3"/>
    <sheet name="Guidance" sheetId="4" r:id="rId4"/>
  </sheets>
  <externalReferences>
    <externalReference r:id="rId5"/>
  </externalReferences>
  <definedNames>
    <definedName name="_xlnm._FilterDatabase" localSheetId="2" hidden="1">Questionnaire!$A$1:$N$120</definedName>
    <definedName name="_xlcn.WorksheetConnection_Feuil2B3C8" hidden="1">[1]Feuil2!$B$3:$C$8</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91029"/>
  <extLst>
    <ext xmlns:x15="http://schemas.microsoft.com/office/spreadsheetml/2010/11/main" uri="{FCE2AD5D-F65C-4FA6-A056-5C36A1767C68}">
      <x15:dataModel>
        <x15:modelTables>
          <x15:modelTable id="Plage" name="Plage" connection="WorksheetConnection_Feuil2!$B$3:$C$8"/>
        </x15:modelTables>
      </x15:dataModel>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20" i="3" l="1"/>
  <c r="E115" i="3"/>
  <c r="E110" i="3"/>
  <c r="E106" i="3"/>
  <c r="E100" i="3"/>
  <c r="E95" i="3"/>
  <c r="E91" i="3"/>
  <c r="E84" i="3"/>
  <c r="E80" i="3"/>
  <c r="E75" i="3"/>
  <c r="E71" i="3"/>
  <c r="E66" i="3"/>
  <c r="E62" i="3"/>
  <c r="E56" i="3"/>
  <c r="E49" i="3"/>
  <c r="E43" i="3"/>
  <c r="E38" i="3"/>
  <c r="E32"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D30" i="2"/>
  <c r="B33" i="2"/>
  <c r="C33" i="2" s="1"/>
  <c r="C18" i="1" s="1"/>
  <c r="D31" i="2"/>
  <c r="C31" i="2"/>
  <c r="C32" i="2"/>
  <c r="D32" i="2"/>
  <c r="I35" i="2"/>
  <c r="I30" i="2"/>
  <c r="I25" i="2"/>
  <c r="I20" i="2"/>
  <c r="I6" i="2"/>
  <c r="I38" i="2"/>
  <c r="I24" i="2"/>
  <c r="I19" i="2"/>
  <c r="I14" i="2"/>
  <c r="I9" i="2"/>
  <c r="I37" i="2"/>
  <c r="I32" i="2"/>
  <c r="I27" i="2"/>
  <c r="I18" i="2"/>
  <c r="I13" i="2"/>
  <c r="I8" i="2"/>
  <c r="I36" i="2"/>
  <c r="I31" i="2"/>
  <c r="I26" i="2"/>
  <c r="I21" i="2"/>
  <c r="I17" i="2"/>
  <c r="I12" i="2"/>
  <c r="I7" i="2"/>
  <c r="I33" i="2"/>
  <c r="F18" i="1" s="1"/>
  <c r="D62" i="3"/>
  <c r="D66" i="3"/>
  <c r="D106" i="3"/>
  <c r="D115" i="3"/>
  <c r="D110" i="3"/>
  <c r="D71" i="3"/>
  <c r="D43" i="3"/>
  <c r="D26" i="3"/>
  <c r="I26" i="3" s="1"/>
  <c r="J26" i="3" s="1"/>
  <c r="D32" i="3"/>
  <c r="D38" i="3"/>
  <c r="D84" i="3"/>
  <c r="D120" i="3"/>
  <c r="D17" i="3"/>
  <c r="D18" i="1" l="1"/>
  <c r="D33" i="2"/>
  <c r="E18" i="1" s="1"/>
  <c r="F49" i="3"/>
  <c r="D49" i="3"/>
  <c r="D14" i="3"/>
  <c r="I14" i="3" s="1"/>
  <c r="J14" i="3" s="1"/>
  <c r="D21" i="3"/>
  <c r="D10" i="3" l="1"/>
  <c r="I10" i="3" s="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F7E41-6007-498C-B512-FCF4174579D9}" keepAlive="1" name="ThisWorkbookDataModel" description="Modèle de donnée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1AA28F7-61DB-49EA-8F0C-231F615372B8}" name="WorksheetConnection_Feuil2!$B$3:$C$8" type="102" refreshedVersion="6" minRefreshableVersion="5">
    <extLst>
      <ext xmlns:x15="http://schemas.microsoft.com/office/spreadsheetml/2010/11/main" uri="{DE250136-89BD-433C-8126-D09CA5730AF9}">
        <x15:connection id="Plage">
          <x15:rangePr sourceName="_xlcn.WorksheetConnection_Feuil2B3C8"/>
        </x15:connection>
      </ext>
    </extLst>
  </connection>
</connections>
</file>

<file path=xl/sharedStrings.xml><?xml version="1.0" encoding="utf-8"?>
<sst xmlns="http://schemas.openxmlformats.org/spreadsheetml/2006/main" count="522" uniqueCount="324">
  <si>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</si>
  <si>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</si>
  <si>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</si>
  <si>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</si>
  <si>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</si>
  <si>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</si>
  <si>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</si>
  <si>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</si>
  <si>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</si>
  <si>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</si>
  <si>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</si>
  <si>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</si>
  <si>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</si>
  <si>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</si>
  <si>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</si>
  <si>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</si>
  <si>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</si>
  <si>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</si>
  <si>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</si>
  <si>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</si>
  <si>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</si>
  <si>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</si>
  <si>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</si>
  <si>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</si>
  <si>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</si>
  <si>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</si>
  <si>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</si>
  <si>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</si>
  <si>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</si>
  <si>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</si>
  <si>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</si>
  <si>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</si>
  <si>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</si>
  <si>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</si>
  <si>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</si>
  <si>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</si>
  <si>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</si>
  <si>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</si>
  <si>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</si>
  <si>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</si>
  <si>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</si>
  <si>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</si>
  <si>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</si>
  <si>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</si>
  <si>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</si>
  <si>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</si>
  <si>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</si>
  <si>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</si>
  <si>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</si>
  <si>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</si>
  <si>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</si>
  <si>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</si>
  <si>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</si>
  <si>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</si>
  <si>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</si>
  <si>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</si>
  <si>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</si>
  <si>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</si>
  <si>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</si>
  <si>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</si>
  <si>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</si>
  <si>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</si>
  <si>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</si>
  <si>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</si>
  <si>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</si>
  <si>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</si>
  <si>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</si>
  <si>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</si>
  <si>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</si>
  <si>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</si>
  <si>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</si>
  <si>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</si>
  <si>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</si>
  <si>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</si>
  <si>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</si>
  <si>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</si>
  <si>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</si>
  <si>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</si>
  <si>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</si>
  <si>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</si>
  <si>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</si>
  <si>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</si>
  <si>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</si>
  <si>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</si>
  <si>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</si>
  <si>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</si>
  <si>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</si>
  <si>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</si>
  <si>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</si>
  <si>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</si>
  <si>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</si>
  <si>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</si>
  <si>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</si>
  <si>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</si>
  <si>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</si>
  <si>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</si>
  <si>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</si>
  <si>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</si>
  <si>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</si>
  <si>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</si>
  <si>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</si>
  <si>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</si>
  <si>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</si>
  <si>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</si>
  <si>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</si>
  <si>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</si>
  <si>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</si>
  <si>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</si>
  <si>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</si>
  <si>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</si>
  <si>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</si>
  <si>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</si>
  <si>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</si>
  <si>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</si>
  <si>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</si>
  <si>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</si>
  <si>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</si>
  <si>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</si>
  <si>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</si>
  <si>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</si>
  <si>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</si>
  <si>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</si>
  <si>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</si>
  <si>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</si>
  <si>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</si>
  <si>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</si>
  <si>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</si>
  <si>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</si>
  <si>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</si>
  <si>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</si>
  <si>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</si>
  <si>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</si>
  <si>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</si>
  <si>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</si>
  <si>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</si>
  <si>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</si>
  <si>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</si>
  <si>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</si>
  <si>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</si>
  <si>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</si>
  <si>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</si>
  <si>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</si>
  <si>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</si>
  <si>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</si>
  <si>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</si>
  <si>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</si>
  <si>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</si>
  <si>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</si>
  <si>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</si>
  <si>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</si>
  <si>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</si>
  <si>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</si>
  <si>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</si>
  <si>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</si>
  <si>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</si>
  <si>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</si>
  <si>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</si>
  <si>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</si>
  <si>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</si>
  <si>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</si>
  <si>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</si>
  <si>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</si>
  <si>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</si>
  <si>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</si>
  <si>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</si>
  <si>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</si>
  <si>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</si>
  <si>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</si>
  <si>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</si>
  <si>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</si>
  <si>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</si>
  <si>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</si>
  <si>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</si>
  <si>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</si>
  <si>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</si>
  <si>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</si>
  <si>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</si>
  <si>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</si>
  <si>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</si>
  <si>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</si>
  <si>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</si>
  <si>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</si>
  <si>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</si>
  <si>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</si>
  <si>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</si>
  <si>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</si>
  <si>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</si>
  <si>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</si>
  <si>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</si>
  <si>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</si>
  <si>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</si>
  <si>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</si>
  <si>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</si>
  <si>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</si>
  <si>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</si>
  <si>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</si>
  <si>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</si>
  <si>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</si>
  <si>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</si>
  <si>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</si>
  <si>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</si>
  <si>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</si>
  <si>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</si>
  <si>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</si>
  <si>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</si>
  <si>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</si>
  <si>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</si>
  <si>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</si>
  <si>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</si>
  <si>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</si>
  <si>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</si>
  <si>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</si>
  <si>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</si>
  <si>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</si>
  <si>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</si>
  <si>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</si>
  <si>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</si>
  <si>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</si>
  <si>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</si>
  <si>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Les standards internationaux sont respectés tout en s'adaptant au contexte béninois. Dans les unités de transformation industrielle il existe des contratrats  de travail écrit dans la verbal dans la majorité des cas. Toutefois dans les unités de transformation semi industrielle et artisanal le contrat est verbal.  Et il n'y a pas une assurance sociale pour le travailleur</t>
  </si>
  <si>
    <t>La liberté d'association existe dans les entreprises mais elle est relative. Dans le contexte de la filière ananas au Bénin seules les deux unités de transformation industrielles ont l'effectif suffisant pour avoir des délégués du personnel.</t>
  </si>
  <si>
    <t>Les travailleur exerçant dans les emplois formels sont régis par des réglémentation qui garantissent le minimum de respect quant à l'équité. Mais dans les autres cas l'ignorance des règles par l'employé et l'employeur, la résignation de l'employé et les faibles niveaus d'allocation sont source de problèmes susceptible de porter atteinte à la productivité et à la performance de la chaîne de valeur</t>
  </si>
  <si>
    <t xml:space="preserve">En matière d'emploi dans la chaîne de valeur ananas du Bénin, lle consentement des deux parties est requismais mais que l’ignorance des règles contractuelles en matière de contrat de travail continue de faire cours entre l’employé et l’employeur. Dans les deux sens, il y non respect des engagements pris. </t>
  </si>
  <si>
    <t>Dans les entreprises qui utilisent de grand effectif, bien que l'employeur s'en tient aux compétences en rapport avec l'opp"ration technique à réaliser, il n'est pas rare de voir des recrutements aussi basés sur les relations de prenté ou d'amitié.</t>
  </si>
  <si>
    <t>On rencontre au niveau de la commercialisation des enfants de moins de 14 ans supposés travailleur en train de vendre de l'ananas. Au niveau du maillon production, l'enfant participe aux travaux comme aide ou main d'œuvre familiale. Toutefois le taux de fréquentation des enfants dans le département de l'Atlantique comme satisfaisant</t>
  </si>
  <si>
    <t>L'Atlantique, même s'il n'est pas le pire dans enfants aux travaux pénibles, il n'est pas aussi le meilleur dans la protection des enfants contre le phénomène. 20,3% d'utilisation des enfants contre 29,4% d'utilisation au niveau national.</t>
  </si>
  <si>
    <t>Le défaut de sécurité sociale à cause de la non déclaration des travailleurs à la CNSS notamment dans le maillon production, transformation artisanale et semi-industriel n'est pas à encourager. Toutefois le niveau de professionnalisation des acteurs et le soutien insuffisant de la part de l'Etat en sont une cause.</t>
  </si>
  <si>
    <t>Aucune rémunération de main d'œuvre dans la chaîne de valeur n'est en dessous du SMIG. Mais il faudra encore que cela soit amélioré</t>
  </si>
  <si>
    <t>Les contraintes sont à tous les niveaux de la chaîne. Inexistence d'intrants agricoles, accès difficile à la terre, pas d'outils de travail pour dimunier la pénibilité, pas de crédit adapté à la culture de l'ananas, Pas d'accompagnement pour l'ivestissement en équipement et pas relations d'affaire pour accéder au marché.</t>
  </si>
  <si>
    <t xml:space="preserve">Les institutions de l'Etat a mis en place les instruments juridiques nécessaire pour une appropriation des directives volontaires pour une gouvernance responsable des régimes fonciers. D'un autre côté, la société civile a joué sa partition pour que les textes aillent dans l'avantage des utilisateurs des terres que sont les acteurs agricoles. </t>
  </si>
  <si>
    <t>Faible informations aux acteurs à la base qui ne se sont pas bien informés des dispositifs, des outils et des instruments juridiques pour s'en appropriés. Toutefois, Synergie Paysanne très active sur cette thématique a activement accompagné le processus de mise en place des organes de gestion du foncier (CoGeF et SVGF)</t>
  </si>
  <si>
    <t>Les organisations professionnalles agricoles de la chaîne de valeur ananas du Bénin (AIAB), la PNOPPA, et la SYNPA se sont mobilisées pour fournir leurs contributions et faire le plaidoyer nécessaire pour participer aux différents processus d'élaboration et et de mise en place des politiques agricoles.</t>
  </si>
  <si>
    <t xml:space="preserve">Il est noté une large participation des acteurs du secteur agricole en général et ceux de la chaîne de valeur ananas au processus et aux étapes d'élaboration du programme d'appui au développement de la filière ananas au Bénin. </t>
  </si>
  <si>
    <t>Risques de non restitution et mauvais partage de l'information aux acteurs individuels à la base. Puisque dans le disposition mis en place, il n'est pas clairement prévu un dispositif de suivi de la mise en œuvre</t>
  </si>
  <si>
    <t>Les décisions d'expropriation prises ont suivi certaines procédures recquises en la matière et qui impliquent lesparties prenantes affectées. Bien que ces décisions ont des impacts négatifs sur l'agriculture, elles comblent d'autres attentes en matière d'infrastures de logement et d'infrastures.</t>
  </si>
  <si>
    <t>Les pratiques anciennement en matière de règles locales qui ont eu cours n'ont pas fait la promotion d'une gestion équitable de la terre et de l'eau.Ces pratiques ont été trop discriminatoires en défaveur de la femme</t>
  </si>
  <si>
    <t>Quand l'expropriation est devenue inévitable, le système de compensation sont discutés et appliqués. Dans les cas des dernières expropriation opérées dans la commune de Abomey - Calavi, les systèmes de compensation n'ont pas été toujours équitable et rapide. Selon quelques expropriés  interviewés les derniers cas d'expropriation n'ont pas fini leur épisogue.</t>
  </si>
  <si>
    <t xml:space="preserve">Les règles en la matière existent et sont appliquées. Le plus souvent, des indenminités sont prévues même si ces indenmités ne répondent pas toujours aux attentes des expropriés. Dans le contexte actuel, c'est l'Agence National du Domaine et du Foncier qui met en place la commission de gestion des éventuels conflits. </t>
  </si>
  <si>
    <t>Aujourd'hui, la femme de la chaîne de valeur ananas a plus de chance d'être active dans la transformation et dans la commercialisation des fruits ou des jus d'ananas. Par contre, le maillon production présente auourd'hui des contraintes liées à l'accès à la terre, aux intrants, à l'eau, à la main d'oeuvre et au marché que la femme supporte difficilement</t>
  </si>
  <si>
    <t xml:space="preserve">Aujourd'hui, très peu de femmes sont actives dans la production de l'ananas au Bénin pour des raisons que nous avons déjà citées plus haut. Elles sont moyennement actives dans la transformation et beaucoup plus actives dans la commercialisation de part l'appréciation de leur effectif  à différent niveau.  </t>
  </si>
  <si>
    <t>Les femmes actives dans la production, la transformation et la commercialisation de l'ananas a bien la possibilité d'engrenger de ressources et de réaliser des biens autre que la terre. Le focus groupes et l'enquête réalisée ont permis de noter quelques exemples de réalisations. .</t>
  </si>
  <si>
    <t xml:space="preserve">Malgré l'existence des lois et règles en la matière aujourd'hui, dans d'autres régions et familles du Bénin, la femme n'a pas le même droit que l'homme du droit coutumier et pratiques anciennes. Mais dans les ménages ruraux de l'Atlantique et au regard du niveau de connaissances des familles sur les nouvelles règles applicables, et du fait de l'exiguté de certaines ressources comme la terre et sa savleur actuelle dans le département, les hommes et les femmes ont compris qu'il ne peut plus y avoir de discrimination en défaveur de la femme. L'équité est de règle. </t>
  </si>
  <si>
    <t>Le crédit dans la chaîne de valeur ananas ne sont pas adaptéet ne sont pas approprié pour le cycle de production de l'ananas. Les partenaires fiananciers doivent comprendre cela à créé un produit spécifique en faveur de l'ananas.</t>
  </si>
  <si>
    <t>L'accès aux intrants est déjà en temps normal difficile aux hommes par ce qu'il n'existe pas. Il faut l'acheter avec du cash sur le marché. Maintenant à travers le circuit des organisations professionnelles de l'ananas, les femmes qui ne sont pas membres de ces organisations professionnelles n'ont pas accès aux intrants et aux conseils agricoles et autres</t>
  </si>
  <si>
    <t>Les femmes mariées membres des exploitations familiales agricoles ont une implication et participation relatives dans les processus de décisions liées à la production. La relativité dépend du poids de la femme dans le ménage, la considération que l'homme à pour elle, le statut de l'homme (monogame ou polygame)</t>
  </si>
  <si>
    <t>L'autonomie de la femme est aussi relative et varie selon le ménage dans l'Atlantique. La relativité dépend aussi de ce que la femme apporte comme contribution au ménage lorsqu'elle travaille avec une certaine autonomie.Il faut remarque que les femmes du maillon transformation et commercialisation ont un niveau d'auton omie plus que celles du maillon production de l'ananas</t>
  </si>
  <si>
    <t>Déjà que la participation des femmes à la prise des décisions est marginale et relative, il y a de quoi pour que son  contrôle sur le revenu du ménage soit aussi marginal et relatif</t>
  </si>
  <si>
    <t>Les femmes du maillon production éprouvent plus de difficultés à toucher leur revenu que les femmes du maillon transformation et commercialisation qui sont plus responsables dans l'organisation de leurs activités</t>
  </si>
  <si>
    <t>Dans le maillon production, moins de 10% des femmes sont actives. Elle sont environ 40% et dans le maillon commercialisation elles sont environ 80%. Ces femmes à différent niveau de la chaine de valeur sont membres des organisation (FENACOPAB, FENACOTAB et CCAB). Dans les organes de prise de décision, elles elles sont présentes. Dans l'interprofession de l'ananas (AIAB) qui regroupe les différentes familles professionnelles, elles sont également membres</t>
  </si>
  <si>
    <t>L'interprofession(AIAB) est dirigée par une femme. Le conseil d'administration composé de 15 membres contient 26% de femmes. La CCAB a même une présence écrasante de femme. Le CA de la FENACOPAB a aussi a élu au poste de trésorier une femme.</t>
  </si>
  <si>
    <t>Une fois que les femmes sont à des niveaux stratégiques dans les organes de prise de décision au sein des organisations professionnelles de l'ananas, elles détiennent une partie du pouvoir et sont capables d'ifluencer les services, le pouvoir territorial et la prise de décision politique</t>
  </si>
  <si>
    <t>Naturellement, pour influencer une décision, il faut parler clairement, étaler ton argumentaire pour faire passer ton opinion. Dans le cadre de la crise d'interdiction de l'exportation de l'ananas sur le marché européen, nous avons vu au Bénin la part active que les femmes ont prise dans le débat</t>
  </si>
  <si>
    <t>Dans tous les cas, le femme du ménage travaille plus de temps que l'homme qui est le chef d'exploition. Quand on additionne le temps de travail de la femme à savoir le temps de travail au champ et le temps de travail domestique, on constate que le temps de travail de la femme est largement supérieur à celui de l'homme.</t>
  </si>
  <si>
    <t>Le risque pour que la femme soit sujette à du travail pénible existe dans la chaîne de valeur ananas du Bénin. Les contraintes majeures identifiées et liées à la production et la transformation sont les principaux facteurs de ce risque</t>
  </si>
  <si>
    <t>Au regard des taux de couverture des 6 principales cultures dans les ménages du département de l'Atlantique , et lorsque nous regardons l'évolution des indicateurs de sécurité alimentaire, nous pensons qu'ilhy a une augmentation substantielle de la production locale</t>
  </si>
  <si>
    <t>Le déparrement de l'Atlantique une disponibilité de produits alientaires certes, mais en plus, la non intégration des marchés de vivriers et la proximité de l'Atlantique avec le grand Cotonou avec son grand marché marché Dantokpa, les marché de l'Atlantique ont en toute période les produits vivriers quelque soit leur prix.</t>
  </si>
  <si>
    <t xml:space="preserve">L'accès aux denrées alimentaire est limité à ertaines catégorie de corps de mértier comme </t>
  </si>
  <si>
    <t>La décroissance ou l'augmentation des prix des produits agricoles est relative et dépend des facteurs de pénurie d'aliments ou d'abondance.Cela dépend aussi du niveau d'intégration des marchés . Lorqu'on prend le maïs et on compare le pris du kilogramme de maïs entre octobre et novembre 2015 selon l'aerte de l'ONAS, on constate que le prix du maïs sur les marchés de l'Atlantique en novembre 2015 (245 F CFA/Kilo) coûtait moins cher que le prix du maïs en octobre de la même année (275 F CFA/Kilo</t>
  </si>
  <si>
    <t>Le paramètre regardé pour apprécier l'amélioration de la qualité nutritionnelle des aliment c'est par exemple le Score de Diversité Alimentaire des Ménages (SDAM)&gt; 4 groupes d’aliments et le taux de ménages ayant une diète alimentaire pauvre, avec un SDAM &lt; 4 groupes d’aliments. La diversité du régime alimentaire est approchée par le score de diversité alimentaire des ménages (SDAM) qui tient compte du nombre de groupes alimentaires (parmi 11 groupe) qui ont été consommés par les ménages au cours des dernières 24 heures et ce indépendamment de la valeur nutritionnelle de ces groupes alimentaires.L'Atlantique présente un SDAM =6,5 et un taux de ménage ayant un diète alimentaire pauvre = 1,7.</t>
  </si>
  <si>
    <t>Par déduction faite du commentaire précédent, l'Atlantique a une pratique alimentaire amélioré</t>
  </si>
  <si>
    <t>Avec un SDAM = 6,5, l'Atlantique est parmi les meilleurs</t>
  </si>
  <si>
    <t>La maîtrise de certain paramètres comme les variation climatique et une amélioration du taux d'intégration des marchés est important.</t>
  </si>
  <si>
    <t>L'aspect de la variation des prix est aussi une fonction du niveau de maîtrise des temps de pénurie alimentaire. Plus la pénurie dure, plus les variations excessives de prix audmentent.</t>
  </si>
  <si>
    <t>Les producteurs sont organisés à travers la Fédération Nationale des Coopépératives de producteurs d'ananas du Bénin (FENACOPAB). Cette organisation est membre de l'AIAB et participe aux discussions sur la chaîne de valeur ajoutée. Toutefois il reste à renforcer leur niveau institutionnel et opérationnel pour leur permettre d'avoir de la visibilité et d'accompagner mieux les producteurs.</t>
  </si>
  <si>
    <t>La question de confiance est un facteur important de mobilisation des acteurs. En effet, tous les producteurs n'ont pas encore trouvé d'intérêt à participer et à être membre des coopératives.</t>
  </si>
  <si>
    <t>Le constat sur le terrain montre que les responsables des organisations des familles professionnelles de la chaîne de valeur ananas sont en partfaite harmonie avec les institutions ayant en charge le développement de l'ananaset les PTF qui sont appelés à accompagner la chaine de valeur</t>
  </si>
  <si>
    <t>Le constat sur le terrain est évocateur: les modèles d’affaire décrits précédemment (PROMOFRUIT/IRA et les PEA d’une part et d’autre part LES FRUITS TILOU et REPAB) est sont des exemples de négociations multi dimensionnelle autour des produits, des crédits avec leur taux d’intérêt, des prix des intrants, des prix d’achat aux producteur et les conditions de paiement.</t>
  </si>
  <si>
    <t>L'ensemble des producteurs a accès à l'information. Mais le conseil agricole est pour le moment limité aux producteurs membres des organisations</t>
  </si>
  <si>
    <t>La confiance est un facteur important dans une chaîne de valeur. La confiance n'est pas encore inclusive au niveau de la chaîne de valeur car il faudra travailler encore sur le maillon production afin que que tous les producteurs trouvent intérêt à faireconfiance à leur organisation</t>
  </si>
  <si>
    <t>Les dispositifs mis en place par le gouvernement en matière de gestion du foncier et les sensibilisations que font les organisations de la société civile et autres garantissent le respect des connaissances et des ressources traditionnelles</t>
  </si>
  <si>
    <t>Les organisations des familles professionnelles de la chaîne de valeur ananas du Bénin sont encore jeunes. Même l'AIAB qui est la plateforme représentative de tous les acteurs de la chaîne de valeur a moins de 3 ans d'âge (Décembre 2016). Alors les moyens pour faire des participations volontaire à des actions communautaires n'existent pas encore</t>
  </si>
  <si>
    <t>Il y a la disponibilité des agents de santé dans les arrondissement et donc proche des ménages ruraux. Toutefois la couverture n'est pas encore totale</t>
  </si>
  <si>
    <t>La politique sanitaire mis en place par le Gouvernement et qui a tenu compte du niveau de vie moyen permet aux ménages de se soigner à moindre coût pour les maladies preses en charge par les centres d'arrondissement. Certaines maladies comme le paludisme est pris en charge gratuitement pour les enfants âgés de moins de 5 ans</t>
  </si>
  <si>
    <t>Les services de santé sont également ouverts et disponible suivant un système de santé pyramidal qui partent des arrondissements jusqu'au niveau des centres Hospitaliers Universitaires. Les actes de césariennent aujourd'hui sont pris en charge gratuitement par la politique sanitaire</t>
  </si>
  <si>
    <t xml:space="preserve">Les ménages qui sont engagés dans la chaîne de valeur ananas sont bien logés </t>
  </si>
  <si>
    <t>La couverturede l'accès à l'eau potable dans le département de l'Atlantique est d'environ 77% il y a 3 ans.</t>
  </si>
  <si>
    <t>L'école maternelle et primaire est déclarée gratuite pour tout enfant en âge d'aller à l'école</t>
  </si>
  <si>
    <t>L'école secondaire est aussi déclarée gratuite pour les filles du premier cycle (6ème en 3ème). C'est une politique de discrimination positive en faveur des jeunes filles.</t>
  </si>
  <si>
    <t>Les organisations professionnelles de la chaîne de valeur sont encore jeunes. Lzs moyens d'investissement pour les formations professionnelles n'existent pas encore</t>
  </si>
  <si>
    <t>6.4.1  What are the main reasons for mobility</t>
  </si>
  <si>
    <t>6.4.2 To what extent does mobility have an impact on the CV?</t>
  </si>
  <si>
    <t xml:space="preserve">Les causes de la mobilité au Bénin et en particulier dans le département de l’Atlantique se rapportent au développement des villes (le grand Cotonou notamment et autres ville) et à l'accès difficile aux terres arables du département , les raisons sont laussi a recherche d’un emploi (53%) et la scolarisation (14%) mais aussi la formation professionnelle ou le mariage (autres, 18%).
</t>
  </si>
  <si>
    <t xml:space="preserve">La mobilité constituent un facteur de déséquilibre spatial dans la répartition de la population. Pour la chaîne de valeur, elle dimunie l'actif agricole et fait baisser la productivité.
</t>
  </si>
  <si>
    <t>Néant</t>
  </si>
  <si>
    <t>RAS</t>
  </si>
  <si>
    <t>Le travail des enfants dans cette chaîne de valeur n'est pas vu comme un fait légion. Pour les quelques cas qui existent au niveau de la commercialisation, le risque le plus grand se rapporte à l'éducation</t>
  </si>
  <si>
    <t>Sensibilitation des acteurs</t>
  </si>
  <si>
    <t>Cette frange d'enfant qu'on rencontre dans la commercialisation aide les parents démunis pour préparer leur rentrée scolaire. C'est donc un job de vancance</t>
  </si>
  <si>
    <t>Le risque majeur ici est la non formalisation de l'emploi dans beaucou de cas (travail à temps partiel sans contrat écrit): insécurité de l'emploi</t>
  </si>
  <si>
    <t>Faire du plaidoyer auprès des structures compétentes pour des contrôle du respect des dispositions en matière de trabail</t>
  </si>
  <si>
    <t>Mais ce'est aussi la non professionnalisation des entreprises qui sont à la base de cette insécurité du travail</t>
  </si>
  <si>
    <t>Tout en étant attractif mais avec une certaine relativité, le risque majeur est la mobilité, la migration de certains membres du ménage</t>
  </si>
  <si>
    <t>Renforcer le maillon production en agissant sur les contraintes</t>
  </si>
  <si>
    <t xml:space="preserve">Gérer efficacement les dossiers d'expropriation et régler au cas par cas les situations </t>
  </si>
  <si>
    <t>En réalité, nous pensons qu'il y a trop d'expropriation et qu'il manque au gouvernement du Bénin une politique prospective pour marquer très tôt les domaines déclarés d'utilité publique</t>
  </si>
  <si>
    <t>Il peut exister des conflits cachés suite à la mauvaise gestion et compensation des parties prenantes dans les expropriations. Une telle communauté expropriée ou un tel individu ne fera pas preuve de bon citoyen ou d'une bonne citoyenneté.</t>
  </si>
  <si>
    <t>Agir sur les contrainte à la production. Rendre réaliste et réel la proposition d'extention des zones de production vers des département émergents</t>
  </si>
  <si>
    <t>En réalité les contraintes relatives aux intrants agricoles, à la mécanisation et au crédit adapté à la culture de l'ananas sont importants. Les stratégies de développement des relations d'affaire devront suivre aussi</t>
  </si>
  <si>
    <t>Faible rendement, faible productivité et baisse de revenu dans la chaîne de valeur</t>
  </si>
  <si>
    <t>sensibilitation de tous les producteurs et productrices à adhérer aux organisations de production afin de bénéficier du conseil agricole et des autres avantages y afférents</t>
  </si>
  <si>
    <t>Reconnaissons que les SFD ne sont pas capables de fournir un service de crédit sur 18 mois et plus pour l'ananas. C'est donc une question à reconsidérer par le gouvernement et les PTF voire le Fonds National de Développement Agricole (FNDA)</t>
  </si>
  <si>
    <t xml:space="preserve">Sensibiliser les hommes et les femmes pour améliorer le niveau actuel d'implication des femmes dans les processus de prise de décision </t>
  </si>
  <si>
    <t xml:space="preserve">Les mêmes causes créant les mêmes effets, les contraintes liées à la production et à la transformation sont à prendre au sérieux. </t>
  </si>
  <si>
    <t>Faible gestion des exploitation agricoles, fragilité des ménages et dislocation des ressources s'il adviendrait que la femme ne participe pas au prise des décicions</t>
  </si>
  <si>
    <t>Eclusion de la femme de la CV (maillon production et transformation surtout)</t>
  </si>
  <si>
    <t>Source d'insécurité alimentaire s'il n'y a pas de disponibilité des aliments</t>
  </si>
  <si>
    <t xml:space="preserve">Travaillet améliorer le niveau d'intégration des marchéser sur les contraintes à la production </t>
  </si>
  <si>
    <t>Source d'insécurité alimentaire s'il n'y a pas accessibilité des aliments</t>
  </si>
  <si>
    <t>La levée des contraintes sera une solution pour l'amélioration des des revenus des ménages</t>
  </si>
  <si>
    <t>Source d'insécurité alimentaire s'il n'y a pas de stabilité des aliments</t>
  </si>
  <si>
    <t xml:space="preserve">Travailler diminuer la grande variabilité des prix et agir sur les situations qui entraînent les pénuries </t>
  </si>
  <si>
    <t>Mauvaise gouvernance de la chaîne de valeur qui peut entraîner la faible performance et la fragilité de la chaîne de valeur. Il y a donc nécessité de faire un renforcement institutionnel des organisations de producteurs afins qu'elles deviennent plus performantes pour jouer efficacement leur rôle</t>
  </si>
  <si>
    <t>Faible productivité et baisse de revenu</t>
  </si>
  <si>
    <t>Agir sur les contraintes liées à la production</t>
  </si>
  <si>
    <t>La contribution de la chaîne de valeur à la croissance économique n'aurait pas été inclusive et la CV n'aurait pas été durable socialement</t>
  </si>
  <si>
    <t>Compétences internes insuffisantes et faible performance de la chaîne de valeur</t>
  </si>
  <si>
    <t>Encourager les investisseurs à créer des écoles de formation professionnelle sur la CV</t>
  </si>
  <si>
    <t>Fuite d'actif agricole créant une faible production</t>
  </si>
  <si>
    <t>Agir sur les contrainte à la production et à la transformation pour rendre attractive la CV</t>
  </si>
  <si>
    <t>Bénin</t>
  </si>
  <si>
    <t>Ananas</t>
  </si>
  <si>
    <t>La situation d'accaparement des terres à laquelle les communautés ont participé, cela a contribuer à affecter leur moyen d'existence</t>
  </si>
  <si>
    <t>Le risque majeur ici est la non formalisation de l'emploi dans beaucou de cas (travail à temps partiel sans contrat écrit): insécurité de l'emploi sans protection social</t>
  </si>
  <si>
    <t>Le principal risque possible est l'exclusion de la femme du maillon production. Déjà leur effectif est faible, moins de 10% de l'effectif des producteurs. Faible productivité, baisse de revenu chez la femme.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</si>
</sst>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8">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7" fillId="0" borderId="64" xfId="0" applyFont="1" applyBorder="1" applyAlignment="1" applyProtection="1">
      <alignment horizontal="center" vertical="top"/>
      <protection locked="0"/>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externalLink" Target="externalLinks/externalLink1.xml"/><Relationship Id="rId15" Type="http://schemas.openxmlformats.org/officeDocument/2006/relationships/customXml" Target="../customXml/item4.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2.7</c:v>
                </c:pt>
                <c:pt idx="1">
                  <c:v>2.8611111111111112</c:v>
                </c:pt>
                <c:pt idx="2">
                  <c:v>2.7</c:v>
                </c:pt>
                <c:pt idx="3">
                  <c:v>3</c:v>
                </c:pt>
                <c:pt idx="4">
                  <c:v>2.4444444444444446</c:v>
                </c:pt>
                <c:pt idx="5">
                  <c:v>2.5833333333333335</c:v>
                </c:pt>
              </c:numCache>
            </c:numRef>
          </c:val>
          <c:extLst>
            <c:ext xmlns:c16="http://schemas.microsoft.com/office/drawing/2014/chart" uri="{C3380CC4-5D6E-409C-BE32-E72D297353CC}">
              <c16:uniqueId val="{00000000-18E4-4F01-BC60-6DB6DAE50F0C}"/>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18E4-4F01-BC60-6DB6DAE50F0C}"/>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euil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2"/>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topLeftCell="C1" zoomScaleNormal="100" zoomScaleSheetLayoutView="100" workbookViewId="0">
      <pane ySplit="3" topLeftCell="A4" activePane="bottomLeft" state="frozen"/>
      <selection pane="bottomLeft" activeCell="H3" sqref="H3:P22"/>
    </sheetView>
  </sheetViews>
  <sheetFormatPr baseColWidth="10" defaultColWidth="8.796875" defaultRowHeight="12.75" x14ac:dyDescent="0.35"/>
  <cols>
    <col min="1" max="1" width="20" style="95" customWidth="1"/>
    <col min="2" max="2" width="13.265625" style="95" customWidth="1"/>
    <col min="3" max="3" width="14.265625" style="95" customWidth="1"/>
    <col min="4" max="4" width="10.46484375" style="95" customWidth="1"/>
    <col min="5" max="5" width="8.46484375" style="95" customWidth="1"/>
    <col min="6" max="6" width="13.46484375" style="95" customWidth="1"/>
    <col min="7" max="7" width="11.265625" style="95" customWidth="1"/>
    <col min="8" max="8" width="8.796875" style="95"/>
    <col min="9" max="9" width="10.796875" style="95" hidden="1" customWidth="1"/>
    <col min="10" max="16384" width="8.796875" style="95"/>
  </cols>
  <sheetData>
    <row r="1" spans="1:10" ht="22.5" customHeight="1" thickBot="1" x14ac:dyDescent="0.45">
      <c r="A1" s="455" t="s">
        <v>210</v>
      </c>
      <c r="B1" s="456"/>
      <c r="C1" s="457"/>
      <c r="D1" s="410" t="s">
        <v>27</v>
      </c>
      <c r="E1" s="340"/>
      <c r="F1" s="426" t="s">
        <v>320</v>
      </c>
      <c r="G1" s="427"/>
      <c r="I1" s="228"/>
    </row>
    <row r="2" spans="1:10" ht="16.5" customHeight="1" thickBot="1" x14ac:dyDescent="0.45">
      <c r="A2" s="412"/>
      <c r="B2" s="413"/>
      <c r="C2" s="413"/>
      <c r="D2" s="341" t="s">
        <v>124</v>
      </c>
      <c r="E2" s="428" t="s">
        <v>319</v>
      </c>
      <c r="F2" s="428"/>
      <c r="G2" s="429"/>
    </row>
    <row r="3" spans="1:10" ht="18" customHeight="1" thickBot="1" x14ac:dyDescent="0.45">
      <c r="A3" s="16" t="s">
        <v>25</v>
      </c>
      <c r="B3" s="430">
        <v>43678</v>
      </c>
      <c r="C3" s="431"/>
      <c r="D3" s="17"/>
      <c r="E3" s="14"/>
      <c r="F3" s="14"/>
      <c r="G3" s="15"/>
      <c r="J3" s="296"/>
    </row>
    <row r="4" spans="1:10" ht="13.5" customHeight="1" x14ac:dyDescent="0.35">
      <c r="A4" s="13"/>
      <c r="B4" s="14"/>
      <c r="C4" s="14"/>
      <c r="D4" s="14"/>
      <c r="E4" s="14"/>
      <c r="F4" s="14"/>
      <c r="G4" s="15"/>
      <c r="J4" s="424"/>
    </row>
    <row r="5" spans="1:10" ht="20.25" customHeight="1" x14ac:dyDescent="0.35">
      <c r="A5" s="14"/>
      <c r="B5" s="14"/>
      <c r="C5" s="14"/>
      <c r="D5" s="14"/>
      <c r="E5" s="14"/>
      <c r="F5" s="14"/>
      <c r="G5" s="15"/>
      <c r="J5" s="424"/>
    </row>
    <row r="6" spans="1:10" ht="18" customHeight="1" x14ac:dyDescent="0.35">
      <c r="A6" s="14"/>
      <c r="B6" s="14"/>
      <c r="C6" s="14"/>
      <c r="D6" s="14"/>
      <c r="E6" s="14"/>
      <c r="F6" s="14"/>
      <c r="G6" s="15"/>
      <c r="J6" s="424"/>
    </row>
    <row r="7" spans="1:10" ht="18" customHeight="1" x14ac:dyDescent="0.35">
      <c r="A7" s="14"/>
      <c r="B7" s="14"/>
      <c r="C7" s="14"/>
      <c r="D7" s="14"/>
      <c r="E7" s="14"/>
      <c r="F7" s="14"/>
      <c r="G7" s="15"/>
    </row>
    <row r="8" spans="1:10" ht="18" customHeight="1" x14ac:dyDescent="0.35">
      <c r="A8" s="14"/>
      <c r="B8" s="14"/>
      <c r="C8" s="14"/>
      <c r="D8" s="14"/>
      <c r="E8" s="14"/>
      <c r="F8" s="14"/>
      <c r="G8" s="15"/>
    </row>
    <row r="9" spans="1:10" ht="18" customHeight="1" x14ac:dyDescent="0.35">
      <c r="A9" s="14"/>
      <c r="B9" s="14"/>
      <c r="C9" s="14"/>
      <c r="D9" s="14"/>
      <c r="E9" s="14"/>
      <c r="F9" s="14"/>
      <c r="G9" s="15"/>
    </row>
    <row r="10" spans="1:10" ht="6" customHeight="1" thickBot="1" x14ac:dyDescent="0.4">
      <c r="A10" s="13"/>
      <c r="B10" s="14"/>
      <c r="C10" s="14"/>
      <c r="D10" s="14"/>
      <c r="E10" s="14"/>
      <c r="F10" s="14"/>
      <c r="G10" s="15"/>
    </row>
    <row r="11" spans="1:10" ht="13.15" hidden="1" thickBot="1" x14ac:dyDescent="0.4">
      <c r="A11" s="13"/>
      <c r="B11" s="14"/>
      <c r="C11" s="14"/>
      <c r="D11" s="14"/>
      <c r="E11" s="14"/>
      <c r="F11" s="14"/>
      <c r="G11" s="15"/>
    </row>
    <row r="12" spans="1:10" ht="13.5" thickBot="1" x14ac:dyDescent="0.45">
      <c r="A12" s="447" t="s">
        <v>83</v>
      </c>
      <c r="B12" s="448"/>
      <c r="C12" s="451" t="s">
        <v>84</v>
      </c>
      <c r="D12" s="452"/>
      <c r="E12" s="432" t="s">
        <v>7</v>
      </c>
      <c r="F12" s="18" t="s">
        <v>85</v>
      </c>
      <c r="G12" s="19" t="str">
        <f>Register!H3</f>
        <v>../../20..</v>
      </c>
    </row>
    <row r="13" spans="1:10" ht="13.5" thickBot="1" x14ac:dyDescent="0.45">
      <c r="A13" s="449"/>
      <c r="B13" s="450"/>
      <c r="C13" s="88" t="s">
        <v>87</v>
      </c>
      <c r="D13" s="89" t="s">
        <v>88</v>
      </c>
      <c r="E13" s="433"/>
      <c r="F13" s="20" t="s">
        <v>87</v>
      </c>
      <c r="G13" s="21" t="s">
        <v>88</v>
      </c>
      <c r="I13" s="229" t="s">
        <v>15</v>
      </c>
    </row>
    <row r="14" spans="1:10" ht="13.9" x14ac:dyDescent="0.35">
      <c r="A14" s="437" t="str">
        <f>Register!A5</f>
        <v>1. WORKING CONDITIONS</v>
      </c>
      <c r="B14" s="438"/>
      <c r="C14" s="342" t="str">
        <f>Register!C10</f>
        <v>Substantial</v>
      </c>
      <c r="D14" s="326">
        <f>Register!B10</f>
        <v>2.7</v>
      </c>
      <c r="E14" s="327" t="str">
        <f>Register!D10</f>
        <v>↑</v>
      </c>
      <c r="F14" s="22" t="str">
        <f>Register!I10</f>
        <v>Not at all</v>
      </c>
      <c r="G14" s="333">
        <f>Register!H10</f>
        <v>0</v>
      </c>
      <c r="I14" s="230" t="e">
        <f>Register!#REF!</f>
        <v>#REF!</v>
      </c>
    </row>
    <row r="15" spans="1:10" ht="13.9" x14ac:dyDescent="0.35">
      <c r="A15" s="439" t="str">
        <f>Register!A11</f>
        <v>2. LAND &amp; WATER RIGHTS</v>
      </c>
      <c r="B15" s="440"/>
      <c r="C15" s="343" t="str">
        <f>Register!C15</f>
        <v>Substantial</v>
      </c>
      <c r="D15" s="328">
        <f>Register!B15</f>
        <v>2.8611111111111112</v>
      </c>
      <c r="E15" s="329" t="str">
        <f>Register!D15</f>
        <v>↑</v>
      </c>
      <c r="F15" s="23" t="str">
        <f>Register!I15</f>
        <v>Not at all</v>
      </c>
      <c r="G15" s="334">
        <f>Register!H15</f>
        <v>0</v>
      </c>
      <c r="I15" s="231" t="e">
        <f>Register!#REF!</f>
        <v>#REF!</v>
      </c>
    </row>
    <row r="16" spans="1:10" ht="13.9" x14ac:dyDescent="0.35">
      <c r="A16" s="441" t="str">
        <f>Register!A16</f>
        <v>3. GENDER EQUALITY</v>
      </c>
      <c r="B16" s="442"/>
      <c r="C16" s="343" t="str">
        <f>Register!C22</f>
        <v>Substantial</v>
      </c>
      <c r="D16" s="328">
        <f>Register!B22</f>
        <v>2.7</v>
      </c>
      <c r="E16" s="329" t="str">
        <f>Register!D22</f>
        <v>↑</v>
      </c>
      <c r="F16" s="23" t="str">
        <f>Register!I22</f>
        <v>Not at all</v>
      </c>
      <c r="G16" s="334">
        <f>Register!H22</f>
        <v>0</v>
      </c>
      <c r="I16" s="231" t="e">
        <f>Register!#REF!</f>
        <v>#REF!</v>
      </c>
    </row>
    <row r="17" spans="1:9" ht="13.9" x14ac:dyDescent="0.35">
      <c r="A17" s="443" t="str">
        <f>Register!A23</f>
        <v>4. FOOD AND NUTRITION SECURITY</v>
      </c>
      <c r="B17" s="444"/>
      <c r="C17" s="343" t="str">
        <f>Register!C28</f>
        <v>Substantial</v>
      </c>
      <c r="D17" s="328">
        <f>Register!B28</f>
        <v>3</v>
      </c>
      <c r="E17" s="329" t="str">
        <f>Register!D28</f>
        <v>↑</v>
      </c>
      <c r="F17" s="23" t="str">
        <f>Register!I28</f>
        <v>Not at all</v>
      </c>
      <c r="G17" s="334">
        <f>Register!H28</f>
        <v>0</v>
      </c>
      <c r="I17" s="231" t="e">
        <f>Register!#REF!</f>
        <v>#REF!</v>
      </c>
    </row>
    <row r="18" spans="1:9" ht="13.9" x14ac:dyDescent="0.35">
      <c r="A18" s="453" t="str">
        <f>Register!A29</f>
        <v>5. SOCIAL CAPITAL</v>
      </c>
      <c r="B18" s="454"/>
      <c r="C18" s="343" t="str">
        <f>Register!C33</f>
        <v>Moderate/Low</v>
      </c>
      <c r="D18" s="330">
        <f>Register!B33</f>
        <v>2.4444444444444446</v>
      </c>
      <c r="E18" s="329" t="str">
        <f>Register!D33</f>
        <v>↑</v>
      </c>
      <c r="F18" s="319" t="str">
        <f>Register!I33</f>
        <v>Not at all</v>
      </c>
      <c r="G18" s="334">
        <f>Register!H33</f>
        <v>0</v>
      </c>
      <c r="I18" s="318"/>
    </row>
    <row r="19" spans="1:9" ht="14.25" thickBot="1" x14ac:dyDescent="0.4">
      <c r="A19" s="445" t="str">
        <f>Register!A34</f>
        <v>6. LIVING CONDITIONS</v>
      </c>
      <c r="B19" s="446"/>
      <c r="C19" s="344" t="str">
        <f>Register!C39</f>
        <v>Substantial</v>
      </c>
      <c r="D19" s="331">
        <f>Register!B39</f>
        <v>2.5833333333333335</v>
      </c>
      <c r="E19" s="332" t="str">
        <f>Register!D39</f>
        <v>↑</v>
      </c>
      <c r="F19" s="24" t="str">
        <f>Register!I39</f>
        <v>Not at all</v>
      </c>
      <c r="G19" s="335">
        <f>Register!H39</f>
        <v>0</v>
      </c>
      <c r="I19" s="232" t="e">
        <f>Register!#REF!</f>
        <v>#REF!</v>
      </c>
    </row>
    <row r="20" spans="1:9" s="116" customFormat="1" ht="9" customHeight="1" thickBot="1" x14ac:dyDescent="0.4">
      <c r="A20" s="25"/>
      <c r="B20" s="26"/>
      <c r="C20" s="26"/>
      <c r="D20" s="26"/>
      <c r="E20" s="14"/>
      <c r="F20" s="27"/>
      <c r="G20" s="15"/>
      <c r="I20" s="233" t="e">
        <f>AVERAGE(I14:I19)</f>
        <v>#REF!</v>
      </c>
    </row>
    <row r="21" spans="1:9" ht="13.5" thickBot="1" x14ac:dyDescent="0.45">
      <c r="A21" s="434" t="s">
        <v>8</v>
      </c>
      <c r="B21" s="435"/>
      <c r="C21" s="435"/>
      <c r="D21" s="435"/>
      <c r="E21" s="435"/>
      <c r="F21" s="435"/>
      <c r="G21" s="436"/>
    </row>
    <row r="22" spans="1:9" ht="107.25" customHeight="1" thickBot="1" x14ac:dyDescent="0.4">
      <c r="A22" s="458"/>
      <c r="B22" s="459"/>
      <c r="C22" s="459"/>
      <c r="D22" s="459"/>
      <c r="E22" s="459"/>
      <c r="F22" s="459"/>
      <c r="G22" s="460"/>
    </row>
    <row r="23" spans="1:9" ht="7.5" customHeight="1" thickBot="1" x14ac:dyDescent="0.4">
      <c r="A23" s="13"/>
      <c r="B23" s="14"/>
      <c r="C23" s="14"/>
      <c r="D23" s="14"/>
      <c r="E23" s="14"/>
      <c r="F23" s="14"/>
      <c r="G23" s="15"/>
    </row>
    <row r="24" spans="1:9" ht="13.5" thickBot="1" x14ac:dyDescent="0.45">
      <c r="A24" s="461" t="s">
        <v>89</v>
      </c>
      <c r="B24" s="462"/>
      <c r="C24" s="462"/>
      <c r="D24" s="469"/>
      <c r="E24" s="469"/>
      <c r="F24" s="469"/>
      <c r="G24" s="470"/>
    </row>
    <row r="25" spans="1:9" ht="105.75" customHeight="1" thickBot="1" x14ac:dyDescent="0.4">
      <c r="A25" s="458"/>
      <c r="B25" s="464"/>
      <c r="C25" s="464"/>
      <c r="D25" s="464"/>
      <c r="E25" s="464"/>
      <c r="F25" s="464"/>
      <c r="G25" s="465"/>
    </row>
    <row r="26" spans="1:9" ht="13.5" thickBot="1" x14ac:dyDescent="0.45">
      <c r="A26" s="461" t="s">
        <v>90</v>
      </c>
      <c r="B26" s="462"/>
      <c r="C26" s="462"/>
      <c r="D26" s="462"/>
      <c r="E26" s="462"/>
      <c r="F26" s="462"/>
      <c r="G26" s="463"/>
    </row>
    <row r="27" spans="1:9" ht="83.25" customHeight="1" thickBot="1" x14ac:dyDescent="0.4">
      <c r="A27" s="466"/>
      <c r="B27" s="467"/>
      <c r="C27" s="467"/>
      <c r="D27" s="467"/>
      <c r="E27" s="467"/>
      <c r="F27" s="467"/>
      <c r="G27" s="468"/>
    </row>
    <row r="28" spans="1:9" ht="13.5" thickBot="1" x14ac:dyDescent="0.45">
      <c r="A28" s="461" t="s">
        <v>17</v>
      </c>
      <c r="B28" s="462"/>
      <c r="C28" s="462"/>
      <c r="D28" s="462"/>
      <c r="E28" s="462"/>
      <c r="F28" s="462"/>
      <c r="G28" s="463"/>
    </row>
    <row r="29" spans="1:9" ht="83.25" customHeight="1" thickBot="1" x14ac:dyDescent="0.4">
      <c r="A29" s="458"/>
      <c r="B29" s="459"/>
      <c r="C29" s="459"/>
      <c r="D29" s="459"/>
      <c r="E29" s="459"/>
      <c r="F29" s="459"/>
      <c r="G29" s="460"/>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tabSelected="1" zoomScale="78" zoomScaleNormal="100" zoomScaleSheetLayoutView="100" workbookViewId="0">
      <pane ySplit="4" topLeftCell="A26" activePane="bottomLeft" state="frozen"/>
      <selection pane="bottomLeft" activeCell="E43" sqref="E43"/>
    </sheetView>
  </sheetViews>
  <sheetFormatPr baseColWidth="10" defaultColWidth="8.796875" defaultRowHeight="12.75" x14ac:dyDescent="0.35"/>
  <cols>
    <col min="1" max="1" width="36.73046875" style="14" customWidth="1"/>
    <col min="2" max="2" width="10.265625" style="285" customWidth="1"/>
    <col min="3" max="3" width="15.19921875" style="116" customWidth="1"/>
    <col min="4" max="4" width="6.265625" style="116" customWidth="1"/>
    <col min="5" max="5" width="66.46484375" style="95" customWidth="1"/>
    <col min="6" max="7" width="39.265625" style="95" customWidth="1"/>
    <col min="8" max="8" width="6" style="285" customWidth="1"/>
    <col min="9" max="9" width="14.19921875" style="116" customWidth="1"/>
    <col min="10" max="10" width="8.796875" style="95" hidden="1" customWidth="1"/>
    <col min="11" max="11" width="9.19921875" style="95" hidden="1" customWidth="1"/>
    <col min="12" max="12" width="14.796875" style="95" hidden="1" customWidth="1"/>
    <col min="13" max="13" width="9.19921875" style="95" hidden="1" customWidth="1"/>
    <col min="14" max="14" width="9.19921875" style="95" customWidth="1"/>
    <col min="15" max="16384" width="8.796875" style="95"/>
  </cols>
  <sheetData>
    <row r="1" spans="1:15" s="108" customFormat="1" ht="27.75" customHeight="1" thickBot="1" x14ac:dyDescent="0.45">
      <c r="A1" s="475" t="str">
        <f>Profile!F1</f>
        <v>Ananas</v>
      </c>
      <c r="B1" s="476"/>
      <c r="C1" s="379" t="s">
        <v>22</v>
      </c>
      <c r="D1" s="471" t="str">
        <f>Profile!E2</f>
        <v>Bénin</v>
      </c>
      <c r="E1" s="472"/>
      <c r="F1" s="377" t="s">
        <v>26</v>
      </c>
      <c r="G1" s="378">
        <f>Profile!B3</f>
        <v>43678</v>
      </c>
      <c r="H1" s="473" t="s">
        <v>80</v>
      </c>
      <c r="I1" s="474"/>
      <c r="M1" s="109"/>
    </row>
    <row r="2" spans="1:15" s="108" customFormat="1" ht="10.5" customHeight="1" x14ac:dyDescent="0.35">
      <c r="A2" s="479" t="s">
        <v>9</v>
      </c>
      <c r="B2" s="491" t="s">
        <v>88</v>
      </c>
      <c r="C2" s="494" t="s">
        <v>87</v>
      </c>
      <c r="D2" s="482" t="s">
        <v>7</v>
      </c>
      <c r="E2" s="488" t="s">
        <v>10</v>
      </c>
      <c r="F2" s="482" t="s">
        <v>18</v>
      </c>
      <c r="G2" s="485" t="s">
        <v>86</v>
      </c>
      <c r="H2" s="473" t="s">
        <v>82</v>
      </c>
      <c r="I2" s="474"/>
      <c r="M2" s="109"/>
    </row>
    <row r="3" spans="1:15" s="109" customFormat="1" ht="13.5" customHeight="1" thickBot="1" x14ac:dyDescent="0.4">
      <c r="A3" s="480"/>
      <c r="B3" s="492"/>
      <c r="C3" s="495"/>
      <c r="D3" s="483"/>
      <c r="E3" s="489"/>
      <c r="F3" s="483"/>
      <c r="G3" s="486"/>
      <c r="H3" s="477" t="s">
        <v>81</v>
      </c>
      <c r="I3" s="478"/>
      <c r="L3" s="110" t="str">
        <f>Questionnaire!$N$3</f>
        <v>High</v>
      </c>
      <c r="M3" s="109" t="s">
        <v>20</v>
      </c>
    </row>
    <row r="4" spans="1:15" s="111" customFormat="1" ht="13.5" thickBot="1" x14ac:dyDescent="0.4">
      <c r="A4" s="481"/>
      <c r="B4" s="493"/>
      <c r="C4" s="496"/>
      <c r="D4" s="484"/>
      <c r="E4" s="490"/>
      <c r="F4" s="484"/>
      <c r="G4" s="487"/>
      <c r="H4" s="86" t="s">
        <v>1</v>
      </c>
      <c r="I4" s="87" t="s">
        <v>6</v>
      </c>
      <c r="L4" s="110" t="str">
        <f>Questionnaire!$N$4</f>
        <v>Substantial</v>
      </c>
      <c r="M4" s="109" t="s">
        <v>3</v>
      </c>
    </row>
    <row r="5" spans="1:15" s="109" customFormat="1" ht="15" customHeight="1" thickBot="1" x14ac:dyDescent="0.4">
      <c r="A5" s="55" t="str">
        <f>Questionnaire!$A$3</f>
        <v>1. WORKING CONDITIONS</v>
      </c>
      <c r="B5" s="56"/>
      <c r="C5" s="56"/>
      <c r="D5" s="56"/>
      <c r="E5" s="57"/>
      <c r="F5" s="57"/>
      <c r="G5" s="57"/>
      <c r="H5" s="57"/>
      <c r="I5" s="290"/>
      <c r="L5" s="110" t="str">
        <f>Questionnaire!$N$5</f>
        <v>Moderate/Low</v>
      </c>
      <c r="M5" s="109" t="s">
        <v>21</v>
      </c>
    </row>
    <row r="6" spans="1:15" s="112" customFormat="1" ht="40.5" x14ac:dyDescent="0.35">
      <c r="A6" s="58" t="str">
        <f>Questionnaire!$A$4</f>
        <v>1.1 Respect of labour rights</v>
      </c>
      <c r="B6" s="345">
        <f>Questionnaire!J10</f>
        <v>2.8</v>
      </c>
      <c r="C6" s="346" t="str">
        <f>IF(B6&lt;1.5,$L$6,IF(B6&lt;2.5,$L$5,IF(B6&lt;3.5,$L$4,IF(B6&lt;4.5,$L$3,"n/a"))))</f>
        <v>Substantial</v>
      </c>
      <c r="D6" s="347" t="str">
        <f>IF(H6&lt;B6,"↑",IF(H6&gt;B6,"↓","↔"))</f>
        <v>↑</v>
      </c>
      <c r="E6" s="2" t="s">
        <v>322</v>
      </c>
      <c r="F6" s="1" t="s">
        <v>283</v>
      </c>
      <c r="G6" s="1" t="s">
        <v>284</v>
      </c>
      <c r="H6" s="246">
        <v>0</v>
      </c>
      <c r="I6" s="289" t="str">
        <f>IF(H6&lt;1.5,$L$6,IF(H6&lt;2.5,$L$5,IF(H6&lt;3.5,$L$4,IF(H6&lt;4.5,$L$3,"n/a"))))</f>
        <v>Not at all</v>
      </c>
      <c r="K6" s="112" t="s">
        <v>11</v>
      </c>
      <c r="L6" s="110" t="str">
        <f>Questionnaire!$N$6</f>
        <v>Not at all</v>
      </c>
      <c r="M6" s="112" t="s">
        <v>4</v>
      </c>
    </row>
    <row r="7" spans="1:15" s="112" customFormat="1" ht="54" x14ac:dyDescent="0.35">
      <c r="A7" s="59" t="str">
        <f>Questionnaire!$A$11</f>
        <v>1.2 Child Labour</v>
      </c>
      <c r="B7" s="348">
        <f>Questionnaire!J14</f>
        <v>2.5</v>
      </c>
      <c r="C7" s="349" t="str">
        <f>IF(B7&lt;1.5,$L$6,IF(B7&lt;2.5,$L$5,IF(B7&lt;3.5,$L$4,IF(B7&lt;4.5,$L$3,"n/a"))))</f>
        <v>Substantial</v>
      </c>
      <c r="D7" s="350" t="str">
        <f>IF(H7&lt;B7,"↑",IF(H7&gt;B7,"↓","↔"))</f>
        <v>↑</v>
      </c>
      <c r="E7" s="3" t="s">
        <v>285</v>
      </c>
      <c r="F7" s="3" t="s">
        <v>286</v>
      </c>
      <c r="G7" s="3" t="s">
        <v>287</v>
      </c>
      <c r="H7" s="247">
        <v>0</v>
      </c>
      <c r="I7" s="289" t="str">
        <f>IF(H7&lt;1.5,$L$6,IF(H7&lt;2.5,$L$5,IF(H7&lt;3.5,$L$4,IF(H7&lt;4.5,$L$3,"n/a"))))</f>
        <v>Not at all</v>
      </c>
      <c r="K7" s="112" t="s">
        <v>12</v>
      </c>
      <c r="L7" s="110" t="str">
        <f>Questionnaire!$N$7</f>
        <v>n/a</v>
      </c>
    </row>
    <row r="8" spans="1:15" s="112" customFormat="1" ht="40.5" x14ac:dyDescent="0.35">
      <c r="A8" s="59" t="str">
        <f>Questionnaire!$A$15</f>
        <v>1.3 Job safety</v>
      </c>
      <c r="B8" s="348">
        <f>Questionnaire!J17</f>
        <v>3</v>
      </c>
      <c r="C8" s="351" t="str">
        <f>IF(B8&lt;1.5,$L$6,IF(B8&lt;2.5,$L$5,IF(B8&lt;3.5,$L$4,IF(B8&lt;4.5,$L$3,"n/a"))))</f>
        <v>Substantial</v>
      </c>
      <c r="D8" s="350" t="str">
        <f>IF(H8&lt;B8,"↑",IF(H8&gt;B8,"↓","↔"))</f>
        <v>↑</v>
      </c>
      <c r="E8" s="3" t="s">
        <v>288</v>
      </c>
      <c r="F8" s="3" t="s">
        <v>289</v>
      </c>
      <c r="G8" s="3" t="s">
        <v>290</v>
      </c>
      <c r="H8" s="247">
        <v>0</v>
      </c>
      <c r="I8" s="289" t="str">
        <f>IF(H8&lt;1.5,$L$6,IF(H8&lt;2.5,$L$5,IF(H8&lt;3.5,$L$4,IF(H8&lt;4.5,$L$3,"n/a"))))</f>
        <v>Not at all</v>
      </c>
      <c r="K8" s="112" t="s">
        <v>13</v>
      </c>
      <c r="L8" s="113"/>
    </row>
    <row r="9" spans="1:15" s="112" customFormat="1" ht="27.4" thickBot="1" x14ac:dyDescent="0.4">
      <c r="A9" s="60" t="str">
        <f>Questionnaire!$A$18</f>
        <v>1.4 Attractiveness</v>
      </c>
      <c r="B9" s="352">
        <f>Questionnaire!J21</f>
        <v>2.5</v>
      </c>
      <c r="C9" s="349" t="str">
        <f>IF(B9&lt;1.5,$L$6,IF(B9&lt;2.5,$L$5,IF(B9&lt;3.5,$L$4,IF(B9&lt;4.5,$L$3,"n/a"))))</f>
        <v>Substantial</v>
      </c>
      <c r="D9" s="353" t="str">
        <f>IF(H9&lt;B9,"↑",IF(H9&gt;B9,"↓","↔"))</f>
        <v>↑</v>
      </c>
      <c r="E9" s="4" t="s">
        <v>291</v>
      </c>
      <c r="F9" s="4" t="s">
        <v>292</v>
      </c>
      <c r="G9" s="4"/>
      <c r="H9" s="248">
        <v>0</v>
      </c>
      <c r="I9" s="259" t="str">
        <f>IF(H9&lt;1.5,$L$6,IF(H9&lt;2.5,$L$5,IF(H9&lt;3.5,$L$4,IF(H9&lt;4.5,$L$3,"n/a"))))</f>
        <v>Not at all</v>
      </c>
      <c r="L9" s="113"/>
    </row>
    <row r="10" spans="1:15" s="115" customFormat="1" ht="18" customHeight="1" thickTop="1" thickBot="1" x14ac:dyDescent="0.45">
      <c r="A10" s="61" t="s">
        <v>14</v>
      </c>
      <c r="B10" s="354">
        <f>IF(COUNT(B6:B9)=0,"n/a",(AVERAGE(B6:B9)))</f>
        <v>2.7</v>
      </c>
      <c r="C10" s="411" t="str">
        <f>IF(B10&lt;1.5,$L$6,IF(B10&lt;2.5,$L$5,IF(B10&lt;3.5,$L$4,IF(B10&lt;4.5,$L$3,"n/a"))))</f>
        <v>Substantial</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4">
      <c r="A11" s="62" t="str">
        <f>Questionnaire!$A$22</f>
        <v>2. LAND &amp; WATER RIGHTS</v>
      </c>
      <c r="B11" s="356"/>
      <c r="C11" s="356"/>
      <c r="D11" s="357"/>
      <c r="E11" s="63"/>
      <c r="F11" s="63"/>
      <c r="G11" s="63"/>
      <c r="H11" s="63"/>
      <c r="I11" s="291"/>
    </row>
    <row r="12" spans="1:15" s="112" customFormat="1" ht="18" customHeight="1" x14ac:dyDescent="0.35">
      <c r="A12" s="64" t="str">
        <f>Questionnaire!$A$23</f>
        <v xml:space="preserve">2.1 Adherence to VGGT </v>
      </c>
      <c r="B12" s="358">
        <f>Questionnaire!J26</f>
        <v>3.5</v>
      </c>
      <c r="C12" s="359" t="str">
        <f>IF(B12&lt;1.5,$L$6,IF(B12&lt;2.5,$L$5,IF(B12&lt;3.5,$L$4,IF(B12&lt;4.5,$L$3,"n/a"))))</f>
        <v>High</v>
      </c>
      <c r="D12" s="350" t="str">
        <f>IF(H12&lt;B12,"↑",IF(H12&gt;B12,"↓","↔"))</f>
        <v>↑</v>
      </c>
      <c r="E12" s="5" t="s">
        <v>283</v>
      </c>
      <c r="F12" s="1" t="s">
        <v>284</v>
      </c>
      <c r="G12" s="1"/>
      <c r="H12" s="246">
        <v>0</v>
      </c>
      <c r="I12" s="289" t="str">
        <f>IF(H12&lt;1.5,$L$6,IF(H12&lt;2.5,$L$5,IF(H12&lt;3.5,$L$4,IF(H12&lt;4.5,$L$3,"n/a"))))</f>
        <v>Not at all</v>
      </c>
    </row>
    <row r="13" spans="1:15" s="112" customFormat="1" ht="16.5" customHeight="1" x14ac:dyDescent="0.35">
      <c r="A13" s="65" t="str">
        <f>Questionnaire!$A$27</f>
        <v>2.2 Transparency, participation and consultation</v>
      </c>
      <c r="B13" s="360">
        <f>Questionnaire!J32</f>
        <v>2.75</v>
      </c>
      <c r="C13" s="351" t="str">
        <f>IF(B13&lt;1.5,$L$6,IF(B13&lt;2.5,$L$5,IF(B13&lt;3.5,$L$4,IF(B13&lt;4.5,$L$3,"n/a"))))</f>
        <v>Substantial</v>
      </c>
      <c r="D13" s="350" t="str">
        <f>IF(H13&lt;B13,"↑",IF(H13&gt;B13,"↓","↔"))</f>
        <v>↑</v>
      </c>
      <c r="E13" s="6" t="s">
        <v>283</v>
      </c>
      <c r="F13" s="3" t="s">
        <v>284</v>
      </c>
      <c r="G13" s="3"/>
      <c r="H13" s="247">
        <v>0</v>
      </c>
      <c r="I13" s="289" t="str">
        <f>IF(H13&lt;1.5,$L$6,IF(H13&lt;2.5,$L$5,IF(H13&lt;3.5,$L$4,IF(H13&lt;4.5,$L$3,"n/a"))))</f>
        <v>Not at all</v>
      </c>
    </row>
    <row r="14" spans="1:15" s="112" customFormat="1" ht="90" customHeight="1" thickBot="1" x14ac:dyDescent="0.4">
      <c r="A14" s="66" t="str">
        <f>Questionnaire!$A$33</f>
        <v>2.3  Equity,compensation and justice</v>
      </c>
      <c r="B14" s="361">
        <f>Questionnaire!J38</f>
        <v>2.3333333333333335</v>
      </c>
      <c r="C14" s="349" t="str">
        <f>IF(B14&lt;1.5,$L$6,IF(B14&lt;2.5,$L$5,IF(B14&lt;3.5,$L$4,IF(B14&lt;4.5,$L$3,"n/a"))))</f>
        <v>Moderate/Low</v>
      </c>
      <c r="D14" s="353" t="str">
        <f>IF(H14&lt;B14,"↑",IF(H14&gt;B14,"↓","↔"))</f>
        <v>↑</v>
      </c>
      <c r="E14" s="7" t="s">
        <v>295</v>
      </c>
      <c r="F14" s="4" t="s">
        <v>293</v>
      </c>
      <c r="G14" s="4" t="s">
        <v>294</v>
      </c>
      <c r="H14" s="248">
        <v>0</v>
      </c>
      <c r="I14" s="259" t="str">
        <f>IF(H14&lt;1.5,$L$6,IF(H14&lt;2.5,$L$5,IF(H14&lt;3.5,$L$4,IF(H14&lt;4.5,$L$3,"n/a"))))</f>
        <v>Not at all</v>
      </c>
    </row>
    <row r="15" spans="1:15" s="109" customFormat="1" ht="13.5" thickTop="1" thickBot="1" x14ac:dyDescent="0.4">
      <c r="A15" s="67" t="s">
        <v>14</v>
      </c>
      <c r="B15" s="362">
        <f>IF(COUNT(B12:B14)=0,"n/a",(AVERAGE(B12:B14)))</f>
        <v>2.8611111111111112</v>
      </c>
      <c r="C15" s="363" t="str">
        <f>IF(B15&lt;1.5,$L$6,IF(B15&lt;2.5,$L$5,IF(B15&lt;3.5,$L$4,IF(B15&lt;4.5,$L$3,"n/a"))))</f>
        <v>Substantial</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4">
      <c r="A16" s="68" t="str">
        <f>Questionnaire!$A$39</f>
        <v>3. GENDER EQUALITY</v>
      </c>
      <c r="B16" s="356"/>
      <c r="C16" s="356"/>
      <c r="D16" s="356"/>
      <c r="E16" s="69"/>
      <c r="F16" s="69"/>
      <c r="G16" s="69"/>
      <c r="H16" s="69"/>
      <c r="I16" s="292"/>
    </row>
    <row r="17" spans="1:9" s="112" customFormat="1" ht="53.55" customHeight="1" x14ac:dyDescent="0.35">
      <c r="A17" s="70" t="str">
        <f>Questionnaire!$A$40</f>
        <v>3.1 Economic activities</v>
      </c>
      <c r="B17" s="358">
        <f>Questionnaire!J43</f>
        <v>2.5</v>
      </c>
      <c r="C17" s="359" t="str">
        <f t="shared" ref="C17:C22" si="0">IF(B17&lt;1.5,$L$6,IF(B17&lt;2.5,$L$5,IF(B17&lt;3.5,$L$4,IF(B17&lt;4.5,$L$3,"n/a"))))</f>
        <v>Substantial</v>
      </c>
      <c r="D17" s="350" t="str">
        <f>IF(H17&lt;B17,"↑",IF(H17&gt;B17,"↓","↔"))</f>
        <v>↑</v>
      </c>
      <c r="E17" s="5" t="s">
        <v>323</v>
      </c>
      <c r="F17" s="1" t="s">
        <v>296</v>
      </c>
      <c r="G17" s="1" t="s">
        <v>297</v>
      </c>
      <c r="H17" s="246">
        <v>0</v>
      </c>
      <c r="I17" s="289" t="str">
        <f t="shared" ref="I17:I22" si="1">IF(H17&lt;1.5,$L$6,IF(H17&lt;2.5,$L$5,IF(H17&lt;3.5,$L$4,IF(H17&lt;4.5,$L$3,"n/a"))))</f>
        <v>Not at all</v>
      </c>
    </row>
    <row r="18" spans="1:9" s="112" customFormat="1" ht="94.5" x14ac:dyDescent="0.35">
      <c r="A18" s="70" t="str">
        <f>Questionnaire!$A$44</f>
        <v>3.2 Access to resources and services</v>
      </c>
      <c r="B18" s="360">
        <f>Questionnaire!J49</f>
        <v>2.75</v>
      </c>
      <c r="C18" s="364" t="str">
        <f t="shared" si="0"/>
        <v>Substantial</v>
      </c>
      <c r="D18" s="350" t="str">
        <f t="shared" ref="D18:D20" si="2">IF(H18&lt;B18,"↑",IF(H18&gt;B18,"↓","↔"))</f>
        <v>↑</v>
      </c>
      <c r="E18" s="6" t="s">
        <v>298</v>
      </c>
      <c r="F18" s="3" t="s">
        <v>299</v>
      </c>
      <c r="G18" s="3" t="s">
        <v>300</v>
      </c>
      <c r="H18" s="247">
        <v>0</v>
      </c>
      <c r="I18" s="289" t="str">
        <f t="shared" si="1"/>
        <v>Not at all</v>
      </c>
    </row>
    <row r="19" spans="1:9" s="112" customFormat="1" ht="40.5" customHeight="1" x14ac:dyDescent="0.35">
      <c r="A19" s="70" t="str">
        <f>Questionnaire!$A$50</f>
        <v>3.3 Decision making</v>
      </c>
      <c r="B19" s="360">
        <f>Questionnaire!J56</f>
        <v>2.5</v>
      </c>
      <c r="C19" s="351" t="str">
        <f t="shared" si="0"/>
        <v>Substantial</v>
      </c>
      <c r="D19" s="365" t="str">
        <f t="shared" si="2"/>
        <v>↑</v>
      </c>
      <c r="E19" s="251" t="s">
        <v>303</v>
      </c>
      <c r="F19" s="3" t="s">
        <v>301</v>
      </c>
      <c r="G19" s="252" t="s">
        <v>284</v>
      </c>
      <c r="H19" s="250">
        <v>0</v>
      </c>
      <c r="I19" s="289" t="str">
        <f t="shared" si="1"/>
        <v>Not at all</v>
      </c>
    </row>
    <row r="20" spans="1:9" s="112" customFormat="1" ht="13.5" x14ac:dyDescent="0.35">
      <c r="A20" s="70" t="str">
        <f>Questionnaire!$A$57</f>
        <v>3.4 Leadership and empowerment</v>
      </c>
      <c r="B20" s="360">
        <f>Questionnaire!J62</f>
        <v>3.75</v>
      </c>
      <c r="C20" s="349" t="str">
        <f t="shared" si="0"/>
        <v>High</v>
      </c>
      <c r="D20" s="350" t="str">
        <f t="shared" si="2"/>
        <v>↑</v>
      </c>
      <c r="E20" s="84" t="s">
        <v>284</v>
      </c>
      <c r="F20" s="85" t="s">
        <v>284</v>
      </c>
      <c r="G20" s="85" t="s">
        <v>284</v>
      </c>
      <c r="H20" s="247">
        <v>0</v>
      </c>
      <c r="I20" s="289" t="str">
        <f t="shared" si="1"/>
        <v>Not at all</v>
      </c>
    </row>
    <row r="21" spans="1:9" s="112" customFormat="1" ht="54.4" thickBot="1" x14ac:dyDescent="0.4">
      <c r="A21" s="71" t="str">
        <f>Questionnaire!$A$63</f>
        <v>3.5 Hardship and division of labour</v>
      </c>
      <c r="B21" s="361">
        <f>Questionnaire!J66</f>
        <v>2</v>
      </c>
      <c r="C21" s="366" t="str">
        <f t="shared" si="0"/>
        <v>Moderate/Low</v>
      </c>
      <c r="D21" s="353" t="str">
        <f>IF(H21&lt;B21,"↑",IF(H21&gt;B21,"↓","↔"))</f>
        <v>↑</v>
      </c>
      <c r="E21" s="7" t="s">
        <v>304</v>
      </c>
      <c r="F21" s="4" t="s">
        <v>302</v>
      </c>
      <c r="G21" s="85" t="s">
        <v>284</v>
      </c>
      <c r="H21" s="248">
        <v>0</v>
      </c>
      <c r="I21" s="259" t="str">
        <f t="shared" si="1"/>
        <v>Not at all</v>
      </c>
    </row>
    <row r="22" spans="1:9" s="109" customFormat="1" ht="13.5" thickTop="1" thickBot="1" x14ac:dyDescent="0.4">
      <c r="A22" s="83" t="s">
        <v>14</v>
      </c>
      <c r="B22" s="362">
        <f>IF(COUNT(B17:B21)=0,"n/a",(AVERAGE(B17:B21)))</f>
        <v>2.7</v>
      </c>
      <c r="C22" s="367" t="str">
        <f t="shared" si="0"/>
        <v>Substantial</v>
      </c>
      <c r="D22" s="355" t="str">
        <f>IF(H22&lt;B22,"↑",IF(H22&gt;B22,"↓","↔"))</f>
        <v>↑</v>
      </c>
      <c r="E22" s="114"/>
      <c r="F22" s="114"/>
      <c r="G22" s="114"/>
      <c r="H22" s="10">
        <f>AVERAGE(H17:H21)</f>
        <v>0</v>
      </c>
      <c r="I22" s="288" t="str">
        <f t="shared" si="1"/>
        <v>Not at all</v>
      </c>
    </row>
    <row r="23" spans="1:9" s="112" customFormat="1" ht="15" customHeight="1" thickBot="1" x14ac:dyDescent="0.4">
      <c r="A23" s="54" t="str">
        <f>Questionnaire!$A$67</f>
        <v>4. FOOD AND NUTRITION SECURITY</v>
      </c>
      <c r="B23" s="356"/>
      <c r="C23" s="356"/>
      <c r="D23" s="356"/>
      <c r="E23" s="72"/>
      <c r="F23" s="72"/>
      <c r="G23" s="72"/>
      <c r="H23" s="72"/>
      <c r="I23" s="293"/>
    </row>
    <row r="24" spans="1:9" s="112" customFormat="1" ht="38.549999999999997" customHeight="1" thickBot="1" x14ac:dyDescent="0.4">
      <c r="A24" s="73" t="str">
        <f>Questionnaire!$A$68</f>
        <v xml:space="preserve">4.1 Availability of food </v>
      </c>
      <c r="B24" s="358">
        <f>Questionnaire!J71</f>
        <v>3</v>
      </c>
      <c r="C24" s="359" t="str">
        <f>IF(B24&lt;1.5,$L$6,IF(B24&lt;2.5,$L$5,IF(B24&lt;3.5,$L$4,IF(B24&lt;4.5,$L$3,"n/a"))))</f>
        <v>Substantial</v>
      </c>
      <c r="D24" s="347" t="str">
        <f>IF(H24&lt;B24,"↑",IF(H24&gt;B24,"↓","↔"))</f>
        <v>↑</v>
      </c>
      <c r="E24" s="5" t="s">
        <v>305</v>
      </c>
      <c r="F24" s="1" t="s">
        <v>306</v>
      </c>
      <c r="G24" s="1" t="s">
        <v>284</v>
      </c>
      <c r="H24" s="246">
        <v>0</v>
      </c>
      <c r="I24" s="289" t="str">
        <f>IF(H24&lt;1.5,$L$6,IF(H24&lt;2.5,$L$5,IF(H24&lt;3.5,$L$4,IF(H24&lt;4.5,$L$3,"n/a"))))</f>
        <v>Not at all</v>
      </c>
    </row>
    <row r="25" spans="1:9" s="112" customFormat="1" ht="49.5" customHeight="1" x14ac:dyDescent="0.35">
      <c r="A25" s="74" t="str">
        <f>Questionnaire!$A$72</f>
        <v xml:space="preserve">4.2 Accessibility of food </v>
      </c>
      <c r="B25" s="360">
        <f>Questionnaire!J75</f>
        <v>2</v>
      </c>
      <c r="C25" s="351" t="str">
        <f>IF(B25&lt;1.5,$L$6,IF(B25&lt;2.5,$L$5,IF(B25&lt;3.5,$L$4,IF(B25&lt;4.5,$L$3,"n/a"))))</f>
        <v>Moderate/Low</v>
      </c>
      <c r="D25" s="350" t="str">
        <f>IF(H25&lt;B25,"↑",IF(H25&gt;B25,"↓","↔"))</f>
        <v>↑</v>
      </c>
      <c r="E25" s="5" t="s">
        <v>307</v>
      </c>
      <c r="F25" s="3" t="s">
        <v>308</v>
      </c>
      <c r="G25" s="3" t="s">
        <v>284</v>
      </c>
      <c r="H25" s="247">
        <v>0</v>
      </c>
      <c r="I25" s="289" t="str">
        <f>IF(H25&lt;1.5,$L$6,IF(H25&lt;2.5,$L$5,IF(H25&lt;3.5,$L$4,IF(H25&lt;4.5,$L$3,"n/a"))))</f>
        <v>Not at all</v>
      </c>
    </row>
    <row r="26" spans="1:9" s="112" customFormat="1" ht="26" customHeight="1" x14ac:dyDescent="0.35">
      <c r="A26" s="75" t="str">
        <f>Questionnaire!$A$76</f>
        <v xml:space="preserve">4.3 Utilisation and nutritional adequacy </v>
      </c>
      <c r="B26" s="360">
        <f>Questionnaire!J80</f>
        <v>4</v>
      </c>
      <c r="C26" s="351" t="str">
        <f>IF(B26&lt;1.5,$L$6,IF(B26&lt;2.5,$L$5,IF(B26&lt;3.5,$L$4,IF(B26&lt;4.5,$L$3,"n/a"))))</f>
        <v>High</v>
      </c>
      <c r="D26" s="350" t="str">
        <f>IF(H26&lt;B26,"↑",IF(H26&gt;B26,"↓","↔"))</f>
        <v>↑</v>
      </c>
      <c r="E26" s="6" t="s">
        <v>284</v>
      </c>
      <c r="F26" s="3" t="s">
        <v>284</v>
      </c>
      <c r="G26" s="3" t="s">
        <v>284</v>
      </c>
      <c r="H26" s="247">
        <v>0</v>
      </c>
      <c r="I26" s="289" t="str">
        <f>IF(H26&lt;1.5,$L$6,IF(H26&lt;2.5,$L$5,IF(H26&lt;3.5,$L$4,IF(H26&lt;4.5,$L$3,"n/a"))))</f>
        <v>Not at all</v>
      </c>
    </row>
    <row r="27" spans="1:9" s="112" customFormat="1" ht="42" customHeight="1" thickBot="1" x14ac:dyDescent="0.4">
      <c r="A27" s="76" t="str">
        <f>Questionnaire!$A$81</f>
        <v xml:space="preserve">4.4 Stability </v>
      </c>
      <c r="B27" s="361">
        <f>Questionnaire!J84</f>
        <v>3</v>
      </c>
      <c r="C27" s="349" t="str">
        <f>IF(B27&lt;1.5,$L$6,IF(B27&lt;2.5,$L$5,IF(B27&lt;3.5,$L$4,IF(B27&lt;4.5,$L$3,"n/a"))))</f>
        <v>Substantial</v>
      </c>
      <c r="D27" s="353" t="str">
        <f>IF(H27&lt;B27,"↑",IF(H27&gt;B27,"↓","↔"))</f>
        <v>↑</v>
      </c>
      <c r="E27" s="7" t="s">
        <v>309</v>
      </c>
      <c r="F27" s="4" t="s">
        <v>310</v>
      </c>
      <c r="G27" s="4"/>
      <c r="H27" s="248">
        <v>0</v>
      </c>
      <c r="I27" s="259" t="str">
        <f>IF(H27&lt;1.5,$L$6,IF(H27&lt;2.5,$L$5,IF(H27&lt;3.5,$L$4,IF(H27&lt;4.5,$L$3,"n/a"))))</f>
        <v>Not at all</v>
      </c>
    </row>
    <row r="28" spans="1:9" s="109" customFormat="1" ht="13.5" thickTop="1" thickBot="1" x14ac:dyDescent="0.4">
      <c r="A28" s="77" t="s">
        <v>14</v>
      </c>
      <c r="B28" s="362">
        <f>IF(COUNT(B24:B27)=0,"n/a",(AVERAGE(B24:B27)))</f>
        <v>3</v>
      </c>
      <c r="C28" s="363" t="str">
        <f>IF(B28&lt;1.5,$L$6,IF(B28&lt;2.5,$L$5,IF(B28&lt;3.5,$L$4,IF(B28&lt;4.5,$L$3,"n/a"))))</f>
        <v>Substantial</v>
      </c>
      <c r="D28" s="355" t="str">
        <f>IF(H28&lt;B28,"↑",IF(H28&gt;B28,"↓","↔"))</f>
        <v>↑</v>
      </c>
      <c r="E28" s="114"/>
      <c r="F28" s="114"/>
      <c r="G28" s="114"/>
      <c r="H28" s="10">
        <f>AVERAGE(H24:H27)</f>
        <v>0</v>
      </c>
      <c r="I28" s="288" t="str">
        <f>IF(H28&lt;1.5,$L$6,IF(H28&lt;2.5,$L$5,IF(H28&lt;3.5,$L$4,IF(H28&lt;4.5,$L$3,"n/a"))))</f>
        <v>Not at all</v>
      </c>
    </row>
    <row r="29" spans="1:9" s="109" customFormat="1" ht="13.5" thickBot="1" x14ac:dyDescent="0.4">
      <c r="A29" s="317" t="str">
        <f>Questionnaire!$A$85</f>
        <v>5. SOCIAL CAPITAL</v>
      </c>
      <c r="B29" s="368"/>
      <c r="C29" s="369"/>
      <c r="D29" s="369"/>
      <c r="E29" s="309"/>
      <c r="F29" s="309"/>
      <c r="G29" s="309"/>
      <c r="H29" s="310"/>
      <c r="I29" s="311"/>
    </row>
    <row r="30" spans="1:9" s="109" customFormat="1" ht="17.55" customHeight="1" x14ac:dyDescent="0.35">
      <c r="A30" s="314" t="str">
        <f>Questionnaire!$A$86</f>
        <v>5.1 Strength of producer organisations</v>
      </c>
      <c r="B30" s="370">
        <f>Questionnaire!J91</f>
        <v>3</v>
      </c>
      <c r="C30" s="346" t="str">
        <f>IF(B30&lt;1.5,$L$6,IF(B30&lt;2.5,$L$5,IF(B30&lt;3.5,$L$4,IF(B30&lt;4.5,$L$3,"n/a"))))</f>
        <v>Substantial</v>
      </c>
      <c r="D30" s="347" t="str">
        <f t="shared" ref="D30:D32" si="3">IF(H30&lt;B30,"↑",IF(H30&gt;B30,"↓","↔"))</f>
        <v>↑</v>
      </c>
      <c r="E30" s="414" t="s">
        <v>311</v>
      </c>
      <c r="F30" s="415"/>
      <c r="G30" s="416"/>
      <c r="H30" s="246">
        <v>0</v>
      </c>
      <c r="I30" s="289" t="str">
        <f>IF(H30&lt;1.5,$L$6,IF(H30&lt;2.5,$L$5,IF(H30&lt;3.5,$L$4,IF(H30&lt;4.5,$L$3,"n/a"))))</f>
        <v>Not at all</v>
      </c>
    </row>
    <row r="31" spans="1:9" s="109" customFormat="1" x14ac:dyDescent="0.35">
      <c r="A31" s="315" t="str">
        <f>Questionnaire!$A$92</f>
        <v>5.2 Information and confidence</v>
      </c>
      <c r="B31" s="371">
        <f>Questionnaire!J95</f>
        <v>2</v>
      </c>
      <c r="C31" s="351" t="str">
        <f>IF(B31&lt;1.5,$L$6,IF(B31&lt;2.5,$L$5,IF(B31&lt;3.5,$L$4,IF(B31&lt;4.5,$L$3,"n/a"))))</f>
        <v>Moderate/Low</v>
      </c>
      <c r="D31" s="364" t="str">
        <f t="shared" si="3"/>
        <v>↑</v>
      </c>
      <c r="E31" s="417" t="s">
        <v>312</v>
      </c>
      <c r="F31" s="418" t="s">
        <v>313</v>
      </c>
      <c r="G31" s="419"/>
      <c r="H31" s="246">
        <v>0</v>
      </c>
      <c r="I31" s="289" t="str">
        <f>IF(H31&lt;1.5,$L$6,IF(H31&lt;2.5,$L$5,IF(H31&lt;3.5,$L$4,IF(H31&lt;4.5,$L$3,"n/a"))))</f>
        <v>Not at all</v>
      </c>
    </row>
    <row r="32" spans="1:9" s="109" customFormat="1" ht="13.15" thickBot="1" x14ac:dyDescent="0.4">
      <c r="A32" s="316" t="str">
        <f>Questionnaire!$A$96</f>
        <v>5.3 Social involvement</v>
      </c>
      <c r="B32" s="372">
        <f>Questionnaire!J100</f>
        <v>2.3333333333333335</v>
      </c>
      <c r="C32" s="349" t="str">
        <f>IF(B32&lt;1.5,$L$6,IF(B32&lt;2.5,$L$5,IF(B32&lt;3.5,$L$4,IF(B32&lt;4.5,$L$3,"n/a"))))</f>
        <v>Moderate/Low</v>
      </c>
      <c r="D32" s="366" t="str">
        <f t="shared" si="3"/>
        <v>↑</v>
      </c>
      <c r="E32" s="420" t="s">
        <v>314</v>
      </c>
      <c r="F32" s="421"/>
      <c r="G32" s="422"/>
      <c r="H32" s="248">
        <v>0</v>
      </c>
      <c r="I32" s="255" t="str">
        <f>IF(H32&lt;1.5,$L$6,IF(H32&lt;2.5,$L$5,IF(H32&lt;3.5,$L$4,IF(H32&lt;4.5,$L$3,"n/a"))))</f>
        <v>Not at all</v>
      </c>
    </row>
    <row r="33" spans="1:9" s="109" customFormat="1" ht="13.5" thickTop="1" thickBot="1" x14ac:dyDescent="0.4">
      <c r="A33" s="312" t="s">
        <v>14</v>
      </c>
      <c r="B33" s="362">
        <f>IF(COUNT(B30:B32)=0,"n/a",(AVERAGE(B30:B32)))</f>
        <v>2.4444444444444446</v>
      </c>
      <c r="C33" s="363" t="str">
        <f>IF(B33&lt;1.5,$L$6,IF(B33&lt;2.5,$L$5,IF(B33&lt;3.5,$L$4,IF(B33&lt;4.5,$L$3,"n/a"))))</f>
        <v>Moderate/Low</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4">
      <c r="A34" s="78" t="str">
        <f>Questionnaire!$A$101</f>
        <v>6. LIVING CONDITIONS</v>
      </c>
      <c r="B34" s="373"/>
      <c r="C34" s="374"/>
      <c r="D34" s="374"/>
      <c r="E34" s="80"/>
      <c r="F34" s="80"/>
      <c r="G34" s="80"/>
      <c r="H34" s="79"/>
      <c r="I34" s="294"/>
    </row>
    <row r="35" spans="1:9" s="112" customFormat="1" ht="15" customHeight="1" thickBot="1" x14ac:dyDescent="0.4">
      <c r="A35" s="256" t="str">
        <f>Questionnaire!$A$102</f>
        <v>6.1 Health services</v>
      </c>
      <c r="B35" s="375">
        <f>Questionnaire!J106</f>
        <v>3</v>
      </c>
      <c r="C35" s="359" t="str">
        <f>IF(B35&lt;1.5,$L$6,IF(B35&lt;2.5,$L$5,IF(B35&lt;3.5,$L$4,IF(B35&lt;4.5,$L$3,"n/a"))))</f>
        <v>Substantial</v>
      </c>
      <c r="D35" s="376" t="str">
        <f>IF(H35&lt;B35,"↑",IF(H35&gt;B35,"↓","↔"))</f>
        <v>↑</v>
      </c>
      <c r="E35" s="5" t="s">
        <v>284</v>
      </c>
      <c r="F35" s="253" t="s">
        <v>284</v>
      </c>
      <c r="G35" s="5"/>
      <c r="H35" s="249">
        <v>0</v>
      </c>
      <c r="I35" s="289" t="str">
        <f>IF(H35&lt;1.5,$L$6,IF(H35&lt;2.5,$L$5,IF(H35&lt;3.5,$L$4,IF(H35&lt;4.5,$L$3,"n/a"))))</f>
        <v>Not at all</v>
      </c>
    </row>
    <row r="36" spans="1:9" s="112" customFormat="1" ht="15" customHeight="1" thickTop="1" thickBot="1" x14ac:dyDescent="0.4">
      <c r="A36" s="81" t="str">
        <f>Questionnaire!$A$107</f>
        <v>6.2 Housing</v>
      </c>
      <c r="B36" s="360">
        <f>Questionnaire!J110</f>
        <v>3</v>
      </c>
      <c r="C36" s="351" t="str">
        <f>IF(B36&lt;1.5,$L$6,IF(B36&lt;2.5,$L$5,IF(B36&lt;3.5,$L$4,IF(B36&lt;4.5,$L$3,"n/a"))))</f>
        <v>Substantial</v>
      </c>
      <c r="D36" s="351" t="str">
        <f>IF(H36&lt;B36,"↑",IF(H36&gt;B36,"↓","↔"))</f>
        <v>↑</v>
      </c>
      <c r="E36" s="6" t="s">
        <v>284</v>
      </c>
      <c r="F36" s="254" t="s">
        <v>284</v>
      </c>
      <c r="G36" s="6"/>
      <c r="H36" s="249">
        <v>0</v>
      </c>
      <c r="I36" s="289" t="str">
        <f>IF(H36&lt;1.5,$L$6,IF(H36&lt;2.5,$L$5,IF(H36&lt;3.5,$L$4,IF(H36&lt;4.5,$L$3,"n/a"))))</f>
        <v>Not at all</v>
      </c>
    </row>
    <row r="37" spans="1:9" s="112" customFormat="1" ht="31.05" customHeight="1" thickTop="1" thickBot="1" x14ac:dyDescent="0.4">
      <c r="A37" s="257" t="str">
        <f>Questionnaire!$A$111</f>
        <v>6.3 Education and training</v>
      </c>
      <c r="B37" s="375">
        <f>Questionnaire!J115</f>
        <v>2.3333333333333335</v>
      </c>
      <c r="C37" s="351" t="str">
        <f>IF(B37&lt;1.5,$L$6,IF(B37&lt;2.5,$L$5,IF(B37&lt;3.5,$L$4,IF(B37&lt;4.5,$L$3,"n/a"))))</f>
        <v>Moderate/Low</v>
      </c>
      <c r="D37" s="376" t="str">
        <f>IF(H37&lt;B37,"↑",IF(H37&gt;B37,"↓","↔"))</f>
        <v>↑</v>
      </c>
      <c r="E37" s="6" t="s">
        <v>315</v>
      </c>
      <c r="F37" s="254" t="s">
        <v>316</v>
      </c>
      <c r="G37" s="6"/>
      <c r="H37" s="249">
        <v>0</v>
      </c>
      <c r="I37" s="289" t="str">
        <f>IF(H37&lt;1.5,$L$6,IF(H37&lt;2.5,$L$5,IF(H37&lt;3.5,$L$4,IF(H37&lt;4.5,$L$3,"n/a"))))</f>
        <v>Not at all</v>
      </c>
    </row>
    <row r="38" spans="1:9" s="112" customFormat="1" ht="15" customHeight="1" thickTop="1" thickBot="1" x14ac:dyDescent="0.4">
      <c r="A38" s="258" t="str">
        <f>Questionnaire!$A$116</f>
        <v>6.4 Mobility ??????</v>
      </c>
      <c r="B38" s="361">
        <f>Questionnaire!J120</f>
        <v>2</v>
      </c>
      <c r="C38" s="349" t="str">
        <f>IF(B38&lt;1.5,$L$6,IF(B38&lt;2.5,$L$5,IF(B38&lt;3.5,$L$4,IF(B38&lt;4.5,$L$3,"n/a"))))</f>
        <v>Moderate/Low</v>
      </c>
      <c r="D38" s="366" t="str">
        <f>IF(H38&lt;B38,"↑",IF(H38&gt;B38,"↓","↔"))</f>
        <v>↑</v>
      </c>
      <c r="E38" s="8" t="s">
        <v>317</v>
      </c>
      <c r="F38" s="9" t="s">
        <v>318</v>
      </c>
      <c r="G38" s="9"/>
      <c r="H38" s="249">
        <v>0</v>
      </c>
      <c r="I38" s="259" t="str">
        <f>IF(H38&lt;1.5,$L$6,IF(H38&lt;2.5,$L$5,IF(H38&lt;3.5,$L$4,IF(H38&lt;4.5,$L$3,"n/a"))))</f>
        <v>Not at all</v>
      </c>
    </row>
    <row r="39" spans="1:9" s="109" customFormat="1" ht="13.5" thickTop="1" thickBot="1" x14ac:dyDescent="0.4">
      <c r="A39" s="82" t="s">
        <v>14</v>
      </c>
      <c r="B39" s="354">
        <f>IF(COUNT(B35:B38)=0,"n/a",(AVERAGE(B35:B38)))</f>
        <v>2.5833333333333335</v>
      </c>
      <c r="C39" s="363" t="str">
        <f>IF(B39&lt;1.5,$L$6,IF(B39&lt;2.5,$L$5,IF(B39&lt;3.5,$L$4,IF(B39&lt;4.5,$L$3,"n/a"))))</f>
        <v>Substantial</v>
      </c>
      <c r="D39" s="355" t="str">
        <f>IF(H39&lt;B39,"↑",IF(H39&gt;B39,"↓","↔"))</f>
        <v>↑</v>
      </c>
      <c r="E39" s="114"/>
      <c r="F39" s="114"/>
      <c r="G39" s="114"/>
      <c r="H39" s="10">
        <f>AVERAGE(H35:H38)</f>
        <v>0</v>
      </c>
      <c r="I39" s="295" t="str">
        <f>IF(H39&lt;1.5,$L$6,IF(H39&lt;2.5,$L$5,IF(H39&lt;3.5,$L$4,IF(H39&lt;4.5,$L$3,"n/a"))))</f>
        <v>Not at all</v>
      </c>
    </row>
    <row r="40" spans="1:9" x14ac:dyDescent="0.35">
      <c r="B40" s="284"/>
      <c r="C40" s="287"/>
      <c r="I40" s="287"/>
    </row>
    <row r="41" spans="1:9" x14ac:dyDescent="0.35">
      <c r="C41" s="117"/>
    </row>
    <row r="44" spans="1:9" x14ac:dyDescent="0.35">
      <c r="D44" s="95"/>
      <c r="I44" s="95"/>
    </row>
    <row r="45" spans="1:9" x14ac:dyDescent="0.35">
      <c r="F45" s="118"/>
    </row>
    <row r="46" spans="1:9" x14ac:dyDescent="0.35">
      <c r="B46" s="283"/>
    </row>
    <row r="52" spans="2:2" x14ac:dyDescent="0.35">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2 C22:I22 C28:I32 A23:I27 A16:I21">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zoomScale="80" zoomScaleNormal="80" zoomScaleSheetLayoutView="100" workbookViewId="0">
      <pane ySplit="2" topLeftCell="A108" activePane="bottomLeft" state="frozen"/>
      <selection pane="bottomLeft" activeCell="C108" sqref="C108"/>
    </sheetView>
  </sheetViews>
  <sheetFormatPr baseColWidth="10" defaultColWidth="8.796875" defaultRowHeight="12.75" x14ac:dyDescent="0.35"/>
  <cols>
    <col min="1" max="1" width="18" style="95" customWidth="1"/>
    <col min="2" max="2" width="29" style="95" customWidth="1"/>
    <col min="3" max="3" width="30.53125" style="170" customWidth="1"/>
    <col min="4" max="4" width="14.46484375" style="171" customWidth="1"/>
    <col min="5" max="6" width="7.46484375" style="26" customWidth="1"/>
    <col min="7" max="7" width="1.19921875" style="26" customWidth="1"/>
    <col min="8" max="8" width="7.46484375" style="26" customWidth="1"/>
    <col min="9" max="9" width="12.53125" style="116" customWidth="1"/>
    <col min="10" max="10" width="12.265625" style="116" customWidth="1"/>
    <col min="11" max="11" width="65.796875" style="95" customWidth="1"/>
    <col min="12" max="12" width="15.53125" style="322" customWidth="1"/>
    <col min="13" max="13" width="13.46484375" style="95" hidden="1" customWidth="1"/>
    <col min="14" max="14" width="14.796875" style="95" hidden="1" customWidth="1"/>
    <col min="15" max="15" width="11.19921875" style="95" hidden="1" customWidth="1"/>
    <col min="16" max="16" width="13.796875" style="95" customWidth="1"/>
    <col min="17" max="16384" width="8.796875" style="95"/>
  </cols>
  <sheetData>
    <row r="1" spans="1:15" ht="21" customHeight="1" thickBot="1" x14ac:dyDescent="0.5">
      <c r="A1" s="380" t="s">
        <v>27</v>
      </c>
      <c r="B1" s="381" t="str">
        <f>Profile!F1</f>
        <v>Ananas</v>
      </c>
      <c r="C1" s="379" t="s">
        <v>22</v>
      </c>
      <c r="D1" s="471" t="str">
        <f>Profile!E2</f>
        <v>Bénin</v>
      </c>
      <c r="E1" s="472"/>
      <c r="F1" s="377" t="s">
        <v>26</v>
      </c>
      <c r="G1" s="382"/>
      <c r="H1" s="383"/>
      <c r="I1" s="384"/>
      <c r="J1" s="378">
        <f>Profile!B3</f>
        <v>43678</v>
      </c>
      <c r="K1" s="119"/>
      <c r="L1" s="385" t="s">
        <v>177</v>
      </c>
    </row>
    <row r="2" spans="1:15" s="108" customFormat="1" ht="15" customHeight="1" thickBot="1" x14ac:dyDescent="0.4">
      <c r="A2" s="555" t="s">
        <v>0</v>
      </c>
      <c r="B2" s="556"/>
      <c r="C2" s="386" t="s">
        <v>2</v>
      </c>
      <c r="D2" s="386" t="s">
        <v>87</v>
      </c>
      <c r="E2" s="386" t="s">
        <v>88</v>
      </c>
      <c r="F2" s="555" t="s">
        <v>86</v>
      </c>
      <c r="G2" s="556"/>
      <c r="H2" s="556"/>
      <c r="I2" s="556"/>
      <c r="J2" s="556"/>
      <c r="K2" s="556"/>
      <c r="L2" s="387"/>
      <c r="M2" s="113"/>
    </row>
    <row r="3" spans="1:15" s="108" customFormat="1" ht="24.75" customHeight="1" thickBot="1" x14ac:dyDescent="0.45">
      <c r="A3" s="120" t="s">
        <v>213</v>
      </c>
      <c r="B3" s="121"/>
      <c r="C3" s="121"/>
      <c r="D3" s="121"/>
      <c r="E3" s="121"/>
      <c r="F3" s="121"/>
      <c r="G3" s="121"/>
      <c r="H3" s="121"/>
      <c r="I3" s="121"/>
      <c r="J3" s="121"/>
      <c r="K3" s="121"/>
      <c r="L3" s="388"/>
      <c r="N3" s="122" t="s">
        <v>4</v>
      </c>
      <c r="O3" s="108">
        <v>4.5</v>
      </c>
    </row>
    <row r="4" spans="1:15" s="108" customFormat="1" ht="21" customHeight="1" x14ac:dyDescent="0.4">
      <c r="A4" s="123" t="s">
        <v>29</v>
      </c>
      <c r="B4" s="124"/>
      <c r="C4" s="124"/>
      <c r="D4" s="124"/>
      <c r="E4" s="124"/>
      <c r="F4" s="124"/>
      <c r="G4" s="124"/>
      <c r="H4" s="124"/>
      <c r="I4" s="124"/>
      <c r="J4" s="124"/>
      <c r="K4" s="124"/>
      <c r="L4" s="388"/>
      <c r="N4" s="122" t="s">
        <v>5</v>
      </c>
      <c r="O4" s="108">
        <v>3.5</v>
      </c>
    </row>
    <row r="5" spans="1:15" s="108" customFormat="1" ht="60.75" customHeight="1" x14ac:dyDescent="0.35">
      <c r="A5" s="531" t="s">
        <v>71</v>
      </c>
      <c r="B5" s="531"/>
      <c r="C5" s="39"/>
      <c r="D5" s="50" t="s">
        <v>5</v>
      </c>
      <c r="E5" s="125">
        <f>IF(D5=$N$6,1,IF(D5=$N$5,2,IF(D5=$N$4,3,IF(D5=$N$3,4,"n/a"))))</f>
        <v>3</v>
      </c>
      <c r="F5" s="532" t="s">
        <v>219</v>
      </c>
      <c r="G5" s="532"/>
      <c r="H5" s="532"/>
      <c r="I5" s="532"/>
      <c r="J5" s="532"/>
      <c r="K5" s="532"/>
      <c r="L5" s="388"/>
      <c r="N5" s="113" t="s">
        <v>42</v>
      </c>
      <c r="O5" s="109">
        <v>2.5</v>
      </c>
    </row>
    <row r="6" spans="1:15" s="108" customFormat="1" ht="31.5" customHeight="1" x14ac:dyDescent="0.35">
      <c r="A6" s="531" t="s">
        <v>30</v>
      </c>
      <c r="B6" s="531"/>
      <c r="C6" s="39"/>
      <c r="D6" s="50" t="s">
        <v>5</v>
      </c>
      <c r="E6" s="125">
        <f>IF(D6=$N$6,1,IF(D6=$N$5,2,IF(D6=$N$4,3,IF(D6=$N$3,4,"n/a"))))</f>
        <v>3</v>
      </c>
      <c r="F6" s="532" t="s">
        <v>220</v>
      </c>
      <c r="G6" s="532"/>
      <c r="H6" s="532"/>
      <c r="I6" s="532"/>
      <c r="J6" s="532"/>
      <c r="K6" s="532"/>
      <c r="L6" s="388"/>
      <c r="N6" s="113" t="s">
        <v>79</v>
      </c>
      <c r="O6" s="109">
        <v>1.5</v>
      </c>
    </row>
    <row r="7" spans="1:15" s="108" customFormat="1" ht="63" customHeight="1" x14ac:dyDescent="0.4">
      <c r="A7" s="531" t="s">
        <v>186</v>
      </c>
      <c r="B7" s="531"/>
      <c r="C7" s="39"/>
      <c r="D7" s="50" t="s">
        <v>5</v>
      </c>
      <c r="E7" s="125">
        <f>IF(D7=$N$6,1,IF(D7=$N$5,2,IF(D7=$N$4,3,IF(D7=$N$3,4,"n/a"))))</f>
        <v>3</v>
      </c>
      <c r="F7" s="532" t="s">
        <v>221</v>
      </c>
      <c r="G7" s="532"/>
      <c r="H7" s="532"/>
      <c r="I7" s="532"/>
      <c r="J7" s="532"/>
      <c r="K7" s="532"/>
      <c r="L7" s="388"/>
      <c r="N7" s="122" t="s">
        <v>19</v>
      </c>
    </row>
    <row r="8" spans="1:15" s="108" customFormat="1" ht="30" customHeight="1" x14ac:dyDescent="0.35">
      <c r="A8" s="531" t="s">
        <v>40</v>
      </c>
      <c r="B8" s="531"/>
      <c r="C8" s="39"/>
      <c r="D8" s="50" t="s">
        <v>42</v>
      </c>
      <c r="E8" s="125">
        <f>IF(D8=$N$6,1,IF(D8=$N$5,2,IF(D8=$N$4,3,IF(D8=$N$3,4,"n/a"))))</f>
        <v>2</v>
      </c>
      <c r="F8" s="532" t="s">
        <v>222</v>
      </c>
      <c r="G8" s="532"/>
      <c r="H8" s="532"/>
      <c r="I8" s="532"/>
      <c r="J8" s="532"/>
      <c r="K8" s="532"/>
      <c r="L8" s="388"/>
      <c r="N8" s="113"/>
    </row>
    <row r="9" spans="1:15" s="108" customFormat="1" ht="45.75" customHeight="1" thickBot="1" x14ac:dyDescent="0.4">
      <c r="A9" s="533" t="s">
        <v>59</v>
      </c>
      <c r="B9" s="533"/>
      <c r="C9" s="189"/>
      <c r="D9" s="177" t="s">
        <v>5</v>
      </c>
      <c r="E9" s="185">
        <f>IF(D9=$N$6,1,IF(D9=$N$5,2,IF(D9=$N$4,3,IF(D9=$N$3,4,"n/a"))))</f>
        <v>3</v>
      </c>
      <c r="F9" s="588" t="s">
        <v>223</v>
      </c>
      <c r="G9" s="589"/>
      <c r="H9" s="588"/>
      <c r="I9" s="588"/>
      <c r="J9" s="588"/>
      <c r="K9" s="588"/>
      <c r="L9" s="388"/>
      <c r="N9" s="126"/>
    </row>
    <row r="10" spans="1:15" s="108" customFormat="1" ht="28.5" customHeight="1" thickBot="1" x14ac:dyDescent="0.45">
      <c r="A10" s="560"/>
      <c r="B10" s="561"/>
      <c r="C10" s="193" t="s">
        <v>24</v>
      </c>
      <c r="D10" s="92" t="str">
        <f>IF(E10&lt;1.5,$N$6,IF(E10&lt;2.5,$N$5,IF(E10&lt;3.5,$N$4,IF(E10&lt;4.5,$N$3,"n/a"))))</f>
        <v>Substantial</v>
      </c>
      <c r="E10" s="260">
        <f>IF(COUNT(E5:E9)=0,"n/a",AVERAGE(E5:E9))</f>
        <v>2.8</v>
      </c>
      <c r="F10" s="51">
        <f>E10</f>
        <v>2.8</v>
      </c>
      <c r="G10" s="226"/>
      <c r="H10" s="52" t="s">
        <v>23</v>
      </c>
      <c r="I10" s="28" t="str">
        <f>D10</f>
        <v>Substantial</v>
      </c>
      <c r="J10" s="93">
        <f>IF(I10=$N$7,"n/a",IF(AND(I10=$N$5,D10=$N$6),1.5,IF(AND(I10=$N$4,D10=$N$5),2.5,IF(AND(I10=$N$3,D10=$N$4),3.5,IF(AND(I10=$N$6,D10=$N$5),1.49,IF(AND(I10=$N$5,D10=$N$4),2.49,IF(AND(I10=$N$4,D10=$N$3),3.49,E10)))))))</f>
        <v>2.8</v>
      </c>
      <c r="K10" s="94" t="s">
        <v>91</v>
      </c>
      <c r="L10" s="389"/>
      <c r="N10" s="122"/>
    </row>
    <row r="11" spans="1:15" s="108" customFormat="1" ht="20.25" customHeight="1" thickBot="1" x14ac:dyDescent="0.45">
      <c r="A11" s="128" t="s">
        <v>28</v>
      </c>
      <c r="B11" s="129"/>
      <c r="C11" s="190"/>
      <c r="D11" s="130"/>
      <c r="E11" s="130"/>
      <c r="F11" s="130"/>
      <c r="G11" s="130"/>
      <c r="H11" s="130"/>
      <c r="I11" s="130"/>
      <c r="J11" s="130"/>
      <c r="K11" s="130"/>
      <c r="L11" s="388"/>
      <c r="N11" s="122"/>
    </row>
    <row r="12" spans="1:15" ht="45.75" customHeight="1" x14ac:dyDescent="0.4">
      <c r="A12" s="531" t="s">
        <v>187</v>
      </c>
      <c r="B12" s="531"/>
      <c r="C12" s="39"/>
      <c r="D12" s="176" t="s">
        <v>5</v>
      </c>
      <c r="E12" s="187">
        <f>IF(D12=$N$6,1,IF(D12=$N$5,2,IF(D12=$N$4,3,IF(D12=$N$3,4,"n/a"))))</f>
        <v>3</v>
      </c>
      <c r="F12" s="559" t="s">
        <v>224</v>
      </c>
      <c r="G12" s="559"/>
      <c r="H12" s="559"/>
      <c r="I12" s="559"/>
      <c r="J12" s="559"/>
      <c r="K12" s="559"/>
      <c r="L12" s="390" t="s">
        <v>96</v>
      </c>
      <c r="N12" s="122"/>
    </row>
    <row r="13" spans="1:15" ht="43.5" customHeight="1" thickBot="1" x14ac:dyDescent="0.4">
      <c r="A13" s="565" t="s">
        <v>188</v>
      </c>
      <c r="B13" s="565"/>
      <c r="C13" s="194"/>
      <c r="D13" s="192" t="s">
        <v>42</v>
      </c>
      <c r="E13" s="188">
        <f>IF(D13=$N$6,1,IF(D13=$N$5,2,IF(D13=$N$4,3,IF(D13=$N$3,4,"n/a"))))</f>
        <v>2</v>
      </c>
      <c r="F13" s="572" t="s">
        <v>225</v>
      </c>
      <c r="G13" s="566"/>
      <c r="H13" s="566"/>
      <c r="I13" s="566"/>
      <c r="J13" s="566"/>
      <c r="K13" s="550"/>
      <c r="L13" s="390" t="s">
        <v>96</v>
      </c>
    </row>
    <row r="14" spans="1:15" s="111" customFormat="1" ht="28.5" customHeight="1" thickBot="1" x14ac:dyDescent="0.45">
      <c r="A14" s="560"/>
      <c r="B14" s="562"/>
      <c r="C14" s="193" t="s">
        <v>24</v>
      </c>
      <c r="D14" s="29" t="str">
        <f>IF(E14&lt;1.5,$N$6,IF(E14&lt;2.5,$N$5,IF(E14&lt;3.5,$N$4,IF(E14&lt;4.5,$N$3,"n/a"))))</f>
        <v>Substantial</v>
      </c>
      <c r="E14" s="154">
        <f>IF(COUNT(E12:E13)=0,"n/a",AVERAGE(E12:E13))</f>
        <v>2.5</v>
      </c>
      <c r="F14" s="30">
        <f>E14</f>
        <v>2.5</v>
      </c>
      <c r="G14" s="226"/>
      <c r="H14" s="31" t="s">
        <v>23</v>
      </c>
      <c r="I14" s="28" t="str">
        <f>D14</f>
        <v>Substantial</v>
      </c>
      <c r="J14" s="32">
        <f>IF(I14=$N$7,"n/a",IF(AND(I14=$N$5,D14=$N$6),1.5,IF(AND(I14=$N$4,D14=$N$5),2.5,IF(AND(I14=$N$3,D14=$N$4),3.5,IF(AND(I14=$N$6,D14=$N$5),1.49,IF(AND(I14=$N$5,D14=$N$4),2.49,IF(AND(I14=$N$4,D14=$N$3),3.49,E14)))))))</f>
        <v>2.5</v>
      </c>
      <c r="K14" s="191" t="s">
        <v>91</v>
      </c>
      <c r="L14" s="391"/>
      <c r="N14" s="122"/>
    </row>
    <row r="15" spans="1:15" ht="21.75" customHeight="1" x14ac:dyDescent="0.4">
      <c r="A15" s="409" t="s">
        <v>31</v>
      </c>
      <c r="B15" s="128"/>
      <c r="C15" s="128"/>
      <c r="D15" s="128"/>
      <c r="E15" s="128"/>
      <c r="F15" s="128"/>
      <c r="G15" s="128"/>
      <c r="H15" s="128"/>
      <c r="I15" s="128"/>
      <c r="J15" s="128"/>
      <c r="K15" s="128"/>
      <c r="L15" s="392"/>
      <c r="N15" s="122"/>
    </row>
    <row r="16" spans="1:15" ht="46.5" customHeight="1" thickBot="1" x14ac:dyDescent="0.4">
      <c r="A16" s="533" t="s">
        <v>189</v>
      </c>
      <c r="B16" s="533"/>
      <c r="C16" s="194"/>
      <c r="D16" s="177" t="s">
        <v>5</v>
      </c>
      <c r="E16" s="181">
        <f>IF(D16=$N$6,1,IF(D16=$N$5,2,IF(D16=$N$4,3,IF(D16=$N$3,4,"n/a"))))</f>
        <v>3</v>
      </c>
      <c r="F16" s="548" t="s">
        <v>226</v>
      </c>
      <c r="G16" s="566"/>
      <c r="H16" s="549"/>
      <c r="I16" s="549"/>
      <c r="J16" s="566"/>
      <c r="K16" s="550"/>
      <c r="L16" s="392"/>
    </row>
    <row r="17" spans="1:14" s="108" customFormat="1" ht="24.75" customHeight="1" thickBot="1" x14ac:dyDescent="0.4">
      <c r="A17" s="570"/>
      <c r="B17" s="571"/>
      <c r="C17" s="193" t="s">
        <v>24</v>
      </c>
      <c r="D17" s="29" t="str">
        <f>IF(E17&lt;1.5,$N$6,IF(E17&lt;2.5,$N$5,IF(E17&lt;3.5,$N$4,IF(E17&lt;4.5,$N$3,"n/a"))))</f>
        <v>Substantial</v>
      </c>
      <c r="E17" s="154">
        <f>IF(COUNT(E16)=0,"n/a",AVERAGE(E16))</f>
        <v>3</v>
      </c>
      <c r="F17" s="30">
        <f>E17</f>
        <v>3</v>
      </c>
      <c r="G17" s="226"/>
      <c r="H17" s="31" t="s">
        <v>23</v>
      </c>
      <c r="I17" s="28" t="str">
        <f>D17</f>
        <v>Substantial</v>
      </c>
      <c r="J17" s="32">
        <f>IF(I17=$N$7,"n/a",IF(AND(I17=$N$5,D17=$N$6),1.5,IF(AND(I17=$N$4,D17=$N$5),2.5,IF(AND(I17=$N$3,D17=$N$4),3.5,IF(AND(I17=$N$6,D17=$N$5),1.49,IF(AND(I17=$N$5,D17=$N$4),2.49,IF(AND(I17=$N$4,D17=$N$3),3.49,E17)))))))</f>
        <v>3</v>
      </c>
      <c r="K17" s="191" t="s">
        <v>91</v>
      </c>
      <c r="L17" s="388"/>
      <c r="N17" s="110"/>
    </row>
    <row r="18" spans="1:14" s="131" customFormat="1" ht="21" customHeight="1" x14ac:dyDescent="0.4">
      <c r="A18" s="128" t="s">
        <v>69</v>
      </c>
      <c r="B18" s="128"/>
      <c r="C18" s="128"/>
      <c r="D18" s="128"/>
      <c r="E18" s="128"/>
      <c r="F18" s="128"/>
      <c r="G18" s="128"/>
      <c r="H18" s="128"/>
      <c r="I18" s="128"/>
      <c r="J18" s="128"/>
      <c r="K18" s="128"/>
      <c r="L18" s="392"/>
      <c r="N18" s="132"/>
    </row>
    <row r="19" spans="1:14" s="131" customFormat="1" ht="32.25" customHeight="1" x14ac:dyDescent="0.4">
      <c r="A19" s="531" t="s">
        <v>73</v>
      </c>
      <c r="B19" s="531"/>
      <c r="C19" s="39"/>
      <c r="D19" s="50" t="s">
        <v>5</v>
      </c>
      <c r="E19" s="173">
        <f>IF(D19=$N$6,1,IF(D19=$N$5,2,IF(D19=$N$4,3,IF(D19=$N$3,4,"n/a"))))</f>
        <v>3</v>
      </c>
      <c r="F19" s="548" t="s">
        <v>227</v>
      </c>
      <c r="G19" s="549"/>
      <c r="H19" s="549"/>
      <c r="I19" s="549"/>
      <c r="J19" s="549"/>
      <c r="K19" s="550"/>
      <c r="L19" s="390" t="s">
        <v>96</v>
      </c>
      <c r="N19" s="132"/>
    </row>
    <row r="20" spans="1:14" s="131" customFormat="1" ht="33" customHeight="1" thickBot="1" x14ac:dyDescent="0.45">
      <c r="A20" s="565" t="s">
        <v>70</v>
      </c>
      <c r="B20" s="565"/>
      <c r="C20" s="194"/>
      <c r="D20" s="186" t="s">
        <v>42</v>
      </c>
      <c r="E20" s="185">
        <f>IF(D20=$N$6,1,IF(D20=$N$5,2,IF(D20=$N$4,3,IF(D20=$N$3,4,"n/a"))))</f>
        <v>2</v>
      </c>
      <c r="F20" s="534" t="s">
        <v>228</v>
      </c>
      <c r="G20" s="566"/>
      <c r="H20" s="535"/>
      <c r="I20" s="535"/>
      <c r="J20" s="535"/>
      <c r="K20" s="536"/>
      <c r="L20" s="393"/>
      <c r="N20" s="132"/>
    </row>
    <row r="21" spans="1:14" s="108" customFormat="1" ht="29.25" customHeight="1" thickBot="1" x14ac:dyDescent="0.4">
      <c r="A21" s="560"/>
      <c r="B21" s="562"/>
      <c r="C21" s="193" t="s">
        <v>24</v>
      </c>
      <c r="D21" s="29" t="str">
        <f>IF(E21&lt;1.5,$N$6,IF(E21&lt;2.5,$N$5,IF(E21&lt;3.5,$N$4,IF(E21&lt;4.5,$N$3,"n/a"))))</f>
        <v>Substantial</v>
      </c>
      <c r="E21" s="154">
        <f>IF(COUNT(E19:E20)=0,"n/a",AVERAGE(E19:E20))</f>
        <v>2.5</v>
      </c>
      <c r="F21" s="30">
        <f>E21</f>
        <v>2.5</v>
      </c>
      <c r="G21" s="226"/>
      <c r="H21" s="31" t="s">
        <v>23</v>
      </c>
      <c r="I21" s="28" t="str">
        <f>D21</f>
        <v>Substantial</v>
      </c>
      <c r="J21" s="93">
        <f>IF(I21=$N$7,"n/a",IF(AND(I21=$N$5,D21=$N$6),1.5,IF(AND(I21=$N$4,D21=$N$5),2.5,IF(AND(I21=$N$3,D21=$N$4),3.5,IF(AND(I21=$N$6,D21=$N$5),1.49,IF(AND(I21=$N$5,D21=$N$4),2.49,IF(AND(I21=$N$4,D21=$N$3),3.49,E21)))))))</f>
        <v>2.5</v>
      </c>
      <c r="K21" s="91" t="s">
        <v>91</v>
      </c>
      <c r="L21" s="394"/>
    </row>
    <row r="22" spans="1:14" s="136" customFormat="1" ht="22.5" customHeight="1" thickBot="1" x14ac:dyDescent="0.4">
      <c r="A22" s="133" t="s">
        <v>214</v>
      </c>
      <c r="B22" s="134"/>
      <c r="C22" s="134"/>
      <c r="D22" s="135"/>
      <c r="E22" s="135"/>
      <c r="F22" s="135"/>
      <c r="G22" s="135"/>
      <c r="H22" s="135"/>
      <c r="I22" s="135"/>
      <c r="J22" s="135"/>
      <c r="K22" s="135"/>
      <c r="L22" s="388"/>
    </row>
    <row r="23" spans="1:14" ht="21.75" customHeight="1" thickBot="1" x14ac:dyDescent="0.4">
      <c r="A23" s="137" t="s">
        <v>44</v>
      </c>
      <c r="B23" s="138"/>
      <c r="C23" s="138"/>
      <c r="D23" s="138"/>
      <c r="E23" s="138"/>
      <c r="F23" s="138"/>
      <c r="G23" s="138"/>
      <c r="H23" s="138"/>
      <c r="I23" s="138"/>
      <c r="J23" s="138"/>
      <c r="K23" s="138"/>
      <c r="L23" s="390" t="s">
        <v>96</v>
      </c>
    </row>
    <row r="24" spans="1:14" ht="54" customHeight="1" x14ac:dyDescent="0.35">
      <c r="A24" s="557" t="s">
        <v>45</v>
      </c>
      <c r="B24" s="558"/>
      <c r="C24" s="183"/>
      <c r="D24" s="174" t="s">
        <v>4</v>
      </c>
      <c r="E24" s="184">
        <f>IF(D24=$N$6,1,IF(D24=$N$5,2,IF(D24=$N$4,3,IF(D24=$N$3,4,"n/a"))))</f>
        <v>4</v>
      </c>
      <c r="F24" s="559" t="s">
        <v>229</v>
      </c>
      <c r="G24" s="559"/>
      <c r="H24" s="559"/>
      <c r="I24" s="559"/>
      <c r="J24" s="559"/>
      <c r="K24" s="559"/>
      <c r="L24" s="390" t="s">
        <v>96</v>
      </c>
    </row>
    <row r="25" spans="1:14" ht="73.5" customHeight="1" thickBot="1" x14ac:dyDescent="0.4">
      <c r="A25" s="568" t="s">
        <v>62</v>
      </c>
      <c r="B25" s="569"/>
      <c r="C25" s="195"/>
      <c r="D25" s="175" t="s">
        <v>5</v>
      </c>
      <c r="E25" s="185">
        <f>IF(D25=$N$6,1,IF(D25=$N$5,2,IF(D25=$N$4,3,IF(D25=$N$3,4,"n/a"))))</f>
        <v>3</v>
      </c>
      <c r="F25" s="534" t="s">
        <v>230</v>
      </c>
      <c r="G25" s="535"/>
      <c r="H25" s="535"/>
      <c r="I25" s="535"/>
      <c r="J25" s="535"/>
      <c r="K25" s="536"/>
      <c r="L25" s="392"/>
    </row>
    <row r="26" spans="1:14" ht="35.25" customHeight="1" thickBot="1" x14ac:dyDescent="0.4">
      <c r="A26" s="593"/>
      <c r="B26" s="594"/>
      <c r="C26" s="42" t="s">
        <v>24</v>
      </c>
      <c r="D26" s="29" t="str">
        <f>IF(E26&lt;1.5,"Low",IF(E26&lt;2.5,"Moderate",IF(E26&lt;3.5,"Substantial",IF(E26&lt;4.5,"High","n/a"))))</f>
        <v>High</v>
      </c>
      <c r="E26" s="154">
        <f>IF(COUNT(E24:E25)=0,"n/a",AVERAGE(E24:E25))</f>
        <v>3.5</v>
      </c>
      <c r="F26" s="51">
        <f>E26</f>
        <v>3.5</v>
      </c>
      <c r="G26" s="226"/>
      <c r="H26" s="52" t="s">
        <v>23</v>
      </c>
      <c r="I26" s="28" t="str">
        <f>D26</f>
        <v>High</v>
      </c>
      <c r="J26" s="93">
        <f>IF(I26=$N$7,"n/a",IF(AND(I26=$N$5,D26=$N$6),1.5,IF(AND(I26=$N$4,D26=$N$5),2.5,IF(AND(I26=$N$3,D26=$N$4),3.5,IF(AND(I26=$N$6,D26=$N$5),1.49,IF(AND(I26=$N$5,D26=$N$4),2.49,IF(AND(I26=$N$4,D26=$N$3),3.49,E26)))))))</f>
        <v>3.5</v>
      </c>
      <c r="K26" s="338" t="s">
        <v>91</v>
      </c>
      <c r="L26" s="392"/>
    </row>
    <row r="27" spans="1:14" ht="20.25" customHeight="1" thickBot="1" x14ac:dyDescent="0.4">
      <c r="A27" s="139" t="s">
        <v>48</v>
      </c>
      <c r="B27" s="140"/>
      <c r="C27" s="141"/>
      <c r="D27" s="142"/>
      <c r="E27" s="142"/>
      <c r="F27" s="142"/>
      <c r="G27" s="142"/>
      <c r="H27" s="142"/>
      <c r="I27" s="142"/>
      <c r="J27" s="142"/>
      <c r="K27" s="142"/>
      <c r="L27" s="392"/>
    </row>
    <row r="28" spans="1:14" ht="30.75" customHeight="1" x14ac:dyDescent="0.35">
      <c r="A28" s="580" t="s">
        <v>65</v>
      </c>
      <c r="B28" s="564"/>
      <c r="C28" s="43"/>
      <c r="D28" s="176" t="s">
        <v>5</v>
      </c>
      <c r="E28" s="187">
        <f>IF(D28=$N$6,1,IF(D28=$N$5,2,IF(D28=$N$4,3,IF(D28=$N$3,4,"n/a"))))</f>
        <v>3</v>
      </c>
      <c r="F28" s="581" t="s">
        <v>231</v>
      </c>
      <c r="G28" s="582"/>
      <c r="H28" s="582"/>
      <c r="I28" s="582"/>
      <c r="J28" s="582"/>
      <c r="K28" s="583"/>
      <c r="L28" s="392"/>
    </row>
    <row r="29" spans="1:14" ht="50.25" customHeight="1" x14ac:dyDescent="0.35">
      <c r="A29" s="580" t="s">
        <v>46</v>
      </c>
      <c r="B29" s="564"/>
      <c r="C29" s="43"/>
      <c r="D29" s="50" t="s">
        <v>5</v>
      </c>
      <c r="E29" s="173">
        <f>IF(D29=$N$6,1,IF(D29=$N$5,2,IF(D29=$N$4,3,IF(D29=$N$3,4,"n/a"))))</f>
        <v>3</v>
      </c>
      <c r="F29" s="548" t="s">
        <v>232</v>
      </c>
      <c r="G29" s="549"/>
      <c r="H29" s="549"/>
      <c r="I29" s="549"/>
      <c r="J29" s="549"/>
      <c r="K29" s="550"/>
      <c r="L29" s="392"/>
    </row>
    <row r="30" spans="1:14" s="143" customFormat="1" ht="56.25" customHeight="1" x14ac:dyDescent="0.35">
      <c r="A30" s="580" t="s">
        <v>60</v>
      </c>
      <c r="B30" s="564"/>
      <c r="C30" s="43"/>
      <c r="D30" s="50" t="s">
        <v>42</v>
      </c>
      <c r="E30" s="173">
        <f>IF(D30=$N$6,1,IF(D30=$N$5,2,IF(D30=$N$4,3,IF(D30=$N$3,4,"n/a"))))</f>
        <v>2</v>
      </c>
      <c r="F30" s="567" t="s">
        <v>233</v>
      </c>
      <c r="G30" s="567"/>
      <c r="H30" s="567"/>
      <c r="I30" s="567"/>
      <c r="J30" s="567"/>
      <c r="K30" s="567"/>
      <c r="L30" s="388"/>
    </row>
    <row r="31" spans="1:14" s="136" customFormat="1" ht="36" customHeight="1" thickBot="1" x14ac:dyDescent="0.4">
      <c r="A31" s="598" t="s">
        <v>61</v>
      </c>
      <c r="B31" s="599"/>
      <c r="C31" s="195"/>
      <c r="D31" s="177" t="s">
        <v>5</v>
      </c>
      <c r="E31" s="182">
        <f>IF(D31=$N$6,1,IF(D31=$N$5,2,IF(D31=$N$4,3,IF(D31=$N$3,4,"n/a"))))</f>
        <v>3</v>
      </c>
      <c r="F31" s="572" t="s">
        <v>234</v>
      </c>
      <c r="G31" s="566"/>
      <c r="H31" s="566"/>
      <c r="I31" s="566"/>
      <c r="J31" s="566"/>
      <c r="K31" s="573"/>
      <c r="L31" s="390" t="s">
        <v>96</v>
      </c>
    </row>
    <row r="32" spans="1:14" s="108" customFormat="1" ht="25.5" customHeight="1" thickBot="1" x14ac:dyDescent="0.4">
      <c r="A32" s="198"/>
      <c r="B32" s="199"/>
      <c r="C32" s="42" t="s">
        <v>24</v>
      </c>
      <c r="D32" s="29" t="str">
        <f>IF(E32&lt;1.5,"Low",IF(E32&lt;2.5,"Moderate",IF(E32&lt;3.5,"Substantial",IF(E32&lt;4.5,"High","n/a"))))</f>
        <v>Substantial</v>
      </c>
      <c r="E32" s="154">
        <f>IF(COUNT(E28:E31)=0,"n/a",AVERAGE(E28:E31))</f>
        <v>2.75</v>
      </c>
      <c r="F32" s="30">
        <f>E32</f>
        <v>2.75</v>
      </c>
      <c r="G32" s="226"/>
      <c r="H32" s="31" t="s">
        <v>23</v>
      </c>
      <c r="I32" s="28" t="str">
        <f>D32</f>
        <v>Substantial</v>
      </c>
      <c r="J32" s="32">
        <f>IF(I32=$N$7,"n/a",IF(AND(I32=$N$5,D32=$N$6),1.5,IF(AND(I32=$N$4,D32=$N$5),2.5,IF(AND(I32=$N$3,D32=$N$4),3.5,IF(AND(I32=$N$6,D32=$N$5),1.49,IF(AND(I32=$N$5,D32=$N$4),2.49,IF(AND(I32=$N$4,D32=$N$3),3.49,E32)))))))</f>
        <v>2.75</v>
      </c>
      <c r="K32" s="191" t="s">
        <v>91</v>
      </c>
      <c r="L32" s="388"/>
    </row>
    <row r="33" spans="1:12" s="108" customFormat="1" ht="25.5" customHeight="1" thickBot="1" x14ac:dyDescent="0.4">
      <c r="A33" s="196" t="s">
        <v>49</v>
      </c>
      <c r="B33" s="197"/>
      <c r="C33" s="197"/>
      <c r="D33" s="197"/>
      <c r="E33" s="197"/>
      <c r="F33" s="197"/>
      <c r="G33" s="197"/>
      <c r="H33" s="197"/>
      <c r="I33" s="197"/>
      <c r="J33" s="197"/>
      <c r="K33" s="197"/>
      <c r="L33" s="388"/>
    </row>
    <row r="34" spans="1:12" s="108" customFormat="1" ht="45.75" customHeight="1" x14ac:dyDescent="0.35">
      <c r="A34" s="553" t="s">
        <v>50</v>
      </c>
      <c r="B34" s="554"/>
      <c r="C34" s="49"/>
      <c r="D34" s="50" t="s">
        <v>42</v>
      </c>
      <c r="E34" s="125">
        <f>IF(D34=$N$6,1,IF(D34=$N$5,2,IF(D34=$N$4,3,IF(D34=$N$3,4,"n/a"))))</f>
        <v>2</v>
      </c>
      <c r="F34" s="559" t="s">
        <v>235</v>
      </c>
      <c r="G34" s="559"/>
      <c r="H34" s="559"/>
      <c r="I34" s="559"/>
      <c r="J34" s="559"/>
      <c r="K34" s="559"/>
      <c r="L34" s="390" t="s">
        <v>96</v>
      </c>
    </row>
    <row r="35" spans="1:12" s="108" customFormat="1" ht="33" customHeight="1" x14ac:dyDescent="0.35">
      <c r="A35" s="563" t="s">
        <v>51</v>
      </c>
      <c r="B35" s="564"/>
      <c r="C35" s="49"/>
      <c r="D35" s="178" t="s">
        <v>19</v>
      </c>
      <c r="E35" s="125" t="str">
        <f>IF(D35=$N$6,1,IF(D35=$N$5,2,IF(D35=$N$4,3,IF(D35=$N$3,4,"n/a"))))</f>
        <v>n/a</v>
      </c>
      <c r="F35" s="548"/>
      <c r="G35" s="549"/>
      <c r="H35" s="549"/>
      <c r="I35" s="549"/>
      <c r="J35" s="549"/>
      <c r="K35" s="550"/>
      <c r="L35" s="388"/>
    </row>
    <row r="36" spans="1:12" s="108" customFormat="1" ht="60.75" customHeight="1" x14ac:dyDescent="0.35">
      <c r="A36" s="553" t="s">
        <v>67</v>
      </c>
      <c r="B36" s="554"/>
      <c r="C36" s="49"/>
      <c r="D36" s="178" t="s">
        <v>42</v>
      </c>
      <c r="E36" s="125">
        <f>IF(D36=$N$6,1,IF(D36=$N$5,2,IF(D36=$N$4,3,IF(D36=$N$3,4,"n/a"))))</f>
        <v>2</v>
      </c>
      <c r="F36" s="548" t="s">
        <v>236</v>
      </c>
      <c r="G36" s="549"/>
      <c r="H36" s="549"/>
      <c r="I36" s="549"/>
      <c r="J36" s="549"/>
      <c r="K36" s="550"/>
      <c r="L36" s="388"/>
    </row>
    <row r="37" spans="1:12" s="108" customFormat="1" ht="60.75" customHeight="1" thickBot="1" x14ac:dyDescent="0.4">
      <c r="A37" s="584" t="s">
        <v>68</v>
      </c>
      <c r="B37" s="585"/>
      <c r="C37" s="200"/>
      <c r="D37" s="177" t="s">
        <v>5</v>
      </c>
      <c r="E37" s="181">
        <f>IF(D37=$N$6,1,IF(D37=$N$5,2,IF(D37=$N$4,3,IF(D37=$N$3,4,"n/a"))))</f>
        <v>3</v>
      </c>
      <c r="F37" s="586" t="s">
        <v>237</v>
      </c>
      <c r="G37" s="567"/>
      <c r="H37" s="567"/>
      <c r="I37" s="567"/>
      <c r="J37" s="567"/>
      <c r="K37" s="587"/>
      <c r="L37" s="388"/>
    </row>
    <row r="38" spans="1:12" s="108" customFormat="1" ht="25.5" customHeight="1" thickBot="1" x14ac:dyDescent="0.4">
      <c r="A38" s="44"/>
      <c r="B38" s="45"/>
      <c r="C38" s="46" t="s">
        <v>24</v>
      </c>
      <c r="D38" s="29" t="str">
        <f>IF(E38&lt;1.5,"Low",IF(E38&lt;2.5,"Moderate",IF(E38&lt;3.5,"Substantial",IF(E38&lt;4.5,"High","n/a"))))</f>
        <v>Moderate</v>
      </c>
      <c r="E38" s="154">
        <f>IF(COUNT(E34:E37)=0,"n/a",AVERAGE(E34:E37))</f>
        <v>2.3333333333333335</v>
      </c>
      <c r="F38" s="30">
        <f>E38</f>
        <v>2.3333333333333335</v>
      </c>
      <c r="G38" s="226"/>
      <c r="H38" s="31" t="s">
        <v>23</v>
      </c>
      <c r="I38" s="28" t="str">
        <f>D38</f>
        <v>Moderate</v>
      </c>
      <c r="J38" s="32">
        <f>IF(I38=$N$7,"n/a",IF(AND(I38=$N$5,D38=$N$6),1.5,IF(AND(I38=$N$4,D38=$N$5),2.5,IF(AND(I38=$N$3,D38=$N$4),3.5,IF(AND(I38=$N$6,D38=$N$5),1.49,IF(AND(I38=$N$5,D38=$N$4),2.49,IF(AND(I38=$N$4,D38=$N$3),3.49,E38)))))))</f>
        <v>2.3333333333333335</v>
      </c>
      <c r="K38" s="191" t="s">
        <v>91</v>
      </c>
      <c r="L38" s="388"/>
    </row>
    <row r="39" spans="1:12" s="131" customFormat="1" ht="22.5" customHeight="1" thickBot="1" x14ac:dyDescent="0.4">
      <c r="A39" s="33" t="s">
        <v>215</v>
      </c>
      <c r="B39" s="34"/>
      <c r="C39" s="35"/>
      <c r="D39" s="37"/>
      <c r="E39" s="37"/>
      <c r="F39" s="36"/>
      <c r="G39" s="144"/>
      <c r="H39" s="37"/>
      <c r="I39" s="37"/>
      <c r="J39" s="36"/>
      <c r="K39" s="145"/>
      <c r="L39" s="392"/>
    </row>
    <row r="40" spans="1:12" s="131" customFormat="1" ht="22.5" customHeight="1" x14ac:dyDescent="0.35">
      <c r="A40" s="146" t="s">
        <v>33</v>
      </c>
      <c r="B40" s="147"/>
      <c r="C40" s="147"/>
      <c r="D40" s="147"/>
      <c r="E40" s="147"/>
      <c r="F40" s="147"/>
      <c r="G40" s="147"/>
      <c r="H40" s="147"/>
      <c r="I40" s="147"/>
      <c r="J40" s="147"/>
      <c r="K40" s="147"/>
      <c r="L40" s="392"/>
    </row>
    <row r="41" spans="1:12" s="108" customFormat="1" ht="33.75" customHeight="1" x14ac:dyDescent="0.35">
      <c r="A41" s="544" t="s">
        <v>41</v>
      </c>
      <c r="B41" s="544"/>
      <c r="C41" s="40"/>
      <c r="D41" s="50" t="s">
        <v>42</v>
      </c>
      <c r="E41" s="173">
        <f>IF(D41=$N$6,1,IF(D41=$N$5,2,IF(D41=$N$4,3,IF(D41=$N$3,4,"n/a"))))</f>
        <v>2</v>
      </c>
      <c r="F41" s="566" t="s">
        <v>238</v>
      </c>
      <c r="G41" s="566"/>
      <c r="H41" s="566"/>
      <c r="I41" s="566"/>
      <c r="J41" s="566"/>
      <c r="K41" s="566"/>
      <c r="L41" s="390" t="s">
        <v>96</v>
      </c>
    </row>
    <row r="42" spans="1:12" s="108" customFormat="1" ht="44.25" customHeight="1" thickBot="1" x14ac:dyDescent="0.4">
      <c r="A42" s="575" t="s">
        <v>139</v>
      </c>
      <c r="B42" s="576"/>
      <c r="C42" s="201"/>
      <c r="D42" s="50" t="s">
        <v>5</v>
      </c>
      <c r="E42" s="173">
        <f>IF(D42=$N$6,1,IF(D42=$N$5,2,IF(D42=$N$4,3,IF(D42=$N$3,4,"n/a"))))</f>
        <v>3</v>
      </c>
      <c r="F42" s="566" t="s">
        <v>239</v>
      </c>
      <c r="G42" s="566"/>
      <c r="H42" s="566"/>
      <c r="I42" s="566"/>
      <c r="J42" s="566"/>
      <c r="K42" s="573"/>
      <c r="L42" s="388"/>
    </row>
    <row r="43" spans="1:12" s="131" customFormat="1" ht="30" customHeight="1" thickBot="1" x14ac:dyDescent="0.4">
      <c r="A43" s="574"/>
      <c r="B43" s="546"/>
      <c r="C43" s="38" t="s">
        <v>24</v>
      </c>
      <c r="D43" s="29" t="str">
        <f>IF(E43&lt;1.5,"Low",IF(E43&lt;2.5,"Moderate",IF(E43&lt;3.5,"Substantial",IF(E43&lt;4.5,"High","n/a"))))</f>
        <v>Substantial</v>
      </c>
      <c r="E43" s="154">
        <f>IF(COUNT(E41:E42)=0,"n/a",AVERAGE(E41:E42))</f>
        <v>2.5</v>
      </c>
      <c r="F43" s="30">
        <f>E43</f>
        <v>2.5</v>
      </c>
      <c r="G43" s="226"/>
      <c r="H43" s="31" t="s">
        <v>23</v>
      </c>
      <c r="I43" s="28" t="str">
        <f>D43</f>
        <v>Substantial</v>
      </c>
      <c r="J43" s="32">
        <f>IF(I43=$N$7,"n/a",IF(AND(I43=$N$5,D43=$N$6),1.5,IF(AND(I43=$N$4,D43=$N$5),2.5,IF(AND(I43=$N$3,D43=$N$4),3.5,IF(AND(I43=$N$6,D43=$N$5),1.49,IF(AND(I43=$N$5,D43=$N$4),2.49,IF(AND(I43=$N$4,D43=$N$3),3.49,E43)))))))</f>
        <v>2.5</v>
      </c>
      <c r="K43" s="202" t="s">
        <v>91</v>
      </c>
      <c r="L43" s="395"/>
    </row>
    <row r="44" spans="1:12" s="131" customFormat="1" ht="18" customHeight="1" thickBot="1" x14ac:dyDescent="0.4">
      <c r="A44" s="148" t="s">
        <v>34</v>
      </c>
      <c r="B44" s="149"/>
      <c r="C44" s="149"/>
      <c r="D44" s="150"/>
      <c r="E44" s="150"/>
      <c r="F44" s="150"/>
      <c r="G44" s="150"/>
      <c r="H44" s="150"/>
      <c r="I44" s="150"/>
      <c r="J44" s="150"/>
      <c r="K44" s="150"/>
      <c r="L44" s="392"/>
    </row>
    <row r="45" spans="1:12" s="136" customFormat="1" ht="30.75" customHeight="1" x14ac:dyDescent="0.35">
      <c r="A45" s="544" t="s">
        <v>140</v>
      </c>
      <c r="B45" s="545"/>
      <c r="C45" s="40"/>
      <c r="D45" s="50" t="s">
        <v>5</v>
      </c>
      <c r="E45" s="173">
        <f>IF(D45=$N$6,1,IF(D45=$N$5,2,IF(D45=$N$4,3,IF(D45=$N$3,4,"n/a"))))</f>
        <v>3</v>
      </c>
      <c r="F45" s="581" t="s">
        <v>240</v>
      </c>
      <c r="G45" s="582"/>
      <c r="H45" s="582"/>
      <c r="I45" s="582"/>
      <c r="J45" s="582"/>
      <c r="K45" s="583"/>
      <c r="L45" s="388"/>
    </row>
    <row r="46" spans="1:12" s="136" customFormat="1" ht="21" customHeight="1" x14ac:dyDescent="0.35">
      <c r="A46" s="577" t="s">
        <v>39</v>
      </c>
      <c r="B46" s="578"/>
      <c r="C46" s="40"/>
      <c r="D46" s="50" t="s">
        <v>4</v>
      </c>
      <c r="E46" s="173">
        <f>IF(D46=$N$6,1,IF(D46=$N$5,2,IF(D46=$N$4,3,IF(D46=$N$3,4,"n/a"))))</f>
        <v>4</v>
      </c>
      <c r="F46" s="579" t="s">
        <v>241</v>
      </c>
      <c r="G46" s="579"/>
      <c r="H46" s="579"/>
      <c r="I46" s="579"/>
      <c r="J46" s="579"/>
      <c r="K46" s="579"/>
      <c r="L46" s="388"/>
    </row>
    <row r="47" spans="1:12" s="108" customFormat="1" ht="20.25" customHeight="1" x14ac:dyDescent="0.35">
      <c r="A47" s="577" t="s">
        <v>142</v>
      </c>
      <c r="B47" s="578"/>
      <c r="C47" s="40"/>
      <c r="D47" s="50" t="s">
        <v>42</v>
      </c>
      <c r="E47" s="173">
        <f>IF(D47=$N$6,1,IF(D47=$N$5,2,IF(D47=$N$4,3,IF(D47=$N$3,4,"n/a"))))</f>
        <v>2</v>
      </c>
      <c r="F47" s="549" t="s">
        <v>242</v>
      </c>
      <c r="G47" s="549"/>
      <c r="H47" s="549"/>
      <c r="I47" s="549"/>
      <c r="J47" s="549"/>
      <c r="K47" s="549"/>
      <c r="L47" s="388"/>
    </row>
    <row r="48" spans="1:12" s="108" customFormat="1" ht="31.5" customHeight="1" thickBot="1" x14ac:dyDescent="0.4">
      <c r="A48" s="575" t="s">
        <v>143</v>
      </c>
      <c r="B48" s="576"/>
      <c r="C48" s="203"/>
      <c r="D48" s="177" t="s">
        <v>42</v>
      </c>
      <c r="E48" s="173">
        <f>IF(D48=$N$6,1,IF(D48=$N$5,2,IF(D48=$N$4,3,IF(D48=$N$3,4,"n/a"))))</f>
        <v>2</v>
      </c>
      <c r="F48" s="534" t="s">
        <v>243</v>
      </c>
      <c r="G48" s="535"/>
      <c r="H48" s="535"/>
      <c r="I48" s="535"/>
      <c r="J48" s="535"/>
      <c r="K48" s="536"/>
      <c r="L48" s="388"/>
    </row>
    <row r="49" spans="1:19" s="131" customFormat="1" ht="32.25" customHeight="1" thickBot="1" x14ac:dyDescent="0.4">
      <c r="A49" s="546"/>
      <c r="B49" s="547"/>
      <c r="C49" s="38" t="s">
        <v>24</v>
      </c>
      <c r="D49" s="29" t="str">
        <f>IF(E49&lt;1.5,"Low",IF(E49&lt;2.5,"Moderate",IF(E49&lt;3.5,"Substantial",IF(E49&lt;4.5,"High","n/a"))))</f>
        <v>Substantial</v>
      </c>
      <c r="E49" s="154">
        <f>IF(COUNT(E45:E48)=0,"n/a",AVERAGE(E45:E48))</f>
        <v>2.75</v>
      </c>
      <c r="F49" s="51">
        <f>E49</f>
        <v>2.75</v>
      </c>
      <c r="G49" s="226"/>
      <c r="H49" s="52" t="s">
        <v>23</v>
      </c>
      <c r="I49" s="337" t="str">
        <f>D49</f>
        <v>Substantial</v>
      </c>
      <c r="J49" s="93">
        <f>IF(I49=$N$7,"n/a",IF(AND(I49=$N$5,D49=$N$6),1.5,IF(AND(I49=$N$4,D49=$N$5),2.5,IF(AND(I49=$N$3,D49=$N$4),3.5,IF(AND(I49=$N$6,D49=$N$5),1.49,IF(AND(I49=$N$5,D49=$N$4),2.49,IF(AND(I49=$N$4,D49=$N$3),3.49,E49)))))))</f>
        <v>2.75</v>
      </c>
      <c r="K49" s="94" t="s">
        <v>91</v>
      </c>
      <c r="L49" s="392"/>
    </row>
    <row r="50" spans="1:19" s="131" customFormat="1" ht="22.5" customHeight="1" thickBot="1" x14ac:dyDescent="0.4">
      <c r="A50" s="151" t="s">
        <v>146</v>
      </c>
      <c r="B50" s="152"/>
      <c r="C50" s="179"/>
      <c r="D50" s="179"/>
      <c r="E50" s="180"/>
      <c r="F50" s="153"/>
      <c r="G50" s="153"/>
      <c r="H50" s="153"/>
      <c r="I50" s="153"/>
      <c r="J50" s="153"/>
      <c r="K50" s="153"/>
      <c r="L50" s="392"/>
    </row>
    <row r="51" spans="1:19" s="131" customFormat="1" ht="47.55" customHeight="1" x14ac:dyDescent="0.35">
      <c r="A51" s="590" t="s">
        <v>145</v>
      </c>
      <c r="B51" s="590"/>
      <c r="C51" s="203"/>
      <c r="D51" s="178" t="s">
        <v>42</v>
      </c>
      <c r="E51" s="172">
        <f>IF(D51=$N$6,1,IF(D51=$N$5,2,IF(D51=$N$4,3,IF(D51=$N$3,4,"n/a"))))</f>
        <v>2</v>
      </c>
      <c r="F51" s="581" t="s">
        <v>244</v>
      </c>
      <c r="G51" s="582"/>
      <c r="H51" s="582"/>
      <c r="I51" s="582"/>
      <c r="J51" s="582"/>
      <c r="K51" s="583"/>
      <c r="L51" s="392"/>
    </row>
    <row r="52" spans="1:19" s="131" customFormat="1" ht="65.55" customHeight="1" x14ac:dyDescent="0.35">
      <c r="A52" s="590" t="s">
        <v>141</v>
      </c>
      <c r="B52" s="590"/>
      <c r="C52" s="203"/>
      <c r="D52" s="178" t="s">
        <v>5</v>
      </c>
      <c r="E52" s="172">
        <f>IF(D52=$N$6,1,IF(D52=$N$5,2,IF(D52=$N$4,3,IF(D52=$N$3,4,"n/a"))))</f>
        <v>3</v>
      </c>
      <c r="F52" s="548" t="s">
        <v>245</v>
      </c>
      <c r="G52" s="549"/>
      <c r="H52" s="549"/>
      <c r="I52" s="549"/>
      <c r="J52" s="549"/>
      <c r="K52" s="550"/>
      <c r="L52" s="392"/>
    </row>
    <row r="53" spans="1:19" s="131" customFormat="1" ht="37.049999999999997" customHeight="1" x14ac:dyDescent="0.35">
      <c r="A53" s="544" t="s">
        <v>144</v>
      </c>
      <c r="B53" s="544"/>
      <c r="C53" s="40"/>
      <c r="D53" s="178" t="s">
        <v>42</v>
      </c>
      <c r="E53" s="172">
        <f>IF(D53=$N$6,1,IF(D53=$N$5,2,IF(D53=$N$4,3,IF(D53=$N$3,4,"n/a"))))</f>
        <v>2</v>
      </c>
      <c r="F53" s="591" t="s">
        <v>246</v>
      </c>
      <c r="G53" s="579"/>
      <c r="H53" s="579"/>
      <c r="I53" s="579"/>
      <c r="J53" s="579"/>
      <c r="K53" s="592"/>
      <c r="L53" s="392"/>
    </row>
    <row r="54" spans="1:19" s="131" customFormat="1" ht="21" customHeight="1" x14ac:dyDescent="0.35">
      <c r="A54" s="590" t="s">
        <v>147</v>
      </c>
      <c r="B54" s="590"/>
      <c r="C54" s="203"/>
      <c r="D54" s="50" t="s">
        <v>5</v>
      </c>
      <c r="E54" s="181">
        <f>IF(D54=$N$6,1,IF(D54=$N$5,2,IF(D54=$N$4,3,IF(D54=$N$3,4,"n/a"))))</f>
        <v>3</v>
      </c>
      <c r="F54" s="548" t="s">
        <v>247</v>
      </c>
      <c r="G54" s="566"/>
      <c r="H54" s="549"/>
      <c r="I54" s="549"/>
      <c r="J54" s="549"/>
      <c r="K54" s="550"/>
      <c r="L54" s="392"/>
    </row>
    <row r="55" spans="1:19" s="131" customFormat="1" ht="34.5" customHeight="1" thickBot="1" x14ac:dyDescent="0.4">
      <c r="A55" s="544" t="s">
        <v>148</v>
      </c>
      <c r="B55" s="544"/>
      <c r="C55" s="40"/>
      <c r="D55" s="178" t="s">
        <v>19</v>
      </c>
      <c r="E55" s="173" t="str">
        <f>IF(D55=$N$6,1,IF(D55=$N$5,2,IF(D55=$N$4,3,IF(D55=$N$3,4,"n/a"))))</f>
        <v>n/a</v>
      </c>
      <c r="F55" s="549" t="s">
        <v>16</v>
      </c>
      <c r="G55" s="549"/>
      <c r="H55" s="549"/>
      <c r="I55" s="549"/>
      <c r="J55" s="566"/>
      <c r="K55" s="549"/>
      <c r="L55" s="392"/>
    </row>
    <row r="56" spans="1:19" s="136" customFormat="1" ht="28.5" customHeight="1" thickBot="1" x14ac:dyDescent="0.4">
      <c r="A56" s="600"/>
      <c r="B56" s="601"/>
      <c r="C56" s="38" t="s">
        <v>24</v>
      </c>
      <c r="D56" s="29" t="str">
        <f>IF(E56&lt;1.5,"Low",IF(E56&lt;2.5,"Moderate",IF(E56&lt;3.5,"Substantial",IF(E56&lt;4.5,"High","n/a"))))</f>
        <v>Substantial</v>
      </c>
      <c r="E56" s="154">
        <f>IF(COUNT(E51:E55)=0,"n/a",AVERAGE(E51:E55))</f>
        <v>2.5</v>
      </c>
      <c r="F56" s="30">
        <f>E56</f>
        <v>2.5</v>
      </c>
      <c r="G56" s="226"/>
      <c r="H56" s="31" t="s">
        <v>23</v>
      </c>
      <c r="I56" s="28" t="str">
        <f>D56</f>
        <v>Substantial</v>
      </c>
      <c r="J56" s="32">
        <f>IF(I56=$N$7,"n/a",IF(AND(I56=$N$5,D56=$N$6),1.5,IF(AND(I56=$N$4,D56=$N$5),2.5,IF(AND(I56=$N$3,D56=$N$4),3.5,IF(AND(I56=$N$6,D56=$N$5),1.49,IF(AND(I56=$N$5,D56=$N$4),2.49,IF(AND(I56=$N$4,D56=$N$3),3.49,E56)))))))</f>
        <v>2.5</v>
      </c>
      <c r="K56" s="91" t="s">
        <v>91</v>
      </c>
      <c r="L56" s="388"/>
    </row>
    <row r="57" spans="1:19" s="108" customFormat="1" ht="19.5" customHeight="1" thickBot="1" x14ac:dyDescent="0.4">
      <c r="A57" s="148" t="s">
        <v>149</v>
      </c>
      <c r="B57" s="155"/>
      <c r="C57" s="204"/>
      <c r="D57" s="156"/>
      <c r="E57" s="156"/>
      <c r="F57" s="156"/>
      <c r="G57" s="156"/>
      <c r="H57" s="156"/>
      <c r="I57" s="156"/>
      <c r="J57" s="156"/>
      <c r="K57" s="156"/>
      <c r="L57" s="388"/>
    </row>
    <row r="58" spans="1:19" s="131" customFormat="1" ht="32.25" customHeight="1" x14ac:dyDescent="0.35">
      <c r="A58" s="544" t="s">
        <v>38</v>
      </c>
      <c r="B58" s="544"/>
      <c r="C58" s="40"/>
      <c r="D58" s="176" t="s">
        <v>4</v>
      </c>
      <c r="E58" s="181">
        <f>IF(D58=$N$6,1,IF(D58=$N$5,2,IF(D58=$N$4,3,IF(D58=$N$3,4,"n/a"))))</f>
        <v>4</v>
      </c>
      <c r="F58" s="595" t="s">
        <v>248</v>
      </c>
      <c r="G58" s="596"/>
      <c r="H58" s="596"/>
      <c r="I58" s="596"/>
      <c r="J58" s="596"/>
      <c r="K58" s="597"/>
      <c r="L58" s="392"/>
    </row>
    <row r="59" spans="1:19" s="131" customFormat="1" ht="32.25" customHeight="1" x14ac:dyDescent="0.35">
      <c r="A59" s="544" t="s">
        <v>35</v>
      </c>
      <c r="B59" s="544"/>
      <c r="C59" s="40"/>
      <c r="D59" s="50" t="s">
        <v>4</v>
      </c>
      <c r="E59" s="125">
        <f>IF(D59=$N$6,1,IF(D59=$N$5,2,IF(D59=$N$4,3,IF(D59=$N$3,4,"n/a"))))</f>
        <v>4</v>
      </c>
      <c r="F59" s="548" t="s">
        <v>249</v>
      </c>
      <c r="G59" s="549"/>
      <c r="H59" s="549"/>
      <c r="I59" s="549"/>
      <c r="J59" s="549"/>
      <c r="K59" s="550"/>
      <c r="L59" s="392"/>
    </row>
    <row r="60" spans="1:19" s="131" customFormat="1" ht="48.75" customHeight="1" x14ac:dyDescent="0.35">
      <c r="A60" s="544" t="s">
        <v>36</v>
      </c>
      <c r="B60" s="544"/>
      <c r="C60" s="40"/>
      <c r="D60" s="50" t="s">
        <v>5</v>
      </c>
      <c r="E60" s="125">
        <f>IF(D60=$N$6,1,IF(D60=$N$5,2,IF(D60=$N$4,3,IF(D60=$N$3,4,"n/a"))))</f>
        <v>3</v>
      </c>
      <c r="F60" s="548" t="s">
        <v>250</v>
      </c>
      <c r="G60" s="549"/>
      <c r="H60" s="549"/>
      <c r="I60" s="549"/>
      <c r="J60" s="549"/>
      <c r="K60" s="550"/>
      <c r="L60" s="396"/>
    </row>
    <row r="61" spans="1:19" s="131" customFormat="1" ht="21" customHeight="1" thickBot="1" x14ac:dyDescent="0.4">
      <c r="A61" s="590" t="s">
        <v>37</v>
      </c>
      <c r="B61" s="590"/>
      <c r="C61" s="203"/>
      <c r="D61" s="186" t="s">
        <v>4</v>
      </c>
      <c r="E61" s="185">
        <f>IF(D61=$N$6,1,IF(D61=$N$5,2,IF(D61=$N$4,3,IF(D61=$N$3,4,"n/a"))))</f>
        <v>4</v>
      </c>
      <c r="F61" s="534" t="s">
        <v>251</v>
      </c>
      <c r="G61" s="535"/>
      <c r="H61" s="535"/>
      <c r="I61" s="535"/>
      <c r="J61" s="535"/>
      <c r="K61" s="536"/>
      <c r="L61" s="392"/>
    </row>
    <row r="62" spans="1:19" s="136" customFormat="1" ht="28.5" customHeight="1" thickBot="1" x14ac:dyDescent="0.4">
      <c r="A62" s="620"/>
      <c r="B62" s="621"/>
      <c r="C62" s="38" t="s">
        <v>24</v>
      </c>
      <c r="D62" s="29" t="str">
        <f>IF(E62&lt;1.5,"Low",IF(E62&lt;2.5,"Moderate",IF(E62&lt;3.5,"Substantial",IF(E62&lt;4.5,"High","n/a"))))</f>
        <v>High</v>
      </c>
      <c r="E62" s="154">
        <f>IF(COUNT(E58:E61)=0,"n/a",AVERAGE(E58:E61))</f>
        <v>3.75</v>
      </c>
      <c r="F62" s="51">
        <f>E62</f>
        <v>3.75</v>
      </c>
      <c r="G62" s="127"/>
      <c r="H62" s="52" t="s">
        <v>23</v>
      </c>
      <c r="I62" s="337" t="str">
        <f>D62</f>
        <v>High</v>
      </c>
      <c r="J62" s="93">
        <f>IF(I62=$N$7,"n/a",IF(AND(I62=$N$5,D62=$N$6),1.5,IF(AND(I62=$N$4,D62=$N$5),2.5,IF(AND(I62=$N$3,D62=$N$4),3.5,IF(AND(I62=$N$6,D62=$N$5),1.49,IF(AND(I62=$N$5,D62=$N$4),2.49,IF(AND(I62=$N$4,D62=$N$3),3.49,E62)))))))</f>
        <v>3.75</v>
      </c>
      <c r="K62" s="338" t="s">
        <v>91</v>
      </c>
      <c r="L62" s="388"/>
    </row>
    <row r="63" spans="1:19" s="108" customFormat="1" ht="21.75" customHeight="1" x14ac:dyDescent="0.35">
      <c r="A63" s="208" t="s">
        <v>150</v>
      </c>
      <c r="B63" s="147"/>
      <c r="C63" s="155"/>
      <c r="D63" s="147"/>
      <c r="E63" s="204"/>
      <c r="F63" s="204"/>
      <c r="G63" s="204"/>
      <c r="H63" s="204"/>
      <c r="I63" s="204"/>
      <c r="J63" s="204"/>
      <c r="K63" s="207"/>
      <c r="L63" s="388"/>
    </row>
    <row r="64" spans="1:19" s="157" customFormat="1" ht="47.25" customHeight="1" x14ac:dyDescent="0.35">
      <c r="A64" s="613" t="s">
        <v>151</v>
      </c>
      <c r="B64" s="578"/>
      <c r="C64" s="40"/>
      <c r="D64" s="205" t="s">
        <v>42</v>
      </c>
      <c r="E64" s="206">
        <f>IF(D64=$N$6,1,IF(D64=$N$5,2,IF(D64=$N$4,3,IF(D64=$N$3,4,"n/a"))))</f>
        <v>2</v>
      </c>
      <c r="F64" s="567" t="s">
        <v>252</v>
      </c>
      <c r="G64" s="567"/>
      <c r="H64" s="567"/>
      <c r="I64" s="567"/>
      <c r="J64" s="567"/>
      <c r="K64" s="567"/>
      <c r="L64" s="397"/>
      <c r="S64" s="158"/>
    </row>
    <row r="65" spans="1:19" s="157" customFormat="1" ht="48.75" customHeight="1" thickBot="1" x14ac:dyDescent="0.4">
      <c r="A65" s="616" t="s">
        <v>152</v>
      </c>
      <c r="B65" s="617"/>
      <c r="C65" s="201"/>
      <c r="D65" s="175" t="s">
        <v>42</v>
      </c>
      <c r="E65" s="173">
        <f>IF(D65=$N$6,1,IF(D65=$N$5,2,IF(D65=$N$4,3,IF(D65=$N$3,4,"n/a"))))</f>
        <v>2</v>
      </c>
      <c r="F65" s="534" t="s">
        <v>253</v>
      </c>
      <c r="G65" s="535"/>
      <c r="H65" s="535"/>
      <c r="I65" s="535"/>
      <c r="J65" s="535"/>
      <c r="K65" s="536"/>
      <c r="L65" s="397"/>
      <c r="S65" s="158"/>
    </row>
    <row r="66" spans="1:19" s="157" customFormat="1" ht="30" customHeight="1" thickBot="1" x14ac:dyDescent="0.4">
      <c r="A66" s="614"/>
      <c r="B66" s="615"/>
      <c r="C66" s="38" t="s">
        <v>24</v>
      </c>
      <c r="D66" s="29" t="str">
        <f>IF(E66&lt;1.5,"Low",IF(E66&lt;2.5,"Moderate",IF(E66&lt;3.5,"Substantial",IF(E66&lt;4.5,"High","n/a"))))</f>
        <v>Moderate</v>
      </c>
      <c r="E66" s="154">
        <f>IF(COUNT(E64:E65)=0,"n/a",AVERAGE(E64:E65))</f>
        <v>2</v>
      </c>
      <c r="F66" s="51">
        <f>E66</f>
        <v>2</v>
      </c>
      <c r="G66" s="226"/>
      <c r="H66" s="52" t="s">
        <v>23</v>
      </c>
      <c r="I66" s="337" t="str">
        <f>D66</f>
        <v>Moderate</v>
      </c>
      <c r="J66" s="93">
        <f>IF(I66=$N$7,"n/a",IF(AND(I66=$N$5,D66=$N$6),1.5,IF(AND(I66=$N$4,D66=$N$5),2.5,IF(AND(I66=$N$3,D66=$N$4),3.5,IF(AND(I66=$N$6,D66=$N$5),1.49,IF(AND(I66=$N$5,D66=$N$4),2.49,IF(AND(I66=$N$4,D66=$N$3),3.49,E66)))))))</f>
        <v>2</v>
      </c>
      <c r="K66" s="339" t="s">
        <v>91</v>
      </c>
      <c r="L66" s="398"/>
      <c r="S66" s="158"/>
    </row>
    <row r="67" spans="1:19" s="161" customFormat="1" ht="24.75" customHeight="1" thickBot="1" x14ac:dyDescent="0.4">
      <c r="A67" s="159" t="s">
        <v>216</v>
      </c>
      <c r="B67" s="160"/>
      <c r="C67" s="218"/>
      <c r="D67" s="218"/>
      <c r="E67" s="218"/>
      <c r="F67" s="218"/>
      <c r="G67" s="218"/>
      <c r="H67" s="218"/>
      <c r="I67" s="218"/>
      <c r="J67" s="218"/>
      <c r="K67" s="219"/>
      <c r="L67" s="390" t="s">
        <v>96</v>
      </c>
      <c r="Q67" s="162"/>
    </row>
    <row r="68" spans="1:19" s="163" customFormat="1" ht="23.25" customHeight="1" x14ac:dyDescent="0.35">
      <c r="A68" s="212" t="s">
        <v>209</v>
      </c>
      <c r="B68" s="213"/>
      <c r="C68" s="215"/>
      <c r="D68" s="216"/>
      <c r="E68" s="216"/>
      <c r="F68" s="216"/>
      <c r="G68" s="216"/>
      <c r="H68" s="216"/>
      <c r="I68" s="216"/>
      <c r="J68" s="216"/>
      <c r="K68" s="217"/>
      <c r="L68" s="397"/>
    </row>
    <row r="69" spans="1:19" s="163" customFormat="1" ht="59" customHeight="1" x14ac:dyDescent="0.35">
      <c r="A69" s="512" t="s">
        <v>52</v>
      </c>
      <c r="B69" s="515"/>
      <c r="C69" s="234"/>
      <c r="D69" s="235" t="s">
        <v>5</v>
      </c>
      <c r="E69" s="125">
        <f>IF(D69=$N$6,1,IF(D69=$N$5,2,IF(D69=$N$4,3,IF(D69=$N$3,4,"n/a"))))</f>
        <v>3</v>
      </c>
      <c r="F69" s="497" t="s">
        <v>254</v>
      </c>
      <c r="G69" s="497"/>
      <c r="H69" s="497"/>
      <c r="I69" s="497"/>
      <c r="J69" s="497"/>
      <c r="K69" s="497"/>
      <c r="L69" s="390" t="s">
        <v>96</v>
      </c>
    </row>
    <row r="70" spans="1:19" s="163" customFormat="1" ht="33.75" customHeight="1" thickBot="1" x14ac:dyDescent="0.4">
      <c r="A70" s="507" t="s">
        <v>53</v>
      </c>
      <c r="B70" s="508"/>
      <c r="C70" s="236"/>
      <c r="D70" s="175" t="s">
        <v>5</v>
      </c>
      <c r="E70" s="185">
        <f>IF(D70=$N$6,1,IF(D70=$N$5,2,IF(D70=$N$4,3,IF(D70=$N$3,4,"n/a"))))</f>
        <v>3</v>
      </c>
      <c r="F70" s="514" t="s">
        <v>255</v>
      </c>
      <c r="G70" s="523"/>
      <c r="H70" s="514"/>
      <c r="I70" s="514"/>
      <c r="J70" s="523"/>
      <c r="K70" s="514"/>
      <c r="L70" s="390" t="s">
        <v>96</v>
      </c>
    </row>
    <row r="71" spans="1:19" s="163" customFormat="1" ht="27" customHeight="1" thickBot="1" x14ac:dyDescent="0.4">
      <c r="A71" s="618"/>
      <c r="B71" s="619"/>
      <c r="C71" s="222" t="s">
        <v>24</v>
      </c>
      <c r="D71" s="48" t="str">
        <f>IF(E71&lt;1.5,"Low",IF(E71&lt;2.5,"Moderate",IF(E71&lt;3.5,"Substantial",IF(E71&lt;4.5,"High","n/a"))))</f>
        <v>Substantial</v>
      </c>
      <c r="E71" s="154">
        <f>IF(COUNT(E69:E70)=0,"n/a",AVERAGE(E69:E70))</f>
        <v>3</v>
      </c>
      <c r="F71" s="30">
        <f>E71</f>
        <v>3</v>
      </c>
      <c r="G71" s="226"/>
      <c r="H71" s="31" t="s">
        <v>23</v>
      </c>
      <c r="I71" s="28" t="str">
        <f>D71</f>
        <v>Substantial</v>
      </c>
      <c r="J71" s="32">
        <f>IF(I71=$N$7,"n/a",IF(AND(I71=$N$5,D71=$N$6),1.5,IF(AND(I71=$N$4,D71=$N$5),2.5,IF(AND(I71=$N$3,D71=$N$4),3.5,IF(AND(I71=$N$6,D71=$N$5),1.49,IF(AND(I71=$N$5,D71=$N$4),2.49,IF(AND(I71=$N$4,D71=$N$3),3.49,E71)))))))</f>
        <v>3</v>
      </c>
      <c r="K71" s="191" t="s">
        <v>91</v>
      </c>
      <c r="L71" s="397"/>
    </row>
    <row r="72" spans="1:19" s="163" customFormat="1" ht="20.25" customHeight="1" x14ac:dyDescent="0.35">
      <c r="A72" s="325" t="s">
        <v>43</v>
      </c>
      <c r="B72" s="215"/>
      <c r="C72" s="216"/>
      <c r="D72" s="209"/>
      <c r="E72" s="210"/>
      <c r="F72" s="216"/>
      <c r="G72" s="216"/>
      <c r="H72" s="216"/>
      <c r="I72" s="216"/>
      <c r="J72" s="216"/>
      <c r="K72" s="217"/>
      <c r="L72" s="397"/>
    </row>
    <row r="73" spans="1:19" s="163" customFormat="1" ht="36" customHeight="1" x14ac:dyDescent="0.35">
      <c r="A73" s="611" t="s">
        <v>74</v>
      </c>
      <c r="B73" s="612"/>
      <c r="C73" s="237"/>
      <c r="D73" s="178" t="s">
        <v>42</v>
      </c>
      <c r="E73" s="125">
        <f>IF(D73=$N$6,1,IF(D73=$N$5,2,IF(D73=$N$4,3,IF(D73=$N$3,4,"n/a"))))</f>
        <v>2</v>
      </c>
      <c r="F73" s="520" t="s">
        <v>256</v>
      </c>
      <c r="G73" s="514"/>
      <c r="H73" s="514"/>
      <c r="I73" s="514"/>
      <c r="J73" s="514"/>
      <c r="K73" s="521"/>
      <c r="L73" s="390"/>
    </row>
    <row r="74" spans="1:19" s="163" customFormat="1" ht="33.75" customHeight="1" thickBot="1" x14ac:dyDescent="0.4">
      <c r="A74" s="507" t="s">
        <v>57</v>
      </c>
      <c r="B74" s="508"/>
      <c r="C74" s="238"/>
      <c r="D74" s="177" t="s">
        <v>42</v>
      </c>
      <c r="E74" s="185">
        <f>IF(D74=$N$6,1,IF(D74=$N$5,2,IF(D74=$N$4,3,IF(D74=$N$3,4,"n/a"))))</f>
        <v>2</v>
      </c>
      <c r="F74" s="509" t="s">
        <v>257</v>
      </c>
      <c r="G74" s="510"/>
      <c r="H74" s="510"/>
      <c r="I74" s="510"/>
      <c r="J74" s="510"/>
      <c r="K74" s="511"/>
      <c r="L74" s="390" t="s">
        <v>96</v>
      </c>
    </row>
    <row r="75" spans="1:19" s="163" customFormat="1" ht="25.5" customHeight="1" thickBot="1" x14ac:dyDescent="0.4">
      <c r="A75" s="516"/>
      <c r="B75" s="517"/>
      <c r="C75" s="47" t="s">
        <v>24</v>
      </c>
      <c r="D75" s="29" t="str">
        <f>IF(E75&lt;1.5,"Low",IF(E75&lt;2.5,"Moderate",IF(E75&lt;3.5,"Substantial",IF(E75&lt;4.5,"High","n/a"))))</f>
        <v>Moderate</v>
      </c>
      <c r="E75" s="154">
        <f>IF(COUNT(E73:E74)=0,"n/a",AVERAGE(E73:E74))</f>
        <v>2</v>
      </c>
      <c r="F75" s="51">
        <f>E75</f>
        <v>2</v>
      </c>
      <c r="G75" s="226"/>
      <c r="H75" s="52" t="s">
        <v>23</v>
      </c>
      <c r="I75" s="337" t="str">
        <f>D75</f>
        <v>Moderate</v>
      </c>
      <c r="J75" s="93">
        <f>IF(I75=$N$7,"n/a",IF(AND(I75=$N$5,D75=$N$6),1.5,IF(AND(I75=$N$4,D75=$N$5),2.5,IF(AND(I75=$N$3,D75=$N$4),3.5,IF(AND(I75=$N$6,D75=$N$5),1.49,IF(AND(I75=$N$5,D75=$N$4),2.49,IF(AND(I75=$N$4,D75=$N$3),3.49,E75)))))))</f>
        <v>2</v>
      </c>
      <c r="K75" s="94" t="s">
        <v>91</v>
      </c>
      <c r="L75" s="397"/>
    </row>
    <row r="76" spans="1:19" s="163" customFormat="1" ht="21" customHeight="1" x14ac:dyDescent="0.35">
      <c r="A76" s="212" t="s">
        <v>54</v>
      </c>
      <c r="B76" s="213"/>
      <c r="C76" s="209"/>
      <c r="D76" s="209"/>
      <c r="E76" s="209"/>
      <c r="F76" s="209"/>
      <c r="G76" s="209"/>
      <c r="H76" s="209"/>
      <c r="I76" s="209"/>
      <c r="J76" s="209"/>
      <c r="K76" s="211"/>
      <c r="L76" s="397"/>
    </row>
    <row r="77" spans="1:19" s="163" customFormat="1" ht="35.25" customHeight="1" x14ac:dyDescent="0.35">
      <c r="A77" s="512" t="s">
        <v>55</v>
      </c>
      <c r="B77" s="515"/>
      <c r="C77" s="239"/>
      <c r="D77" s="178" t="s">
        <v>4</v>
      </c>
      <c r="E77" s="125">
        <f>IF(D77=$N$6,1,IF(D77=$N$5,2,IF(D77=$N$4,3,IF(D77=$N$3,4,"n/a"))))</f>
        <v>4</v>
      </c>
      <c r="F77" s="497" t="s">
        <v>258</v>
      </c>
      <c r="G77" s="497"/>
      <c r="H77" s="497"/>
      <c r="I77" s="497"/>
      <c r="J77" s="497"/>
      <c r="K77" s="497"/>
      <c r="L77" s="397"/>
    </row>
    <row r="78" spans="1:19" s="163" customFormat="1" ht="26.25" customHeight="1" x14ac:dyDescent="0.35">
      <c r="A78" s="512" t="s">
        <v>56</v>
      </c>
      <c r="B78" s="513"/>
      <c r="C78" s="237"/>
      <c r="D78" s="50" t="s">
        <v>4</v>
      </c>
      <c r="E78" s="125">
        <f>IF(D78=$N$6,1,IF(D78=$N$5,2,IF(D78=$N$4,3,IF(D78=$N$3,4,"n/a"))))</f>
        <v>4</v>
      </c>
      <c r="F78" s="514" t="s">
        <v>259</v>
      </c>
      <c r="G78" s="514"/>
      <c r="H78" s="514"/>
      <c r="I78" s="514"/>
      <c r="J78" s="514"/>
      <c r="K78" s="514"/>
      <c r="L78" s="390" t="s">
        <v>96</v>
      </c>
    </row>
    <row r="79" spans="1:19" s="163" customFormat="1" ht="24" customHeight="1" thickBot="1" x14ac:dyDescent="0.4">
      <c r="A79" s="512" t="s">
        <v>75</v>
      </c>
      <c r="B79" s="513"/>
      <c r="C79" s="240"/>
      <c r="D79" s="177" t="s">
        <v>4</v>
      </c>
      <c r="E79" s="185">
        <f>IF(D79=$N$6,1,IF(D79=$N$5,2,IF(D79=$N$4,3,IF(D79=$N$3,4,"n/a"))))</f>
        <v>4</v>
      </c>
      <c r="F79" s="514" t="s">
        <v>260</v>
      </c>
      <c r="G79" s="523"/>
      <c r="H79" s="514"/>
      <c r="I79" s="514"/>
      <c r="J79" s="523"/>
      <c r="K79" s="514"/>
      <c r="L79" s="390" t="s">
        <v>96</v>
      </c>
    </row>
    <row r="80" spans="1:19" s="163" customFormat="1" ht="27.75" customHeight="1" thickBot="1" x14ac:dyDescent="0.4">
      <c r="A80" s="516"/>
      <c r="B80" s="517"/>
      <c r="C80" s="47" t="s">
        <v>24</v>
      </c>
      <c r="D80" s="29" t="str">
        <f>IF(E80&lt;1.5,"Low",IF(E80&lt;2.5,"Moderate",IF(E80&lt;3.5,"Substantial",IF(E80&lt;4.5,"High","n/a"))))</f>
        <v>High</v>
      </c>
      <c r="E80" s="154">
        <f>IF(COUNT(E77:E79)=0,"n/a",AVERAGE(E77:E79))</f>
        <v>4</v>
      </c>
      <c r="F80" s="30">
        <f>E80</f>
        <v>4</v>
      </c>
      <c r="G80" s="226"/>
      <c r="H80" s="31" t="s">
        <v>23</v>
      </c>
      <c r="I80" s="28" t="str">
        <f>D80</f>
        <v>High</v>
      </c>
      <c r="J80" s="32">
        <f>IF(I80=$N$7,"n/a",IF(AND(I80=$N$5,D80=$N$6),1.5,IF(AND(I80=$N$4,D80=$N$5),2.5,IF(AND(I80=$N$3,D80=$N$4),3.5,IF(AND(I80=$N$6,D80=$N$5),1.49,IF(AND(I80=$N$5,D80=$N$4),2.49,IF(AND(I80=$N$4,D80=$N$3),3.49,E80)))))))</f>
        <v>4</v>
      </c>
      <c r="K80" s="91" t="s">
        <v>91</v>
      </c>
      <c r="L80" s="397"/>
    </row>
    <row r="81" spans="1:17" s="163" customFormat="1" ht="21" customHeight="1" x14ac:dyDescent="0.35">
      <c r="A81" s="214" t="s">
        <v>58</v>
      </c>
      <c r="B81" s="209"/>
      <c r="C81" s="209"/>
      <c r="D81" s="209"/>
      <c r="E81" s="209"/>
      <c r="F81" s="209"/>
      <c r="G81" s="209"/>
      <c r="H81" s="209"/>
      <c r="I81" s="209"/>
      <c r="J81" s="209"/>
      <c r="K81" s="211"/>
      <c r="L81" s="397"/>
    </row>
    <row r="82" spans="1:17" s="163" customFormat="1" ht="34.5" customHeight="1" x14ac:dyDescent="0.35">
      <c r="A82" s="512" t="s">
        <v>77</v>
      </c>
      <c r="B82" s="515"/>
      <c r="C82" s="239"/>
      <c r="D82" s="178" t="s">
        <v>5</v>
      </c>
      <c r="E82" s="125">
        <f>IF(D82=$N$6,1,IF(D82=$N$5,2,IF(D82=$N$4,3,IF(D82=$N$3,4,"n/a"))))</f>
        <v>3</v>
      </c>
      <c r="F82" s="497" t="s">
        <v>261</v>
      </c>
      <c r="G82" s="497"/>
      <c r="H82" s="497"/>
      <c r="I82" s="497"/>
      <c r="J82" s="497"/>
      <c r="K82" s="497"/>
      <c r="L82" s="397"/>
    </row>
    <row r="83" spans="1:17" s="163" customFormat="1" ht="27.75" customHeight="1" thickBot="1" x14ac:dyDescent="0.4">
      <c r="A83" s="507" t="s">
        <v>78</v>
      </c>
      <c r="B83" s="508"/>
      <c r="C83" s="240"/>
      <c r="D83" s="177" t="s">
        <v>5</v>
      </c>
      <c r="E83" s="185">
        <f>IF(D83=$N$6,1,IF(D83=$N$5,2,IF(D83=$N$4,3,IF(D83=$N$3,4,"n/a"))))</f>
        <v>3</v>
      </c>
      <c r="F83" s="509" t="s">
        <v>262</v>
      </c>
      <c r="G83" s="510"/>
      <c r="H83" s="510"/>
      <c r="I83" s="510"/>
      <c r="J83" s="510"/>
      <c r="K83" s="543"/>
      <c r="L83" s="390" t="s">
        <v>96</v>
      </c>
      <c r="Q83" s="164"/>
    </row>
    <row r="84" spans="1:17" s="163" customFormat="1" ht="26.25" customHeight="1" thickBot="1" x14ac:dyDescent="0.4">
      <c r="A84" s="220"/>
      <c r="B84" s="221"/>
      <c r="C84" s="222" t="s">
        <v>24</v>
      </c>
      <c r="D84" s="29" t="str">
        <f>IF(E84&lt;1.5,"Low",IF(E84&lt;2.5,"Moderate",IF(E84&lt;3.5,"Substantial",IF(E84&lt;4.5,"High","n/a"))))</f>
        <v>Substantial</v>
      </c>
      <c r="E84" s="154">
        <f>IF(COUNT(E82:E83)=0,"n/a",AVERAGE(E82:E83))</f>
        <v>3</v>
      </c>
      <c r="F84" s="51">
        <f>E84</f>
        <v>3</v>
      </c>
      <c r="G84" s="227"/>
      <c r="H84" s="336" t="s">
        <v>23</v>
      </c>
      <c r="I84" s="337" t="str">
        <f>D84</f>
        <v>Substantial</v>
      </c>
      <c r="J84" s="93">
        <f>IF(I84=$N$7,"n/a",IF(AND(I84=$N$5,D84=$N$6),1.5,IF(AND(I84=$N$4,D84=$N$5),2.5,IF(AND(I84=$N$3,D84=$N$4),3.5,IF(AND(I84=$N$6,D84=$N$5),1.49,IF(AND(I84=$N$5,D84=$N$4),2.49,IF(AND(I84=$N$4,D84=$N$3),3.49,E84)))))))</f>
        <v>3</v>
      </c>
      <c r="K84" s="338" t="s">
        <v>91</v>
      </c>
      <c r="L84" s="397"/>
      <c r="Q84" s="165"/>
    </row>
    <row r="85" spans="1:17" s="163" customFormat="1" ht="26.25" customHeight="1" thickBot="1" x14ac:dyDescent="0.4">
      <c r="A85" s="301" t="s">
        <v>217</v>
      </c>
      <c r="B85" s="300"/>
      <c r="C85" s="300"/>
      <c r="D85" s="300"/>
      <c r="E85" s="300"/>
      <c r="F85" s="300"/>
      <c r="G85" s="300"/>
      <c r="H85" s="300"/>
      <c r="I85" s="300"/>
      <c r="J85" s="300"/>
      <c r="K85" s="300"/>
      <c r="L85" s="397"/>
      <c r="Q85" s="165"/>
    </row>
    <row r="86" spans="1:17" s="163" customFormat="1" ht="21.75" customHeight="1" x14ac:dyDescent="0.35">
      <c r="A86" s="406" t="s">
        <v>173</v>
      </c>
      <c r="B86" s="302"/>
      <c r="C86" s="302"/>
      <c r="D86" s="302"/>
      <c r="E86" s="302"/>
      <c r="F86" s="302"/>
      <c r="G86" s="302"/>
      <c r="H86" s="302"/>
      <c r="I86" s="302"/>
      <c r="J86" s="302"/>
      <c r="K86" s="303"/>
      <c r="L86" s="397"/>
      <c r="Q86" s="165"/>
    </row>
    <row r="87" spans="1:17" s="163" customFormat="1" ht="33.75" customHeight="1" x14ac:dyDescent="0.35">
      <c r="A87" s="502" t="s">
        <v>153</v>
      </c>
      <c r="B87" s="503"/>
      <c r="C87" s="304"/>
      <c r="D87" s="235" t="s">
        <v>5</v>
      </c>
      <c r="E87" s="223">
        <f>IF(D87=$N$6,1,IF(D87=$N$5,2,IF(D87=$N$4,3,IF(D87=$N$3,4,"n/a"))))</f>
        <v>3</v>
      </c>
      <c r="F87" s="497" t="s">
        <v>263</v>
      </c>
      <c r="G87" s="497"/>
      <c r="H87" s="497"/>
      <c r="I87" s="497"/>
      <c r="J87" s="497"/>
      <c r="K87" s="497"/>
      <c r="L87" s="397"/>
      <c r="Q87" s="165"/>
    </row>
    <row r="88" spans="1:17" s="163" customFormat="1" ht="33.75" customHeight="1" x14ac:dyDescent="0.35">
      <c r="A88" s="502" t="s">
        <v>154</v>
      </c>
      <c r="B88" s="503"/>
      <c r="C88" s="304"/>
      <c r="D88" s="235" t="s">
        <v>42</v>
      </c>
      <c r="E88" s="223">
        <f>IF(D88=$N$6,1,IF(D88=$N$5,2,IF(D88=$N$4,3,IF(D88=$N$3,4,"n/a"))))</f>
        <v>2</v>
      </c>
      <c r="F88" s="497" t="s">
        <v>264</v>
      </c>
      <c r="G88" s="497"/>
      <c r="H88" s="497"/>
      <c r="I88" s="497"/>
      <c r="J88" s="497"/>
      <c r="K88" s="497"/>
      <c r="L88" s="390" t="s">
        <v>96</v>
      </c>
      <c r="Q88" s="165"/>
    </row>
    <row r="89" spans="1:17" s="163" customFormat="1" ht="30.75" customHeight="1" x14ac:dyDescent="0.35">
      <c r="A89" s="502" t="s">
        <v>155</v>
      </c>
      <c r="B89" s="503"/>
      <c r="C89" s="304"/>
      <c r="D89" s="235" t="s">
        <v>5</v>
      </c>
      <c r="E89" s="223">
        <f>IF(D89=$N$6,1,IF(D89=$N$5,2,IF(D89=$N$4,3,IF(D89=$N$3,4,"n/a"))))</f>
        <v>3</v>
      </c>
      <c r="F89" s="497" t="s">
        <v>265</v>
      </c>
      <c r="G89" s="497"/>
      <c r="H89" s="497"/>
      <c r="I89" s="497"/>
      <c r="J89" s="497"/>
      <c r="K89" s="497"/>
      <c r="L89" s="397"/>
      <c r="Q89" s="165"/>
    </row>
    <row r="90" spans="1:17" s="163" customFormat="1" ht="45.75" customHeight="1" thickBot="1" x14ac:dyDescent="0.4">
      <c r="A90" s="502" t="s">
        <v>174</v>
      </c>
      <c r="B90" s="503"/>
      <c r="C90" s="304"/>
      <c r="D90" s="235" t="s">
        <v>4</v>
      </c>
      <c r="E90" s="223">
        <f>IF(D90=$N$6,1,IF(D90=$N$5,2,IF(D90=$N$4,3,IF(D90=$N$3,4,"n/a"))))</f>
        <v>4</v>
      </c>
      <c r="F90" s="497" t="s">
        <v>266</v>
      </c>
      <c r="G90" s="497"/>
      <c r="H90" s="497"/>
      <c r="I90" s="497"/>
      <c r="J90" s="606"/>
      <c r="K90" s="497"/>
      <c r="L90" s="397"/>
      <c r="Q90" s="165"/>
    </row>
    <row r="91" spans="1:17" s="163" customFormat="1" ht="26.25" customHeight="1" thickBot="1" x14ac:dyDescent="0.4">
      <c r="A91" s="609"/>
      <c r="B91" s="610"/>
      <c r="C91" s="305" t="s">
        <v>24</v>
      </c>
      <c r="D91" s="29" t="str">
        <f>IF(E91&lt;1.5,"Low",IF(E91&lt;2.5,"Moderate",IF(E91&lt;3.5,"Substantial",IF(E91&lt;4.5,"High","n/a"))))</f>
        <v>Substantial</v>
      </c>
      <c r="E91" s="154">
        <f>IF(COUNT(E87:E90)=0,"n/a",AVERAGE(E87:E90))</f>
        <v>3</v>
      </c>
      <c r="F91" s="30">
        <f>E91</f>
        <v>3</v>
      </c>
      <c r="G91" s="227"/>
      <c r="H91" s="53" t="s">
        <v>23</v>
      </c>
      <c r="I91" s="28" t="str">
        <f>D91</f>
        <v>Substantial</v>
      </c>
      <c r="J91" s="32">
        <f>IF(I91=$N$7,"n/a",IF(AND(I91=$N$5,D91=$N$6),1.5,IF(AND(I91=$N$4,D91=$N$5),2.5,IF(AND(I91=$N$3,D91=$N$4),3.5,IF(AND(I91=$N$6,D91=$N$5),1.49,IF(AND(I91=$N$5,D91=$N$4),2.49,IF(AND(I91=$N$4,D91=$N$3),3.49,E91)))))))</f>
        <v>3</v>
      </c>
      <c r="K91" s="91" t="s">
        <v>91</v>
      </c>
      <c r="L91" s="397"/>
      <c r="Q91" s="165"/>
    </row>
    <row r="92" spans="1:17" s="163" customFormat="1" ht="21" customHeight="1" x14ac:dyDescent="0.35">
      <c r="A92" s="406" t="s">
        <v>166</v>
      </c>
      <c r="B92" s="302"/>
      <c r="C92" s="302"/>
      <c r="D92" s="302"/>
      <c r="E92" s="302"/>
      <c r="F92" s="302"/>
      <c r="G92" s="302"/>
      <c r="H92" s="302"/>
      <c r="I92" s="302"/>
      <c r="J92" s="302"/>
      <c r="K92" s="303"/>
      <c r="L92" s="397"/>
      <c r="Q92" s="165"/>
    </row>
    <row r="93" spans="1:17" s="163" customFormat="1" ht="47.25" customHeight="1" x14ac:dyDescent="0.35">
      <c r="A93" s="502" t="s">
        <v>167</v>
      </c>
      <c r="B93" s="503"/>
      <c r="C93" s="304"/>
      <c r="D93" s="178" t="s">
        <v>42</v>
      </c>
      <c r="E93" s="223">
        <f>IF(D93=$N$6,1,IF(D93=$N$5,2,IF(D93=$N$4,3,IF(D93=$N$3,4,"n/a"))))</f>
        <v>2</v>
      </c>
      <c r="F93" s="497" t="s">
        <v>267</v>
      </c>
      <c r="G93" s="497"/>
      <c r="H93" s="497"/>
      <c r="I93" s="497"/>
      <c r="J93" s="497"/>
      <c r="K93" s="497"/>
      <c r="L93" s="397"/>
      <c r="Q93" s="165"/>
    </row>
    <row r="94" spans="1:17" s="163" customFormat="1" ht="31.5" customHeight="1" thickBot="1" x14ac:dyDescent="0.4">
      <c r="A94" s="498" t="s">
        <v>176</v>
      </c>
      <c r="B94" s="499"/>
      <c r="C94" s="306"/>
      <c r="D94" s="177" t="s">
        <v>42</v>
      </c>
      <c r="E94" s="185">
        <f>IF(D94=$N$6,1,IF(D94=$N$5,2,IF(D94=$N$4,3,IF(D94=$N$3,4,"n/a"))))</f>
        <v>2</v>
      </c>
      <c r="F94" s="525" t="s">
        <v>268</v>
      </c>
      <c r="G94" s="526"/>
      <c r="H94" s="526"/>
      <c r="I94" s="526"/>
      <c r="J94" s="526"/>
      <c r="K94" s="524"/>
      <c r="L94" s="390" t="s">
        <v>96</v>
      </c>
      <c r="Q94" s="165"/>
    </row>
    <row r="95" spans="1:17" s="163" customFormat="1" ht="26.25" customHeight="1" thickBot="1" x14ac:dyDescent="0.4">
      <c r="A95" s="500"/>
      <c r="B95" s="501"/>
      <c r="C95" s="305" t="s">
        <v>24</v>
      </c>
      <c r="D95" s="29" t="str">
        <f>IF(E95&lt;1.5,"Low",IF(E95&lt;2.5,"Moderate",IF(E95&lt;3.5,"Substantial",IF(E95&lt;4.5,"High","n/a"))))</f>
        <v>Moderate</v>
      </c>
      <c r="E95" s="154">
        <f>IF(COUNT(E93:E94)=0,"n/a",AVERAGE(E93:E94))</f>
        <v>2</v>
      </c>
      <c r="F95" s="30">
        <f>E95</f>
        <v>2</v>
      </c>
      <c r="G95" s="226"/>
      <c r="H95" s="31" t="s">
        <v>23</v>
      </c>
      <c r="I95" s="28" t="str">
        <f>D95</f>
        <v>Moderate</v>
      </c>
      <c r="J95" s="32">
        <f>IF(I95=$N$7,"n/a",IF(AND(I95=$N$5,D95=$N$6),1.5,IF(AND(I95=$N$4,D95=$N$5),2.5,IF(AND(I95=$N$3,D95=$N$4),3.5,IF(AND(I95=$N$6,D95=$N$5),1.49,IF(AND(I95=$N$5,D95=$N$4),2.49,IF(AND(I95=$N$4,D95=$N$3),3.49,E95)))))))</f>
        <v>2</v>
      </c>
      <c r="K95" s="91" t="s">
        <v>91</v>
      </c>
      <c r="L95" s="397"/>
      <c r="Q95" s="165"/>
    </row>
    <row r="96" spans="1:17" s="163" customFormat="1" ht="21" customHeight="1" x14ac:dyDescent="0.35">
      <c r="A96" s="406" t="s">
        <v>157</v>
      </c>
      <c r="B96" s="302"/>
      <c r="C96" s="302"/>
      <c r="D96" s="302"/>
      <c r="E96" s="302"/>
      <c r="F96" s="302"/>
      <c r="G96" s="302"/>
      <c r="H96" s="302"/>
      <c r="I96" s="302"/>
      <c r="J96" s="302"/>
      <c r="K96" s="303"/>
      <c r="L96" s="397"/>
      <c r="Q96" s="165"/>
    </row>
    <row r="97" spans="1:17" s="163" customFormat="1" ht="33.75" customHeight="1" x14ac:dyDescent="0.35">
      <c r="A97" s="502" t="s">
        <v>158</v>
      </c>
      <c r="B97" s="503"/>
      <c r="C97" s="307"/>
      <c r="D97" s="178" t="s">
        <v>42</v>
      </c>
      <c r="E97" s="125">
        <f>IF(D97=$N$6,1,IF(D97=$N$5,2,IF(D97=$N$4,3,IF(D97=$N$3,4,"n/a"))))</f>
        <v>2</v>
      </c>
      <c r="F97" s="497" t="s">
        <v>321</v>
      </c>
      <c r="G97" s="497"/>
      <c r="H97" s="497"/>
      <c r="I97" s="497"/>
      <c r="J97" s="497"/>
      <c r="K97" s="497"/>
      <c r="L97" s="390" t="s">
        <v>96</v>
      </c>
      <c r="Q97" s="165"/>
    </row>
    <row r="98" spans="1:17" s="163" customFormat="1" ht="33" customHeight="1" x14ac:dyDescent="0.35">
      <c r="A98" s="498" t="s">
        <v>159</v>
      </c>
      <c r="B98" s="504"/>
      <c r="C98" s="307"/>
      <c r="D98" s="50" t="s">
        <v>5</v>
      </c>
      <c r="E98" s="125">
        <f>IF(D98=$N$6,1,IF(D98=$N$5,2,IF(D98=$N$4,3,IF(D98=$N$3,4,"n/a"))))</f>
        <v>3</v>
      </c>
      <c r="F98" s="520" t="s">
        <v>269</v>
      </c>
      <c r="G98" s="514"/>
      <c r="H98" s="514"/>
      <c r="I98" s="514"/>
      <c r="J98" s="514"/>
      <c r="K98" s="521"/>
      <c r="L98" s="390" t="s">
        <v>96</v>
      </c>
      <c r="P98" s="323"/>
      <c r="Q98" s="165"/>
    </row>
    <row r="99" spans="1:17" s="163" customFormat="1" ht="31.5" customHeight="1" thickBot="1" x14ac:dyDescent="0.4">
      <c r="A99" s="505" t="s">
        <v>160</v>
      </c>
      <c r="B99" s="506"/>
      <c r="C99" s="308"/>
      <c r="D99" s="298" t="s">
        <v>42</v>
      </c>
      <c r="E99" s="299">
        <f>IF(D99=$N$6,1,IF(D99=$N$5,2,IF(D99=$N$4,3,IF(D99=$N$3,4,"n/a"))))</f>
        <v>2</v>
      </c>
      <c r="F99" s="522" t="s">
        <v>270</v>
      </c>
      <c r="G99" s="523"/>
      <c r="H99" s="523"/>
      <c r="I99" s="523"/>
      <c r="J99" s="523"/>
      <c r="K99" s="524"/>
      <c r="L99" s="397"/>
      <c r="P99" s="323"/>
      <c r="Q99" s="165"/>
    </row>
    <row r="100" spans="1:17" s="163" customFormat="1" ht="26.25" customHeight="1" thickBot="1" x14ac:dyDescent="0.4">
      <c r="A100" s="551"/>
      <c r="B100" s="552"/>
      <c r="C100" s="305" t="s">
        <v>24</v>
      </c>
      <c r="D100" s="29" t="str">
        <f>IF(E100&lt;1.5,"Low",IF(E100&lt;2.5,"Moderate",IF(E100&lt;3.5,"Substantial",IF(E100&lt;4.5,"High","n/a"))))</f>
        <v>Moderate</v>
      </c>
      <c r="E100" s="154">
        <f>IF(COUNT(E97:E99)=0,"n/a",AVERAGE(E97:E99))</f>
        <v>2.3333333333333335</v>
      </c>
      <c r="F100" s="30">
        <f>E100</f>
        <v>2.3333333333333335</v>
      </c>
      <c r="G100" s="226"/>
      <c r="H100" s="31" t="s">
        <v>23</v>
      </c>
      <c r="I100" s="28" t="str">
        <f>D100</f>
        <v>Moderate</v>
      </c>
      <c r="J100" s="32">
        <f>IF(I100=$N$7,"n/a",IF(AND(I100=$N$5,D100=$N$6),1.5,IF(AND(I100=$N$4,D100=$N$5),2.5,IF(AND(I100=$N$3,D100=$N$4),3.5,IF(AND(I100=$N$6,D100=$N$5),1.49,IF(AND(I100=$N$5,D100=$N$4),2.49,IF(AND(I100=$N$4,D100=$N$3),3.49,E100)))))))</f>
        <v>2.3333333333333335</v>
      </c>
      <c r="K100" s="91" t="s">
        <v>91</v>
      </c>
      <c r="L100" s="397"/>
      <c r="P100" s="323"/>
      <c r="Q100" s="165"/>
    </row>
    <row r="101" spans="1:17" s="163" customFormat="1" ht="23.25" customHeight="1" thickBot="1" x14ac:dyDescent="0.4">
      <c r="A101" s="166" t="s">
        <v>218</v>
      </c>
      <c r="B101" s="167"/>
      <c r="C101" s="167"/>
      <c r="D101" s="167"/>
      <c r="E101" s="167"/>
      <c r="F101" s="167"/>
      <c r="G101" s="167"/>
      <c r="H101" s="167"/>
      <c r="I101" s="167"/>
      <c r="J101" s="167"/>
      <c r="K101" s="167"/>
      <c r="L101" s="397"/>
      <c r="M101" s="165"/>
    </row>
    <row r="102" spans="1:17" s="163" customFormat="1" ht="20.25" customHeight="1" x14ac:dyDescent="0.35">
      <c r="A102" s="407" t="s">
        <v>162</v>
      </c>
      <c r="B102" s="224"/>
      <c r="C102" s="224"/>
      <c r="D102" s="224"/>
      <c r="E102" s="224"/>
      <c r="F102" s="224"/>
      <c r="G102" s="224"/>
      <c r="H102" s="224"/>
      <c r="I102" s="224"/>
      <c r="J102" s="224"/>
      <c r="K102" s="225"/>
      <c r="L102" s="397"/>
    </row>
    <row r="103" spans="1:17" s="163" customFormat="1" ht="30.75" customHeight="1" x14ac:dyDescent="0.35">
      <c r="A103" s="529" t="s">
        <v>179</v>
      </c>
      <c r="B103" s="530"/>
      <c r="C103" s="241"/>
      <c r="D103" s="235" t="s">
        <v>5</v>
      </c>
      <c r="E103" s="223">
        <f>IF(D103=$N$6,1,IF(D103=$N$5,2,IF(D103=$N$4,3,IF(D103=$N$3,4,"n/a"))))</f>
        <v>3</v>
      </c>
      <c r="F103" s="497" t="s">
        <v>271</v>
      </c>
      <c r="G103" s="497"/>
      <c r="H103" s="497"/>
      <c r="I103" s="497"/>
      <c r="J103" s="497"/>
      <c r="K103" s="497"/>
      <c r="L103" s="390" t="s">
        <v>96</v>
      </c>
      <c r="Q103" s="165"/>
    </row>
    <row r="104" spans="1:17" s="163" customFormat="1" ht="32.25" customHeight="1" x14ac:dyDescent="0.35">
      <c r="A104" s="527" t="s">
        <v>180</v>
      </c>
      <c r="B104" s="528"/>
      <c r="C104" s="242"/>
      <c r="D104" s="205" t="s">
        <v>5</v>
      </c>
      <c r="E104" s="125">
        <f>IF(D104=$N$6,1,IF(D104=$N$5,2,IF(D104=$N$4,3,IF(D104=$N$3,4,"n/a"))))</f>
        <v>3</v>
      </c>
      <c r="F104" s="514" t="s">
        <v>273</v>
      </c>
      <c r="G104" s="514"/>
      <c r="H104" s="514"/>
      <c r="I104" s="514"/>
      <c r="J104" s="514"/>
      <c r="K104" s="514"/>
      <c r="L104" s="390" t="s">
        <v>96</v>
      </c>
      <c r="Q104" s="168"/>
    </row>
    <row r="105" spans="1:17" ht="31.5" customHeight="1" thickBot="1" x14ac:dyDescent="0.4">
      <c r="A105" s="539" t="s">
        <v>181</v>
      </c>
      <c r="B105" s="540"/>
      <c r="C105" s="243"/>
      <c r="D105" s="175" t="s">
        <v>5</v>
      </c>
      <c r="E105" s="185">
        <f>IF(D105=$N$6,1,IF(D105=$N$5,2,IF(D105=$N$4,3,IF(D105=$N$3,4,"n/a"))))</f>
        <v>3</v>
      </c>
      <c r="F105" s="514" t="s">
        <v>272</v>
      </c>
      <c r="G105" s="523"/>
      <c r="H105" s="514"/>
      <c r="I105" s="514"/>
      <c r="J105" s="523"/>
      <c r="K105" s="514"/>
      <c r="L105" s="390" t="s">
        <v>96</v>
      </c>
    </row>
    <row r="106" spans="1:17" ht="32.25" customHeight="1" thickBot="1" x14ac:dyDescent="0.4">
      <c r="A106" s="607"/>
      <c r="B106" s="608"/>
      <c r="C106" s="41" t="s">
        <v>24</v>
      </c>
      <c r="D106" s="29" t="str">
        <f>IF(E106&lt;1.5,"Low",IF(E106&lt;2.5,"Moderate",IF(E106&lt;3.5,"Substantial",IF(E106&lt;4.5,"High","n/a"))))</f>
        <v>Substantial</v>
      </c>
      <c r="E106" s="154">
        <f>IF(COUNT(E103:E105)=0,"n/a",AVERAGE(E103:E105))</f>
        <v>3</v>
      </c>
      <c r="F106" s="30">
        <f>E106</f>
        <v>3</v>
      </c>
      <c r="G106" s="227"/>
      <c r="H106" s="53" t="s">
        <v>23</v>
      </c>
      <c r="I106" s="28" t="str">
        <f>D106</f>
        <v>Substantial</v>
      </c>
      <c r="J106" s="32">
        <f>IF(I106=$N$7,"n/a",IF(AND(I106=$N$5,D106=$N$6),1.5,IF(AND(I106=$N$4,D106=$N$5),2.5,IF(AND(I106=$N$3,D106=$N$4),3.5,IF(AND(I106=$N$6,D106=$N$5),1.49,IF(AND(I106=$N$5,D106=$N$4),2.49,IF(AND(I106=$N$4,D106=$N$3),3.49,E106)))))))</f>
        <v>3</v>
      </c>
      <c r="K106" s="91" t="s">
        <v>91</v>
      </c>
      <c r="L106" s="392"/>
    </row>
    <row r="107" spans="1:17" ht="19.5" customHeight="1" x14ac:dyDescent="0.35">
      <c r="A107" s="408" t="s">
        <v>163</v>
      </c>
      <c r="B107" s="224"/>
      <c r="C107" s="224"/>
      <c r="D107" s="224"/>
      <c r="E107" s="224"/>
      <c r="F107" s="224"/>
      <c r="G107" s="224"/>
      <c r="H107" s="224"/>
      <c r="I107" s="224"/>
      <c r="J107" s="224"/>
      <c r="K107" s="225"/>
      <c r="L107" s="392"/>
    </row>
    <row r="108" spans="1:17" ht="31.5" customHeight="1" x14ac:dyDescent="0.35">
      <c r="A108" s="529" t="s">
        <v>182</v>
      </c>
      <c r="B108" s="530"/>
      <c r="C108" s="241"/>
      <c r="D108" s="178" t="s">
        <v>5</v>
      </c>
      <c r="E108" s="223">
        <f>IF(D108=$N$6,1,IF(D108=$N$5,2,IF(D108=$N$4,3,IF(D108=$N$3,4,"n/a"))))</f>
        <v>3</v>
      </c>
      <c r="F108" s="497" t="s">
        <v>274</v>
      </c>
      <c r="G108" s="497"/>
      <c r="H108" s="497"/>
      <c r="I108" s="497"/>
      <c r="J108" s="497"/>
      <c r="K108" s="497"/>
      <c r="L108" s="392"/>
    </row>
    <row r="109" spans="1:17" ht="31.5" customHeight="1" thickBot="1" x14ac:dyDescent="0.4">
      <c r="A109" s="541" t="s">
        <v>183</v>
      </c>
      <c r="B109" s="542"/>
      <c r="C109" s="244"/>
      <c r="D109" s="425" t="s">
        <v>5</v>
      </c>
      <c r="E109" s="185">
        <f>IF(D109=$N$6,1,IF(D109=$N$5,2,IF(D109=$N$4,3,IF(D109=$N$3,4,"n/a"))))</f>
        <v>3</v>
      </c>
      <c r="F109" s="525" t="s">
        <v>275</v>
      </c>
      <c r="G109" s="526"/>
      <c r="H109" s="526"/>
      <c r="I109" s="526"/>
      <c r="J109" s="526"/>
      <c r="K109" s="524"/>
      <c r="L109" s="392"/>
    </row>
    <row r="110" spans="1:17" ht="27" customHeight="1" thickBot="1" x14ac:dyDescent="0.4">
      <c r="A110" s="537"/>
      <c r="B110" s="538"/>
      <c r="C110" s="41" t="s">
        <v>24</v>
      </c>
      <c r="D110" s="29" t="str">
        <f>IF(E110&lt;1.5,"Low",IF(E110&lt;2.5,"Moderate",IF(E110&lt;3.5,"Substantial",IF(E110&lt;4.5,"High","n/a"))))</f>
        <v>Substantial</v>
      </c>
      <c r="E110" s="154">
        <f>IF(COUNT(E108:E109)=0,"n/a",AVERAGE(E108:E109))</f>
        <v>3</v>
      </c>
      <c r="F110" s="30">
        <f>E110</f>
        <v>3</v>
      </c>
      <c r="G110" s="226"/>
      <c r="H110" s="31" t="s">
        <v>23</v>
      </c>
      <c r="I110" s="28" t="str">
        <f>D110</f>
        <v>Substantial</v>
      </c>
      <c r="J110" s="32">
        <f>IF(I110=$N$7,"n/a",IF(AND(I110=$N$5,D110=$N$6),1.5,IF(AND(I110=$N$4,D110=$N$5),2.5,IF(AND(I110=$N$3,D110=$N$4),3.5,IF(AND(I110=$N$6,D110=$N$5),1.49,IF(AND(I110=$N$5,D110=$N$4),2.49,IF(AND(I110=$N$4,D110=$N$3),3.49,E110)))))))</f>
        <v>3</v>
      </c>
      <c r="K110" s="91" t="s">
        <v>91</v>
      </c>
      <c r="L110" s="392"/>
    </row>
    <row r="111" spans="1:17" ht="21" customHeight="1" x14ac:dyDescent="0.4">
      <c r="A111" s="408" t="s">
        <v>164</v>
      </c>
      <c r="B111" s="224"/>
      <c r="C111" s="224"/>
      <c r="D111" s="224"/>
      <c r="E111" s="224"/>
      <c r="F111" s="224"/>
      <c r="G111" s="224"/>
      <c r="H111" s="224"/>
      <c r="I111" s="224"/>
      <c r="J111" s="224"/>
      <c r="K111" s="225"/>
      <c r="L111" s="392"/>
      <c r="Q111" s="169"/>
    </row>
    <row r="112" spans="1:17" ht="29.25" customHeight="1" x14ac:dyDescent="0.35">
      <c r="A112" s="529" t="s">
        <v>184</v>
      </c>
      <c r="B112" s="530"/>
      <c r="C112" s="241"/>
      <c r="D112" s="235" t="s">
        <v>5</v>
      </c>
      <c r="E112" s="223">
        <f>IF(D112=$N$6,1,IF(D112=$N$5,2,IF(D112=$N$4,3,IF(D112=$N$3,4,"n/a"))))</f>
        <v>3</v>
      </c>
      <c r="F112" s="497" t="s">
        <v>276</v>
      </c>
      <c r="G112" s="497"/>
      <c r="H112" s="497"/>
      <c r="I112" s="497"/>
      <c r="J112" s="497"/>
      <c r="K112" s="497"/>
      <c r="L112" s="392"/>
    </row>
    <row r="113" spans="1:12" ht="30.75" customHeight="1" x14ac:dyDescent="0.35">
      <c r="A113" s="527" t="s">
        <v>185</v>
      </c>
      <c r="B113" s="528"/>
      <c r="C113" s="242"/>
      <c r="D113" s="205" t="s">
        <v>5</v>
      </c>
      <c r="E113" s="125">
        <f>IF(D113=$N$6,1,IF(D113=$N$5,2,IF(D113=$N$4,3,IF(D113=$N$3,4,"n/a"))))</f>
        <v>3</v>
      </c>
      <c r="F113" s="520" t="s">
        <v>277</v>
      </c>
      <c r="G113" s="514"/>
      <c r="H113" s="514"/>
      <c r="I113" s="514"/>
      <c r="J113" s="514"/>
      <c r="K113" s="521"/>
      <c r="L113" s="392"/>
    </row>
    <row r="114" spans="1:12" ht="42.75" customHeight="1" thickBot="1" x14ac:dyDescent="0.4">
      <c r="A114" s="539" t="s">
        <v>165</v>
      </c>
      <c r="B114" s="540"/>
      <c r="C114" s="243"/>
      <c r="D114" s="175" t="s">
        <v>79</v>
      </c>
      <c r="E114" s="185">
        <f>IF(D114=$N$6,1,IF(D114=$N$5,2,IF(D114=$N$4,3,IF(D114=$N$3,4,"n/a"))))</f>
        <v>1</v>
      </c>
      <c r="F114" s="522" t="s">
        <v>278</v>
      </c>
      <c r="G114" s="523"/>
      <c r="H114" s="523"/>
      <c r="I114" s="523"/>
      <c r="J114" s="523"/>
      <c r="K114" s="524"/>
      <c r="L114" s="390" t="s">
        <v>96</v>
      </c>
    </row>
    <row r="115" spans="1:12" ht="26.25" customHeight="1" thickBot="1" x14ac:dyDescent="0.4">
      <c r="A115" s="602"/>
      <c r="B115" s="603"/>
      <c r="C115" s="41" t="s">
        <v>24</v>
      </c>
      <c r="D115" s="29" t="str">
        <f>IF(E115&lt;1.5,"Low",IF(E115&lt;2.5,"Moderate",IF(E115&lt;3.5,"Substantial",IF(E115&lt;4.5,"High","n/a"))))</f>
        <v>Moderate</v>
      </c>
      <c r="E115" s="154">
        <f>IF(COUNT(E112:E114)=0,"n/a",AVERAGE(E112:E114))</f>
        <v>2.3333333333333335</v>
      </c>
      <c r="F115" s="30">
        <f>E115</f>
        <v>2.3333333333333335</v>
      </c>
      <c r="G115" s="226"/>
      <c r="H115" s="31" t="s">
        <v>23</v>
      </c>
      <c r="I115" s="28" t="str">
        <f>D115</f>
        <v>Moderate</v>
      </c>
      <c r="J115" s="32">
        <f>IF(I115=$N$7,"n/a",IF(AND(I115=$N$5,D115=$N$6),1.5,IF(AND(I115=$N$4,D115=$N$5),2.5,IF(AND(I115=$N$3,D115=$N$4),3.5,IF(AND(I115=$N$6,D115=$N$5),1.49,IF(AND(I115=$N$5,D115=$N$4),2.49,IF(AND(I115=$N$4,D115=$N$3),3.49,E115)))))))</f>
        <v>2.3333333333333335</v>
      </c>
      <c r="K115" s="91" t="s">
        <v>91</v>
      </c>
      <c r="L115" s="392"/>
    </row>
    <row r="116" spans="1:12" ht="23.25" customHeight="1" x14ac:dyDescent="0.35">
      <c r="A116" s="408" t="s">
        <v>168</v>
      </c>
      <c r="B116" s="224"/>
      <c r="C116" s="224"/>
      <c r="D116" s="224"/>
      <c r="E116" s="224"/>
      <c r="F116" s="224"/>
      <c r="G116" s="224"/>
      <c r="H116" s="224"/>
      <c r="I116" s="224"/>
      <c r="J116" s="224"/>
      <c r="K116" s="225"/>
      <c r="L116" s="392"/>
    </row>
    <row r="117" spans="1:12" ht="33" customHeight="1" x14ac:dyDescent="0.35">
      <c r="A117" s="518" t="s">
        <v>279</v>
      </c>
      <c r="B117" s="519"/>
      <c r="C117" s="245"/>
      <c r="D117" s="178" t="s">
        <v>42</v>
      </c>
      <c r="E117" s="125">
        <f>IF(D117=$N$6,1,IF(D117=$N$5,2,IF(D117=$N$4,3,IF(D117=$N$3,4,"n/a"))))</f>
        <v>2</v>
      </c>
      <c r="F117" s="497" t="s">
        <v>281</v>
      </c>
      <c r="G117" s="497"/>
      <c r="H117" s="497"/>
      <c r="I117" s="497"/>
      <c r="J117" s="497"/>
      <c r="K117" s="497"/>
      <c r="L117" s="390"/>
    </row>
    <row r="118" spans="1:12" ht="33" customHeight="1" x14ac:dyDescent="0.35">
      <c r="A118" s="518" t="s">
        <v>280</v>
      </c>
      <c r="B118" s="519"/>
      <c r="C118" s="242"/>
      <c r="D118" s="205" t="s">
        <v>42</v>
      </c>
      <c r="E118" s="125">
        <f>IF(D118=$N$6,1,IF(D118=$N$5,2,IF(D118=$N$4,3,IF(D118=$N$3,4,"n/a"))))</f>
        <v>2</v>
      </c>
      <c r="F118" s="520" t="s">
        <v>282</v>
      </c>
      <c r="G118" s="514"/>
      <c r="H118" s="514"/>
      <c r="I118" s="514"/>
      <c r="J118" s="514"/>
      <c r="K118" s="521"/>
      <c r="L118" s="390"/>
    </row>
    <row r="119" spans="1:12" ht="34.5" customHeight="1" thickBot="1" x14ac:dyDescent="0.4">
      <c r="A119" s="604" t="s">
        <v>191</v>
      </c>
      <c r="B119" s="605"/>
      <c r="C119" s="245"/>
      <c r="D119" s="177" t="s">
        <v>19</v>
      </c>
      <c r="E119" s="185" t="str">
        <f>IF(D119=$N$6,1,IF(D119=$N$5,2,IF(D119=$N$4,3,IF(D119=$N$3,4,"n/a"))))</f>
        <v>n/a</v>
      </c>
      <c r="F119" s="522" t="s">
        <v>16</v>
      </c>
      <c r="G119" s="523"/>
      <c r="H119" s="523"/>
      <c r="I119" s="523"/>
      <c r="J119" s="523"/>
      <c r="K119" s="524"/>
      <c r="L119" s="390"/>
    </row>
    <row r="120" spans="1:12" ht="27" customHeight="1" thickBot="1" x14ac:dyDescent="0.4">
      <c r="A120" s="537"/>
      <c r="B120" s="538"/>
      <c r="C120" s="41" t="s">
        <v>24</v>
      </c>
      <c r="D120" s="29" t="str">
        <f>IF(E120&lt;1.5,"Low",IF(E120&lt;2.5,"Moderate",IF(E120&lt;3.5,"Substantial",IF(E120&lt;4.5,"High","n/a"))))</f>
        <v>Moderate</v>
      </c>
      <c r="E120" s="154">
        <f>IF(COUNT(E117:E119)=0,"n/a",AVERAGE(E117:E119))</f>
        <v>2</v>
      </c>
      <c r="F120" s="30">
        <f>E120</f>
        <v>2</v>
      </c>
      <c r="G120" s="226"/>
      <c r="H120" s="31" t="s">
        <v>23</v>
      </c>
      <c r="I120" s="28" t="str">
        <f>D120</f>
        <v>Moderate</v>
      </c>
      <c r="J120" s="32">
        <f>IF(I120=$N$7,"n/a",IF(AND(I120=$N$5,D120=$N$6),1.5,IF(AND(I120=$N$4,D120=$N$5),2.5,IF(AND(I120=$N$3,D120=$N$4),3.5,IF(AND(I120=$N$6,D120=$N$5),1.49,IF(AND(I120=$N$5,D120=$N$4),2.49,IF(AND(I120=$N$4,D120=$N$3),3.49,E120)))))))</f>
        <v>2</v>
      </c>
      <c r="K120" s="91" t="s">
        <v>91</v>
      </c>
      <c r="L120" s="392"/>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C39" zoomScaleNormal="100" zoomScaleSheetLayoutView="115" workbookViewId="0">
      <selection activeCell="J43" sqref="J43"/>
    </sheetView>
  </sheetViews>
  <sheetFormatPr baseColWidth="10" defaultColWidth="8.796875" defaultRowHeight="12.75" x14ac:dyDescent="0.35"/>
  <cols>
    <col min="1" max="1" width="12.796875" style="95" customWidth="1"/>
    <col min="2" max="2" width="126" style="95" customWidth="1"/>
    <col min="3" max="3" width="8.796875" style="95"/>
    <col min="4" max="5" width="17.73046875" style="95" customWidth="1"/>
    <col min="6" max="6" width="17.796875" style="95" customWidth="1"/>
    <col min="7" max="16384" width="8.796875" style="95"/>
  </cols>
  <sheetData>
    <row r="1" spans="1:2" ht="24" customHeight="1" thickBot="1" x14ac:dyDescent="0.4">
      <c r="A1" s="622" t="s">
        <v>122</v>
      </c>
      <c r="B1" s="623"/>
    </row>
    <row r="2" spans="1:2" s="163" customFormat="1" ht="23.25" customHeight="1" x14ac:dyDescent="0.35">
      <c r="A2" s="624" t="s">
        <v>207</v>
      </c>
      <c r="B2" s="625"/>
    </row>
    <row r="3" spans="1:2" ht="40.5" customHeight="1" x14ac:dyDescent="0.35">
      <c r="A3" s="400" t="s">
        <v>196</v>
      </c>
      <c r="B3" s="405" t="s">
        <v>192</v>
      </c>
    </row>
    <row r="4" spans="1:2" ht="36" customHeight="1" x14ac:dyDescent="0.35">
      <c r="A4" s="423" t="s">
        <v>197</v>
      </c>
      <c r="B4" s="97" t="s">
        <v>194</v>
      </c>
    </row>
    <row r="5" spans="1:2" ht="36" customHeight="1" thickBot="1" x14ac:dyDescent="0.4">
      <c r="A5" s="400" t="s">
        <v>211</v>
      </c>
      <c r="B5" s="403" t="s">
        <v>212</v>
      </c>
    </row>
    <row r="6" spans="1:2" ht="23.25" customHeight="1" x14ac:dyDescent="0.35">
      <c r="A6" s="626" t="s">
        <v>193</v>
      </c>
      <c r="B6" s="627"/>
    </row>
    <row r="7" spans="1:2" ht="21.75" customHeight="1" x14ac:dyDescent="0.35">
      <c r="A7" s="399" t="s">
        <v>134</v>
      </c>
      <c r="B7" s="264"/>
    </row>
    <row r="8" spans="1:2" ht="37.5" customHeight="1" x14ac:dyDescent="0.35">
      <c r="A8" s="96">
        <v>1</v>
      </c>
      <c r="B8" s="405" t="s">
        <v>195</v>
      </c>
    </row>
    <row r="9" spans="1:2" ht="22.5" customHeight="1" x14ac:dyDescent="0.4">
      <c r="A9" s="399" t="s">
        <v>132</v>
      </c>
      <c r="B9" s="263"/>
    </row>
    <row r="10" spans="1:2" ht="130.5" customHeight="1" x14ac:dyDescent="0.35">
      <c r="A10" s="404">
        <f>+A8+1</f>
        <v>2</v>
      </c>
      <c r="B10" s="97" t="s">
        <v>208</v>
      </c>
    </row>
    <row r="11" spans="1:2" ht="27" customHeight="1" x14ac:dyDescent="0.35">
      <c r="A11" s="404">
        <f>+A10+1</f>
        <v>3</v>
      </c>
      <c r="B11" s="97" t="s">
        <v>198</v>
      </c>
    </row>
    <row r="12" spans="1:2" ht="23.25" customHeight="1" x14ac:dyDescent="0.35">
      <c r="A12" s="404">
        <f t="shared" ref="A12:A13" si="0">+A11+1</f>
        <v>4</v>
      </c>
      <c r="B12" s="97" t="s">
        <v>205</v>
      </c>
    </row>
    <row r="13" spans="1:2" ht="114" customHeight="1" x14ac:dyDescent="0.35">
      <c r="A13" s="404">
        <f t="shared" si="0"/>
        <v>5</v>
      </c>
      <c r="B13" s="97" t="s">
        <v>206</v>
      </c>
    </row>
    <row r="14" spans="1:2" ht="22.5" customHeight="1" x14ac:dyDescent="0.35">
      <c r="A14" s="399" t="s">
        <v>133</v>
      </c>
      <c r="B14" s="264"/>
    </row>
    <row r="15" spans="1:2" ht="54.75" customHeight="1" x14ac:dyDescent="0.35">
      <c r="A15" s="404">
        <f>+A13+1</f>
        <v>6</v>
      </c>
      <c r="B15" s="97" t="s">
        <v>199</v>
      </c>
    </row>
    <row r="16" spans="1:2" ht="23.25" customHeight="1" x14ac:dyDescent="0.35">
      <c r="A16" s="404">
        <f t="shared" ref="A16:A18" si="1">+A15+1</f>
        <v>7</v>
      </c>
      <c r="B16" s="97" t="s">
        <v>200</v>
      </c>
    </row>
    <row r="17" spans="1:6" ht="24.75" customHeight="1" x14ac:dyDescent="0.35">
      <c r="A17" s="404">
        <f t="shared" si="1"/>
        <v>8</v>
      </c>
      <c r="B17" s="97" t="s">
        <v>201</v>
      </c>
    </row>
    <row r="18" spans="1:6" ht="24.75" customHeight="1" x14ac:dyDescent="0.35">
      <c r="A18" s="404">
        <f t="shared" si="1"/>
        <v>9</v>
      </c>
      <c r="B18" s="97" t="s">
        <v>202</v>
      </c>
    </row>
    <row r="19" spans="1:6" ht="21.75" customHeight="1" x14ac:dyDescent="0.35">
      <c r="A19" s="399" t="s">
        <v>134</v>
      </c>
      <c r="B19" s="264"/>
    </row>
    <row r="20" spans="1:6" ht="40.5" customHeight="1" thickBot="1" x14ac:dyDescent="0.4">
      <c r="A20" s="96">
        <f>+A18+1</f>
        <v>10</v>
      </c>
      <c r="B20" s="403" t="s">
        <v>203</v>
      </c>
    </row>
    <row r="21" spans="1:6" ht="52.5" customHeight="1" thickBot="1" x14ac:dyDescent="0.4">
      <c r="A21" s="402" t="s">
        <v>123</v>
      </c>
      <c r="B21" s="265" t="s">
        <v>204</v>
      </c>
      <c r="E21" s="14"/>
      <c r="F21" s="14"/>
    </row>
    <row r="24" spans="1:6" ht="17.25" customHeight="1" x14ac:dyDescent="0.35">
      <c r="A24" s="401" t="s">
        <v>93</v>
      </c>
      <c r="B24" s="401" t="s">
        <v>92</v>
      </c>
    </row>
    <row r="25" spans="1:6" x14ac:dyDescent="0.35">
      <c r="A25" s="98" t="s">
        <v>94</v>
      </c>
      <c r="B25" s="98" t="s">
        <v>72</v>
      </c>
    </row>
    <row r="26" spans="1:6" x14ac:dyDescent="0.35">
      <c r="A26" s="98" t="s">
        <v>95</v>
      </c>
      <c r="B26" s="98" t="s">
        <v>72</v>
      </c>
    </row>
    <row r="27" spans="1:6" x14ac:dyDescent="0.35">
      <c r="A27" s="98" t="s">
        <v>97</v>
      </c>
      <c r="B27" s="99" t="s">
        <v>98</v>
      </c>
    </row>
    <row r="28" spans="1:6" ht="34.9" x14ac:dyDescent="0.35">
      <c r="A28" s="100">
        <v>2.1</v>
      </c>
      <c r="B28" s="101" t="s">
        <v>63</v>
      </c>
    </row>
    <row r="29" spans="1:6" x14ac:dyDescent="0.35">
      <c r="A29" s="102" t="s">
        <v>99</v>
      </c>
      <c r="B29" s="102" t="s">
        <v>64</v>
      </c>
    </row>
    <row r="30" spans="1:6" x14ac:dyDescent="0.35">
      <c r="A30" s="102" t="s">
        <v>100</v>
      </c>
      <c r="B30" s="102" t="s">
        <v>47</v>
      </c>
    </row>
    <row r="31" spans="1:6" ht="23.25" x14ac:dyDescent="0.35">
      <c r="A31" s="103" t="s">
        <v>101</v>
      </c>
      <c r="B31" s="102" t="s">
        <v>66</v>
      </c>
    </row>
    <row r="32" spans="1:6" x14ac:dyDescent="0.35">
      <c r="A32" s="104" t="s">
        <v>102</v>
      </c>
      <c r="B32" s="104" t="s">
        <v>32</v>
      </c>
    </row>
    <row r="33" spans="1:3" ht="23.25" x14ac:dyDescent="0.35">
      <c r="A33" s="105">
        <v>4</v>
      </c>
      <c r="B33" s="105" t="s">
        <v>103</v>
      </c>
    </row>
    <row r="34" spans="1:3" x14ac:dyDescent="0.35">
      <c r="A34" s="90" t="s">
        <v>104</v>
      </c>
      <c r="B34" s="90" t="s">
        <v>190</v>
      </c>
    </row>
    <row r="35" spans="1:3" x14ac:dyDescent="0.35">
      <c r="A35" s="90" t="s">
        <v>105</v>
      </c>
      <c r="B35" s="90" t="s">
        <v>116</v>
      </c>
    </row>
    <row r="36" spans="1:3" x14ac:dyDescent="0.35">
      <c r="A36" s="90" t="s">
        <v>106</v>
      </c>
      <c r="B36" s="90" t="s">
        <v>115</v>
      </c>
    </row>
    <row r="37" spans="1:3" ht="34.9" x14ac:dyDescent="0.35">
      <c r="A37" s="90" t="s">
        <v>107</v>
      </c>
      <c r="B37" s="90" t="s">
        <v>108</v>
      </c>
    </row>
    <row r="38" spans="1:3" ht="23.25" x14ac:dyDescent="0.35">
      <c r="A38" s="90" t="s">
        <v>109</v>
      </c>
      <c r="B38" s="90" t="s">
        <v>76</v>
      </c>
    </row>
    <row r="39" spans="1:3" x14ac:dyDescent="0.35">
      <c r="A39" s="90" t="s">
        <v>110</v>
      </c>
      <c r="B39" s="90" t="s">
        <v>117</v>
      </c>
    </row>
    <row r="40" spans="1:3" x14ac:dyDescent="0.35">
      <c r="A40" s="320" t="s">
        <v>111</v>
      </c>
      <c r="B40" s="320" t="s">
        <v>156</v>
      </c>
    </row>
    <row r="41" spans="1:3" x14ac:dyDescent="0.35">
      <c r="A41" s="321" t="s">
        <v>175</v>
      </c>
      <c r="B41" s="321" t="s">
        <v>178</v>
      </c>
    </row>
    <row r="42" spans="1:3" x14ac:dyDescent="0.35">
      <c r="A42" s="321" t="s">
        <v>161</v>
      </c>
      <c r="B42" s="321" t="s">
        <v>120</v>
      </c>
    </row>
    <row r="43" spans="1:3" x14ac:dyDescent="0.35">
      <c r="A43" s="321" t="s">
        <v>114</v>
      </c>
      <c r="B43" s="321" t="s">
        <v>121</v>
      </c>
    </row>
    <row r="44" spans="1:3" x14ac:dyDescent="0.35">
      <c r="A44" s="106" t="s">
        <v>169</v>
      </c>
      <c r="B44" s="106" t="s">
        <v>112</v>
      </c>
    </row>
    <row r="45" spans="1:3" x14ac:dyDescent="0.35">
      <c r="A45" s="106" t="s">
        <v>170</v>
      </c>
      <c r="B45" s="107" t="s">
        <v>113</v>
      </c>
    </row>
    <row r="46" spans="1:3" x14ac:dyDescent="0.35">
      <c r="A46" s="107" t="s">
        <v>171</v>
      </c>
      <c r="B46" s="107" t="s">
        <v>118</v>
      </c>
    </row>
    <row r="47" spans="1:3" x14ac:dyDescent="0.35">
      <c r="A47" s="107" t="s">
        <v>172</v>
      </c>
      <c r="B47" s="107" t="s">
        <v>119</v>
      </c>
    </row>
    <row r="48" spans="1:3" ht="13.15" thickBot="1" x14ac:dyDescent="0.4">
      <c r="A48" s="324"/>
      <c r="B48" s="324"/>
      <c r="C48" s="14"/>
    </row>
    <row r="49" spans="1:6" ht="27.75" customHeight="1" thickBot="1" x14ac:dyDescent="0.45">
      <c r="A49" s="261"/>
      <c r="B49" s="262"/>
      <c r="D49" s="266"/>
      <c r="E49" s="272" t="s">
        <v>125</v>
      </c>
      <c r="F49" s="267" t="s">
        <v>127</v>
      </c>
    </row>
    <row r="50" spans="1:6" ht="45" customHeight="1" thickBot="1" x14ac:dyDescent="0.4">
      <c r="A50" s="261"/>
      <c r="B50" s="262" t="s">
        <v>135</v>
      </c>
      <c r="C50" s="15"/>
      <c r="D50" s="277" t="s">
        <v>126</v>
      </c>
      <c r="E50" s="273" t="s">
        <v>128</v>
      </c>
      <c r="F50" s="271" t="s">
        <v>129</v>
      </c>
    </row>
    <row r="51" spans="1:6" ht="21.75" customHeight="1" x14ac:dyDescent="0.35">
      <c r="A51" s="261"/>
      <c r="B51" s="262"/>
      <c r="C51" s="15"/>
      <c r="D51" s="278" t="s">
        <v>4</v>
      </c>
      <c r="E51" s="274">
        <v>4</v>
      </c>
      <c r="F51" s="270" t="s">
        <v>136</v>
      </c>
    </row>
    <row r="52" spans="1:6" ht="21.75" customHeight="1" x14ac:dyDescent="0.35">
      <c r="A52" s="261"/>
      <c r="B52" s="262"/>
      <c r="C52" s="15"/>
      <c r="D52" s="279" t="s">
        <v>5</v>
      </c>
      <c r="E52" s="275">
        <v>3</v>
      </c>
      <c r="F52" s="268" t="s">
        <v>137</v>
      </c>
    </row>
    <row r="53" spans="1:6" ht="21.75" customHeight="1" x14ac:dyDescent="0.35">
      <c r="A53" s="261"/>
      <c r="B53" s="262"/>
      <c r="C53" s="15"/>
      <c r="D53" s="280" t="s">
        <v>42</v>
      </c>
      <c r="E53" s="275">
        <v>2</v>
      </c>
      <c r="F53" s="268" t="s">
        <v>138</v>
      </c>
    </row>
    <row r="54" spans="1:6" ht="21.75" customHeight="1" x14ac:dyDescent="0.35">
      <c r="A54" s="261"/>
      <c r="B54" s="262"/>
      <c r="C54" s="15"/>
      <c r="D54" s="281" t="s">
        <v>79</v>
      </c>
      <c r="E54" s="275">
        <v>1</v>
      </c>
      <c r="F54" s="268" t="s">
        <v>131</v>
      </c>
    </row>
    <row r="55" spans="1:6" ht="21.75" customHeight="1" thickBot="1" x14ac:dyDescent="0.4">
      <c r="A55" s="261"/>
      <c r="B55" s="262"/>
      <c r="C55" s="15"/>
      <c r="D55" s="282" t="s">
        <v>19</v>
      </c>
      <c r="E55" s="276" t="s">
        <v>130</v>
      </c>
      <c r="F55" s="269"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V i s u a l i z a t i o n   x m l n s : x s i = " h t t p : / / w w w . w 3 . o r g / 2 0 0 1 / X M L S c h e m a - i n s t a n c e "   x m l n s : x s d = " h t t p : / / w w w . w 3 . o r g / 2 0 0 1 / X M L S c h e m a "   x m l n s = " h t t p : / / m i c r o s o f t . d a t a . v i s u a l i z a t i o n . C l i e n t . E x c e l / 1 . 0 " > < T o u r s > < T o u r   N a m e = " V i s i t e   g u i d � e   1 "   I d = " { 1 6 C 7 8 E 8 8 - 8 D B 3 - 4 7 9 8 - 8 A C 2 - E 2 1 7 7 3 E B 6 6 5 2 } "   T o u r I d = " 6 8 0 7 5 f 3 7 - 0 1 5 1 - 4 9 b 7 - b 7 1 5 - 1 1 6 c a c d 1 b d 3 9 "   X m l V e r = " 6 "   M i n X m l V e r = " 3 " > < D e s c r i p t i o n > V e u i l l e z   d � c r i r e   l a   v i s i t e   g u i d � e   i c i < / D e s c r i p t i o n > < I m a g e > i V B O R w 0 K G g o A A A A N S U h E U g A A A N Q A A A B 1 C A Y A A A A 2 n s 9 T A A A A A X N S R 0 I A r s 4 c 6 Q A A A A R n Q U 1 B A A C x j w v 8 Y Q U A A A A J c E h Z c w A A A 3 Q A A A N 0 A Q I r Q U U A A C y M S U R B V H h e 7 X 1 H c C R J l t 1 P D S S 0 1 i g A h U J p L b t a d w 9 n h k O b m R 7 u r u 0 O d z n G 5 Z J L o 3 F 5 4 4 k X 8 s o D D 9 z D H n j h g T c a z U j u 9 k 7 v T H e 1 q K 7 u 0 l o C B a 2 1 R u p E 8 r / v 4 Z m R i Y R s V H U j M h 7 w 4 R 6 R i c j I 8 H j x h X 9 3 d / y / r 2 4 k y I Y N G 7 s C p 1 H a s G F j F + D 4 2 6 s 3 b Q 1 l w 8 Y u w d Z Q N m z s I m x C 2 b C x i 2 C T 7 5 Z t 8 v 0 A 4 H I 6 q b G x i Y J U Q c G o i + J x I q + L K B g x 3 g A k V F N d b I 1 S o Y 8 r D g f N T U 9 T 3 J 1 P Y 9 O z L P M U w z / a + N 7 g + L u v b U K 9 b r j c P i q p P U S h i J d i M a L V 1 V W R B B M G A l Q V x K i t I k b 5 n g T d H v T S U t g h h H I w i c y o K O D / 4 f J c c 5 y c T g f 1 T H t o Z M l D p x u j N D w 2 Q o M T 0 + q N N l 4 L b E K 9 J u Q X 1 5 M z v 4 G i 0 Q S T K J 4 k j 5 l E K J v L Y t R e E a F g M E j X h 8 u p o z p K T a V K 6 z w e d d P E E q s t R k X B K k U D c 9 T R V M z a K k G T y y 6 a X n b S 7 I q L 8 r 2 s 2 W J O O t 8 U p H g 0 x E R z k c O T T 1 0 D A 7 S w E p D / t / F q w I S 6 b R P q F a K g 5 h y F w 0 o D m T U R k F k C b v Z q Y 6 u q v p 8 1 1 A q b f O G 4 g 0 J R B 0 V Z m 5 2 u X 6 a F m Q m q r q 6 m m Z k Z a m i o V 2 8 2 s L K y Q o W F h V L X 2 g z k j L M p W F R U R M F A k I r K K u i z 2 4 / 5 X O y m 3 2 0 4 P r 5 m E 2 q 3 U d p 4 j m 9 s J g b b c 9 n M O T O B g M x t j X Y m V A v L R h g Z G a X 6 + r o k e c b H Q b Y q 1 k p O W l x c F H K 5 3 W 4 h l J w D v y c / L 4 / f N 0 Z 1 d X V 0 v 2 e M Z h a W 5 H 9 t f H f Y h N p F F N W d Y 2 0 A k y 5 F J M B M J m A 9 A q 0 H p z N B H 7 S H j a 0 U p q e n m b g B 8 n o 9 o m 0 W 5 u e p s q q S S k t L h W D d L 7 u p s K i Q E v y a j 0 l U U F B A x c V F 8 h o E p A u H I x S L h i m Q c N O j 7 i H j y D Z 2 C p t Q u 4 C S h n O 0 v L y a J J I m k C b O Z g T a C s F + 1 B E y a u n o 7 x 8 Q s 2 8 l 6 q N S / 6 o Q 5 d M X X i p 1 z 1 N j w Q K / w 8 H H X 2 U t 5 W G i l Z D P 5 5 P P W 1 5 e F q 1 V X l 4 u / 4 N z z 8 / P p 8 G p R X o x M K I O b m P b c H z 8 z R 2 b U D t E Q U U 7 R e L F F G X n J m l S G Q J s R J R s r 7 3 f H i J X l p 5 B H H t h Y Z E / J y r + 0 N B 0 l M J F R 5 k I r L 1 Y 4 q w I Y f D h i D 8 6 G J Z j P 5 v w 0 v i C k 1 o L J 6 m t o Y S G h 4 e p s b G R R o Z H q L G p U Y 4 L D A w M U N h / g A 7 X I k r o p A h r r K L i Y v r i Q S e F I l H j X T a 2 C s f f 2 4 T a P v h O 9 p a d o U h E E W k z H 0 l j v f 0 a 0 E L d 3 d 3 U 1 t Y m N 3 c m h u d d 9 G L C b W y l A 4 Q C w X S c 4 f 0 D Y S F n 1 5 S b B m d d l A h N U X H w B b X t b x N y H T j Q T k t L y / J / T 5 d a R E u d b Y 7 R o x E v H a w M U F m x l 0 J L M / R o e F Y d 0 M a W Y G d K b B P F 9 W f J W X S K Q i H 2 P d h M y i R U J m n W 2 5 + J 0 v x V O Z b X 4 8 1 K p m D U Q S 8 m P c K a Y / W s O c A e k 3 i Y Z x f 3 R Z L b X 3 T n 0 W d d e V R d u C p a q 7 G 2 g p b L 3 2 G f K U y 1 t b U 0 N T U t J l 5 x S T H l r c 7 K + d 0 d d F O M G f l s y k 8 r w S j 7 Z m 5 6 9 1 g L N V a X G 2 d h Y z O w h r q 7 c U v b E O A J 7 i 0 / z U S K p p E I y E a W z Q i U i R N 1 E S r L C 8 s N r 8 P e Z o A c O 0 W B J 0 F x P p 1 Q j H 2 l y A r 9 9 J i L I l y / P u B j A j n 4 s 8 P U N + u h K i b f b M B J e f z + y S W 3 f O f T F S N U V V 0 t J J s Y f W w c 0 c Z 6 c P z 9 t z a h N o P b V 0 Q J 3 3 4 2 8 a K b m n f b J Z I G M i I C 7 B 8 1 V f r o U D W T l v 2 i k Q U X T a 2 4 a I 5 v c g 2 v K y H a r C Q / Q X 7 v K k 0 t u a i m M M 6 + H J N g Y p w O t d X S 1 7 3 I S y K q K 4 7 T 0 d p o V j K + u 5 9 9 L S 6 / 7 f P J Z 3 3 Y E R b l p g E y h Z l 0 1 / h Y F f 4 4 H a l a o v s z D R R d u L / j 7 5 g L c P z W J t S G K K o 7 w 7 5 G f N 0 I n g a 2 c T 9 + 1 4 u J Y 5 x s i N D T c Q 8 f k 5 j E b K K V e V i L b B 4 g Q B 9 U b W 0 N f d P v o 2 D E x I 5 1 8 M G B E H 3 + M k W 2 f 8 S m o R k g l S 4 h c 3 N z 9 H J l H z l C L y g Y W h v G t y G E u m c T a h 3 k V Z 6 m Y F D 5 S R B N o m x k 2 i 1 8 c C B M T k f q e C A y z E D 0 I W 0 E + E Q I i a O f 6 f a Q l x a C 2 3 O P X f y Z 8 Y S D S v J W 6 c I + 1 s R 8 C o g g A p p Q E I T p f Z W H a X l + g M b m V 9 Q b b C T h + O 1 1 m 1 D Z 4 C 1 b 6 y + 9 S i J d b g 2 T n 8 2 + b H h w / y G d O n 3 S 2 M o O h N N n F 0 P U U F M m 2 7 9 7 u E y u / E q p b w X F v g S t R B 1 i / m k U e I k a S m O 0 F H J S Y / 4 U l Z W V 0 X L E R d O j P R T O b 6 X 8 x C w N z t l Z F m b I Q 8 i W d P G U Q j O p K N 5 u k M n n 3 v i 9 C J d n k g n H 7 + 7 u E T O r / c B + Y + / 6 Q M S u r q q E + n r 7 Z b v O 0 U c f t A f k 2 O j f 8 m x y D o v h d D I B y C N 0 h 8 Z o n P 2 0 P H + R 7 M t 3 R V g L F t O h W q L h U A N 9 e P p g 1 m u Y s / L J 9 f t b v z N y A O 7 S U 2 x i R Y V M m k h m 8 m y H S F v B m c Y I l f v T 7 2 S Q e G B g k J q b m 8 j l U t n l W w X y 9 0 K h k C T P Z u L O o I / m Q 2 h 2 h X f 2 h y X I A S D 4 g C h g N i h z L 0 F n q y Y l 2 2 K C f b W 6 + j o 5 z 6 d T R X S k O k j X n y s i 5 z q c 2 W m W m + I p U 2 T S / t K r J h O g b 2 j 4 S Z O T k 9 T 5 o l M I 0 d r a s m 0 y A Q i 5 g w D Z c K 4 5 L B o L g s / t n U l 1 E r / V F q a 3 m u f p 0 r 6 Q R B H N w P d m 7 t D 9 B w + F R N M z M 7 I P / W U n 6 4 I U J z e 1 V L E G y 7 i e u S i O T 2 7 Y G g r I q z h F K y u v V j P h m u u j 4 J 7 / g E 0 x l A 8 f P q b j x 4 9 m 7 d D d C b q 6 X l J H x w F j a 3 u Y m p q i q q o q q a O v y s u m I s L n N / p 9 V B V 7 T C 3 N D Z K Q W 1 V V K e c b D I a Y x A V C 4 r H p O e o a n 5 f / z V X Y P h R L Q f V J C g S y 5 + M B O y U T L m 4 j O / V a C + G v h + v v t i 7 T p Y Z Z m p + f p 5 H R M b 7 5 2 3 e N T A C S Z R G k 2 A k w 1 E M D Z A L g A 7 7 L 5 N / X V C / X C M c G g f r 6 + t l 3 y 2 M z E 0 m 4 R L U V p e T m 7 5 F 5 f X N J u B W z 7 c 4 d c X k K J V N 8 v W j e T s k E I P Q 8 P O + m S B y f p Q Y P o k P V 4 3 F T g d 9 P Z W W l V F J c R B M T k z Q 0 N P y d P s s M m I o Y F b w T I J I H P y w b V t 1 F 9 K x 7 h B 8 + A b l W L S 3 7 a H h 4 h A o K C m l 2 d l Z I d r G j g d + 5 9 j r n i j j + 4 e a D 3 W n F P Y q E / 7 i R A Z H S T h q 7 d Y M D y F h A 5 o I 4 8 k + f k d f r J Z / P S 3 l 5 + V R T W 0 O r T O i u r i 6 q q a m R I R X f B R i a E Y l E d n y c R 4 8 e 0 4 k T x 4 2 t d C B w k W d o L u 2 r Q W P 5 + Q E x M T E h g x a R F X + z e 0 x e y z X s n p 2 x B + E s O i m N j / F C r 5 J M A M g E Y I j 6 o U M H 6 e D B D n 7 C t 0 h m g 7 o t 2 c R i k i 0 v B + j 2 r T t C i p 0 C g Q k M P k S g Y y d A Q G Q 9 e J y J N a l M C N n D 9 8 R 3 + 6 r b R w 4 2 + z q q V Z g 9 1 8 B m f m 7 + 5 F e e T M v N M 2 O 3 y Y S o m g b m g f B 4 P M Z W C n j a w 9 x q b m 6 k 8 x f O y f a t W 7 f l H H e C j o 4 O O Q a 0 z X a B u S d g 1 m U D h o Q 0 l 8 W F V O b r B D M T w 0 6 O l E 3 I z E v F B X 5 y 8 5 v N 1 z w X f n L S g 3 S 6 P f w 0 T a U T a X k V e L M 1 p S W Q t l N R k T 1 7 A U G J p a V U 1 g F S j S 5 c O C / 7 Y A q C + N s F N A b + D 9 r q 8 e M n Y p r 1 9 v b R v X v 3 x T z b C O g H W w 8 d V V E h 1 r 1 h 5 B u m r h v q F W X F F G V l H I 6 7 6 H h D W d b r b 2 X J T Z P P f 3 j d L I j d J B a m + k I W u Q Z u 7 K K i t U M z N D A j U S Y q K s q p v b 2 d e n p 6 J P l 1 K 4 B 2 u X 3 7 D v t n e X T q 1 E m q r K y k 4 8 e P C W k R c D h z 5 r S E x n t 7 e y U T I x s 2 y x 1 E 9 s V s w E V B 9 q k y r 9 + R 2 h g 9 G P X x D e a k 1 l K v 8 U p u w P H 7 W 4 9 2 7 w 7 a A / C V d d D S i j O N U B q 7 S S Z k i V + o n Z L o V y g Y k h l d M b A P M x S t B 5 h 4 0 E r r A R 2 + g 4 N D 6 / Y x Q e M + e v R E z M a K i g p j b z q g t f A + p A 8 B q / y d + 1 h r Y a Y k m H o a u D 7 Q Z t i P U D o I p o M Q G t 9 2 B i n g K K N j d Q i 4 p D Q o 3 o d r + e k z J x W 6 l 9 m v U G H 1 X E D O m X y B E G Y I W u s 3 7 T a W Z o Z E M 8 C X O X H y h G i F j c g E b O Y v Q e M 0 N T e x 9 r l L 0 1 P T / B 2 M F x j L y y v 0 5 O k z 1 k g n 1 i U T A G K 8 7 O p O f n 8 n 3 / z 7 9 7 d J l O 7 R w 0 c S H Q R A I r 8 / X 2 Z Q Q p A D B E O / G X z A a 9 e + k c B J r W e c X K v 8 u W N r T T + Q 6 k T F G C 2 G f b S / P D 9 r W 1 h R H L + / n T s a y l t 2 n H 2 S S F q f k 8 a r I N j p x g h V Z O T p b Y R v v 7 1 B l y 9 f M r Y 2 x t j Y G G u s s J h 3 I F N 7 e 9 u G R D I D H b L o Q 8 r U O A D 8 r J d d L + n g o Y P 0 8 M E j u n B x f Y 2 p g Q B F S 3 m c 2 i u j y W O i x H W G m T s w x d f b y 9 6 F Y / t + 4 F 4 D v i U X u S H B Y P r M r R q v g k z A d s g E I O t g q 0 B / D 0 i B M V A X + a b f K p k A p A q t 9 5 0 R A o d G H R 0 d k 2 j j V n C 6 I U L 9 m A i G 6 / q 4 K O G z I X K J O S s W A v D J s r e L l S R n U o 8 8 p c f E b E F D a / m h w c l O P A i / V U A L 4 D t t F y A h + t 8 2 A s x T a J i t A M E X 4 E q W o f Y 4 x 7 a 2 V j p d H 8 r a L l a T n P G h Q q H X q 5 0 A H H s 7 B C k r L 9 3 W + c D f Q R R w u 3 A w c b W v t B 7 Q y W w O 4 2 + G p j J F P g y p 1 9 8 B J Q i F V U F g m o 7 N M O G y t I 2 V J C f C 5 r 7 y Y / K 0 R Q N r e d W I j d + m F y 8 6 J X s b v l E w p D p 3 N c E Q g F j k G x Y 3 L b I i E M 7 2 e L C 8 z e Y a B + e P 4 + B / E E z Y D v C / T 5 8 + T Y v o Z Q O I M D e 3 9 c z x g 1 V R c k 7 d k f z F c B R 3 l 4 L W o i B U Q 9 k q R a L b H 5 K y l + D 4 9 M 6 T V 3 9 3 f c + I 5 x 2 R J 7 K Z V M C r J N b 7 + w P k M q a B x e f c v H G b D h 3 u o O 6 e X n K 7 X B J t 2 7 e v W V 7 T J E M 9 k y B I H 0 J U b i W w I t 8 h P 9 8 v 8 0 Y g C g e f C 7 7 U d v D k y T P J b o c G 2 g i z s 3 P 0 7 O k z e u v t N 4 0 9 G 2 N 8 f F z 8 p a 8 H S m T 7 V D m S Z v 3 y O Y g O 4 n h l 5 f x 6 F 1 F j z c 4 S d / c C H J / d t T a h 8 s t a a X 7 J K z 5 D p s n 3 X Q i F Q X j z 6 0 y E 8 l 5 7 m N z O 9 G P j K T 0 + P k m N j e n L z 6 w H n C v 6 g T B C F u F 3 H A 1 h 7 Z M n T 6 g 3 m K C / B 7 T B R k A E b 2 5 + k e r r a o w 9 6 2 O z P r F M o H 8 L D 4 n J J S c 9 G v N S I r J A P z 6 e J 8 E N m K V 4 G G B h g i 8 7 E 7 S v z r q E s r z J F 4 z 4 k 5 r J j O 9 C J m A 9 M g G / e x w X M l y 7 9 q 2 Y f b i Z o F G 6 u j q 3 9 L k I i V / 5 7 A s Z A g 8 y A a A K k m n R B 6 W B Y 1 2 / f p N e v u y m 0 Z F R u n P n r h A X W g 2 v 4 X t j G 4 L 6 8 k q A r j 4 P J a d r X g 8 g H r T g d o C I H j 6 j q j D O x O Z t r 9 J U k v z L P h v I / m x g W R 4 M c x b u 5 2 U N 9 f S 7 3 V k / c E S 9 h + S G x h N f m 1 b A d y X U R o j P 9 1 K t b 1 o G + m m t A V N O m 5 3 o L E X W A 8 w h 8 4 A + A G T A E P O K 8 n L p y D U D 5 w y C o t / p w I H 9 U u I 9 l Z U q Z I 7 j j 4 2 N y 7 7 Z 2 R n 2 W 4 K S s I p s e n x u X n 4 + 3 e p z 0 t L k S 3 r n j V N U 7 s 9 + D X A O G J V b z i b a d n C D y Y 2 F C P D d B l a P 0 n s H Q u T i r 4 / F F J A 5 8 v k L B 0 X C I Y r H w t T W l H 2 O 9 r 0 O x 5 V 7 1 i W U M 6 + a V i I l 8 o Q 2 m 3 u v k k z A 7 N B j O t G Q 4 B u y V L Y x 2 A / + B G 7 w n u 5 e K i o u 5 J v e J 3 1 H W g M B 8 D U e P 3 p C l 9 9 8 Y 9 3 5 J G C 6 I t A B I k I 7 / f K X P z d e 2 R p A r C + + + I r e e O O i m G j Z g P f c v / + A z p 0 7 a + z Z H L i m C J K U l C j N h G H 4 w 4 7 j M p k m r v + j o V U a m m G N G e H t a J j a 9 1 k z O G F p Q r k K j 9 D i c l h u E D T 4 6 y K U B u Y F h 2 + B w E G 2 I R s P 2 S c 6 f P h Q M k D Q 0 9 M r W g 0 a B l r C H L a G L w J t F 4 + v i n Y C G a C t 2 t v 3 r 9 F y G w G k f f b s u S T H Y g W O 9 Y A c R O T 7 b X Z s L I f T 1 N Q k 2 R X 7 M 8 6 l b z x A L T X 5 9 O l z N z 8 I s L C b W t x t N R Y i Z y J O L c 3 W S 5 x l R w A m i T U l F F n b 7 / Q 6 c X O o k P 2 g 5 i S Z c C 4 g t w b I g w g e h l Z c u f K 5 Z H / j v P E e P N X x f p i H E G R F Q J v B v N O a x X y s r Q D H Q / L s x Y s X m F g L 6 1 4 b f D Z I B 9 k M 0 1 M z Y u I h + T e T f L M j L + i z L j X P u h n x V Q e F M c Y j o 7 2 s I J Y N S j g 9 B W J q 4 a b R A q x 3 E 7 0 K e P 0 l d M X o 6 L x / 7 7 4 M w c A M R x r I W K i r r 6 U j R w 7 T + + + / R x 9 + + I E 8 8 R F k 6 G K i A b h J I d A W C H S M s 4 8 E w F 8 C s T b T I G b g f 1 p b 9 0 m / G I i 5 u J i 9 4 x b n C d J h 5 C 5 M z G f P X 8 g Y K u 2 D g s h 9 f X 3 y v U r L S k S z Z s u 8 k N U S g 9 P G l g Z u P J X l b k U g 2 V i i M l Y T V 4 H q 4 3 m d B M o G f P z f X b l L R 4 8 d l X F N y K N D F A 1 A F j c 0 F P w l R M k g G B q P I f L I G p + c n J L 3 9 U 4 r 0 m D e i 0 O H D 0 r C 6 b f f X K f G R k y I s n V A 4 9 Q 3 N M g w E m i 9 k h I 1 h A M A S Z 4 / f y 7 + F f q T o F V x f h g v F W Y N h H A 9 C P 3 N N 9 + q 4 9 T X U 2 d n F 5 O u l Y 4 e P Z L m C 2 o c 4 + 9 8 r p l N u / I 4 v d U W o f c O 6 O w M b i A G 2 i Z b 2 + 1 l s a z J F 4 t u L + 3 n V a L + 4 O W k n 4 T I 2 e D g o M y + C h 8 J i 0 x n A 8 w u + F 9 A Q 2 l c 8 u Q w G y x I B 0 D b b E c 7 4 b O Q U + f i / 4 c P B p / G H F 6 H b 4 X R x O + / / 2 5 y 1 l n 4 b O Z J N + G v v f n m Z R m s C O 0 D 4 u N 8 8 D 5 E E r M B x 2 + r j M n 0 a X i 0 S f K o 7 H f Q 8 C i G 2 a 9 t u 7 0 s l j X 5 N u 1 s e Y 1 Y C D m l w x M E w Z R h B w 8 e p L t s Q i F 7 A u O b s m F 0 d J R O n z 4 l d T w X K g v j 7 H u Y b 1 o 0 4 O b Q v h h I X M A a R w M a 6 s b N 2 3 T n z j 0 Z 7 g 6 C Y D B h J u A D g n g b T R r z 7 O l z O V 4 2 o F M X J i x 8 L D B K z / W H j c U l 6 y 2 J Y 8 n k W A c / B r H + L W 4 k L Y A u X z f w s c g e + P 3 j M P t L R 2 Q f / C V / Q b 5 M H 5 Y N C K / r Y A Z W F M T K g v l 5 e U I Q a A 2 n y y n H 3 e g r Y S 3 d k Z E R M e O w C j x S n j Q Q I X z z 8 i U 6 f / 6 s a C 6 Y d + s B U 5 v h Q b C w k L 1 H 9 u C h D n k 9 G 3 D N o d m W 2 F 9 7 8 u S p z D e h T t l Y n C B L + + 1 l c X z x 4 P n 3 c 5 e 9 Q p Q W 5 l N e X j V 1 s v / + O v u f t g o 9 R 1 + E H f m H D x 6 K f 5 K Z W 4 e s h 6 N H j 6 a N k X o x 4 a I X A / M S 7 P C w u Y f p u o D W i h j t Z z E D k 7 C A k N n m 5 o O m h H + 2 0 X R h 2 X D z x i 2 6 e O m C s Z U O k B y E A / n M w P X H Q w D J w P i + n z 9 H X 1 p Y 9 U e x n D q e 3 e T d q 7 C k D 9 V S U 0 V + z / c b M t 8 I W J 1 w e M F F X r 7 h S 5 J z O / C N H n F Q 9 7 S H b g 9 6 y V O y j 6 Y X g r L v a o 9 P R s U O L 3 i o s L R K y K f J B P T N u C l s z E 6 r g c 5 f P W 9 E J u D z I E c w E y u B Q N Z J W 0 A W D H 3 f 3 9 5 G X 3 5 5 1 d i b D v S d Z W q p 1 I M M 3 2 + V W w b b L P h V h Z S Z 7 b e X x f U v / u 1 f / e c s + / e 0 d D R W 0 2 q I b 4 z w D M 1 H f 5 g T L k 6 v u K h v 1 k 3 d / W M 0 t d p E / X N M s n m 3 5 A h i c v 4 A F d N M u E j 2 Y W X B z T A 4 5 5 Y Z l m Z X n D S 6 6 K a J F S / t r 8 s 3 X k 0 H g h k I g y N X U A O B i Q c P H l F d X a 3 M 5 e d 0 u o R I 2 J f v z 2 d z k 4 W 1 J X w i n R 6 F I S A g p / 5 / h M 5 B E J 0 y B U J B F C F n x U / r n c Z 7 Y 2 z q q v z C A r + L 3 + / O 2 o 5 7 U R x f P n w h z w g r 4 d 1 j r d T f 3 y 9 P 8 h s j m B t O + Q 4 / V I 3 1 q o D R I 5 j u K x t g 8 o E L y D H E W K W F B Z U 2 h F U 1 A E Q R k U q U L R y O / a u s U p F N A U 2 H 5 F c s w 3 P 2 3 B l 6 O M w H n X 5 I 5 9 g 3 w 3 z t m O g F / h s + C 4 R D P l 8 0 E m Y J S d l Q g y E o 2 T X p X o Q l T T 7 0 p y D q B A K t t 8 x m L g B O f z T D F N S Q 6 c H Y 5 M T s R Q h I K C K l r h U e R t n I B M C U B J G g z T A o E r 4 a J n M B 0 V z e f C E T f D j V R T D M x 1 I L c L + c d i W 1 l n q 2 J W i O z d p s b b h X h T V U p + X u u L e P N E u m A Z J T 7 4 + X i B 8 C 5 J q G i o S D 5 J v 4 g t u Z v z 9 / d 5 h n C F + D L F j 5 A y T C q F x 0 z H 7 5 x V f 0 7 n v v y H u 2 g 7 7 + I W p t U a b j 3 X v 3 6 M y Z M 3 J r A Q h I o B M b x 0 R Q 4 g p r J + T z S V 6 f a K g Q u R 0 x O n 0 q e 9 f B X o Q l w + Y g z u j o s I w r w i y m u Q q / z 0 0 X L 1 2 U W Z F g j n 3 w 4 f s y c y 3 y A p H F g I w I Z G 8 A 6 K P a L p l g K o 6 G y u j 5 h I c C U Q f 5 v D 5 p g p Q W U g 8 w l I 9 H 3 W p b R A W M I G H M R W h q u 7 0 u l l w s A A 1 1 6 d I l 6 Z Q s y d t e A q m V E E 1 g M h Z k r S 8 n + 7 S Q o w d S o a M W U 4 Z h S R 1 c L w w n 2 S 5 6 e g b o z U O F d L g m S j 5 X Q g Y T a k A 7 Q R B 4 i L O / N b 2 c I h r 8 L / O K J + a 2 2 + s / q d i r B Y F o F v p A c h U O h 0 v 6 o e D r 6 A x 1 p A o h w q f H L Q E I Q B Q X r w 2 j b 4 b 6 e p W i h M j k 7 5 4 m R O O Z A b J g u M m z M e U 7 K c 3 E j p 1 B J C E V k 8 5 K s K T J F 1 h R a T J o N J D K P G F / r g D W 2 9 t t 2 V N 7 1 P C N 1 I x G i P h V V 2 + v g x U + E X w x d B J f e 7 5 I w Z V 5 U 0 i D r z 2 E r z 9 G / k 4 s O X k b B D L 2 6 7 p s 8 5 + M 9 t v L Y s k o n 4 c b G u a G 9 g m w p M w 7 b d n X O 7 I q c L N i C V I z Y H 7 h J t f 9 R A C y G 7 A N 8 2 8 7 Q K 4 h O n v R J 4 W h M h X l F f T g / g P e j s h n Q P O g D e 5 2 T v K 2 0 k T o 3 N W m I A T 7 l I Z a 2 4 Z 7 V S w 5 c 6 y X n e N M x M I B O t c U Y V v f 2 J E D u D 6 Q S m f C q h 2 f f f Y 5 X b 9 + Q 5 J V t Q m I N X J 1 3 9 N 2 A A 0 3 N D h M + X 4 / V Z X k U X O 5 U 4 b M I 3 8 Q k T 3 4 S f M B 9 i r K j i h C g W Q i u o 5 S 1 b O 1 4 V 4 V a y b H s m Z C a N Y c t c r L 9 8 v U X 2 / v D 9 G b j b N 0 u m F n K w P u J Y S i D r o 1 q E i F t a f e f f d t u n z 5 D U m G 1 U G K b C l I W 0 E w G K A D H e 0 y H O R M U 1 i G a A A 4 N h Y j A F m e j c N 3 g h Y y C A S N Z C I T N J b H w 0 + 4 j P b b y 2 L J o A S I p L W U J p U e R 7 S 8 t C i z / 1 Q U x O l 4 n f V J t R h y 0 u P + F V p Y X E h O / K J N P p h s x a b g x H a w H P P L i o z w o z C z k Q Y I 0 9 T U K H 7 Z S i S l l c T E 0 6 Q y i d 9 v r X k l L B s 2 j 5 u i e 9 B W G n l s o u B 1 o K Y o T u 7 E 2 l U D r Y a x U C k 1 H L w o Z t / Q 0 B B d v X p N 6 n j Y F G 0 w b G M j h O P u N b M i w c w D c U D Y Q I y 1 E 9 c x y l j 7 S 9 p 3 S k m c y k r 9 p p b b + z + W 1 F B o W J c 7 5 S w h P U a T K L C y k t R W w H s H H W m L S l s R S H S 9 1 x e W D P T S 0 j J 6 + + 0 3 J S 0 o 2 9 C O r S K / q E w i q G Z o T Q Q Z D V b K N U + a e 0 n t B I I p w T a m B L A S L O l D w T Z X G w r I d t b I y 1 P R L E S 8 5 u f m K B a N S u e n 1 2 n t D m C f z 0 8 1 j e 3 U 2 9 M r 6 + / e v X t f A h S f f P I 7 4 x 3 b Q 3 h J z X e h o Y k E E u G B h v 4 n t Z 0 i m U T 5 T O Q S D V X O G j K j / f a y O L 5 + 2 q M e 3 R b D u X 0 V M m Q c D Y k s Z 5 h 9 U F I 6 P L w w P y e + F O D z 5 d H Y o p O e j l v L n s 9 E u X + V z j S m L 2 O D 2 Y u Q U Q L / C h 2 8 m P E I m g v J x R h u s R 4 C w Q g N j C / Q 4 d Y q g 0 R G V g Q L 8 g V v 9 j l p I c D b b H r H Y 1 E 1 J 5 + U Y X m A R c N B y e f 7 y U / S z c a 9 D k u G z S H 8 k E w C D Y 5 V K 8 w 3 C E i k B b P 6 x N b J y r Y S M I w + E 4 2 N j T L M A n l 5 m E 2 p p a V V x j l h l Y 6 N 4 P U 4 6 c G T H h r n B x F S i 5 J a C M L a K R z V 2 y k T D w L C Y d i / y G o s a 9 v t Z b G k y Q e R x m K n e 2 5 u N j m X A u b V B k C w m G H b g 0 x e n 5 c W g r m R 8 z c w m 9 4 R h / A 5 F g Z A 3 x H G R m E Q I U r c + O u h t 3 + E y T d D l 0 / U s 6 o a M / w i E 6 F Y f K 6 Y 7 E 8 P R m B b E Q v i I D b N s 7 T d X h Z + Z G X Z a w H B N F V A e X m F m H w A 7 H q g c 8 p L h Q V + J h x S Y p B R 4 a T x 5 f S J + a 2 K x t K 1 R I G J h 3 n W z T M X Y Q z T e u g c W p J E W I z 4 x Z z t H 3 / 8 W + o d H D c R h 8 3 s W E p r K T 8 K W s k o D a m q w u e t b b u 9 L J a M 8 g H o e I Q m A t B X A i A q h S d v Y 0 n q p o K f N b G I i 5 E b M P V 1 b w i X y x h u k Q V H 9 6 l F r z H 7 K 0 L k H R 0 d N D S O U b y K Q E h I z l t 6 J N o p k V D k 0 U E I I Z W Y f D E 6 d f q g c U T r w L I z x 4 4 H 4 C S r f D 4 9 o Q m C E C B V o S + V 4 V z g L 6 Q n F g 9 G m P F t 3 9 a G a c A M R F 8 V Z o p F v p 4 G C I P s C k T y t D n n d r s o G F i S D A n M Q T E y O k q x o k M G g Z Q o 3 w n z S C h B H V k S m e 2 2 1 8 W y J t 9 y Z J V W V p b l S Q p S I Y K V b f 5 t Q G W T 5 Q Z i q W f J h s A q 8 D D p M N x 9 c W G R b t 2 6 Q 1 e u f C H z S O B B h a g p y A S i x F 2 F d O r 4 Q Q l w H D 1 6 m G p r a m g p B J O P X w P p Q C a Q S 0 S R C b 5 U t n b b 6 2 J Z k w + A w 4 1 G B x D h w 3 a m G f N i Y n 1 f w Y q o L M h u x m U C m h z X C n O Y V 1 V X 0 Y U L 5 2 R N q b 7 e f p n W G Q 8 p X N u B g S E q L f J R P l 9 G I Z D h J w X C S n v p I M T x m m C a p q q v 2 3 m n 8 g 8 Z l j X 5 I H O h O I V C Y W l Y 9 I E A y 3 w z Q F t p H K q x f j 6 f R m N p j I 7 V p f d D Z Q N u + g f 3 H 0 r m O E b 3 A i A X / K U j r I E w L z u 2 8 T 4 s V h 2 J r t L w 0 I D S V i z o h 1 L k U e Y d I e K a i E o b o E 8 q H o / S + U v H 1 7 S X F c T S G m o 6 G E + a J o j k A f j S u j 9 K a 6 9 c w a H q r Y 1 e x g P n 6 L E j 0 u G L g A 7 I o w X b J 0 4 e l + E b m M 4 Z i 3 A P 9 X X K M H u t n U A w M e 8 M Y h 2 r C V H v N D S a 0 k 4 J F n P 6 l 5 V g W R 9 K C z I A 4 D v h J p E A B R h l A I 2 a K 0 P k t z O d G m a P 1 c M 7 8 F 8 g E h 4 + W r C s j Y + 1 V U v b f i q v q K C G h g Y Z / g 7 C g F Q 3 + t x S h 7 l 3 q j 7 I / x + j y U X 2 t / h a g 1 A H D m C W o 7 V t Z Q W x t I Y C F s I k w w w k f 4 x v j I L C I t m v i Y W U G F W z N i 4 0 b 2 7 q a W D Y e v L B Y 2 g m n U n + 9 M k z S d + 6 d f M O L c 7 P C k m w s A G S b U G m m / 0 u i g u x 4 n S 6 g c n E 5 l 4 g r M y / V T b 1 Y O 6 d P H 1 Y H d u C s L Q P B Z m L Y v F o O M B q r a N M M w / D 5 S s L r W 3 6 I b / M 7 d q 6 h s I c 5 Z l a C R r n / 1 5 5 J I M K M a f f + f N n 5 H 1 4 r b W t h T V 9 n L 7 u d l E o o s w 6 C M g W i 8 b o 2 S j 7 Z c j j Y 3 E 6 E H V d 2 0 5 W E c u b f B B + x k q D 4 6 l r z j z H N p 6 8 B R 5 r p x 0 F A 8 s y q y t y 9 m D + o l 8 J k 6 s g W o c 5 J T L X f j p 7 9 r S s + 4 u l P t V y n z G 6 d b + T / s k 7 h + V 6 g U T Q R h g W g 9 L l 9 t D X P W 7 R T M r s M 0 o m V D Q a p 3 B E J c g m W D v 9 6 M e X + R O y t 5 M V x H G 9 c 2 D r j 6 4 9 j L L 4 o n R W I h w M g W + F p z C A y f m / 7 t 1 a h + d e R I V 3 m Y 4 1 J O Q 7 g 0 T w H f V 1 g M z O z t P k 5 A R N T 0 1 T i M m G w A P e 0 9 z c K F M p Y 7 V 4 j F v S Q Q e U I C X M a C T G f t 2 N D B R E 8 I y O W y Z P c 3 G A C t 0 h u j P A 1 5 c f Y s i j j E e D 9 O s / + 7 l x V t a E 4 3 p X b h C q K D Q r M / L U 1 F R J l A 9 P W R 3 t W 4 k 4 6 X q / t b M l M g d R P h r 1 S h g d Q z o 0 o K 3 0 w m t a C 8 3 M T B t 9 e J h J S p E J m g j k Q 0 j 9 6 x 4 P 7 4 M 2 g n + k y A T T 7 m T N s g S C b v c T R S N B m R b 6 F 7 9 8 j 3 1 Y v x z f q r D k E P h s P 8 t 5 F X y z + C W q h 6 E K e A L j p g m F g u R x W v + Z M j C X n m V + v C 6 S R i Z o 6 9 6 e P r 4 m q n 9 J C z I l u r t 7 K M j X C W Y z S B N l o k C L C b l A I g k 2 K D J B S 5 2 o C V C U y 3 t D a i 5 z y G o s I l r O 3 C Z W / L F 8 l C 8 d m A 0 p K r 4 T G h w 3 T N e s n y a X r X 8 Z X k 6 l Z 4 T A g d b A g w W C a Q O S W o h F 6 r w f K U h Y 0 l N H 7 7 A Q A 0 x F 1 H V f k y J W K i C h u i p S n b k / / u k 7 x q d Z G z l F q D l X s c x D B w 2 F o e / j 8 w k a m 3 f S 8 4 m U P 2 V l B K M m F h n Q Z A I B M A 5 K b e v g A t e Z J D D 3 E L i 4 e f 0 m 3 b p 1 W 6 Y K A 3 k i U U U i T S S Q K s 8 V 4 Y d V l O 4 N O g y N x d q J N V h 1 T Y X x i d a G 5 c P m m V J Z W y d L u I T Z b J l d 0 U / W m P S 3 W B 1 6 j j 4 A D x A 9 R Q D 6 n b D g G u Z A V 9 p J k U Q L J s a s r q 6 m M 2 d P s 2 a C z x S j G M u t A X d S I 8 X Z H F x l r V 9 b G K L 7 T C Y 8 s G D q g V A I R G R r C y t K T o T N z R L w l o r j H e C b q L G I / Q I 0 O h q f n 6 a 4 M d Q Y H m v 1 S 4 E 8 E B l y I a V B G s P s x a h m + D d q f 0 r r o N 7 d 0 0 v 7 9 j U J g e B / 4 v 9 h L j 8 f x c o e 6 r o p w Z w R E X o 6 o l K X k P K F + S O K C v N E w 2 V r C y t K j v l Q C i t 5 F T Q / v y C N X u g J G z e R c q x h 6 q i p r y y m s U A q / t F k U q a d q i N j P F M z I Q C B P q i m x k a 1 j 7 e R 9 N r S 1 k b f 9 L h p a k k R T g T E Z D E T K 2 5 o p 1 / 9 4 T 8 2 T i A 3 Y N k 5 J T Y S h 8 t J R S W l 8 o R t L Z y R G 0 H f F E l S G a l K e x c 4 d + P B Y J A p G j V I o z W U I U g l w j W I s K Z G l j l M v M H B Q W p s U m Q C k T D n x O j o G F 1 7 H u B 9 B p E 0 m a Q P K i U S 2 Y u F 6 U / + 9 B d r r r 3 V J W f C 5 p k / s e I a y Z j G U G 8 8 S e V m S O u c V L 4 B n H J 9 U 6 q b 9 I c N n K u a w 0 F J c p I U / h 6 O h C K Q i s o p C Q Z D V F K C S V p C M t Y J w z P 2 7 W u m W v h T R p g c p V r a 0 0 k u H 5 u G W c g k 2 s k w 8 y D 5 e R 5 Z s N p 8 z X P h J y d N P o 2 8 x o P S 4 4 8 + E m X z G y a L m C v q J t F P Y n W D 8 s 2 K m 1 T I 9 c O D O i + l l S B i 0 i F a J 6 N k 4 x Q R g s C c Q 1 B B m X X z 8 3 P s P x W J Q 4 0 5 y f E a f C T k 4 K k + u 6 B E 7 b w + H 7 2 Y L V f + p h b j W q F f C t d P J B K W F K N f / 9 l H 6 q R y D D l p 8 p n F 6 X Z T R / G k 2 P y a S H j y p s i U 0 l r K F D S 0 l d y 8 r x k G U d a I k B 2 + H z S R o Z F 4 W 4 S J I x r J q E e i 8 J k G + T s p c q H u Z B M Y 3 w b f E U T T m g l z Q y C n D 8 S 7 3 u t U g Y n k N W E x i A U N L 5 o p E p L y z / / y T 7 J e 6 1 w Q x 6 2 e k e / h z v h h I T I 1 R P c H n E w u r 5 i A T h Z V u g j z g i O r w q F L N n v Q M Y y J X 0 T J 6 3 g p Q x W q v v s A e V C k m k t q m l T Y 0 n U R p U m T d Q m 0 r F J g e Z E + O I R V C y e p o L C A T b N 8 g 4 D K r 9 J a 7 d n T 5 4 T 1 d + s b G u h 6 n 0 s e K k l T D 4 I H E J N K a a u w a K Y 4 l 7 / 5 i z 9 M z j K V i 3 D c t g k l G G V H v H 8 u j 0 n l E T J p Y o F E Q i o m l 5 A J 2 5 p Q B r n A J C G Z J h N 2 q T 8 G k p U d A m Q x E S i D P H g l R R 5 j n 5 R M F J R M E r V f + V R v t a o F 0 Z Q W M 8 i E U j Q Z y l U J f e M w N / p d a n + G f 6 n M P c P s Y z J B O 5 2 7 c I L O n D u O s 8 x Z O G 7 3 2 o T S u H m z h 2 I J j 9 J Q T C y n 0 6 S l p F Q k S m o q K Q 0 y 8 T b / E e q k a S 1 N p q y c w k 7 T 5 c 9 o C a a A U T F q 5 h J 3 O 9 6 h 6 0 a Z E h O J U D J R h G B M p J a y K N U X s 3 m b N A + V S K C C S Y b 9 8 y u r 9 H T M Y Z C J J W k C g 1 D Q S s p E V k E I k O l k z p M J Y E K N G q 1 m A 7 h 6 7 S U T x S C U a C g 1 1 E M T S 2 u m d P N P E U q I B A p x o e v Y Q E 1 g r m d B s i G Y A F I k 6 y C G 2 g N y S A 0 l i y I N C 9 6 d 3 N Y k M t W F T F x n Y Z 1 D 5 5 t D y q 8 C m Q x i q Y B F n G 5 K B g S I p A i E e t K n R M k C E 0 + R C S v I F 9 C v / / m v 5 L x y H Y 4 7 N q H W 4 M u r L 8 j h y i R U S l s l C W U m V b I 0 S I S S o Y l l b D I 2 o h S g C W P U 5 V f v w w a 2 j P 1 C F L y m S k 2 c t D p I h D q I Y 2 y f b w y x 2 a p 8 p V B 0 l Y Z m H B S O J W h 6 m c 1 A J o 8 O Z i g y K V J J 8 A F m n 2 H m a Z + p p K S Q y f R P 5 f x s 2 I R a F 1 9 e f c 7 P c U W k l D + l C K X 9 q q T J p 0 s z q T S J s A 0 S y a + J T F I 1 b R s k 0 W A K G N t S 4 8 J U s s h + X T f K l J h I J Y R S 2 y o S y C V v 5 7 n i t J I 2 d x 4 0 l I p k C q l M G k r 7 T M r U A 6 n C F G U 5 e / Y Y X b x s r e V o v i s c d / r G p J 1 s r M U X n z + m O D F 5 h F T Q W A a h T O a f E y R K 0 1 R K h E h J M i n i K K J p Y L 9 R 1 V C M k S o A E h g V E 6 m 4 h h J F s m 4 i k H k 7 a f K B N A Z 5 u K 5 I h F I R K V m C U C C S k E o R S f t O S Z 8 J x O L y 0 p t n 2 W c 6 I a d n I w W b U J v g 1 q 1 O W l g M M 4 m 0 C W g m F E p F J l V q M p n r Q i m j T J H I 2 J s V T A N d S Z J G N q U E S c z 1 l D B L J K q H N y g T D / s V e d K J p A U a C 2 R S h J L Q O N d F U 4 F E 4 i 8 p U m l / C b M Y / e Z f / r H l R 9 7 u F I 6 7 N q E 2 x e z s M t 2 6 o 4 I V i l D K r 0 o S C m V S U y k i a Y 0 l R E I J C g m H s E 9 + V X 0 N m A S q U H / k V z W R I o 3 a S t Y 1 a Y z t J I l 0 q U m E b Y M 4 i l Q p I m m / S R H K 0 E x J Q s H E U 9 E 8 p 9 N B / + b f / c b 4 P j a y w X G 3 3 y b U V o A b 7 x 8 + u Y v U C q W h T D 6 V m H 4 o Q R 5 D Y y l S p Q T k U S W q X F c 1 B b 0 f p D C g a i A J f l U p N S G K 8 a o m D b a N / b K + s O E n y e t C H t S 1 R l L b Q i a D S L q u f S a M a 0 q a e W z i I T U L q x r + 5 i / + S D 7 X x v p g Q o 2 r 1 r G x J X z 6 + 9 s U j s S Z O C a f C m R C 3 a y l d I n s L i M F W f 3 i T 4 p O S Z K Z o A k j A C l U R e 2 X X 1 1 X Z U o j G X V T u D x J I m x L e B w E y i B U k k y G i Y c 6 k w i E w i R s f / y n H 1 F F p T U n 9 9 9 t 2 I T a A T B P 3 S e / v c n a K k U o a C z R V J p U m l A m b S V 0 Q i m / m k h q O w 3 S I q p Z m B p S T Z Z M E t l K E k h 2 8 q 9 B K i G P s W 1 o o 1 T d I B D q B o k U o U A i 3 t a h c c P U K y j I p z / / y 3 8 m 5 2 F j a 3 D c s w m 1 Y z y 4 3 0 l 9 / R N M H p A K h E K p y J Q 0 A Q 2 C c U V I l E Y o I Z J i k / q r k N Y g I E e y 1 O T B e 3 R d E 0 n X Q R 7 D 5 E s S K k W i J K k 0 o X S J w A M L y I U F 1 H 7 + 0 U + o o b F W T s H G 1 u G 4 N z C R 1 n 4 2 t o + P / / Y r C k V W F a E c J p 9 K t J Q i V K a W k q o m k 9 p I g y a R K o w m A n H w g 2 3 U 0 0 Q T i 4 l j k A n 7 J A t C t k G c F J l Q Q g s p 7 a Q I h d N 4 7 4 O 3 6 O g J 6 y 3 V + b p g E 2 o X 8 X / + 9 6 c U j Y M g I J O h r Z K E M p F K l 0 I u / K d B K K N Q b E p B C C R E k o 0 0 U o E s s k + I p E o h U p J Q I A + 2 Q S R t 4 i m t J I R a j Z G L z + / U m R N 0 + e 1 z 8 n k 2 d g 7 H f Z t Q u 4 6 r X 9 2 h k Z F p v r q K T G b z T 5 F J k U v q + A f F K t B L S g 0 Q B 7 9 G T R H H E K n j R 4 i j 9 x t E E g J h f 0 o b K Y 2 U 8 p k g W L L m l 3 / w M 6 q v r 8 b R b e w C H L 3 j U 4 m F i M 2 p V 4 G + 3 i G 6 8 e 1 D w v z f Q i 4 t E v X T 5 M I 7 T e Q y I d k q Q h 6 j N A S v S j 1 J K B O Z m E i a V G a t h E 5 Z a M 2 a m m r 6 x R / 8 l L z e 3 F o O 9 X X A 0 T M 8 k v j m 2 j U 6 9 / a H F G Z 7 u 9 z v p Y V g l J s 7 Q X 6 f h x Z C U S r J c 9 N i K J Z q Y B v b x s T E D H 3 6 y d U 0 c o F I W l M B y g x M h 3 D H u P J J M h k l S K R J J X 6 S m H i G Z h J y q U w I a M i S 0 m L 6 1 R / 9 j A o K 7 A y H V w k h V E 9 X F / 3 N X / 8 3 + k 9 / / d + p L M 9 D f / N f / w v 9 6 7 / 6 9 7 R C X n K s z B I V l J H X 5 a J Q z N r L v r w u Y I j 5 l 5 9 / Q 4 M D 4 3 z z 8 4 4 k k U A u o z Q g B F I V o Z U i l E E k C I i j y W S Q C F o I s 8 C e v 3 i K j p 2 0 7 u J m P 0 Q 4 P v r o o 8 S + 1 l b 6 V / / h P 8 r T c / T l U + o 4 e k J M h W D c Q R 6 X k 2 5 c + Y T e + N H P K G w T 6 p U B E b j O 5 7 3 U 2 z N A C 3 O L t B I I J v c z g 5 g w K O Q P d o s 2 g w + E C S r L K 8 u o b f 8 + a t 3 f J C l R N r 4 / O D r H Z x L B 6 P o z p a K n 3 O 9 1 0 0 r E J p O N 3 A Y s g p 6 u F 9 T U 0 s Y P v V m Z l h o z P e W z N Y B Z o l A 6 H g x N q U e e D R s 2 N g Q W j v t f / / N / 0 M k z 5 2 h + b o 4 W 5 u f E z D 5 w + A i 9 e P K Y / A U F T K h h m 1 A 2 b O w W H A + H p 2 1 C 2 b C x K y D 6 / 1 6 G O K v W l a e K A A A A A E l F T k S u Q m C C < / I m a g e > < / T o u r > < / T o u r s > < / V i s u a l i z a t i o n > 
</file>

<file path=customXml/item5.xml>��< ? x m l   v e r s i o n = " 1 . 0 "   e n c o d i n g = " u t f - 1 6 " ? > < T o u r   x m l n s : x s i = " h t t p : / / w w w . w 3 . o r g / 2 0 0 1 / X M L S c h e m a - i n s t a n c e "   x m l n s : x s d = " h t t p : / / w w w . w 3 . o r g / 2 0 0 1 / X M L S c h e m a "   N a m e = " V i s i t e   g u i d � e   1 "   D e s c r i p t i o n = " V e u i l l e z   d � c r i r e   l a   v i s i t e   g u i d � e   i c i "   x m l n s = " h t t p : / / m i c r o s o f t . d a t a . v i s u a l i z a t i o n . e n g i n e . t o u r s / 1 . 0 " > < S c e n e s > < S c e n e   C u s t o m M a p G u i d = " 0 0 0 0 0 0 0 0 - 0 0 0 0 - 0 0 0 0 - 0 0 0 0 - 0 0 0 0 0 0 0 0 0 0 0 0 "   C u s t o m M a p I d = " 0 0 0 0 0 0 0 0 - 0 0 0 0 - 0 0 0 0 - 0 0 0 0 - 0 0 0 0 0 0 0 0 0 0 0 0 "   S c e n e I d = " f 6 b 6 6 4 9 1 - d b 3 c - 4 f 3 9 - 9 5 3 5 - 2 a d c 8 f 7 a 4 9 7 9 " > < T r a n s i t i o n > M o v e T o < / T r a n s i t i o n > < E f f e c t > S t a t i o n < / E f f e c t > < T h e m e > B i n g R o a d < / T h e m e > < T h e m e W i t h L a b e l > f a l s e < / T h e m e W i t h L a b e l > < F l a t M o d e E n a b l e d > f a l s e < / F l a t M o d e E n a b l e d > < D u r a t i o n > 1 0 0 0 0 0 0 0 0 < / D u r a t i o n > < T r a n s i t i o n D u r a t i o n > 3 0 0 0 0 0 0 0 < / T r a n s i t i o n D u r a t i o n > < S p e e d > 0 . 5 < / S p e e d > < F r a m e > < C a m e r a > < L a t i t u d e > 0 < / L a t i t u d e > < L o n g i t u d e > 0 < / L o n g i t u d e > < R o t a t i o n > 0 < / R o t a t i o n > < P i v o t A n g l e > - 0 . 0 0 8 3 6 4 3 3 9 3 0 6 3 4 5 8 < / P i v o t A n g l e > < D i s t a n c e > 1 . 8 < / D i s t a n c e > < / C a m e r a > < I m a g e > i V B O R w 0 K G g o A A A A N S U h E U g A A A N Q A A A B 1 C A Y A A A A 2 n s 9 T A A A A A X N S R 0 I A r s 4 c 6 Q A A A A R n Q U 1 B A A C x j w v 8 Y Q U A A A A J c E h Z c w A A A 3 Q A A A N 0 A Q I r Q U U A A C y M S U R B V H h e 7 X 1 H c C R J l t 1 P D S S 0 1 i g A h U J p L b t a d w 9 n h k O b m R 7 u r u 0 O d z n G 5 Z J L o 3 F 5 4 4 k X 8 s o D D 9 z D H n j h g T c a z U j u 9 k 7 v T H e 1 q K 7 u 0 l o C B a 2 1 R u p E 8 r / v 4 Z m R i Y R s V H U j M h 7 w 4 R 6 R i c j I 8 H j x h X 9 3 d / y / r 2 4 k y I Y N G 7 s C p 1 H a s G F j F + D 4 2 6 s 3 b Q 1 l w 8 Y u w d Z Q N m z s I m x C 2 b C x i 2 C T 7 5 Z t 8 v 0 A 4 H I 6 q b G x i Y J U Q c G o i + J x I q + L K B g x 3 g A k V F N d b I 1 S o Y 8 r D g f N T U 9 T 3 J 1 P Y 9 O z L P M U w z / a + N 7 g + L u v b U K 9 b r j c P i q p P U S h i J d i M a L V 1 V W R B B M G A l Q V x K i t I k b 5 n g T d H v T S U t g h h H I w i c y o K O D / 4 f J c c 5 y c T g f 1 T H t o Z M l D p x u j N D w 2 Q o M T 0 + q N N l 4 L b E K 9 J u Q X 1 5 M z v 4 G i 0 Q S T K J 4 k j 5 l E K J v L Y t R e E a F g M E j X h 8 u p o z p K T a V K 6 z w e d d P E E q s t R k X B K k U D c 9 T R V M z a K k G T y y 6 a X n b S 7 I q L 8 r 2 s 2 W J O O t 8 U p H g 0 x E R z k c O T T 1 0 D A 7 S w E p D / t / F q w I S 6 b R P q F a K g 5 h y F w 0 o D m T U R k F k C b v Z q Y 6 u q v p 8 1 1 A q b f O G 4 g 0 J R B 0 V Z m 5 2 u X 6 a F m Q m q r q 6 m m Z k Z a m i o V 2 8 2 s L K y Q o W F h V L X 2 g z k j L M p W F R U R M F A k I r K K u i z 2 4 / 5 X O y m 3 2 0 4 P r 5 m E 2 q 3 U d p 4 j m 9 s J g b b c 9 n M O T O B g M x t j X Y m V A v L R h g Z G a X 6 + r o k e c b H Q b Y q 1 k p O W l x c F H K 5 3 W 4 h l J w D v y c / L 4 / f N 0 Z 1 d X V 0 v 2 e M Z h a W 5 H 9 t f H f Y h N p F F N W d Y 2 0 A k y 5 F J M B M J m A 9 A q 0 H p z N B H 7 S H j a 0 U p q e n m b g B 8 n o 9 o m 0 W 5 u e p s q q S S k t L h W D d L 7 u p s K i Q E v y a j 0 l U U F B A x c V F 8 h o E p A u H I x S L h i m Q c N O j 7 i H j y D Z 2 C p t Q u 4 C S h n O 0 v L y a J J I m k C b O Z g T a C s F + 1 B E y a u n o 7 x 8 Q s 2 8 l 6 q N S / 6 o Q 5 d M X X i p 1 z 1 N j w Q K / w 8 H H X 2 U t 5 W G i l Z D P 5 5 P P W 1 5 e F q 1 V X l 4 u / 4 N z z 8 / P p 8 G p R X o x M K I O b m P b c H z 8 z R 2 b U D t E Q U U 7 R e L F F G X n J m l S G Q J s R J R s r 7 3 f H i J X l p 5 B H H t h Y Z E / J y r + 0 N B 0 l M J F R 5 k I r L 1 Y 4 q w I Y f D h i D 8 6 G J Z j P 5 v w 0 v i C k 1 o L J 6 m t o Y S G h 4 e p s b G R R o Z H q L G p U Y 4 L D A w M U N h / g A 7 X I k r o p A h r r K L i Y v r i Q S e F I l H j X T a 2 C s f f 2 4 T a P v h O 9 p a d o U h E E W k z H 0 l j v f 0 a 0 E L d 3 d 3 U 1 t Y m N 3 c m h u d d 9 G L C b W y l A 4 Q C w X S c 4 f 0 D Y S F n 1 5 S b B m d d l A h N U X H w B b X t b x N y H T j Q T k t L y / J / T 5 d a R E u d b Y 7 R o x E v H a w M U F m x l 0 J L M / R o e F Y d 0 M a W Y G d K b B P F 9 W f J W X S K Q i H 2 P d h M y i R U J m n W 2 5 + J 0 v x V O Z b X 4 8 1 K p m D U Q S 8 m P c K a Y / W s O c A e k 3 i Y Z x f 3 R Z L b X 3 T n 0 W d d e V R d u C p a q 7 G 2 g p b L 3 2 G f K U y 1 t b U 0 N T U t J l 5 x S T H l r c 7 K + d 0 d d F O M G f l s y k 8 r w S j 7 Z m 5 6 9 1 g L N V a X G 2 d h Y z O w h r q 7 c U v b E O A J 7 i 0 / z U S K p p E I y E a W z Q i U i R N 1 E S r L C 8 s N r 8 P e Z o A c O 0 W B J 0 F x P p 1 Q j H 2 l y A r 9 9 J i L I l y / P u B j A j n 4 s 8 P U N + u h K i b f b M B J e f z + y S W 3 f O f T F S N U V V 0 t J J s Y f W w c 0 c Z 6 c P z 9 t z a h N o P b V 0 Q J 3 3 4 2 8 a K b m n f b J Z I G M i I C 7 B 8 1 V f r o U D W T l v 2 i k Q U X T a 2 4 a I 5 v c g 2 v K y H a r C Q / Q X 7 v K k 0 t u a i m M M 6 + H J N g Y p w O t d X S 1 7 3 I S y K q K 4 7 T 0 d p o V j K + u 5 9 9 L S 6 / 7 f P J Z 3 3 Y E R b l p g E y h Z l 0 1 / h Y F f 4 4 H a l a o v s z D R R d u L / j 7 5 g L c P z W J t S G K K o 7 w 7 5 G f N 0 I n g a 2 c T 9 + 1 4 u J Y 5 x s i N D T c Q 8 f k 5 j E b K K V e V i L b B 4 g Q B 9 U b W 0 N f d P v o 2 D E x I 5 1 8 M G B E H 3 + M k W 2 f 8 S m o R k g l S 4 h c 3 N z 9 H J l H z l C L y g Y W h v G t y G E u m c T a h 3 k V Z 6 m Y F D 5 S R B N o m x k 2 i 1 8 c C B M T k f q e C A y z E D 0 I W 0 E + E Q I i a O f 6 f a Q l x a C 2 3 O P X f y Z 8 Y S D S v J W 6 c I + 1 s R 8 C o g g A p p Q E I T p f Z W H a X l + g M b m V 9 Q b b C T h + O 1 1 m 1 D Z 4 C 1 b 6 y + 9 S i J d b g 2 T n 8 2 + b H h w / y G d O n 3 S 2 M o O h N N n F 0 P U U F M m 2 7 9 7 u E y u / E q p b w X F v g S t R B 1 i / m k U e I k a S m O 0 F H J S Y / 4 U l Z W V 0 X L E R d O j P R T O b 6 X 8 x C w N z t l Z F m b I Q 8 i W d P G U Q j O p K N 5 u k M n n 3 v i 9 C J d n k g n H 7 + 7 u E T O r / c B + Y + / 6 Q M S u r q q E + n r 7 Z b v O 0 U c f t A f k 2 O j f 8 m x y D o v h d D I B y C N 0 h 8 Z o n P 2 0 P H + R 7 M t 3 R V g L F t O h W q L h U A N 9 e P p g 1 m u Y s / L J 9 f t b v z N y A O 7 S U 2 x i R Y V M m k h m 8 m y H S F v B m c Y I l f v T 7 2 S Q e G B g k J q b m 8 j l U t n l W w X y 9 0 K h k C T P Z u L O o I / m Q 2 h 2 h X f 2 h y X I A S D 4 g C h g N i h z L 0 F n q y Y l 2 2 K C f b W 6 + j o 5 z 6 d T R X S k O k j X n y s i 5 z q c 2 W m W m + I p U 2 T S / t K r J h O g b 2 j 4 S Z O T k 9 T 5 o l M I 0 d r a s m 0 y A Q i 5 g w D Z c K 4 5 L B o L g s / t n U l 1 E r / V F q a 3 m u f p 0 r 6 Q R B H N w P d m 7 t D 9 B w + F R N M z M 7 I P / W U n 6 4 I U J z e 1 V L E G y 7 i e u S i O T 2 7 Y G g r I q z h F K y u v V j P h m u u j 4 J 7 / g E 0 x l A 8 f P q b j x 4 9 m 7 d D d C b q 6 X l J H x w F j a 3 u Y m p q i q q o q q a O v y s u m I s L n N / p 9 V B V 7 T C 3 N D Z K Q W 1 V V K e c b D I a Y x A V C 4 r H p O e o a n 5 f / z V X Y P h R L Q f V J C g S y 5 + M B O y U T L m 4 j O / V a C + G v h + v v t i 7 T p Y Z Z m p + f p 5 H R M b 7 5 2 3 e N T A C S Z R G k 2 A k w 1 E M D Z A L g A 7 7 L 5 N / X V C / X C M c G g f r 6 + t l 3 y 2 M z E 0 m 4 R L U V p e T m 7 5 F 5 f X N J u B W z 7 c 4 d c X k K J V N 8 v W j e T s k E I P Q 8 P O + m S B y f p Q Y P o k P V 4 3 F T g d 9 P Z W W l V F J c R B M T k z Q 0 N P y d P s s M m I o Y F b w T I J I H P y w b V t 1 F 9 K x 7 h B 8 + A b l W L S 3 7 a H h 4 h A o K C m l 2 d l Z I d r G j g d + 5 9 j r n i j j + 4 e a D 3 W n F P Y q E / 7 i R A Z H S T h q 7 d Y M D y F h A 5 o I 4 8 k + f k d f r J Z / P S 3 l 5 + V R T W 0 O r T O i u r i 6 q q a m R I R X f B R i a E Y l E d n y c R 4 8 e 0 4 k T x 4 2 t d C B w k W d o L u 2 r Q W P 5 + Q E x M T E h g x a R F X + z e 0 x e y z X s n p 2 x B + E s O i m N j / F C r 5 J M A M g E Y I j 6 o U M H 6 e D B D n 7 C t 0 h m g 7 o t 2 c R i k i 0 v B + j 2 r T t C i p 0 C g Q k M P k S g Y y d A Q G Q 9 e J y J N a l M C N n D 9 8 R 3 + 6 r b R w 4 2 + z q q V Z g 9 1 8 B m f m 7 + 5 F e e T M v N M 2 O 3 y Y S o m g b m g f B 4 P M Z W C n j a w 9 x q b m 6 k 8 x f O y f a t W 7 f l H H e C j o 4 O O Q a 0 z X a B u S d g 1 m U D h o Q 0 l 8 W F V O b r B D M T w 0 6 O l E 3 I z E v F B X 5 y 8 5 v N 1 z w X f n L S g 3 S 6 P f w 0 T a U T a X k V e L M 1 p S W Q t l N R k T 1 7 A U G J p a V U 1 g F S j S 5 c O C / 7 Y A q C + N s F N A b + D 9 r q 8 e M n Y p r 1 9 v b R v X v 3 x T z b C O g H W w 8 d V V E h 1 r 1 h 5 B u m r h v q F W X F F G V l H I 6 7 6 H h D W d b r b 2 X J T Z P P f 3 j d L I j d J B a m + k I W u Q Z u 7 K K i t U M z N D A j U S Y q K s q p v b 2 d e n p 6 J P l 1 K 4 B 2 u X 3 7 D v t n e X T q 1 E m q r K y k 4 8 e P C W k R c D h z 5 r S E x n t 7 e y U T I x s 2 y x 1 E 9 s V s w E V B 9 q k y r 9 + R 2 h g 9 G P X x D e a k 1 l K v 8 U p u w P H 7 W 4 9 2 7 w 7 a A / C V d d D S i j O N U B q 7 S S Z k i V + o n Z L o V y g Y k h l d M b A P M x S t B 5 h 4 0 E r r A R 2 + g 4 N D 6 / Y x Q e M + e v R E z M a K i g p j b z q g t f A + p A 8 B q / y d + 1 h r Y a Y k m H o a u D 7 Q Z t i P U D o I p o M Q G t 9 2 B i n g K K N j d Q i 4 p D Q o 3 o d r + e k z J x W 6 l 9 m v U G H 1 X E D O m X y B E G Y I W u s 3 7 T a W Z o Z E M 8 C X O X H y h G i F j c g E b O Y v Q e M 0 N T e x 9 r l L 0 1 P T / B 2 M F x j L y y v 0 5 O k z 1 k g n 1 i U T A G K 8 7 O p O f n 8 n 3 / z 7 9 7 d J l O 7 R w 0 c S H Q R A I r 8 / X 2 Z Q Q p A D B E O / G X z A a 9 e + k c B J r W e c X K v 8 u W N r T T + Q 6 k T F G C 2 G f b S / P D 9 r W 1 h R H L + / n T s a y l t 2 n H 2 S S F q f k 8 a r I N j p x g h V Z O T p b Y R v v 7 1 B l y 9 f M r Y 2 x t j Y G G u s s J h 3 I F N 7 e 9 u G R D I D H b L o Q 8 r U O A D 8 r J d d L + n g o Y P 0 8 M E j u n B x f Y 2 p g Q B F S 3 m c 2 i u j y W O i x H W G m T s w x d f b y 9 6 F Y / t + 4 F 4 D v i U X u S H B Y P r M r R q v g k z A d s g E I O t g q 0 B / D 0 i B M V A X + a b f K p k A p A q t 9 5 0 R A o d G H R 0 d k 2 j j V n C 6 I U L 9 m A i G 6 / q 4 K O G z I X K J O S s W A v D J s r e L l S R n U o 8 8 p c f E b E F D a / m h w c l O P A i / V U A L 4 D t t F y A h + t 8 2 A s x T a J i t A M E X 4 E q W o f Y 4 x 7 a 2 V j p d H 8 r a L l a T n P G h Q q H X q 5 0 A H H s 7 B C k r L 9 3 W + c D f Q R R w u 3 A w c b W v t B 7 Q y W w O 4 2 + G p j J F P g y p 1 9 8 B J Q i F V U F g m o 7 N M O G y t I 2 V J C f C 5 r 7 y Y / K 0 R Q N r e d W I j d + m F y 8 6 J X s b v l E w p D p 3 N c E Q g F j k G x Y 3 L b I i E M 7 2 e L C 8 z e Y a B + e P 4 + B / E E z Y D v C / T 5 8 + T Y v o Z Q O I M D e 3 9 c z x g 1 V R c k 7 d k f z F c B R 3 l 4 L W o i B U Q 9 k q R a L b H 5 K y l + D 4 9 M 6 T V 3 9 3 f c + I 5 x 2 R J 7 K Z V M C r J N b 7 + w P k M q a B x e f c v H G b D h 3 u o O 6 e X n K 7 X B J t 2 7 e v W V 7 T J E M 9 k y B I H 0 J U b i W w I t 8 h P 9 8 v 8 0 Y g C g e f C 7 7 U d v D k y T P J b o c G 2 g i z s 3 P 0 7 O k z e u v t N 4 0 9 G 2 N 8 f F z 8 p a 8 H S m T 7 V D m S Z v 3 y O Y g O 4 n h l 5 f x 6 F 1 F j z c 4 S d / c C H J / d t T a h 8 s t a a X 7 J K z 5 D p s n 3 X Q i F Q X j z 6 0 y E 8 l 5 7 m N z O 9 G P j K T 0 + P k m N j e n L z 6 w H n C v 6 g T B C F u F 3 H A 1 h 7 Z M n T 6 g 3 m K C / B 7 T B R k A E b 2 5 + k e r r a o w 9 6 2 O z P r F M o H 8 L D 4 n J J S c 9 G v N S I r J A P z 6 e J 8 E N m K V 4 G G B h g i 8 7 E 7 S v z r q E s r z J F 4 z 4 k 5 r J j O 9 C J m A 9 M g G / e x w X M l y 7 9 q 2 Y f b i Z o F G 6 u j q 3 9 L k I i V / 5 7 A s Z A g 8 y A a A K k m n R B 6 W B Y 1 2 / f p N e v u y m 0 Z F R u n P n r h A X W g 2 v 4 X t j G 4 L 6 8 k q A r j 4 P J a d r X g 8 g H r T g d o C I H j 6 j q j D O x O Z t r 9 J U k v z L P h v I / m x g W R 4 M c x b u 5 2 U N 9 f S 7 3 V k / c E S 9 h + S G x h N f m 1 b A d y X U R o j P 9 1 K t b 1 o G + m m t A V N O m 5 3 o L E X W A 8 w h 8 4 A + A G T A E P O K 8 n L p y D U D 5 w y C o t / p w I H 9 U u I 9 l Z U q Z I 7 j j 4 2 N y 7 7 Z 2 R n 2 W 4 K S s I p s e n x u X n 4 + 3 e p z 0 t L k S 3 r n j V N U 7 s 9 + D X A O G J V b z i b a d n C D y Y 2 F C P D d B l a P 0 n s H Q u T i r 4 / F F J A 5 8 v k L B 0 X C I Y r H w t T W l H 2 O 9 r 0 O x 5 V 7 1 i W U M 6 + a V i I l 8 o Q 2 m 3 u v k k z A 7 N B j O t G Q 4 B u y V L Y x 2 A / + B G 7 w n u 5 e K i o u 5 J v e J 3 1 H W g M B 8 D U e P 3 p C l 9 9 8 Y 9 3 5 J G C 6 I t A B I k I 7 / f K X P z d e 2 R p A r C + + + I r e e O O i m G j Z g P f c v / + A z p 0 7 a + z Z H L i m C J K U l C j N h G H 4 w 4 7 j M p k m r v + j o V U a m m G N G e H t a J j a 9 1 k z O G F p Q r k K j 9 D i c l h u E D T 4 6 y K U B u Y F h 2 + B w E G 2 I R s P 2 S c 6 f P h Q M k D Q 0 9 M r W g 0 a B l r C H L a G L w J t F 4 + v i n Y C G a C t 2 t v 3 r 9 F y G w G k f f b s u S T H Y g W O 9 Y A c R O T 7 b X Z s L I f T 1 N Q k 2 R X 7 M 8 6 l b z x A L T X 5 9 O l z N z 8 I s L C b W t x t N R Y i Z y J O L c 3 W S 5 x l R w A m i T U l F F n b 7 / Q 6 c X O o k P 2 g 5 i S Z c C 4 g t w b I g w g e h l Z c u f K 5 Z H / j v P E e P N X x f p i H E G R F Q J v B v N O a x X y s r Q D H Q / L s x Y s X m F g L 6 1 4 b f D Z I B 9 k M 0 1 M z Y u I h + T e T f L M j L + i z L j X P u h n x V Q e F M c Y j o 7 2 s I J Y N S j g 9 B W J q 4 a b R A q x 3 E 7 0 K e P 0 l d M X o 6 L x / 7 7 4 M w c A M R x r I W K i r r 6 U j R w 7 T + + + / R x 9 + + I E 8 8 R F k 6 G K i A b h J I d A W C H S M s 4 8 E w F 8 C s T b T I G b g f 1 p b 9 0 m / G I i 5 u J i 9 4 x b n C d J h 5 C 5 M z G f P X 8 g Y K u 2 D g s h 9 f X 3 y v U r L S k S z Z s u 8 k N U S g 9 P G l g Z u P J X l b k U g 2 V i i M l Y T V 4 H q 4 3 m d B M o G f P z f X b l L R 4 8 d l X F N y K N D F A 1 A F j c 0 F P w l R M k g G B q P I f L I G p + c n J L 3 9 U 4 r 0 m D e i 0 O H D 0 r C 6 b f f X K f G R k y I s n V A 4 9 Q 3 N M g w E m i 9 k h I 1 h A M A S Z 4 / f y 7 + F f q T o F V x f h g v F W Y N h H A 9 C P 3 N N 9 + q 4 9 T X U 2 d n F 5 O u l Y 4 e P Z L m C 2 o c 4 + 9 8 r p l N u / I 4 v d U W o f c O 6 O w M b i A G 2 i Z b 2 + 1 l s a z J F 4 t u L + 3 n V a L + 4 O W k n 4 T I 2 e D g o M y + C h 8 J i 0 x n A 8 w u + F 9 A Q 2 l c 8 u Q w G y x I B 0 D b b E c 7 4 b O Q U + f i / 4 c P B p / G H F 6 H b 4 X R x O + / / 2 5 y 1 l n 4 b O Z J N + G v v f n m Z R m s C O 0 D 4 u N 8 8 D 5 E E r M B x 2 + r j M n 0 a X i 0 S f K o 7 H f Q 8 C i G 2 a 9 t u 7 0 s l j X 5 N u 1 s e Y 1 Y C D m l w x M E w Z R h B w 8 e p L t s Q i F 7 A u O b s m F 0 d J R O n z 4 l d T w X K g v j 7 H u Y b 1 o 0 4 O b Q v h h I X M A a R w M a 6 s b N 2 3 T n z j 0 Z 7 g 6 C Y D B h J u A D g n g b T R r z 7 O l z O V 4 2 o F M X J i x 8 L D B K z / W H j c U l 6 y 2 J Y 8 n k W A c / B r H + L W 4 k L Y A u X z f w s c g e + P 3 j M P t L R 2 Q f / C V / Q b 5 M H 5 Y N C K / r Y A Z W F M T K g v l 5 e U I Q a A 2 n y y n H 3 e g r Y S 3 d k Z E R M e O w C j x S n j Q Q I X z z 8 i U 6 f / 6 s a C 6 Y d + s B U 5 v h Q b C w k L 1 H 9 u C h D n k 9 G 3 D N o d m W 2 F 9 7 8 u S p z D e h T t l Y n C B L + + 1 l c X z x 4 P n 3 c 5 e 9 Q p Q W 5 l N e X j V 1 s v / + O v u f t g o 9 R 1 + E H f m H D x 6 K f 5 K Z W 4 e s h 6 N H j 6 a N k X o x 4 a I X A / M S 7 P C w u Y f p u o D W i h j t Z z E D k 7 C A k N n m 5 o O m h H + 2 0 X R h 2 X D z x i 2 6 e O m C s Z U O k B y E A / n M w P X H Q w D J w P i + n z 9 H X 1 p Y 9 U e x n D q e 3 e T d q 7 C k D 9 V S U 0 V + z / c b M t 8 I W J 1 w e M F F X r 7 h S 5 J z O / C N H n F Q 9 7 S H b g 9 6 y V O y j 6 Y X g r L v a o 9 P R s U O L 3 i o s L R K y K f J B P T N u C l s z E 6 r g c 5 f P W 9 E J u D z I E c w E y u B Q N Z J W 0 A W D H 3 f 3 9 5 G X 3 5 5 1 d i b D v S d Z W q p 1 I M M 3 2 + V W w b b L P h V h Z S Z 7 b e X x f U v / u 1 f / e c s + / e 0 d D R W 0 2 q I b 4 z w D M 1 H f 5 g T L k 6 v u K h v 1 k 3 d / W M 0 t d p E / X N M s n m 3 5 A h i c v 4 A F d N M u E j 2 Y W X B z T A 4 5 5 Y Z l m Z X n D S 6 6 K a J F S / t r 8 s 3 X k 0 H g h k I g y N X U A O B i Q c P H l F d X a 3 M 5 e d 0 u o R I 2 J f v z 2 d z k 4 W 1 J X w i n R 6 F I S A g p / 5 / h M 5 B E J 0 y B U J B F C F n x U / r n c Z 7 Y 2 z q q v z C A r + L 3 + / O 2 o 5 7 U R x f P n w h z w g r 4 d 1 j r d T f 3 y 9 P 8 h s j m B t O + Q 4 / V I 3 1 q o D R I 5 j u K x t g 8 o E L y D H E W K W F B Z U 2 h F U 1 A E Q R k U q U L R y O / a u s U p F N A U 2 H 5 F c s w 3 P 2 3 B l 6 O M w H n X 5 I 5 9 g 3 w 3 z t m O g F / h s + C 4 R D P l 8 0 E m Y J S d l Q g y E o 2 T X p X o Q l T T 7 0 p y D q B A K t t 8 x m L g B O f z T D F N S Q 6 c H Y 5 M T s R Q h I K C K l r h U e R t n I B M C U B J G g z T A o E r 4 a J n M B 0 V z e f C E T f D j V R T D M x 1 I L c L + c d i W 1 l n q 2 J W i O z d p s b b h X h T V U p + X u u L e P N E u m A Z J T 7 4 + X i B 8 C 5 J q G i o S D 5 J v 4 g t u Z v z 9 / d 5 h n C F + D L F j 5 A y T C q F x 0 z H 7 5 x V f 0 7 n v v y H u 2 g 7 7 + I W p t U a b j 3 X v 3 6 M y Z M 3 J r A Q h I o B M b x 0 R Q 4 g p r J + T z S V 6 f a K g Q u R 0 x O n 0 q e 9 f B X o Q l w + Y g z u j o s I w r w i y m u Q q / z 0 0 X L 1 2 U W Z F g j n 3 w 4 f s y c y 3 y A p H F g I w I Z G 8 A 6 K P a L p l g K o 6 G y u j 5 h I c C U Q f 5 v D 5 p g p Q W U g 8 w l I 9 H 3 W p b R A W M I G H M R W h q u 7 0 u l l w s A A 1 1 6 d I l 6 Z Q s y d t e A q m V E E 1 g M h Z k r S 8 n + 7 S Q o w d S o a M W U 4 Z h S R 1 c L w w n 2 S 5 6 e g b o z U O F d L g m S j 5 X Q g Y T a k A 7 Q R B 4 i L O / N b 2 c I h r 8 L / O K J + a 2 2 + s / q d i r B Y F o F v p A c h U O h 0 v 6 o e D r 6 A x 1 p A o h w q f H L Q E I Q B Q X r w 2 j b 4 b 6 e p W i h M j k 7 5 4 m R O O Z A b J g u M m z M e U 7 K c 3 E j p 1 B J C E V k 8 5 K s K T J F 1 h R a T J o N J D K P G F / r g D W 2 9 t t 2 V N 7 1 P C N 1 I x G i P h V V 2 + v g x U + E X w x d B J f e 7 5 I w Z V 5 U 0 i D r z 2 E r z 9 G / k 4 s O X k b B D L 2 6 7 p s 8 5 + M 9 t v L Y s k o n 4 c b G u a G 9 g m w p M w 7 b d n X O 7 I q c L N i C V I z Y H 7 h J t f 9 R A C y G 7 A N 8 2 8 7 Q K 4 h O n v R J 4 W h M h X l F f T g / g P e j s h n Q P O g D e 5 2 T v K 2 0 k T o 3 N W m I A T 7 l I Z a 2 4 Z 7 V S w 5 c 6 y X n e N M x M I B O t c U Y V v f 2 J E D u D 6 Q S m f C q h 2 f f f Y 5 X b 9 + Q 5 J V t Q m I N X J 1 3 9 N 2 A A 0 3 N D h M + X 4 / V Z X k U X O 5 U 4 b M I 3 8 Q k T 3 4 S f M B 9 i r K j i h C g W Q i u o 5 S 1 b O 1 4 V 4 V a y b H s m Z C a N Y c t c r L 9 8 v U X 2 / v D 9 G b j b N 0 u m F n K w P u J Y S i D r o 1 q E i F t a f e f f d t u n z 5 D U m G 1 U G K b C l I W 0 E w G K A D H e 0 y H O R M U 1 i G a A A 4 N h Y j A F m e j c N 3 g h Y y C A S N Z C I T N J b H w 0 + 4 j P b b y 2 L J o A S I p L W U J p U e R 7 S 8 t C i z / 1 Q U x O l 4 n f V J t R h y 0 u P + F V p Y X E h O / K J N P p h s x a b g x H a w H P P L i o z w o z C z k Q Y I 0 9 T U K H 7 Z S i S l l c T E 0 6 Q y i d 9 v r X k l L B s 2 j 5 u i e 9 B W G n l s o u B 1 o K Y o T u 7 E 2 l U D r Y a x U C k 1 H L w o Z t / Q 0 B B d v X p N 6 n j Y F G 0 w b G M j h O P u N b M i w c w D c U D Y Q I y 1 E 9 c x y l j 7 S 9 p 3 S k m c y k r 9 p p b b + z + W 1 F B o W J c 7 5 S w h P U a T K L C y k t R W w H s H H W m L S l s R S H S 9 1 x e W D P T S 0 j J 6 + + 0 3 J S 0 o 2 9 C O r S K / q E w i q G Z o T Q Q Z D V b K N U + a e 0 n t B I I p w T a m B L A S L O l D w T Z X G w r I d t b I y 1 P R L E S 8 5 u f m K B a N S u e n 1 2 n t D m C f z 0 8 1 j e 3 U 2 9 M r 6 + / e v X t f A h S f f P I 7 4 x 3 b Q 3 h J z X e h o Y k E E u G B h v 4 n t Z 0 i m U T 5 T O Q S D V X O G j K j / f a y O L 5 + 2 q M e 3 R b D u X 0 V M m Q c D Y k s Z 5 h 9 U F I 6 P L w w P y e + F O D z 5 d H Y o p O e j l v L n s 9 E u X + V z j S m L 2 O D 2 Y u Q U Q L / C h 2 8 m P E I m g v J x R h u s R 4 C w Q g N j C / Q 4 d Y q g 0 R G V g Q L 8 g V v 9 j l p I c D b b H r H Y 1 E 1 J 5 + U Y X m A R c N B y e f 7 y U / S z c a 9 D k u G z S H 8 k E w C D Y 5 V K 8 w 3 C E i k B b P 6 x N b J y r Y S M I w + E 4 2 N j T L M A n l 5 m E 2 p p a V V x j l h l Y 6 N 4 P U 4 6 c G T H h r n B x F S i 5 J a C M L a K R z V 2 y k T D w L C Y d i / y G o s a 9 v t Z b G k y Q e R x m K n e 2 5 u N j m X A u b V B k C w m G H b g 0 x e n 5 c W g r m R 8 z c w m 9 4 R h / A 5 F g Z A 3 x H G R m E Q I U r c + O u h t 3 + E y T d D l 0 / U s 6 o a M / w i E 6 F Y f K 6 Y 7 E 8 P R m B b E Q v i I D b N s 7 T d X h Z + Z G X Z a w H B N F V A e X m F m H w A 7 H q g c 8 p L h Q V + J h x S Y p B R 4 a T x 5 f S J + a 2 K x t K 1 R I G J h 3 n W z T M X Y Q z T e u g c W p J E W I z 4 x Z z t H 3 / 8 W + o d H D c R h 8 3 s W E p r K T 8 K W s k o D a m q w u e t b b u 9 L J a M 8 g H o e I Q m A t B X A i A q h S d v Y 0 n q p o K f N b G I i 5 E b M P V 1 b w i X y x h u k Q V H 9 6 l F r z H 7 K 0 L k H R 0 d N D S O U b y K Q E h I z l t 6 J N o p k V D k 0 U E I I Z W Y f D E 6 d f q g c U T r w L I z x 4 4 H 4 C S r f D 4 9 o Q m C E C B V o S + V 4 V z g L 6 Q n F g 9 G m P F t 3 9 a G a c A M R F 8 V Z o p F v p 4 G C I P s C k T y t D n n d r s o G F i S D A n M Q T E y O k q x o k M G g Z Q o 3 w n z S C h B H V k S m e 2 2 1 8 W y J t 9 y Z J V W V p b l S Q p S I Y K V b f 5 t Q G W T 5 Q Z i q W f J h s A q 8 D D p M N x 9 c W G R b t 2 6 Q 1 e u f C H z S O B B h a g p y A S i x F 2 F d O r 4 Q Q l w H D 1 6 m G p r a m g p B J O P X w P p Q C a Q S 0 S R C b 5 U t n b b 6 2 J Z k w + A w 4 1 G B x D h w 3 a m G f N i Y n 1 f w Y q o L M h u x m U C m h z X C n O Y V 1 V X 0 Y U L 5 2 R N q b 7 e f p n W G Q 8 p X N u B g S E q L f J R P l 9 G I Z D h J w X C S n v p I M T x m m C a p q q v 2 3 m n 8 g 8 Z l j X 5 I H O h O I V C Y W l Y 9 I E A y 3 w z Q F t p H K q x f j 6 f R m N p j I 7 V p f d D Z Q N u + g f 3 H 0 r m O E b 3 A i A X / K U j r I E w L z u 2 8 T 4 s V h 2 J r t L w 0 I D S V i z o h 1 L k U e Y d I e K a i E o b o E 8 q H o / S + U v H 1 7 S X F c T S G m o 6 G E + a J o j k A f j S u j 9 K a 6 9 c w a H q r Y 1 e x g P n 6 L E j 0 u G L g A 7 I o w X b J 0 4 e l + E b m M 4 Z i 3 A P 9 X X K M H u t n U A w M e 8 M Y h 2 r C V H v N D S a 0 k 4 J F n P 6 l 5 V g W R 9 K C z I A 4 D v h J p E A B R h l A I 2 a K 0 P k t z O d G m a P 1 c M 7 8 F 8 g E h 4 + W r C s j Y + 1 V U v b f i q v q K C G h g Y Z / g 7 C g F Q 3 + t x S h 7 l 3 q j 7 I / x + j y U X 2 t / h a g 1 A H D m C W o 7 V t Z Q W x t I Y C F s I k w w w k f 4 x v j I L C I t m v i Y W U G F W z N i 4 0 b 2 7 q a W D Y e v L B Y 2 g m n U n + 9 M k z S d + 6 d f M O L c 7 P C k m w s A G S b U G m m / 0 u i g u x 4 n S 6 g c n E 5 l 4 g r M y / V T b 1 Y O 6 d P H 1 Y H d u C s L Q P B Z m L Y v F o O M B q r a N M M w / D 5 S s L r W 3 6 I b / M 7 d q 6 h s I c 5 Z l a C R r n / 1 5 5 J I M K M a f f + f N n 5 H 1 4 r b W t h T V 9 n L 7 u d l E o o s w 6 C M g W i 8 b o 2 S j 7 Z c j j Y 3 E 6 E H V d 2 0 5 W E c u b f B B + x k q D 4 6 l r z j z H N p 6 8 B R 5 r p x 0 F A 8 s y q y t y 9 m D + o l 8 J k 6 s g W o c 5 J T L X f j p 7 9 r S s + 4 u l P t V y n z G 6 d b + T / s k 7 h + V 6 g U T Q R h g W g 9 L l 9 t D X P W 7 R T M r s M 0 o m V D Q a p 3 B E J c g m W D v 9 6 M e X + R O y t 5 M V x H G 9 c 2 D r j 6 4 9 j L L 4 o n R W I h w M g W + F p z C A y f m / 7 t 1 a h + d e R I V 3 m Y 4 1 J O Q 7 g 0 T w H f V 1 g M z O z t P k 5 A R N T 0 1 T i M m G w A P e 0 9 z c K F M p Y 7 V 4 j F v S Q Q e U I C X M a C T G f t 2 N D B R E 8 I y O W y Z P c 3 G A C t 0 h u j P A 1 5 c f Y s i j j E e D 9 O s / + 7 l x V t a E 4 3 p X b h C q K D Q r M / L U 1 F R J l A 9 P W R 3 t W 4 k 4 6 X q / t b M l M g d R P h r 1 S h g d Q z o 0 o K 3 0 w m t a C 8 3 M T B t 9 e J h J S p E J m g j k Q 0 j 9 6 x 4 P 7 4 M 2 g n + k y A T T 7 m T N s g S C b v c T R S N B m R b 6 F 7 9 8 j 3 1 Y v x z f q r D k E P h s P 8 t 5 F X y z + C W q h 6 E K e A L j p g m F g u R x W v + Z M j C X n m V + v C 6 S R i Z o 6 9 6 e P r 4 m q n 9 J C z I l u r t 7 K M j X C W Y z S B N l o k C L C b l A I g k 2 K D J B S 5 2 o C V C U y 3 t D a i 5 z y G o s I l r O 3 C Z W / L F 8 l C 8 d m A 0 p K r 4 T G h w 3 T N e s n y a X r X 8 Z X k 6 l Z 4 T A g d b A g w W C a Q O S W o h F 6 r w f K U h Y 0 l N H 7 7 A Q A 0 x F 1 H V f k y J W K i C h u i p S n b k / / u k 7 x q d Z G z l F q D l X s c x D B w 2 F o e / j 8 w k a m 3 f S 8 4 m U P 2 V l B K M m F h n Q Z A I B M A 5 K b e v g A t e Z J D D 3 E L i 4 e f 0 m 3 b p 1 W 6 Y K A 3 k i U U U i T S S Q K s 8 V 4 Y d V l O 4 N O g y N x d q J N V h 1 T Y X x i d a G 5 c P m m V J Z W y d L u I T Z b J l d 0 U / W m P S 3 W B 1 6 j j 4 A D x A 9 R Q D 6 n b D g G u Z A V 9 p J k U Q L J s a s r q 6 m M 2 d P s 2 a C z x S j G M u t A X d S I 8 X Z H F x l r V 9 b G K L 7 T C Y 8 s G D q g V A I R G R r C y t K T o T N z R L w l o r j H e C b q L G I / Q I 0 O h q f n 6 a 4 M d Q Y H m v 1 S 4 E 8 E B l y I a V B G s P s x a h m + D d q f 0 r r o N 7 d 0 0 v 7 9 j U J g e B / 4 v 9 h L j 8 f x c o e 6 r o p w Z w R E X o 6 o l K X k P K F + S O K C v N E w 2 V r C y t K j v l Q C i t 5 F T Q / v y C N X u g J G z e R c q x h 6 q i p r y y m s U A q / t F k U q a d q i N j P F M z I Q C B P q i m x k a 1 j 7 e R 9 N r S 1 k b f 9 L h p a k k R T g T E Z D E T K 2 5 o p 1 / 9 4 T 8 2 T i A 3 Y N k 5 J T Y S h 8 t J R S W l 8 o R t L Z y R G 0 H f F E l S G a l K e x c 4 d + P B Y J A p G j V I o z W U I U g l w j W I s K Z G l j l M v M H B Q W p s U m Q C k T D n x O j o G F 1 7 H u B 9 B p E 0 m a Q P K i U S 2 Y u F 6 U / + 9 B d r r r 3 V J W f C 5 p k / s e I a y Z j G U G 8 8 S e V m S O u c V L 4 B n H J 9 U 6 q b 9 I c N n K u a w 0 F J c p I U / h 6 O h C K Q i s o p C Q Z D V F K C S V p C M t Y J w z P 2 7 W u m W v h T R p g c p V r a 0 0 k u H 5 u G W c g k 2 s k w 8 y D 5 e R 5 Z s N p 8 z X P h J y d N P o 2 8 x o P S 4 4 8 + E m X z G y a L m C v q J t F P Y n W D 8 s 2 K m 1 T I 9 c O D O i + l l S B i 0 i F a J 6 N k 4 x Q R g s C c Q 1 B B m X X z 8 3 P s P x W J Q 4 0 5 y f E a f C T k 4 K k + u 6 B E 7 b w + H 7 2 Y L V f + p h b j W q F f C t d P J B K W F K N f / 9 l H 6 q R y D D l p 8 p n F 6 X Z T R / G k 2 P y a S H j y p s i U 0 l r K F D S 0 l d y 8 r x k G U d a I k B 2 + H z S R o Z F 4 W 4 S J I x r J q E e i 8 J k G + T s p c q H u Z B M Y 3 w b f E U T T m g l z Q y C n D 8 S 7 3 u t U g Y n k N W E x i A U N L 5 o p E p L y z / / y T 7 J e 6 1 w Q x 6 2 e k e / h z v h h I T I 1 R P c H n E w u r 5 i A T h Z V u g j z g i O r w q F L N n v Q M Y y J X 0 T J 6 3 g p Q x W q v v s A e V C k m k t q m l T Y 0 n U R p U m T d Q m 0 r F J g e Z E + O I R V C y e p o L C A T b N 8 g 4 D K r 9 J a 7 d n T 5 4 T 1 d + s b G u h 6 n 0 s e K k l T D 4 I H E J N K a a u w a K Y 4 l 7 / 5 i z 9 M z j K V i 3 D c t g k l G G V H v H 8 u j 0 n l E T J p Y o F E Q i o m l 5 A J 2 5 p Q B r n A J C G Z J h N 2 q T 8 G k p U d A m Q x E S i D P H g l R R 5 j n 5 R M F J R M E r V f + V R v t a o F 0 Z Q W M 8 i E U j Q Z y l U J f e M w N / p d a n + G f 6 n M P c P s Y z J B O 5 2 7 c I L O n D u O s 8 x Z O G 7 3 2 o T S u H m z h 2 I J j 9 J Q T C y n 0 6 S l p F Q k S m o q K Q 0 y 8 T b / E e q k a S 1 N p q y c w k 7 T 5 c 9 o C a a A U T F q 5 h J 3 O 9 6 h 6 0 a Z E h O J U D J R h G B M p J a y K N U X s 3 m b N A + V S K C C S Y b 9 8 y u r 9 H T M Y Z C J J W k C g 1 D Q S s p E V k E I k O l k z p M J Y E K N G q 1 m A 7 h 6 7 S U T x S C U a C g 1 1 E M T S 2 u m d P N P E U q I B A p x o e v Y Q E 1 g r m d B s i G Y A F I k 6 y C G 2 g N y S A 0 l i y I N C 9 6 d 3 N Y k M t W F T F x n Y Z 1 D 5 5 t D y q 8 C m Q x i q Y B F n G 5 K B g S I p A i E e t K n R M k C E 0 + R C S v I F 9 C v / / m v 5 L x y H Y 4 7 N q H W 4 M u r L 8 j h y i R U S l s l C W U m V b I 0 S I S S o Y l l b D I 2 o h S g C W P U 5 V f v w w a 2 j P 1 C F L y m S k 2 c t D p I h D q I Y 2 y f b w y x 2 a p 8 p V B 0 l Y Z m H B S O J W h 6 m c 1 A J o 8 O Z i g y K V J J 8 A F m n 2 H m a Z + p p K S Q y f R P 5 f x s 2 I R a F 1 9 e f c 7 P c U W k l D + l C K X 9 q q T J p 0 s z q T S J s A 0 S y a + J T F I 1 b R s k 0 W A K G N t S 4 8 J U s s h + X T f K l J h I J Y R S 2 y o S y C V v 5 7 n i t J I 2 d x 4 0 l I p k C q l M G k r 7 T M r U A 6 n C F G U 5 e / Y Y X b x s r e V o v i s c d / r G p J 1 s r M U X n z + m O D F 5 h F T Q W A a h T O a f E y R K 0 1 R K h E h J M i n i K K J p Y L 9 R 1 V C M k S o A E h g V E 6 m 4 h h J F s m 4 i k H k 7 a f K B N A Z 5 u K 5 I h F I R K V m C U C C S k E o R S f t O S Z 8 J x O L y 0 p t n 2 W c 6 I a d n I w W b U J v g 1 q 1 O W l g M M 4 m 0 C W g m F E p F J l V q M p n r Q i m j T J H I 2 J s V T A N d S Z J G N q U E S c z 1 l D B L J K q H N y g T D / s V e d K J p A U a C 2 R S h J L Q O N d F U 4 F E 4 i 8 p U m l / C b M Y / e Z f / r H l R 9 7 u F I 6 7 N q E 2 x e z s M t 2 6 o 4 I V i l D K r 0 o S C m V S U y k i a Y 0 l R E I J C g m H s E 9 + V X 0 N m A S q U H / k V z W R I o 3 a S t Y 1 a Y z t J I l 0 q U m E b Y M 4 i l Q p I m m / S R H K 0 E x J Q s H E U 9 E 8 p 9 N B / + b f / c b 4 P j a y w X G 3 3 y b U V o A b 7 x 8 + u Y v U C q W h T D 6 V m H 4 o Q R 5 D Y y l S p Q T k U S W q X F c 1 B b 0 f p D C g a i A J f l U p N S G K 8 a o m D b a N / b K + s O E n y e t C H t S 1 R l L b Q i a D S L q u f S a M a 0 q a e W z i I T U L q x r + 5 i / + S D 7 X x v p g Q o 2 r 1 r G x J X z 6 + 9 s U j s S Z O C a f C m R C 3 a y l d I n s L i M F W f 3 i T 4 p O S Z K Z o A k j A C l U R e 2 X X 1 1 X Z U o j G X V T u D x J I m x L e B w E y i B U k k y G i Y c 6 k w i E w i R s f / y n H 1 F F p T U n 9 9 9 t 2 I T a A T B P 3 S e / v c n a K k U o a C z R V J p U m l A m b S V 0 Q i m / m k h q O w 3 S I q p Z m B p S T Z Z M E t l K E k h 2 8 q 9 B K i G P s W 1 o o 1 T d I B D q B o k U o U A i 3 t a h c c P U K y j I p z / / y 3 8 m 5 2 F j a 3 D c s w m 1 Y z y 4 3 0 l 9 / R N M H p A K h E K p y J Q 0 A Q 2 C c U V I l E Y o I Z J i k / q r k N Y g I E e y 1 O T B e 3 R d E 0 n X Q R 7 D 5 E s S K k W i J K k 0 o X S J w A M L y I U F 1 H 7 + 0 U + o o b F W T s H G 1 u G 4 N z C R 1 n 4 2 t o + P / / Y r C k V W F a E c J p 9 K t J Q i V K a W k q o m k 9 p I g y a R K o w m A n H w g 2 3 U 0 0 Q T i 4 l j k A n 7 J A t C t k G c F J l Q Q g s p 7 a Q I h d N 4 7 4 O 3 6 O g J 6 y 3 V + b p g E 2 o X 8 X / + 9 6 c U j Y M g I J O h r Z K E M p F K l 0 I u / K d B K K N Q b E p B C C R E k o 0 0 U o E s s k + I p E o h U p J Q I A + 2 Q S R t 4 i m t J I R a j Z G L z + / U m R N 0 + e 1 z 8 n k 2 d g 7 H f Z t Q u 4 6 r X 9 2 h k Z F p v r q K T G b z T 5 F J k U v q + A f F K t B L S g 0 Q B 7 9 G T R H H E K n j R 4 i j 9 x t E E g J h f 0 o b K Y 2 U 8 p k g W L L m l 3 / w M 6 q v r 8 b R b e w C H L 3 j U 4 m F i M 2 p V 4 G + 3 i G 6 8 e 1 D w v z f Q i 4 t E v X T 5 M I 7 T e Q y I d k q Q h 6 j N A S v S j 1 J K B O Z m E i a V G a t h E 5 Z a M 2 a m m r 6 x R / 8 l L z e 3 F o O 9 X X A 0 T M 8 k v j m 2 j U 6 9 / a H F G Z 7 u 9 z v p Y V g l J s 7 Q X 6 f h x Z C U S r J c 9 N i K J Z q Y B v b x s T E D H 3 6 y d U 0 c o F I W l M B y g x M h 3 D H u P J J M h k l S K R J J X 6 S m H i G Z h J y q U w I a M i S 0 m L 6 1 R / 9 j A o K 7 A y H V w k h V E 9 X F / 3 N X / 8 3 + k 9 / / d + p L M 9 D f / N f / w v 9 6 7 / 6 9 7 R C X n K s z B I V l J H X 5 a J Q z N r L v r w u Y I j 5 l 5 9 / Q 4 M D 4 3 z z 8 4 4 k k U A u o z Q g B F I V o Z U i l E E k C I i j y W S Q C F o I s 8 C e v 3 i K j p 2 0 7 u J m P 0 Q 4 P v r o o 8 S + 1 l b 6 V / / h P 8 r T c / T l U + o 4 e k J M h W D c Q R 6 X k 2 5 c + Y T e + N H P K G w T 6 p U B E b j O 5 7 3 U 2 z N A C 3 O L t B I I J v c z g 5 g w K O Q P d o s 2 g w + E C S r L K 8 u o b f 8 + a t 3 f J C l R N r 4 / O D r H Z x L B 6 P o z p a K n 3 O 9 1 0 0 r E J p O N 3 A Y s g p 6 u F 9 T U 0 s Y P v V m Z l h o z P e W z N Y B Z o l A 6 H g x N q U e e D R s 2 N g Q W j v t f / / N / 0 M k z 5 2 h + b o 4 W 5 u f E z D 5 w + A i 9 e P K Y / A U F T K h h m 1 A 2 b O w W H A + H p 2 1 C 2 b C x K y D 6 / 1 6 G O K v W l a e K 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 N a m e = " C a l q u e   1 "   G u i d = " 5 b 5 7 8 5 f 2 - f 0 7 b - 4 a d 2 - a f 7 2 - c c 8 5 e 1 0 2 7 c b c "   R e v = " 1 "   R e v G u i d = " 8 6 6 1 e 0 b 3 - 6 a b 0 - 4 9 7 5 - 9 a 0 e - 6 e c 3 4 5 f 1 2 6 b 6 " 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AD789124-D42E-41EA-9C34-CFE157928930}">
  <ds:schemaRef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DEA25B6A-C4CA-415F-9B4B-610D0FEC56C5}"/>
</file>

<file path=customXml/itemProps4.xml><?xml version="1.0" encoding="utf-8"?>
<ds:datastoreItem xmlns:ds="http://schemas.openxmlformats.org/officeDocument/2006/customXml" ds:itemID="{3E4142D3-4FEE-4BFE-8088-1F90ECDE8F2C}">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16C78E88-8DB3-4798-8AC2-E21773EB6652}">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5</vt:i4>
      </vt:variant>
    </vt:vector>
  </HeadingPairs>
  <TitlesOfParts>
    <vt:vector size="9" baseType="lpstr">
      <vt:lpstr>Profile</vt:lpstr>
      <vt:lpstr>Register</vt:lpstr>
      <vt:lpstr>Questionnaire</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Doriane Desclee</cp:lastModifiedBy>
  <cp:lastPrinted>2015-09-16T12:49:58Z</cp:lastPrinted>
  <dcterms:created xsi:type="dcterms:W3CDTF">2012-01-04T16:00:22Z</dcterms:created>
  <dcterms:modified xsi:type="dcterms:W3CDTF">2019-09-01T21:04:06Z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