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codeName="ThisWorkbook" autoCompressPictures="0" defaultThemeVersion="124226"/>
  <mc:AlternateContent xmlns:mc="http://schemas.openxmlformats.org/markup-compatibility/2006">
    <mc:Choice Requires="x15">
      <x15ac:absPath xmlns:x15ac="http://schemas.microsoft.com/office/spreadsheetml/2010/11/ac" url="D:\Users\Sylvain\Desktop\17610 VC4D STP Cacao\RAPPORT\"/>
    </mc:Choice>
  </mc:AlternateContent>
  <bookViews>
    <workbookView xWindow="0" yWindow="0" windowWidth="20490" windowHeight="5730" activeTab="1"/>
  </bookViews>
  <sheets>
    <sheet name="Profile" sheetId="1" r:id="rId1"/>
    <sheet name="Register" sheetId="2" r:id="rId2"/>
    <sheet name="Questionnaire" sheetId="3" r:id="rId3"/>
    <sheet name="Guidance" sheetId="4" r:id="rId4"/>
  </sheets>
  <definedNames>
    <definedName name="_xlnm._FilterDatabase" localSheetId="2" hidden="1">Questionnaire!$A$1:$N$120</definedName>
    <definedName name="_xlnm.Print_Titles" localSheetId="2">Questionnaire!$2:$2</definedName>
    <definedName name="_xlnm.Print_Titles" localSheetId="1">Register!$1:$4</definedName>
    <definedName name="_xlnm.Print_Area" localSheetId="0">Profile!$A$1:$G$29</definedName>
    <definedName name="_xlnm.Print_Area" localSheetId="2">Questionnaire!$A$1:$L$121</definedName>
    <definedName name="_xlnm.Print_Area" localSheetId="1">Register!$A$1:$I$39</definedName>
  </definedNames>
  <calcPr calcId="171027"/>
  <extLst>
    <ext xmlns:mx="http://schemas.microsoft.com/office/mac/excel/2008/main" uri="{7523E5D3-25F3-A5E0-1632-64F254C22452}">
      <mx:ArchID Flags="2"/>
    </ext>
  </extLst>
</workbook>
</file>

<file path=xl/calcChain.xml><?xml version="1.0" encoding="utf-8"?>
<calcChain xmlns="http://schemas.openxmlformats.org/spreadsheetml/2006/main">
  <c r="A10" i="4" l="1"/>
  <c r="A11" i="4" s="1"/>
  <c r="A12" i="4" s="1"/>
  <c r="A13" i="4" s="1"/>
  <c r="A15" i="4" s="1"/>
  <c r="A16" i="4" s="1"/>
  <c r="A17" i="4" s="1"/>
  <c r="A18" i="4" s="1"/>
  <c r="A20" i="4" s="1"/>
  <c r="E119" i="3" l="1"/>
  <c r="E118" i="3"/>
  <c r="E117" i="3"/>
  <c r="E120" i="3" s="1"/>
  <c r="E114" i="3"/>
  <c r="E113" i="3"/>
  <c r="E112" i="3"/>
  <c r="E109" i="3"/>
  <c r="E108" i="3"/>
  <c r="E105" i="3"/>
  <c r="E104" i="3"/>
  <c r="E103" i="3"/>
  <c r="E99" i="3"/>
  <c r="E98" i="3"/>
  <c r="E97" i="3"/>
  <c r="E94" i="3"/>
  <c r="E93" i="3"/>
  <c r="E90" i="3"/>
  <c r="E89" i="3"/>
  <c r="E88" i="3"/>
  <c r="E87" i="3"/>
  <c r="E83" i="3"/>
  <c r="E82" i="3"/>
  <c r="E79" i="3"/>
  <c r="E78" i="3"/>
  <c r="E77" i="3"/>
  <c r="E74" i="3"/>
  <c r="E73" i="3"/>
  <c r="E70" i="3"/>
  <c r="E69" i="3"/>
  <c r="E65" i="3"/>
  <c r="E66" i="3" s="1"/>
  <c r="E64" i="3"/>
  <c r="E61" i="3"/>
  <c r="E60" i="3"/>
  <c r="E59" i="3"/>
  <c r="E58" i="3"/>
  <c r="E55" i="3"/>
  <c r="E54" i="3"/>
  <c r="E53" i="3"/>
  <c r="E52" i="3"/>
  <c r="E51" i="3"/>
  <c r="E48" i="3"/>
  <c r="E47" i="3"/>
  <c r="E46" i="3"/>
  <c r="E45" i="3"/>
  <c r="E42" i="3"/>
  <c r="E41" i="3"/>
  <c r="E37" i="3"/>
  <c r="E36" i="3"/>
  <c r="E35" i="3"/>
  <c r="E34" i="3"/>
  <c r="E31" i="3"/>
  <c r="E30" i="3"/>
  <c r="E29" i="3"/>
  <c r="E28" i="3"/>
  <c r="E25" i="3"/>
  <c r="E24" i="3"/>
  <c r="E20" i="3"/>
  <c r="E19" i="3"/>
  <c r="E16" i="3"/>
  <c r="E17" i="3" s="1"/>
  <c r="E13" i="3"/>
  <c r="E12" i="3"/>
  <c r="E9" i="3"/>
  <c r="E8" i="3"/>
  <c r="E7" i="3"/>
  <c r="E6" i="3"/>
  <c r="E5" i="3"/>
  <c r="E84" i="3" l="1"/>
  <c r="E80" i="3"/>
  <c r="E75" i="3"/>
  <c r="E71" i="3"/>
  <c r="E62" i="3"/>
  <c r="E56" i="3"/>
  <c r="E49" i="3"/>
  <c r="E43" i="3"/>
  <c r="E38" i="3"/>
  <c r="E32" i="3"/>
  <c r="E21" i="3"/>
  <c r="E115" i="3"/>
  <c r="E110" i="3"/>
  <c r="E106" i="3"/>
  <c r="E100" i="3"/>
  <c r="E95" i="3"/>
  <c r="E91" i="3"/>
  <c r="E14" i="3"/>
  <c r="E10" i="3"/>
  <c r="E26" i="3"/>
  <c r="H33" i="2"/>
  <c r="A32" i="2"/>
  <c r="A31" i="2"/>
  <c r="A30" i="2"/>
  <c r="A29" i="2"/>
  <c r="A18" i="1" s="1"/>
  <c r="G18" i="1" l="1"/>
  <c r="F100" i="3"/>
  <c r="D100" i="3"/>
  <c r="I100" i="3" s="1"/>
  <c r="D95" i="3"/>
  <c r="I95" i="3" s="1"/>
  <c r="F91" i="3"/>
  <c r="D91" i="3"/>
  <c r="I91" i="3" s="1"/>
  <c r="F95" i="3"/>
  <c r="D1" i="2"/>
  <c r="G1" i="2"/>
  <c r="J1" i="3"/>
  <c r="D1" i="3"/>
  <c r="B1" i="3"/>
  <c r="A1" i="2"/>
  <c r="J100" i="3" l="1"/>
  <c r="B32" i="2" s="1"/>
  <c r="J91" i="3"/>
  <c r="B30" i="2" s="1"/>
  <c r="J95" i="3"/>
  <c r="B31" i="2" s="1"/>
  <c r="L7" i="2"/>
  <c r="L6" i="2"/>
  <c r="L5" i="2"/>
  <c r="L4" i="2"/>
  <c r="L3" i="2"/>
  <c r="A38" i="2"/>
  <c r="A37" i="2"/>
  <c r="A36" i="2"/>
  <c r="A35" i="2"/>
  <c r="A34" i="2"/>
  <c r="A19" i="1" s="1"/>
  <c r="A27" i="2"/>
  <c r="A26" i="2"/>
  <c r="A25" i="2"/>
  <c r="A24" i="2"/>
  <c r="A23" i="2"/>
  <c r="A17" i="1" s="1"/>
  <c r="A21" i="2"/>
  <c r="A20" i="2"/>
  <c r="A19" i="2"/>
  <c r="A18" i="2"/>
  <c r="A17" i="2"/>
  <c r="A16" i="2"/>
  <c r="A16" i="1" s="1"/>
  <c r="A14" i="2"/>
  <c r="A13" i="2"/>
  <c r="A12" i="2"/>
  <c r="A11" i="2"/>
  <c r="A15" i="1" s="1"/>
  <c r="A5" i="2"/>
  <c r="A14" i="1" s="1"/>
  <c r="A9" i="2"/>
  <c r="A8" i="2"/>
  <c r="A7" i="2"/>
  <c r="A6" i="2"/>
  <c r="D80" i="3"/>
  <c r="D75" i="3"/>
  <c r="D56" i="3"/>
  <c r="D31" i="2" l="1"/>
  <c r="C31" i="2"/>
  <c r="C30" i="2"/>
  <c r="D30" i="2"/>
  <c r="B33" i="2"/>
  <c r="D18" i="1" s="1"/>
  <c r="D32" i="2"/>
  <c r="C32" i="2"/>
  <c r="I37" i="2"/>
  <c r="I32" i="2"/>
  <c r="I27" i="2"/>
  <c r="I18" i="2"/>
  <c r="I13" i="2"/>
  <c r="I8" i="2"/>
  <c r="I36" i="2"/>
  <c r="I31" i="2"/>
  <c r="I26" i="2"/>
  <c r="I21" i="2"/>
  <c r="I17" i="2"/>
  <c r="I12" i="2"/>
  <c r="I7" i="2"/>
  <c r="I35" i="2"/>
  <c r="I30" i="2"/>
  <c r="I25" i="2"/>
  <c r="I20" i="2"/>
  <c r="I6" i="2"/>
  <c r="I38" i="2"/>
  <c r="I24" i="2"/>
  <c r="I19" i="2"/>
  <c r="I14" i="2"/>
  <c r="I9" i="2"/>
  <c r="I33" i="2"/>
  <c r="F18" i="1" s="1"/>
  <c r="D62" i="3"/>
  <c r="D66" i="3"/>
  <c r="D106" i="3"/>
  <c r="D115" i="3"/>
  <c r="D110" i="3"/>
  <c r="D71" i="3"/>
  <c r="D43" i="3"/>
  <c r="D26" i="3"/>
  <c r="I26" i="3" s="1"/>
  <c r="J26" i="3" s="1"/>
  <c r="D32" i="3"/>
  <c r="D38" i="3"/>
  <c r="D84" i="3"/>
  <c r="D120" i="3"/>
  <c r="D17" i="3"/>
  <c r="C33" i="2" l="1"/>
  <c r="C18" i="1" s="1"/>
  <c r="D33" i="2"/>
  <c r="E18" i="1" s="1"/>
  <c r="F49" i="3"/>
  <c r="D49" i="3"/>
  <c r="D14" i="3"/>
  <c r="I14" i="3" s="1"/>
  <c r="J14" i="3" s="1"/>
  <c r="D21" i="3"/>
  <c r="D10" i="3" l="1"/>
  <c r="I10" i="3" s="1"/>
  <c r="J10" i="3" l="1"/>
  <c r="B6" i="2" s="1"/>
  <c r="C6" i="2" s="1"/>
  <c r="F80" i="3"/>
  <c r="I80" i="3"/>
  <c r="F75" i="3"/>
  <c r="I75" i="3"/>
  <c r="F71" i="3"/>
  <c r="J80" i="3" l="1"/>
  <c r="B26" i="2" s="1"/>
  <c r="C26" i="2" s="1"/>
  <c r="J75" i="3"/>
  <c r="B25" i="2" s="1"/>
  <c r="C25" i="2" s="1"/>
  <c r="H39" i="2"/>
  <c r="G12" i="1"/>
  <c r="H28" i="2"/>
  <c r="H22" i="2"/>
  <c r="I22" i="2" s="1"/>
  <c r="H10" i="2"/>
  <c r="H15" i="2"/>
  <c r="I15" i="1"/>
  <c r="I19" i="1"/>
  <c r="I14" i="1"/>
  <c r="I20" i="1" s="1"/>
  <c r="I17" i="1"/>
  <c r="I16" i="1"/>
  <c r="I28" i="2" l="1"/>
  <c r="F17" i="1" s="1"/>
  <c r="I15" i="2"/>
  <c r="F15" i="1" s="1"/>
  <c r="I10" i="2"/>
  <c r="F14" i="1" s="1"/>
  <c r="I39" i="2"/>
  <c r="F19" i="1" s="1"/>
  <c r="G19" i="1"/>
  <c r="G17" i="1"/>
  <c r="G14" i="1"/>
  <c r="G15" i="1"/>
  <c r="G16" i="1"/>
  <c r="F16" i="1"/>
  <c r="I17" i="3"/>
  <c r="I71" i="3"/>
  <c r="F84" i="3"/>
  <c r="I43" i="3"/>
  <c r="J43" i="3" s="1"/>
  <c r="F62" i="3"/>
  <c r="I66" i="3"/>
  <c r="J66" i="3" s="1"/>
  <c r="F106" i="3"/>
  <c r="I120" i="3"/>
  <c r="I32" i="3"/>
  <c r="J32" i="3" s="1"/>
  <c r="I49" i="3"/>
  <c r="J49" i="3" s="1"/>
  <c r="F115" i="3"/>
  <c r="F66" i="3"/>
  <c r="F38" i="3"/>
  <c r="I38" i="3"/>
  <c r="I56" i="3"/>
  <c r="J56" i="3" s="1"/>
  <c r="F56" i="3"/>
  <c r="B12" i="2"/>
  <c r="C12" i="2" s="1"/>
  <c r="F26" i="3"/>
  <c r="F21" i="3"/>
  <c r="F17" i="3"/>
  <c r="J71" i="3" l="1"/>
  <c r="B24" i="2" s="1"/>
  <c r="J120" i="3"/>
  <c r="B38" i="2" s="1"/>
  <c r="C38" i="2" s="1"/>
  <c r="J38" i="3"/>
  <c r="B14" i="2" s="1"/>
  <c r="C14" i="2" s="1"/>
  <c r="J17" i="3"/>
  <c r="B8" i="2" s="1"/>
  <c r="C8" i="2" s="1"/>
  <c r="D12" i="2"/>
  <c r="I110" i="3"/>
  <c r="F110" i="3"/>
  <c r="B19" i="2"/>
  <c r="C19" i="2" s="1"/>
  <c r="B18" i="2"/>
  <c r="C18" i="2" s="1"/>
  <c r="B21" i="2"/>
  <c r="C21" i="2" s="1"/>
  <c r="B17" i="2"/>
  <c r="C17" i="2" s="1"/>
  <c r="I62" i="3"/>
  <c r="J62" i="3" s="1"/>
  <c r="B13" i="2"/>
  <c r="C13" i="2" s="1"/>
  <c r="I21" i="3"/>
  <c r="F32" i="3"/>
  <c r="F14" i="3"/>
  <c r="I106" i="3"/>
  <c r="J106" i="3" s="1"/>
  <c r="F43" i="3"/>
  <c r="I84" i="3"/>
  <c r="J84" i="3" s="1"/>
  <c r="F120" i="3"/>
  <c r="I115" i="3"/>
  <c r="J115" i="3" s="1"/>
  <c r="F10" i="3"/>
  <c r="C24" i="2" l="1"/>
  <c r="D24" i="2"/>
  <c r="J21" i="3"/>
  <c r="B9" i="2" s="1"/>
  <c r="J110" i="3"/>
  <c r="B36" i="2" s="1"/>
  <c r="C36" i="2" s="1"/>
  <c r="B15" i="2"/>
  <c r="C15" i="2" s="1"/>
  <c r="D21" i="2"/>
  <c r="D19" i="2"/>
  <c r="D18" i="2"/>
  <c r="B35" i="2"/>
  <c r="C35" i="2" s="1"/>
  <c r="B37" i="2"/>
  <c r="C37" i="2" s="1"/>
  <c r="B27" i="2"/>
  <c r="D14" i="2"/>
  <c r="D17" i="2"/>
  <c r="D25" i="2"/>
  <c r="B20" i="2"/>
  <c r="D13" i="2"/>
  <c r="B7" i="2"/>
  <c r="D8" i="2"/>
  <c r="C9" i="2" l="1"/>
  <c r="D9" i="2"/>
  <c r="B28" i="2"/>
  <c r="C28" i="2" s="1"/>
  <c r="C27" i="2"/>
  <c r="B22" i="2"/>
  <c r="C22" i="2" s="1"/>
  <c r="C20" i="2"/>
  <c r="D15" i="2"/>
  <c r="E15" i="1" s="1"/>
  <c r="B10" i="2"/>
  <c r="C10" i="2" s="1"/>
  <c r="C7" i="2"/>
  <c r="B39" i="2"/>
  <c r="C39" i="2" s="1"/>
  <c r="C15" i="1"/>
  <c r="D37" i="2"/>
  <c r="D27" i="2"/>
  <c r="D20" i="2"/>
  <c r="D15" i="1"/>
  <c r="D7" i="2"/>
  <c r="D38" i="2"/>
  <c r="D36" i="2"/>
  <c r="D35" i="2"/>
  <c r="D26" i="2"/>
  <c r="D6" i="2"/>
  <c r="D22" i="2" l="1"/>
  <c r="E16" i="1" s="1"/>
  <c r="D39" i="2"/>
  <c r="E19" i="1" s="1"/>
  <c r="D17" i="1"/>
  <c r="D28" i="2"/>
  <c r="E17" i="1" s="1"/>
  <c r="C17" i="1"/>
  <c r="C16" i="1"/>
  <c r="D16" i="1"/>
  <c r="D10" i="2"/>
  <c r="E14" i="1" s="1"/>
  <c r="C14" i="1"/>
  <c r="C19" i="1"/>
  <c r="D19" i="1"/>
  <c r="D14" i="1"/>
</calcChain>
</file>

<file path=xl/sharedStrings.xml><?xml version="1.0" encoding="utf-8"?>
<sst xmlns="http://schemas.openxmlformats.org/spreadsheetml/2006/main" count="573" uniqueCount="339">
  <si>
    <t>Question</t>
  </si>
  <si>
    <t>Score</t>
  </si>
  <si>
    <t>Source</t>
  </si>
  <si>
    <t>Low</t>
  </si>
  <si>
    <t>High</t>
  </si>
  <si>
    <t>Substantial</t>
  </si>
  <si>
    <t>Level</t>
  </si>
  <si>
    <t>Trend</t>
  </si>
  <si>
    <t>Overall Recommendation</t>
  </si>
  <si>
    <t>Dimension</t>
  </si>
  <si>
    <t>Major risks and possible negative consequences</t>
  </si>
  <si>
    <t>↑</t>
  </si>
  <si>
    <t>↓</t>
  </si>
  <si>
    <t>↔</t>
  </si>
  <si>
    <t>Average</t>
  </si>
  <si>
    <t>Tr_score</t>
  </si>
  <si>
    <t>Please add justification.</t>
  </si>
  <si>
    <t>Key Mitigating Measures</t>
  </si>
  <si>
    <t>Mitigating measures</t>
  </si>
  <si>
    <t>n/a</t>
  </si>
  <si>
    <t>Zero</t>
  </si>
  <si>
    <t>Medium</t>
  </si>
  <si>
    <t>Country:</t>
  </si>
  <si>
    <t>Final:</t>
  </si>
  <si>
    <t>Average:</t>
  </si>
  <si>
    <t>Date last modif.</t>
  </si>
  <si>
    <t xml:space="preserve">  Date Last Modification: </t>
  </si>
  <si>
    <t>Value chain:</t>
  </si>
  <si>
    <t>1.2 Child Labour</t>
  </si>
  <si>
    <t>1.1 Respect of labour rights</t>
  </si>
  <si>
    <t>1.1.2 Is freedom of association allowed and effective (collective bargaining)?</t>
  </si>
  <si>
    <t>1.3 Job safety</t>
  </si>
  <si>
    <t>Good reasons for restictions make the question non applicable</t>
  </si>
  <si>
    <t>3.1 Economic activities</t>
  </si>
  <si>
    <t>3.2 Access to resources and services</t>
  </si>
  <si>
    <t xml:space="preserve">3.4.2 Do women have leadership positions within the organisations they are part of? </t>
  </si>
  <si>
    <t xml:space="preserve">3.4.3 Do women have the power to influence services, territorial power and policy decision making? </t>
  </si>
  <si>
    <t>3.4.4 Do women speak in public?</t>
  </si>
  <si>
    <t>3.4.1 Are women members of groups, trade unions, farmers' organisations?</t>
  </si>
  <si>
    <t>3.2.2 Do women have equal land rights as men?</t>
  </si>
  <si>
    <t>1.1.4 To what extent are risks of forced labour in any segment of the value chain minimised?</t>
  </si>
  <si>
    <t>3.1.1 Are risks of women being excluded from certain segments of the value chain minimised?</t>
  </si>
  <si>
    <t>Moderate/Low</t>
  </si>
  <si>
    <t xml:space="preserve">4.2 Accessibility of food </t>
  </si>
  <si>
    <t xml:space="preserve">2.1 Adherence to VGGT </t>
  </si>
  <si>
    <t>2.1.1 Do the companies/institutions involved in the value chain declare adhering to the VGGT?</t>
  </si>
  <si>
    <t>2.2.2 Level of accessibility of intervention policies, laws, procedures and decisions to all stakeholders of the value chain?</t>
  </si>
  <si>
    <t>Respond 'High' if formal contract exists</t>
  </si>
  <si>
    <t>2.2 Transparency, participation and consultation</t>
  </si>
  <si>
    <t>2.3  Equity,compensation and justice</t>
  </si>
  <si>
    <t>2.3.1  Do the locally applied rules promote secure and equitable tenure rights or access to land and water?</t>
  </si>
  <si>
    <t>2.3.2 In case disruption of livelihoods is expected, have alternative strategies been considered?</t>
  </si>
  <si>
    <t xml:space="preserve">4.1.1 Does the local production of food increase?
</t>
  </si>
  <si>
    <t xml:space="preserve">4.1.2 Are food supplies increasing on local markets? 
</t>
  </si>
  <si>
    <t xml:space="preserve">4.3 Utilisation and nutritional adequacy </t>
  </si>
  <si>
    <r>
      <t xml:space="preserve">4.3.1 Is the nutritional quality of available food improving?  </t>
    </r>
    <r>
      <rPr>
        <i/>
        <sz val="11"/>
        <rFont val="Arial"/>
        <family val="2"/>
      </rPr>
      <t xml:space="preserve">
</t>
    </r>
  </si>
  <si>
    <t>4.3.2 Are nutritional practices being improved?</t>
  </si>
  <si>
    <t xml:space="preserve">4.2.2 Are (relative) consumers food prices decreasing? </t>
  </si>
  <si>
    <t xml:space="preserve">4.4 Stability </t>
  </si>
  <si>
    <t xml:space="preserve">1.1.5 To what extent are any risks of discrimination in employment for specific categories of the population minimised? </t>
  </si>
  <si>
    <t xml:space="preserve">2.2.3  Level of participation and consultation of all individuals and groups in the decision-making process? </t>
  </si>
  <si>
    <t xml:space="preserve">2.2.4 To what extent prior consent of those affected by the decisions was reached? </t>
  </si>
  <si>
    <t>2.1.2 If large scale investments for land aquisition are at stake, do the involved companies/institutions apply the 'Guide to due diligence of agribusiness projects that affect land and property rights'?</t>
  </si>
  <si>
    <t>Consider as entry point for the analysis the current state of play of the country specific land governance (policy, legislation, institutions/actors, enacting and application of legislation in particular as regards the consideration/impact on smallholders, land administration). This is important to know/judge if government legislation and/or customary rights matter</t>
  </si>
  <si>
    <t xml:space="preserve">How is adherence to VGGT done and is this publically acknowledged? </t>
  </si>
  <si>
    <t>2.2.1  Level of prior disclosure of project related information to local stakeholders?</t>
  </si>
  <si>
    <t>Practice of legal recognition and allocation of land rights in the sphere of value chain investment: formal, customary and informal land rights, rights of indigenous people, pastoralists, contracts… To which extent doeas the value chain investment impact on local/traditional land governance?</t>
  </si>
  <si>
    <t xml:space="preserve">2.3.3 Where expropriation is indispensable: is a system for ensuring fair and prompt compensation in place (in accordance with the national law and publically acknowledged as being fair)?  </t>
  </si>
  <si>
    <t>2.3.4 Are there provisions foreseen to address stakeholder complains and for arbitration of possible conflicts caused by value chain investments?</t>
  </si>
  <si>
    <t>1.4 Attractiveness</t>
  </si>
  <si>
    <t>1.4.2 Are conditions of activities attractive for youth?</t>
  </si>
  <si>
    <t>1.1.1 To what extent do companies involved in the value chain respect the standards elaborated in the 8 fundamental ILO international labour conventions and in the ICESCR  and ICCPR?</t>
  </si>
  <si>
    <t>Risk assessment</t>
  </si>
  <si>
    <t>1.4.1 To what extent are remunerations in accordance with local standards?</t>
  </si>
  <si>
    <t xml:space="preserve">4.2.1 Do people have more income to allocate to food?  </t>
  </si>
  <si>
    <t>4.3.3 Is dietary diversity increased?</t>
  </si>
  <si>
    <t>Minimum number of food groups consumed by an individual over a reference period. Ref.: FAO Manual Minimum Dietary Diversity in Women (in preparation). This is relevant only if the baseline score is low.</t>
  </si>
  <si>
    <t>4.4.1 Is risk of periodic food shortage for household reduced?</t>
  </si>
  <si>
    <t xml:space="preserve">4.4.2 Is excessive food price variation reduced? </t>
  </si>
  <si>
    <t>Not at all</t>
  </si>
  <si>
    <t>Previous Analysis</t>
  </si>
  <si>
    <t>../../20..</t>
  </si>
  <si>
    <t>date:</t>
  </si>
  <si>
    <t>Domain</t>
  </si>
  <si>
    <t>Present profile</t>
  </si>
  <si>
    <t>Previous profile</t>
  </si>
  <si>
    <t>Comments</t>
  </si>
  <si>
    <t>Score level</t>
  </si>
  <si>
    <t>Count</t>
  </si>
  <si>
    <t>Major Issues</t>
  </si>
  <si>
    <t>Risk/Cost of Non-Intervention vs. Benefits</t>
  </si>
  <si>
    <r>
      <rPr>
        <b/>
        <i/>
        <sz val="9"/>
        <rFont val="Arial"/>
        <family val="2"/>
      </rPr>
      <t>Justification if adjustment of the score level =</t>
    </r>
    <r>
      <rPr>
        <i/>
        <sz val="9"/>
        <rFont val="Arial"/>
        <family val="2"/>
      </rPr>
      <t xml:space="preserve"> …</t>
    </r>
  </si>
  <si>
    <t>Explanations on questions</t>
  </si>
  <si>
    <t>Question n°</t>
  </si>
  <si>
    <t>1.2.1</t>
  </si>
  <si>
    <t>1.2.2</t>
  </si>
  <si>
    <t>Cf: Guidance</t>
  </si>
  <si>
    <t>1.4.1</t>
  </si>
  <si>
    <t>Remuneration: provision of income allowing workers to support themselves and their families.</t>
  </si>
  <si>
    <t>2.1.1</t>
  </si>
  <si>
    <t>2.2.4</t>
  </si>
  <si>
    <t>2.3.1</t>
  </si>
  <si>
    <t>3.1.1</t>
  </si>
  <si>
    <t xml:space="preserve">The complexity of the food and nutrition security sector implies that, for the purpose of this social profile, it should be analysed from the point of view of changes and evolution of the systems </t>
  </si>
  <si>
    <t>4.1.1</t>
  </si>
  <si>
    <t>4.1.2</t>
  </si>
  <si>
    <t>4.2.2</t>
  </si>
  <si>
    <t>4.3.2</t>
  </si>
  <si>
    <t xml:space="preserve">As nutritional practices please consider: nutrition policies and strategies, nutrition-training, education, the setting up of coordination mechanisms between agriculture, health, education, and social protection sectors. Do such nutritional practises target pregnant and lactating women as well as children under five (with a stronger emphasis on those under the age of two)? </t>
  </si>
  <si>
    <t>4.3.3</t>
  </si>
  <si>
    <t>4.4.2</t>
  </si>
  <si>
    <t>5.1.2</t>
  </si>
  <si>
    <t>Health facilities: health center, buildings, equipments…</t>
  </si>
  <si>
    <t>Health services: availabilty of nurse, doctors…</t>
  </si>
  <si>
    <t>5.3.2</t>
  </si>
  <si>
    <t>Impact on food prices; impact on revenues =&gt; link with Economic analysis.</t>
  </si>
  <si>
    <t>Import, transport, stock, market institutions.</t>
  </si>
  <si>
    <t>Price variation can be seasonal or transitory due to any type of shock.</t>
  </si>
  <si>
    <t>Affordability: consider prices for health services or possible existance of health insurance.</t>
  </si>
  <si>
    <t>The reply to this question might be 'non applicable' if the reply to 5.3.2 is 'high'.</t>
  </si>
  <si>
    <t>CFS RAI: principle 9 on meanigful information, consultation and decision making processes.</t>
  </si>
  <si>
    <t>CFS RAI: principle 7 on respect cultural heritage and traditional knowledge and support diversity and innovation.</t>
  </si>
  <si>
    <t>How to use the Social Profile Tool</t>
  </si>
  <si>
    <t>Warning</t>
  </si>
  <si>
    <t>Country :</t>
  </si>
  <si>
    <t>Initial count</t>
  </si>
  <si>
    <t>Used in sheets:</t>
  </si>
  <si>
    <t>Ranges used for averages</t>
  </si>
  <si>
    <t>"Questionnaire"</t>
  </si>
  <si>
    <t>"Questionnaire", "Register" and "Profile"</t>
  </si>
  <si>
    <t>-</t>
  </si>
  <si>
    <t>&lt; 1.50</t>
  </si>
  <si>
    <r>
      <t xml:space="preserve">Questionnaire </t>
    </r>
    <r>
      <rPr>
        <sz val="12"/>
        <rFont val="Times New Roman"/>
        <family val="1"/>
      </rPr>
      <t>sheet</t>
    </r>
  </si>
  <si>
    <r>
      <t xml:space="preserve">Register </t>
    </r>
    <r>
      <rPr>
        <sz val="12"/>
        <rFont val="Times New Roman"/>
        <family val="1"/>
      </rPr>
      <t>sheet</t>
    </r>
  </si>
  <si>
    <r>
      <t xml:space="preserve">Profile </t>
    </r>
    <r>
      <rPr>
        <sz val="12"/>
        <rFont val="Times New Roman"/>
        <family val="1"/>
      </rPr>
      <t>sheet</t>
    </r>
  </si>
  <si>
    <r>
      <t xml:space="preserve">How does the profile calculate?           </t>
    </r>
    <r>
      <rPr>
        <b/>
        <sz val="10"/>
        <color rgb="FFC00000"/>
        <rFont val="Wingdings"/>
        <charset val="2"/>
      </rPr>
      <t>è     è     è     è     è     è     è     è</t>
    </r>
  </si>
  <si>
    <r>
      <rPr>
        <sz val="10"/>
        <rFont val="Calibri"/>
        <family val="2"/>
      </rPr>
      <t>≥</t>
    </r>
    <r>
      <rPr>
        <sz val="10"/>
        <rFont val="Arial"/>
        <family val="2"/>
      </rPr>
      <t xml:space="preserve"> 3.5</t>
    </r>
  </si>
  <si>
    <t>2.50 ≤     &lt; 3.50</t>
  </si>
  <si>
    <t>1.50 ≤     &lt; 2.50</t>
  </si>
  <si>
    <t xml:space="preserve">3.1.2 To what extent are women active in the value chain (as producers, processors, workers, traders…)? </t>
  </si>
  <si>
    <t>3.2.1 Do women have ownership of assets (other than land)?</t>
  </si>
  <si>
    <t>3.3.2 To what extent are women autonomous in the organisation of their work?</t>
  </si>
  <si>
    <t>3.2.3 Do women have access to credit?</t>
  </si>
  <si>
    <t xml:space="preserve">3.2.4 Do women have access to other services (extension services, inputs…)? </t>
  </si>
  <si>
    <t>3.3.3 Do women have control over income?</t>
  </si>
  <si>
    <t>3.3.1 To what extent do women take part in the decisions related to production?</t>
  </si>
  <si>
    <t>3.3 Decision making</t>
  </si>
  <si>
    <t>3.3.4 Do women earn independent income?</t>
  </si>
  <si>
    <t>3.2.5 Do women take part in decisions on the purchase, sale or transfer of assets?</t>
  </si>
  <si>
    <t>3.4 Leadership and empowerment</t>
  </si>
  <si>
    <t>3.5 Hardship and division of labour</t>
  </si>
  <si>
    <t>3.5.1 To what extent are the overall work loads of men and women equal (including domestic work and child care)?</t>
  </si>
  <si>
    <t>3.5.2 Are risks of women being subject to strenuous work minimised (e.g. using labour saving technologies…)?</t>
  </si>
  <si>
    <t>5.1.1 Do formal and informal farmer organisations /cooperatives participate in the value chain?</t>
  </si>
  <si>
    <t>5.1.2 How inclusive is group/cooperative membership?</t>
  </si>
  <si>
    <t xml:space="preserve">5.1.3 Do groups have representative and accountable leadership? </t>
  </si>
  <si>
    <t>Inclusiveness viewed from different perspectives: wealth strata, age, gender, ethnic or social groups…</t>
  </si>
  <si>
    <t>5.3 Social involvement</t>
  </si>
  <si>
    <t xml:space="preserve">5.3.1 Do communities participate in decisions that impact their livelihood? </t>
  </si>
  <si>
    <t>5.3.2 Are there actions to ensure respect of traditional knowledge and resources?</t>
  </si>
  <si>
    <t xml:space="preserve">5.3.3 Is there participation in voluntary communal activities for benefit of the community </t>
  </si>
  <si>
    <t>5.3.1</t>
  </si>
  <si>
    <t>6.1 Health services</t>
  </si>
  <si>
    <t>6.2 Housing</t>
  </si>
  <si>
    <t>6.3 Education and training</t>
  </si>
  <si>
    <t xml:space="preserve">6.3.3 Existence and quality of in-service vocational training provided by the investors in the value chain?
</t>
  </si>
  <si>
    <t>5.2 Information and confidence</t>
  </si>
  <si>
    <t xml:space="preserve">5.2.1 Do farmers in the value chain have access to information on agricultural practices, agricultural policies, and market prices? </t>
  </si>
  <si>
    <t>6.4 Mobility ??????</t>
  </si>
  <si>
    <t xml:space="preserve">6.4.1  </t>
  </si>
  <si>
    <t xml:space="preserve">6.4.2 </t>
  </si>
  <si>
    <t>6.1.1</t>
  </si>
  <si>
    <t>6.1.2</t>
  </si>
  <si>
    <t>6.1.3</t>
  </si>
  <si>
    <t>6.3.3</t>
  </si>
  <si>
    <t>5.1 Strength of producer organisations</t>
  </si>
  <si>
    <t>5.1.4 Are farmer groups, cooperatives and associations able to negotiate in input or output markets?</t>
  </si>
  <si>
    <t>5.2.2</t>
  </si>
  <si>
    <t>5.2.2 To what extent is the relation between value chain actors perceived as trustworthy?</t>
  </si>
  <si>
    <t>Explanations</t>
  </si>
  <si>
    <t>Verbal agreement, long lasting collaboration, contract, market, hierarchy… Looking upstream and downstream the VC.</t>
  </si>
  <si>
    <t>6.1.1 Do households have access to health facilities?</t>
  </si>
  <si>
    <t>6.1.2 Do households have access to health services?</t>
  </si>
  <si>
    <t>6.1.3  Are health services affordable for households?</t>
  </si>
  <si>
    <t>6.2.1 Do households have access to good quality accomodations?</t>
  </si>
  <si>
    <t xml:space="preserve">6.2.2 Do households have access to good quality water and sanitation facilities? </t>
  </si>
  <si>
    <t>6.3.1 Is primary education accessible to households?</t>
  </si>
  <si>
    <t>6.3.2 Are secondary and/or vocational education accessible to households?</t>
  </si>
  <si>
    <t xml:space="preserve">1.1.3 To what extent do workers benefit from enforceable and fair contracts </t>
  </si>
  <si>
    <t xml:space="preserve">1.2.1 Degree of school attendance in case  children are working (in any segment of the value chain)? </t>
  </si>
  <si>
    <t>1.2.2 Are children protected from exposure to harmful jobs?</t>
  </si>
  <si>
    <t>1.3.1 Degree of protection from accidents and health damages (in any segment of the value chain)?</t>
  </si>
  <si>
    <t>Does food availability increase? Production,export Yc transports (trucks…).</t>
  </si>
  <si>
    <t xml:space="preserve">6.4.3 </t>
  </si>
  <si>
    <r>
      <rPr>
        <b/>
        <sz val="12"/>
        <rFont val="Times New Roman"/>
        <family val="1"/>
      </rPr>
      <t>Only fill in blank cells and select score levels as they appear in the drop-down lists of the questionnaire!</t>
    </r>
    <r>
      <rPr>
        <sz val="12"/>
        <rFont val="Times New Roman"/>
        <family val="1"/>
      </rPr>
      <t xml:space="preserve">
Grey cells are automatically filled based on previous entries. Grey cells should never be changed by the user.</t>
    </r>
  </si>
  <si>
    <t>It is recommended to follow the steps below:</t>
  </si>
  <si>
    <t>Be careful in using "copy and paste" function that covers more than one cell, as you might interfere with non-visible formulas or cells used for calculations.</t>
  </si>
  <si>
    <r>
      <rPr>
        <b/>
        <sz val="12"/>
        <rFont val="Times New Roman"/>
        <family val="1"/>
      </rPr>
      <t>Fill in the name of the value chain, country and the date</t>
    </r>
    <r>
      <rPr>
        <sz val="12"/>
        <rFont val="Times New Roman"/>
        <family val="1"/>
      </rPr>
      <t xml:space="preserve"> of assessment in the first sheet "Profile". 
They will be copied automatically in the other sheets from where you cannot access these elements.</t>
    </r>
  </si>
  <si>
    <t>*</t>
  </si>
  <si>
    <t>**</t>
  </si>
  <si>
    <r>
      <rPr>
        <b/>
        <sz val="12"/>
        <rFont val="Times New Roman"/>
        <family val="1"/>
      </rPr>
      <t>Give a short justification for your choice</t>
    </r>
    <r>
      <rPr>
        <sz val="12"/>
        <rFont val="Times New Roman"/>
        <family val="1"/>
      </rPr>
      <t xml:space="preserve"> in the "Comments" column. </t>
    </r>
  </si>
  <si>
    <r>
      <rPr>
        <b/>
        <sz val="12"/>
        <rFont val="Times New Roman"/>
        <family val="1"/>
      </rPr>
      <t>Describe the major risks,</t>
    </r>
    <r>
      <rPr>
        <sz val="12"/>
        <rFont val="Times New Roman"/>
        <family val="1"/>
      </rPr>
      <t xml:space="preserve"> if any, in column E. 
All the questions assessed as "not at all" or "moderate/low" in the questionnaire need to be analyzed as possible risks or negative outcomes.
Major risks and negative consequences may be identified by the questionnaire, but could also include further issues to be pointed at. </t>
    </r>
  </si>
  <si>
    <r>
      <t xml:space="preserve">Describe the </t>
    </r>
    <r>
      <rPr>
        <b/>
        <sz val="12"/>
        <rFont val="Times New Roman"/>
        <family val="1"/>
      </rPr>
      <t>major mitigating measures</t>
    </r>
    <r>
      <rPr>
        <sz val="12"/>
        <rFont val="Times New Roman"/>
        <family val="1"/>
      </rPr>
      <t xml:space="preserve"> in column F.</t>
    </r>
  </si>
  <si>
    <r>
      <t xml:space="preserve">Insert date and </t>
    </r>
    <r>
      <rPr>
        <b/>
        <sz val="12"/>
        <rFont val="Times New Roman"/>
        <family val="1"/>
      </rPr>
      <t>copy scores of previous social profile</t>
    </r>
    <r>
      <rPr>
        <sz val="12"/>
        <rFont val="Times New Roman"/>
        <family val="1"/>
      </rPr>
      <t xml:space="preserve"> assessment (column H), if there has been one.</t>
    </r>
  </si>
  <si>
    <r>
      <rPr>
        <b/>
        <sz val="12"/>
        <rFont val="Times New Roman"/>
        <family val="1"/>
      </rPr>
      <t>Highlight progress done</t>
    </r>
    <r>
      <rPr>
        <sz val="12"/>
        <rFont val="Times New Roman"/>
        <family val="1"/>
      </rPr>
      <t xml:space="preserve"> in the implementation of specific measures since previous social profile assessment in column G "Comments".</t>
    </r>
  </si>
  <si>
    <r>
      <t xml:space="preserve">Provide an </t>
    </r>
    <r>
      <rPr>
        <b/>
        <sz val="12"/>
        <rFont val="Times New Roman"/>
        <family val="1"/>
      </rPr>
      <t>overall summary of the key issues and recommendations</t>
    </r>
    <r>
      <rPr>
        <sz val="12"/>
        <rFont val="Times New Roman"/>
        <family val="1"/>
      </rPr>
      <t xml:space="preserve">, the Risk and Cost of Non-Intervention vs. Benefits and the key mitigating measures. </t>
    </r>
  </si>
  <si>
    <r>
      <t>After some time of work and changes,</t>
    </r>
    <r>
      <rPr>
        <b/>
        <sz val="12"/>
        <color rgb="FFC00000"/>
        <rFont val="Arial"/>
        <family val="2"/>
      </rPr>
      <t xml:space="preserve">
                                  it happens that colours are not automatically selected</t>
    </r>
    <r>
      <rPr>
        <sz val="10"/>
        <color rgb="FFC00000"/>
        <rFont val="Arial"/>
        <family val="2"/>
      </rPr>
      <t>.</t>
    </r>
    <r>
      <rPr>
        <b/>
        <sz val="10"/>
        <color rgb="FFC00000"/>
        <rFont val="Arial"/>
        <family val="2"/>
      </rPr>
      <t xml:space="preserve"> 
                                                                      </t>
    </r>
    <r>
      <rPr>
        <b/>
        <sz val="12"/>
        <color rgb="FFC00000"/>
        <rFont val="Arial"/>
        <family val="2"/>
      </rPr>
      <t xml:space="preserve">=&gt; Save your work, close the file and open it again… </t>
    </r>
    <r>
      <rPr>
        <b/>
        <sz val="10"/>
        <color rgb="FFC00000"/>
        <rFont val="Arial"/>
        <family val="2"/>
      </rPr>
      <t>and it will work afresh!</t>
    </r>
  </si>
  <si>
    <r>
      <t xml:space="preserve">In the column "Source", you should include which </t>
    </r>
    <r>
      <rPr>
        <b/>
        <sz val="12"/>
        <rFont val="Times New Roman"/>
        <family val="1"/>
      </rPr>
      <t>source of information</t>
    </r>
    <r>
      <rPr>
        <sz val="12"/>
        <rFont val="Times New Roman"/>
        <family val="1"/>
      </rPr>
      <t xml:space="preserve"> you used for your judgement.</t>
    </r>
  </si>
  <si>
    <r>
      <t>The "</t>
    </r>
    <r>
      <rPr>
        <b/>
        <sz val="12"/>
        <rFont val="Times New Roman"/>
        <family val="1"/>
      </rPr>
      <t>Average</t>
    </r>
    <r>
      <rPr>
        <sz val="12"/>
        <rFont val="Times New Roman"/>
        <family val="1"/>
      </rPr>
      <t>" score level is automatically set as the unweighted average of the score levels for the underlying questions. 
In exceptional cases,</t>
    </r>
    <r>
      <rPr>
        <b/>
        <sz val="12"/>
        <rFont val="Times New Roman"/>
        <family val="1"/>
      </rPr>
      <t xml:space="preserve"> the average score level can be manually modified</t>
    </r>
    <r>
      <rPr>
        <sz val="12"/>
        <rFont val="Times New Roman"/>
        <family val="1"/>
      </rPr>
      <t xml:space="preserve"> using column I (cell next to "Final:"). This may be used in order to take into account important aspects not covered by the questions. 
In this case, </t>
    </r>
    <r>
      <rPr>
        <b/>
        <sz val="12"/>
        <rFont val="Times New Roman"/>
        <family val="1"/>
      </rPr>
      <t>a justification should be provided</t>
    </r>
    <r>
      <rPr>
        <sz val="12"/>
        <rFont val="Times New Roman"/>
        <family val="1"/>
      </rPr>
      <t xml:space="preserve"> (under "Comments", column K). 
Change can only be done to the immediate nearest score level or to n/a (otherwise the calculations will be wrong). 
</t>
    </r>
    <r>
      <rPr>
        <u/>
        <sz val="12"/>
        <rFont val="Times New Roman"/>
        <family val="1"/>
      </rPr>
      <t>NB</t>
    </r>
    <r>
      <rPr>
        <sz val="12"/>
        <rFont val="Times New Roman"/>
        <family val="1"/>
      </rPr>
      <t>: After making trials of adjustment of this cell, if you eventually want to let the initial automatic calculation work, it is necessary to reintroduce manually the reference of the corresponding D cell ("=Dx" for line x) to come back to the intial state of the spreadsheet.</t>
    </r>
  </si>
  <si>
    <t>When using this Excel tool, please take into account the following guiding principles:</t>
  </si>
  <si>
    <r>
      <rPr>
        <b/>
        <sz val="12"/>
        <rFont val="Times New Roman"/>
        <family val="1"/>
      </rPr>
      <t>Respond to each question by using the score levels</t>
    </r>
    <r>
      <rPr>
        <sz val="12"/>
        <rFont val="Times New Roman"/>
        <family val="1"/>
      </rPr>
      <t xml:space="preserve">: 
- </t>
    </r>
    <r>
      <rPr>
        <b/>
        <sz val="12"/>
        <color rgb="FF00B050"/>
        <rFont val="Times New Roman"/>
        <family val="1"/>
      </rPr>
      <t>High</t>
    </r>
    <r>
      <rPr>
        <sz val="12"/>
        <rFont val="Times New Roman"/>
        <family val="1"/>
      </rPr>
      <t xml:space="preserve">, 
- </t>
    </r>
    <r>
      <rPr>
        <b/>
        <sz val="12"/>
        <color rgb="FF92D050"/>
        <rFont val="Times New Roman"/>
        <family val="1"/>
      </rPr>
      <t>Substantial</t>
    </r>
    <r>
      <rPr>
        <sz val="12"/>
        <rFont val="Times New Roman"/>
        <family val="1"/>
      </rPr>
      <t xml:space="preserve">, 
- </t>
    </r>
    <r>
      <rPr>
        <b/>
        <sz val="12"/>
        <color rgb="FFFFC000"/>
        <rFont val="Times New Roman"/>
        <family val="1"/>
      </rPr>
      <t>Moderate/Low</t>
    </r>
    <r>
      <rPr>
        <sz val="12"/>
        <rFont val="Times New Roman"/>
        <family val="1"/>
      </rPr>
      <t xml:space="preserve">, 
- </t>
    </r>
    <r>
      <rPr>
        <b/>
        <sz val="12"/>
        <color rgb="FFFF0000"/>
        <rFont val="Times New Roman"/>
        <family val="1"/>
      </rPr>
      <t>Not at all</t>
    </r>
    <r>
      <rPr>
        <sz val="12"/>
        <rFont val="Times New Roman"/>
        <family val="1"/>
      </rPr>
      <t xml:space="preserve">,
- </t>
    </r>
    <r>
      <rPr>
        <b/>
        <sz val="12"/>
        <rFont val="Times New Roman"/>
        <family val="1"/>
      </rPr>
      <t>n/a</t>
    </r>
    <r>
      <rPr>
        <sz val="12"/>
        <rFont val="Times New Roman"/>
        <family val="1"/>
      </rPr>
      <t xml:space="preserve"> = </t>
    </r>
    <r>
      <rPr>
        <b/>
        <sz val="12"/>
        <rFont val="Times New Roman"/>
        <family val="1"/>
      </rPr>
      <t>not applicable</t>
    </r>
    <r>
      <rPr>
        <sz val="12"/>
        <rFont val="Times New Roman"/>
        <family val="1"/>
      </rPr>
      <t xml:space="preserve"> (when not relevant) or </t>
    </r>
    <r>
      <rPr>
        <b/>
        <sz val="12"/>
        <rFont val="Times New Roman"/>
        <family val="1"/>
      </rPr>
      <t>not available</t>
    </r>
    <r>
      <rPr>
        <sz val="12"/>
        <rFont val="Times New Roman"/>
        <family val="1"/>
      </rPr>
      <t xml:space="preserve"> (when not possible to reply). 
In your assessment, take into account the likelihood and the impact and consider the stage of the chain the most at risk.</t>
    </r>
  </si>
  <si>
    <t xml:space="preserve">4.1 Availability of food </t>
  </si>
  <si>
    <r>
      <t xml:space="preserve">SOCIAL PROFILE  </t>
    </r>
    <r>
      <rPr>
        <b/>
        <sz val="9"/>
        <color rgb="FFFF0000"/>
        <rFont val="Arial"/>
        <family val="2"/>
      </rPr>
      <t>(V.2017-0)</t>
    </r>
  </si>
  <si>
    <t>***</t>
  </si>
  <si>
    <r>
      <t>When writing comments and observation with text ending beyond the limits of the cell,</t>
    </r>
    <r>
      <rPr>
        <b/>
        <sz val="12"/>
        <rFont val="Times New Roman"/>
        <family val="1"/>
      </rPr>
      <t xml:space="preserve"> you can adjust the row height</t>
    </r>
    <r>
      <rPr>
        <sz val="12"/>
        <rFont val="Times New Roman"/>
        <family val="1"/>
      </rPr>
      <t xml:space="preserve"> by dragging down the bottom line of the row from the far left colum which shows the row numbers.</t>
    </r>
  </si>
  <si>
    <t>1. WORKING CONDITIONS</t>
  </si>
  <si>
    <t>2. LAND &amp; WATER RIGHTS</t>
  </si>
  <si>
    <t>3. GENDER EQUALITY</t>
  </si>
  <si>
    <t>4. FOOD AND NUTRITION SECURITY</t>
  </si>
  <si>
    <t>5. SOCIAL CAPITAL</t>
  </si>
  <si>
    <t>6. LIVING CONDITIONS</t>
  </si>
  <si>
    <t>Bibliographie, entretiens acteurs</t>
  </si>
  <si>
    <t>Entretiens acteurs</t>
  </si>
  <si>
    <t xml:space="preserve">L'adhésion à toute association / coopérative est ouverte à tous et toutes, sans distinction d'origine, de sexe, de moyens, etc. La dynamique interne est encore marquée par une prédominance masculine. </t>
  </si>
  <si>
    <t xml:space="preserve">Très faible. Les seules informations transmises régulièrement aux agriculteurs concernent les pratiques agricoles, à travers des échanges avec d'autres agriculteurs, les projets, les acheteurs. Et cela concerne surtout les producteurs membres d'associations (moins de 50% des producteurs de cacao à STP). 
Il n'existe pas de service officiel d'information aux producteurs.  
Les producteurs membres d'associations / coopératives ont la possibilité d'accéder à de l'information au niveau de leurs associations, mais la mission a pu constater qu'ils n'en cherchent pas.  
A Principe, les producteurs sont encore plus éloignés de l'accès à l'information : absence d'organisation, peu d'acheteurs </t>
  </si>
  <si>
    <t xml:space="preserve">Dans chaque communauté (ou presque), il existe une association qui est associée ou au moins informée de toutes les décisions locales ou nationales. Les groupements de producteurs membres des coopérativesde cacao, lorsqu'ils existent, transmettent les informations à l'association communautaire </t>
  </si>
  <si>
    <t xml:space="preserve">Réponse un peu trop négative car des cas de reproduction de pratiques traditionnelles existent forcément. Mais cela compense les autres réponses aux questions de ce chapitre. Hélas la mission n'a pu trouver la réponse claire à cette question. Mais la tendance serait de penser que le respect des traditions culturales est faible, les rendements de plantations sont globalement faibles, l'intensivité des plantations par greffage se développe, les acheteurs ont des exigences précises en termes de conduite des cultures.  </t>
  </si>
  <si>
    <t xml:space="preserve">Low empowerment of small producers in the evolution of cacao VC </t>
  </si>
  <si>
    <t>Training, information to producers</t>
  </si>
  <si>
    <t>Cacao</t>
  </si>
  <si>
    <t>Sao Tome e Principe</t>
  </si>
  <si>
    <t>Small farmers depend on information from buyers; low economic power</t>
  </si>
  <si>
    <t>Organizing spread of information to all actors ; transparency</t>
  </si>
  <si>
    <t>Few farmers or organisations (cooperatives) decide for all of them</t>
  </si>
  <si>
    <t>Idem 5.2</t>
  </si>
  <si>
    <t xml:space="preserve">Oui, à travers l'association communautaire. Même si, comme dans tout mouvement associatif, le nombre de personnes impliquées et actives dans un dévelopepemnt communautaire est très limité. Dans la filière cacao spécifiquement, la dynamique participative des petits producteurs est très faible.  </t>
  </si>
  <si>
    <t xml:space="preserve">Cette note peut paraitre exagérée, mais indique que les coopératives et associations existantes ont actuellement très peu de marge de manœuvre pour négocier les partenariats commerciaux. Les deux coopératives existantes (CECAB, CECAQ11) ont chacune un seul acheteur qui dicte ses conditions. Concernant les inputs, la mission a le sentiment que les coopératives décident des besoins pour les associations (sans avoir pu vraiment le vérifier)   </t>
  </si>
  <si>
    <t>Visites terrain</t>
  </si>
  <si>
    <t xml:space="preserve">Il est de l'intérêt des entreprises de renforcer techniquement leurs personnels mais aussi les producteurs fournisseurs de la matière première.  </t>
  </si>
  <si>
    <t>Reduction of public subsidies, weak access to health services</t>
  </si>
  <si>
    <t>People education on health and sanitation</t>
  </si>
  <si>
    <t>Houses degradation (low income) and low sanitary conditions</t>
  </si>
  <si>
    <t>Sanitary education, housing programm</t>
  </si>
  <si>
    <t>Reduction of public subsidies, reduction of scolarisation</t>
  </si>
  <si>
    <t>Strengthen the edcuation programm</t>
  </si>
  <si>
    <t xml:space="preserve">Les entreprises ont dans leur ensemble une mauvaise connaissance des conventions. Leur respect est surveillé par les instances publiques, l'OIT et les centrales syndicales; Mais avec des moyens très limités. D'où un impact relatif au sein des acteurs et des employés. </t>
  </si>
  <si>
    <t xml:space="preserve">Oui, la liberté d'association existe et est appliquée, des centrales syndicales accompagnent les employés de grandes entreprises, dans la mesure de leurs moyens (limités, pas de salariés, tous volontaires) </t>
  </si>
  <si>
    <t>Il n'existe pas à proprement parlé de  travail forcé à STP, interdit par la loi et surveillé par les autorités et les centrales syndicales (dans la mesure de leurs moyens). Le cas du travail des enfants aux champs en marge du travail scolaire est par contre très fréquent, respectant une "tradition" familiale d'aide familiale.</t>
  </si>
  <si>
    <t>Il n'y a pas de discrimination au travail à STP que nous ayions entendue, constatée, lue</t>
  </si>
  <si>
    <t>La mission n'a pas entendu de cas d'enfants exposés à des dangers corporels dans les étapes de la filière; plus de 50% de la production de cacao est certifiée équitable qui interdit le travail des enfants</t>
  </si>
  <si>
    <t>Sao Tome e Principe présente un des taux les plus importants de participation des enfants à l'école (90%); La scolarité est obligatoire dans le primaire jusqu'à 12 ans (et bientôt peut-être à 16 ans);  Le travail des enfants existe, mais surtout comme aide familiale au champ. Il ne se rencontre pas d'enfants dans les unités de traitement post-récolte du cacao ni dans les activités d'exportation</t>
  </si>
  <si>
    <t xml:space="preserve">Les travaux du cacao ne présentent pas de grands dangers pour la santé humaine. Les outils et équipements utilisés non plus. Les agriculteurs partenaires de coopératives et de grandes entreprises bénéficient d'équipements de protection (bottes, masques pour traitement, ...). Des cas d'accidents sont évoqués dans les cas de plantations très inclinées. Les employés des entreprises et coopératives bénéficient de la sécurité sociale. </t>
  </si>
  <si>
    <t xml:space="preserve">Pour les employés formels (avec contrats) les salaires sont globalement supérieurs aux salaires minimaux. Mais cela doit être modéré par les revenus dégagés par les petits producteurs de cacao, comme indiqué au chapitre 6 "Conditions de vie". </t>
  </si>
  <si>
    <t xml:space="preserve">Les conditions existent pour maintenir / attirer les jeunes dans l'activité cacao (infrastructures rurales, revenus, formations, …) mais ce mouvement n'est pas encore visible </t>
  </si>
  <si>
    <t>Strengthen Trade unions; Informing workers on their rights</t>
  </si>
  <si>
    <t>Non-respect of labour rights ; Weakening employers' working conditions</t>
  </si>
  <si>
    <t>Sensitization, control and coercion</t>
  </si>
  <si>
    <t>Luck of contral (firms) and infomation (population) ; growth of child labor</t>
  </si>
  <si>
    <t>Search for more profitability, introducing mechanism ; danger growth</t>
  </si>
  <si>
    <t>Strengthen Trade unions; Give space to employers to express their concerns</t>
  </si>
  <si>
    <t>"Modernize" the cacao sector: mechanisation, invest in rural areas' infrastructures</t>
  </si>
  <si>
    <t>No innovation in cacao VC, no investment in rural infrastructures ; Rural exod (mainly from youth)</t>
  </si>
  <si>
    <t>Companies are not well informed about VGGT. VGGT is not yet taken into consideration by the Tenure law in Sao Tome that is still under 1991's regulation. An actualisation of the law is on work</t>
  </si>
  <si>
    <t xml:space="preserve">Seuls les structures organisées sont associées et informées aux évolutions et décisions sur le foncier. </t>
  </si>
  <si>
    <t xml:space="preserve">La population rurale de Sao Tome n'est pas traditionnellement consultée lors des grandes décisions nationales. La "culture" d'ouverture et d'expression est encore très timide. </t>
  </si>
  <si>
    <t xml:space="preserve">Faible prise en compte des opinions des petits agriculteurs sur ces décisions. Ils sont représentés par les associations dans le cas de coopératives (CECAB, CECAQ11); pour les autres la possibilité d'exprimer leur opinion est quasiment inexistante. </t>
  </si>
  <si>
    <t xml:space="preserve">Oui, la loi donne un accès équitable à tous. </t>
  </si>
  <si>
    <t xml:space="preserve">La loi foncière en cours de révision prévoit cette situation de rupture des moyens de subsistance, par des mesures de dédommagement des ménages touchés, de réallocation sur d'autres sites, etc. Les VGGT sont claires sur ce point. Comme ce fut le cas à Sundy (Principe) avec l'entreprise HBD.  </t>
  </si>
  <si>
    <t xml:space="preserve">Les autorités veillent à éviter des réactions trop grandes des populations concernées, en étant proche du processus de compensation, quand cela est nécessaire. Il est fait aussi appel aux partenaires internationaux (PNUD) dans ce cas. </t>
  </si>
  <si>
    <t xml:space="preserve">Non-adherence to VGGT, stakeholders' lack of information ; </t>
  </si>
  <si>
    <t>Information campaign to all actors</t>
  </si>
  <si>
    <t>Strengthen farmers's capacity to advocacy</t>
  </si>
  <si>
    <t>Farmers not informed; unfair distribution of land</t>
  </si>
  <si>
    <t>Insufficient rules; non application of rules ; Farmers abused</t>
  </si>
  <si>
    <t>Strengthen Trade unions; strengthen Farmers organisations</t>
  </si>
  <si>
    <t>Entretiens acteurs, visites</t>
  </si>
  <si>
    <t>Les femmes sont très actives à toutes les étapes de la CV. L'on peut trouver des femmes chefs d'exploitations (près de 30%), leur rôle dans les activités post-récolte est important (au séchage notamment), à la transformation. De nombreuses femmes sont employées dans les entreprises agricoles et agroalimentaires. Toutefois, les rôles sont globalement limités aux activités exécutives, non responsabilisantes</t>
  </si>
  <si>
    <t xml:space="preserve">La loi donne l'égalité de droits entre hommes et femmes sur les ressources. En zones de production de de cacao, la situation n'est pas si équilibrée. Les chiffres ne sont pas disponibles sur cette question mais, même si des situations de femmes prioriétaires de maisons, de boutiques, etc. se rencontrent, le poids socio-économique de la société santoméenne fait penser que l'appropriation des biens et ressources est globalement entre les mains des hommes. </t>
  </si>
  <si>
    <t>Oui, les droits d'accès la terre sont les mêmes pour tous. Dans la réalité le poids des traditions sociales donne un accès privilégié aux hommes (héritiers)</t>
  </si>
  <si>
    <t>Absence de microcrédit à Sao Tomé. Les expériences sont anciennes et ne concernaient pas les femmes en milieu rural. Des intiatives en ce domaine sont en train de (re)naitre - par CECAQ11 notamment</t>
  </si>
  <si>
    <t xml:space="preserve">Les femmes ont légalement accès aux services. La situation dépend principalement de la zone géographique des personnes concernées, et de l'organisation dont dépendent les producteurs. Dans le cas de membres des coopératives d'exportation du cacao, l'accès aux services est facile, organisé pour les membres et tout le monde en bénéficie, femmes y compris. Pour des agriculteurs partenaires de moyennes et grandes entreprises, ces services sont accessibles également. Pour tous les autres sans relation spécifique à un acheteur, qui sont majoritaires, les producteurs dépendent des services techniques de l'Etat, peu présents sur le terrain.  </t>
  </si>
  <si>
    <t xml:space="preserve">La parole des femmes est assez libérée à STP. Dans tous les secteurs, incluant le cacao. Toutefois, dans les foyers la parole de l'homme est généralement dominante. Dans les familles monoparentales dirigées par les femmes qui sont assez nombreuses (environ 40%), celles-ci prennent les décisions d'exploitation. </t>
  </si>
  <si>
    <t xml:space="preserve">L'autonomie de décision ne peut pas être importante, le travail à réaliser dépend des tâches réalisées par les collègues professionnels, à toutes les étapes de la CV. La situation est la même pour les hommes. Dans les foyers non monoparentaux, les décisions reviennent généralement à l'homme. </t>
  </si>
  <si>
    <t xml:space="preserve">L'enquête démographique 2008-2009 indique un bon contrôle des femmes sur les salaires. Au sein du ménage, la décision d'utilisation de l'argent revient généralement à la femme. En zones rurales, cette "domination" de la femme sur l'usage de l'argent pour le foyer ne semble pas si importante. </t>
  </si>
  <si>
    <t>L'autonomie des femmes en terme de travail et de création de richesse est respectée dans la loi santoméenne. Il existe beaucoup de familles monoparentales dirigées par des femmes, l'entrepreneuriat féminin se développe</t>
  </si>
  <si>
    <t>On rencontre peu de femmes dans les postes décisionnels au sein de la filière. Excepté pour les femmes chefs d'exploitation et chefs d'entreprises de transformation artisanale</t>
  </si>
  <si>
    <t>Entretiens</t>
  </si>
  <si>
    <t>Bibliographie</t>
  </si>
  <si>
    <t>Entretiens, bibliographie</t>
  </si>
  <si>
    <t xml:space="preserve">Globalement assez faible, dans le cacao comme dans le secteur rural en général. Cela dépend en fait beaucoup de la zone géographique, de la présence d'une coopérative dans une zone de production, ou d'une grosse ou moyenne entreprise. </t>
  </si>
  <si>
    <t xml:space="preserve">Dans la filière cacao à STP, il n'existe que de rares cas de femmes leaders. Les grosses et moyennes entreprises sont quasi systématiquement dirigées par des hommes. Seul le secteur de la transformation artisanale est épargné, où l'on rencontre une majorité de femmes. </t>
  </si>
  <si>
    <t xml:space="preserve">Plus "low" que "moderate". En lien avec la question précédente, une position faible dans la filière n'ouvre pas la possibilité d'influencer les processus de décision locaux. </t>
  </si>
  <si>
    <t xml:space="preserve">Dans la filière cacao, la voix des femmes n'est pas entendue, du fait de l'insignifiance de leur rôle de pouvoir. Moins de 2% des femmes du secteur rural sont représentées à l'Assemblée Nationale; 18% pour l'ensemble des femmes. </t>
  </si>
  <si>
    <t xml:space="preserve">La charge de travail des femmes est largement supérieure à celle des hommes; En plus de travailler aux champs, dans les halles technologiques ou dans les bureaux dans le cadre du cacao, elles se chargent des tâches domestiques (maison, enfants, ...). </t>
  </si>
  <si>
    <t xml:space="preserve">Ce point n'a pas été évoqué par les acteurs, ou jugé inexistant. </t>
  </si>
  <si>
    <t>Bibliography</t>
  </si>
  <si>
    <t xml:space="preserve">Des efforts sont entrepris par les autorités et les partenaires au développement pour accroitre l'offre locale de produits alimentaires sur les marchés, avec par exemple un programme d'alimentation scolaire, l'accroissement des productions agricoles vivrières. Les importations  de produits alimentaires restent toujours importantes (30% des importations totales). Dans les zones de production cacaoyères, les épiceries sont assez bien fournies en produits divers, dont des produits alimentaires importés (peur de mévente des produits frais) </t>
  </si>
  <si>
    <t>Difficile d'obtenir une information précise sur ce point. Mais dans la filière cacao, ayant constaté une augmentation globale des revenus des agriculteurs, l'on peut supposer qu'une partie de ce revenu supplémentaire est consacré à l'alimentation. Les visites dans les communautés montrant d'ailleurs un certain "confort" dans ce sens</t>
  </si>
  <si>
    <t xml:space="preserve">Il n'a pas été possible d'obtenir des statistiques de prix des produits alimentaires fiables. </t>
  </si>
  <si>
    <t>Entretiens, Biblio</t>
  </si>
  <si>
    <t xml:space="preserve">Ce score est volontairement optimiste, afin de montrer les efforts des acteurs santoméens à améliorer qualitativement l'offre de produits alimentaires, grâce à une meilleure diversification, des efforts au niveau scolaire, une production animale croissante. Même cette offre est différenciée selon les zones urbaines et rurales, l'accès à l'alimentation est aussi diversifié selon les écarts de revenu des populations. L'Etat fait beaucoup d'effort, avec les partenaires internationaux (UNICEF, PAM) pour améliorer la nutrition des enfants. </t>
  </si>
  <si>
    <t xml:space="preserve">Améliroer les pratiques nutritionnelles revient à attaquer la question des habitudes alimentaires, sujet qui demande toujours beaucoup de temps pour être accepté et approprié par les populations. </t>
  </si>
  <si>
    <t xml:space="preserve">Les entretiens avec les communautés n'ont pas montré de modification de comportement alimentaire des populations rurales. Les habitudes restent, dans de rares cas quelques aliments nouveaux sont intégrés tels la viande. </t>
  </si>
  <si>
    <t xml:space="preserve">Le cacao procure un revenu de bonne qualité mais est temporaire, en fonction des périodes de récolte et de vente du cacao, de l'évolution du marché. La stabilité de l'approvisionnement alimentaire n'est pas garantie par le cacao. </t>
  </si>
  <si>
    <t xml:space="preserve">Depuis la fin des années 2000 et la parité monétaire de la Dobra avec l'Euro l'inflation a été maitrisée à moins de 7% par an (+ de 85% dans les années 1990). Ceci n'empêche bien sûr pas des variations importantes des prix sur les marchés </t>
  </si>
  <si>
    <t xml:space="preserve">Les mesures en cas de litige existent, leur application posent problème. L'Etat STP ne prévoit toutefois pas de compensation financière aux acteurs "touchés", seuls certains acteurs privés parviennent à compenser (cas de Sundy à Principe). La lenteur des procédures ajoutée à la distance à faire pour les agriculteurs de se faire entendre ne militent pas en leur faveur.  </t>
  </si>
  <si>
    <t>Selon FAOSTATS, à partir de 2015 la production agricole a diminué, sauf pour la banane;  Alors que des programmes de développement oeuvrent à l'augmentation des volumes. Masi l'offre locale de produits alimentaire ne suffit pas à satisfaire toute la demande</t>
  </si>
  <si>
    <t>Deux coopératives de producteurs, qui regroupent plus de 3.000 producteurs, représentent entre 30 et 40% des exportations de cacao du pays. Une soixantaine d'associations membres assurent la production, la technologie post-récolte (fermentation, séchage), l'exportation (compétence de la Coopérative). Ces entités sont très dynamiques, sauf à Principe où le mouvement coopératif est inexistant, bien que souhaité par les producteurs</t>
  </si>
  <si>
    <t xml:space="preserve">Plutôt "Low" que "moderate". Les coopératives entretiennent avec leurs associations de producteurs des relations de confiance et de transparence, des règles sont établies et connues de tous. Ainsi qu'avec leurs acheteurs étrangers, avec lesquels des contrats commerciaux sont signés. Les autres producteurs vendant individuellement à des transformateurs / exportateurs, la relation est limitée à la vente du cacao en gomme, sans garantie de durabilité pour le producteur. Entre les entreprises privées qui achètent le cacao, aucune relation n'existe, le marché de l'approvisionnement en matière première est très concurrentiel. </t>
  </si>
  <si>
    <t xml:space="preserve">Dans la majorité des zones de production, les populations vivent encore majoritairement dans les anciennes habitations (coloniales) des travailleurs, les "comboios". L'habitat est exigü pour une famille, souvent dégradé. Dans certaines zones de production de cacao, surtout en relation avec les coopératives d'exportation, on peut rencontrer des constructions individuelles nouvelles. </t>
  </si>
  <si>
    <t xml:space="preserve">On ne peut répondre "not at all", mais pour la majorité de la population des zones cacaoyères, la réponse sera plutôt "low" que "moderate". Excepté les quelques rares personnes qui ont les moyens de créer des infrastructures sanitaires individuelles, la grande majorité des populations dans les communautés visitées vivent dans des conditions sanitaires difficiles : très faible nombre de latrines (en mauvais état), absence de salles d'eau, déchêts dans les rues. Des efforts sont faits pour entretenir les voies de circulation.  </t>
  </si>
  <si>
    <t>Taux de fréquentation du niveau secondaire (jusqu'à 16 ans) de 60%; Volonté de l'Etat de monter l'age de la scolarité obligatoire et gratuite à 16 ans (secondaire). Les parents des zones rurales s'organisent  pour mettre les enfants du cycle secondaire, distant, sous tutelle de parents ou amis
Formation professionnelle existe, mais à la capitale, non spécifique au secteur agricole et encore moins aux métiers liés au cacao, réservée à une "élite"</t>
  </si>
  <si>
    <t xml:space="preserve">Les femmes sont présentes à tous les maillons de la chaine de valeur, il n'y a pas de volonté affichée d'empêcher aux femmes de s'y impliquer. Seulement le poids des traditions et des habitudes, et la division sexuelle du travail font que dans le secteur de la production, certaines tâches sont plus réservées aux hommes, d'autres aux femmes. Dans le secteur de la transformation artisanale les prises d'initiatives entrepreneuriales sont plus présentes chez les femmes. Sur le plan de la commercialisation, les femmes entrepreneurs gèrent ce volet, dans les entreprises d'exportation cette activité est masculine </t>
  </si>
  <si>
    <t>No major risks vs women's economic involvment in cacao VC : tasks are well distributed</t>
  </si>
  <si>
    <t>Legally exclude (or not involve) women in the resources' distribution ; women to become more and more poor and dependant on men</t>
  </si>
  <si>
    <t>Give legal right of resources to women; communicate on it</t>
  </si>
  <si>
    <t>Leave women away from decision processes; Women's needs and rights not taken into account</t>
  </si>
  <si>
    <t>Communicate, sensitize about more involvment of women in decision making; training women on management</t>
  </si>
  <si>
    <t>Strengthen women in business, leadership, management (Education, University, Vocational studies)</t>
  </si>
  <si>
    <t xml:space="preserve">No more leading women amongst main actors in cacao VC; </t>
  </si>
  <si>
    <t>Worsening of living conditions ; wmoen even less involved in cacao VC</t>
  </si>
  <si>
    <t xml:space="preserve">Improve living conditions : infrastructures, access to water, electricity, etc. </t>
  </si>
  <si>
    <t>Decrease of national food supply, Increase of importations ; Rising of costs</t>
  </si>
  <si>
    <t>Support food crop production / productivity</t>
  </si>
  <si>
    <t>Decrease of cacao's income; Decrease of power of purchase</t>
  </si>
  <si>
    <t>Maintain cacao's market : liability of partnership, market intelligence, …</t>
  </si>
  <si>
    <t>Incapacity to access to regular and diversified alimentation ; sub and malnutrition, obesity, …</t>
  </si>
  <si>
    <t>Improve income from cocoa, more sensitization on nutrition, especially towards youngsters</t>
  </si>
  <si>
    <t xml:space="preserve">Assess grocery's CECAB system (scale-up ?) </t>
  </si>
  <si>
    <t>Decrease of food supply in communities</t>
  </si>
  <si>
    <t xml:space="preserve">Les contrats existent pour les employés des entreprises privées, incluant les coopératives. Incluant généralement la sécurité sociale. Mais les employés ne savent pas forcément comment les faire respecter, les centrales syndicales font leur possible pour accompagner. La mission a rencontré de très rares cas d'employés sans contrat. </t>
  </si>
  <si>
    <t xml:space="preserve">Très peu de cas d'acquisition de terres. Sauf à Principe, où une compagnie sud-africaine (HBD) a obtenu de l'Etat que des terres de la communauté de Sundy lui soient rétrocédées, dans le cadre d'un projet touristique. 500 personnes ont été relogées quelques kms plus loin, une partie des personnes déplacées sont employées par la société. Nous n'avons pas su si le "Guide to due diligence" est appliqué, mais le processus de délocalisation est encadré par les Nations-Unies.  </t>
  </si>
  <si>
    <t xml:space="preserve">L'accès à l'information est relativement facile dans un petit pays comme Sao Tome. Mais dans leur grande majorité les producteurs de cacao ne sont pas curieux de ce type d'information, et le relais n'est pas complètement assuré par les pouvoirs publics.  </t>
  </si>
  <si>
    <t xml:space="preserve">Le leadership des coopératives est performant, au vu des résultats croissants des entités. Mais ce leadership est fragile lorsque l'on descend au niveau des associations-membres. La grosse majorité d'entre elles est dirigée par des hommes, avec une représentativité limitée des femmes. </t>
  </si>
  <si>
    <t xml:space="preserve">Cela dépend des zones. En plus, les coopératives et certaines entreprises aident les agriculteurs dans l'accès aux soins et aux médicaments. </t>
  </si>
  <si>
    <t xml:space="preserve">La volonté des autorités d'offrir un accès à la santé à tous se heurte à des difficultés de moyens (financiers, infrastructurels). La majorité des communautés disposent de centres de santé, mais plus l'on rentre à l'intérieur du pays, on ne trouve pas toujours ces centres, même dans des zones productrices de cacao.  Les populations doivent se déplacer au chef-lieu du District pour accéder aux facilités sanitaires. </t>
  </si>
  <si>
    <t xml:space="preserve">Les ménages ont généralement accès aux services de santé, chaque communauté disposant au minimum d'un secouriste. Il existe dans la plupart des communautés un poste de santé avec infirmier/ère. Le score pourrait être "Moderate" car la fourniture de médicaments n'est pas toujours optimale dans les communautés.  </t>
  </si>
  <si>
    <t>Ecole primaire (jusqu'à 12 ans) gratuite et obligatoire, taux de scolarisation de plus de 90%. L'accessibilité est bonne dans l'ensemble, mais cela ne garantit pas la qualité du contenu de l'enseignement</t>
  </si>
  <si>
    <t xml:space="preserve"> 20 /07 / 20 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</si>
</sst>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6" x14ac:knownFonts="1">
    <font>
      <sz val="10"/>
      <name val="Arial"/>
    </font>
    <font>
      <sz val="8"/>
      <name val="Arial"/>
      <family val="2"/>
    </font>
    <font>
      <b/>
      <sz val="10"/>
      <name val="Arial"/>
      <family val="2"/>
    </font>
    <font>
      <sz val="12"/>
      <name val="Times New Roman"/>
      <family val="1"/>
    </font>
    <font>
      <b/>
      <sz val="12"/>
      <name val="Times New Roman"/>
      <family val="1"/>
    </font>
    <font>
      <b/>
      <sz val="12"/>
      <color indexed="8"/>
      <name val="Times New Roman"/>
      <family val="1"/>
    </font>
    <font>
      <sz val="9"/>
      <name val="Arial"/>
      <family val="2"/>
    </font>
    <font>
      <sz val="10"/>
      <name val="Arial"/>
      <family val="2"/>
    </font>
    <font>
      <b/>
      <sz val="11"/>
      <name val="Arial"/>
      <family val="2"/>
    </font>
    <font>
      <sz val="11"/>
      <name val="Arial"/>
      <family val="2"/>
    </font>
    <font>
      <i/>
      <sz val="11"/>
      <name val="Arial"/>
      <family val="2"/>
    </font>
    <font>
      <i/>
      <sz val="9"/>
      <name val="Arial"/>
      <family val="2"/>
    </font>
    <font>
      <b/>
      <sz val="10"/>
      <color rgb="FFC00000"/>
      <name val="Arial"/>
      <family val="2"/>
    </font>
    <font>
      <sz val="10"/>
      <color rgb="FFFF0000"/>
      <name val="Arial"/>
      <family val="2"/>
    </font>
    <font>
      <sz val="12"/>
      <color rgb="FF555555"/>
      <name val="Arial"/>
      <family val="2"/>
    </font>
    <font>
      <b/>
      <sz val="10"/>
      <color rgb="FFFF0000"/>
      <name val="Arial"/>
      <family val="2"/>
    </font>
    <font>
      <b/>
      <sz val="12"/>
      <name val="Arial"/>
      <family val="2"/>
    </font>
    <font>
      <b/>
      <i/>
      <sz val="9"/>
      <name val="Arial"/>
      <family val="2"/>
    </font>
    <font>
      <b/>
      <sz val="9"/>
      <name val="Arial"/>
      <family val="2"/>
    </font>
    <font>
      <b/>
      <sz val="8"/>
      <name val="Arial"/>
      <family val="2"/>
    </font>
    <font>
      <b/>
      <i/>
      <sz val="10"/>
      <name val="Arial"/>
      <family val="2"/>
    </font>
    <font>
      <b/>
      <i/>
      <sz val="14"/>
      <name val="Arial"/>
      <family val="2"/>
    </font>
    <font>
      <i/>
      <sz val="10"/>
      <name val="Arial"/>
      <family val="2"/>
    </font>
    <font>
      <b/>
      <i/>
      <sz val="12"/>
      <name val="Arial"/>
      <family val="2"/>
    </font>
    <font>
      <b/>
      <sz val="12"/>
      <color rgb="FFC00000"/>
      <name val="Arial"/>
      <family val="2"/>
    </font>
    <font>
      <sz val="10"/>
      <color rgb="FFC00000"/>
      <name val="Arial"/>
      <family val="2"/>
    </font>
    <font>
      <b/>
      <sz val="10"/>
      <color rgb="FFC00000"/>
      <name val="Wingdings"/>
      <charset val="2"/>
    </font>
    <font>
      <sz val="10"/>
      <name val="Calibri"/>
      <family val="2"/>
    </font>
    <font>
      <b/>
      <sz val="12"/>
      <color rgb="FF00B050"/>
      <name val="Times New Roman"/>
      <family val="1"/>
    </font>
    <font>
      <b/>
      <sz val="12"/>
      <color rgb="FF92D050"/>
      <name val="Times New Roman"/>
      <family val="1"/>
    </font>
    <font>
      <b/>
      <sz val="12"/>
      <color rgb="FFFFC000"/>
      <name val="Times New Roman"/>
      <family val="1"/>
    </font>
    <font>
      <b/>
      <sz val="12"/>
      <color rgb="FFFF0000"/>
      <name val="Times New Roman"/>
      <family val="1"/>
    </font>
    <font>
      <u/>
      <sz val="12"/>
      <name val="Times New Roman"/>
      <family val="1"/>
    </font>
    <font>
      <b/>
      <sz val="14"/>
      <color rgb="FFC00000"/>
      <name val="Arial"/>
      <family val="2"/>
    </font>
    <font>
      <b/>
      <sz val="12"/>
      <color rgb="FFFF0000"/>
      <name val="Arial"/>
      <family val="2"/>
    </font>
    <font>
      <b/>
      <sz val="9"/>
      <color rgb="FFFF0000"/>
      <name val="Arial"/>
      <family val="2"/>
    </font>
  </fonts>
  <fills count="34">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rgb="FFFF0000"/>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rgb="FF785B97"/>
        <bgColor indexed="64"/>
      </patternFill>
    </fill>
    <fill>
      <patternFill patternType="solid">
        <fgColor rgb="FFB1A0C7"/>
        <bgColor indexed="64"/>
      </patternFill>
    </fill>
    <fill>
      <patternFill patternType="solid">
        <fgColor theme="2" tint="-0.249977111117893"/>
        <bgColor indexed="64"/>
      </patternFill>
    </fill>
    <fill>
      <patternFill patternType="solid">
        <fgColor theme="9"/>
        <bgColor indexed="64"/>
      </patternFill>
    </fill>
    <fill>
      <patternFill patternType="solid">
        <fgColor theme="6" tint="0.59999389629810485"/>
        <bgColor indexed="64"/>
      </patternFill>
    </fill>
    <fill>
      <patternFill patternType="solid">
        <fgColor rgb="FFFFC000"/>
        <bgColor indexed="64"/>
      </patternFill>
    </fill>
    <fill>
      <patternFill patternType="solid">
        <fgColor rgb="FF00B050"/>
        <bgColor indexed="64"/>
      </patternFill>
    </fill>
    <fill>
      <patternFill patternType="solid">
        <fgColor rgb="FF92D05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2" tint="-0.499984740745262"/>
        <bgColor indexed="64"/>
      </patternFill>
    </fill>
    <fill>
      <patternFill patternType="solid">
        <fgColor theme="2" tint="-9.9978637043366805E-2"/>
        <bgColor indexed="64"/>
      </patternFill>
    </fill>
  </fills>
  <borders count="84">
    <border>
      <left/>
      <right/>
      <top/>
      <bottom/>
      <diagonal/>
    </border>
    <border>
      <left/>
      <right style="medium">
        <color auto="1"/>
      </right>
      <top/>
      <bottom/>
      <diagonal/>
    </border>
    <border>
      <left style="medium">
        <color auto="1"/>
      </left>
      <right/>
      <top/>
      <bottom/>
      <diagonal/>
    </border>
    <border>
      <left style="medium">
        <color auto="1"/>
      </left>
      <right style="medium">
        <color auto="1"/>
      </right>
      <top style="thin">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double">
        <color auto="1"/>
      </bottom>
      <diagonal/>
    </border>
    <border>
      <left style="medium">
        <color auto="1"/>
      </left>
      <right/>
      <top style="thin">
        <color auto="1"/>
      </top>
      <bottom style="thin">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right style="medium">
        <color auto="1"/>
      </right>
      <top style="medium">
        <color auto="1"/>
      </top>
      <bottom/>
      <diagonal/>
    </border>
    <border>
      <left/>
      <right style="medium">
        <color auto="1"/>
      </right>
      <top/>
      <bottom style="thin">
        <color auto="1"/>
      </bottom>
      <diagonal/>
    </border>
    <border>
      <left/>
      <right style="medium">
        <color auto="1"/>
      </right>
      <top style="thin">
        <color auto="1"/>
      </top>
      <bottom style="thin">
        <color auto="1"/>
      </bottom>
      <diagonal/>
    </border>
    <border>
      <left/>
      <right style="medium">
        <color auto="1"/>
      </right>
      <top style="thin">
        <color auto="1"/>
      </top>
      <bottom style="double">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medium">
        <color auto="1"/>
      </left>
      <right style="medium">
        <color auto="1"/>
      </right>
      <top/>
      <bottom style="thin">
        <color auto="1"/>
      </bottom>
      <diagonal/>
    </border>
    <border>
      <left/>
      <right style="medium">
        <color auto="1"/>
      </right>
      <top style="medium">
        <color auto="1"/>
      </top>
      <bottom style="thin">
        <color auto="1"/>
      </bottom>
      <diagonal/>
    </border>
    <border>
      <left style="medium">
        <color auto="1"/>
      </left>
      <right style="medium">
        <color auto="1"/>
      </right>
      <top/>
      <bottom/>
      <diagonal/>
    </border>
    <border>
      <left style="medium">
        <color auto="1"/>
      </left>
      <right style="medium">
        <color auto="1"/>
      </right>
      <top/>
      <bottom style="double">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bottom style="thin">
        <color auto="1"/>
      </bottom>
      <diagonal/>
    </border>
    <border>
      <left/>
      <right/>
      <top/>
      <bottom style="medium">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style="thin">
        <color auto="1"/>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bottom style="thin">
        <color auto="1"/>
      </bottom>
      <diagonal/>
    </border>
    <border>
      <left style="thin">
        <color auto="1"/>
      </left>
      <right/>
      <top/>
      <bottom style="thin">
        <color auto="1"/>
      </bottom>
      <diagonal/>
    </border>
    <border>
      <left/>
      <right/>
      <top style="medium">
        <color auto="1"/>
      </top>
      <bottom/>
      <diagonal/>
    </border>
    <border>
      <left/>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medium">
        <color auto="1"/>
      </right>
      <top style="thin">
        <color auto="1"/>
      </top>
      <bottom style="medium">
        <color auto="1"/>
      </bottom>
      <diagonal/>
    </border>
    <border>
      <left/>
      <right style="thin">
        <color auto="1"/>
      </right>
      <top style="medium">
        <color auto="1"/>
      </top>
      <bottom style="medium">
        <color auto="1"/>
      </bottom>
      <diagonal/>
    </border>
    <border>
      <left style="medium">
        <color auto="1"/>
      </left>
      <right/>
      <top/>
      <bottom style="double">
        <color auto="1"/>
      </bottom>
      <diagonal/>
    </border>
    <border>
      <left/>
      <right style="thin">
        <color auto="1"/>
      </right>
      <top style="thin">
        <color auto="1"/>
      </top>
      <bottom style="thin">
        <color auto="1"/>
      </bottom>
      <diagonal/>
    </border>
    <border>
      <left/>
      <right style="medium">
        <color auto="1"/>
      </right>
      <top/>
      <bottom style="double">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thin">
        <color auto="1"/>
      </right>
      <top style="medium">
        <color auto="1"/>
      </top>
      <bottom/>
      <diagonal/>
    </border>
    <border>
      <left/>
      <right style="thin">
        <color auto="1"/>
      </right>
      <top/>
      <bottom style="thin">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medium">
        <color auto="1"/>
      </right>
      <top style="thin">
        <color auto="1"/>
      </top>
      <bottom/>
      <diagonal/>
    </border>
    <border>
      <left/>
      <right style="medium">
        <color auto="1"/>
      </right>
      <top style="thin">
        <color auto="1"/>
      </top>
      <bottom/>
      <diagonal/>
    </border>
    <border>
      <left style="thin">
        <color auto="1"/>
      </left>
      <right/>
      <top style="medium">
        <color auto="1"/>
      </top>
      <bottom style="medium">
        <color auto="1"/>
      </bottom>
      <diagonal/>
    </border>
    <border>
      <left style="thin">
        <color auto="1"/>
      </left>
      <right/>
      <top/>
      <bottom style="medium">
        <color auto="1"/>
      </bottom>
      <diagonal/>
    </border>
    <border>
      <left style="thin">
        <color indexed="64"/>
      </left>
      <right style="thin">
        <color auto="1"/>
      </right>
      <top style="thin">
        <color auto="1"/>
      </top>
      <bottom/>
      <diagonal/>
    </border>
    <border>
      <left style="thin">
        <color auto="1"/>
      </left>
      <right style="thin">
        <color auto="1"/>
      </right>
      <top style="thin">
        <color indexed="64"/>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medium">
        <color auto="1"/>
      </top>
      <bottom style="thin">
        <color indexed="64"/>
      </bottom>
      <diagonal/>
    </border>
    <border>
      <left style="medium">
        <color auto="1"/>
      </left>
      <right/>
      <top style="thin">
        <color auto="1"/>
      </top>
      <bottom/>
      <diagonal/>
    </border>
    <border>
      <left/>
      <right style="thin">
        <color auto="1"/>
      </right>
      <top style="thin">
        <color indexed="64"/>
      </top>
      <bottom/>
      <diagonal/>
    </border>
    <border>
      <left style="thin">
        <color auto="1"/>
      </left>
      <right style="thin">
        <color auto="1"/>
      </right>
      <top style="medium">
        <color auto="1"/>
      </top>
      <bottom style="thin">
        <color indexed="64"/>
      </bottom>
      <diagonal/>
    </border>
    <border>
      <left/>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indexed="64"/>
      </bottom>
      <diagonal/>
    </border>
    <border>
      <left/>
      <right style="thin">
        <color auto="1"/>
      </right>
      <top/>
      <bottom style="medium">
        <color auto="1"/>
      </bottom>
      <diagonal/>
    </border>
    <border>
      <left style="thin">
        <color auto="1"/>
      </left>
      <right/>
      <top style="medium">
        <color auto="1"/>
      </top>
      <bottom/>
      <diagonal/>
    </border>
    <border>
      <left style="medium">
        <color auto="1"/>
      </left>
      <right style="medium">
        <color auto="1"/>
      </right>
      <top style="thin">
        <color indexed="64"/>
      </top>
      <bottom/>
      <diagonal/>
    </border>
    <border>
      <left style="medium">
        <color indexed="64"/>
      </left>
      <right style="medium">
        <color auto="1"/>
      </right>
      <top style="double">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double">
        <color indexed="64"/>
      </top>
      <bottom/>
      <diagonal/>
    </border>
    <border>
      <left style="thin">
        <color auto="1"/>
      </left>
      <right/>
      <top/>
      <bottom/>
      <diagonal/>
    </border>
    <border>
      <left/>
      <right style="thin">
        <color auto="1"/>
      </right>
      <top/>
      <bottom/>
      <diagonal/>
    </border>
    <border>
      <left style="medium">
        <color auto="1"/>
      </left>
      <right style="thin">
        <color indexed="64"/>
      </right>
      <top/>
      <bottom/>
      <diagonal/>
    </border>
    <border>
      <left style="thin">
        <color indexed="64"/>
      </left>
      <right style="medium">
        <color auto="1"/>
      </right>
      <top/>
      <bottom/>
      <diagonal/>
    </border>
  </borders>
  <cellStyleXfs count="1">
    <xf numFmtId="0" fontId="0" fillId="0" borderId="0"/>
  </cellStyleXfs>
  <cellXfs count="613">
    <xf numFmtId="0" fontId="0" fillId="0" borderId="0" xfId="0"/>
    <xf numFmtId="0" fontId="9" fillId="0" borderId="11" xfId="0" applyFont="1" applyBorder="1" applyAlignment="1" applyProtection="1">
      <alignment horizontal="left" vertical="center" wrapText="1"/>
      <protection locked="0"/>
    </xf>
    <xf numFmtId="0" fontId="9" fillId="0" borderId="18" xfId="0" applyFont="1" applyBorder="1" applyAlignment="1" applyProtection="1">
      <alignment horizontal="left" vertical="center" wrapText="1"/>
      <protection locked="0"/>
    </xf>
    <xf numFmtId="0" fontId="9" fillId="0" borderId="12" xfId="0" applyFont="1" applyBorder="1" applyAlignment="1" applyProtection="1">
      <alignment horizontal="left" vertical="center" wrapText="1"/>
      <protection locked="0"/>
    </xf>
    <xf numFmtId="0" fontId="9" fillId="0" borderId="13" xfId="0" applyFont="1" applyBorder="1" applyAlignment="1" applyProtection="1">
      <alignment horizontal="left" vertical="center" wrapText="1"/>
      <protection locked="0"/>
    </xf>
    <xf numFmtId="0" fontId="9" fillId="0" borderId="4" xfId="0" applyFont="1" applyBorder="1" applyAlignment="1" applyProtection="1">
      <alignment horizontal="left" vertical="center" wrapText="1"/>
      <protection locked="0"/>
    </xf>
    <xf numFmtId="0" fontId="9" fillId="0" borderId="3" xfId="0" applyFont="1" applyBorder="1" applyAlignment="1" applyProtection="1">
      <alignment horizontal="left" vertical="center" wrapText="1"/>
      <protection locked="0"/>
    </xf>
    <xf numFmtId="0" fontId="9" fillId="0" borderId="5" xfId="0" applyFont="1" applyBorder="1" applyAlignment="1" applyProtection="1">
      <alignment horizontal="left" vertical="center" wrapText="1"/>
      <protection locked="0"/>
    </xf>
    <xf numFmtId="0" fontId="9" fillId="0" borderId="20" xfId="0" applyFont="1" applyBorder="1" applyAlignment="1" applyProtection="1">
      <alignment horizontal="left" vertical="center" wrapText="1"/>
      <protection locked="0"/>
    </xf>
    <xf numFmtId="0" fontId="9" fillId="0" borderId="46" xfId="0" applyFont="1" applyBorder="1" applyAlignment="1" applyProtection="1">
      <alignment horizontal="left" vertical="center" wrapText="1"/>
      <protection locked="0"/>
    </xf>
    <xf numFmtId="2" fontId="7" fillId="4" borderId="14" xfId="0" applyNumberFormat="1" applyFont="1" applyFill="1" applyBorder="1" applyAlignment="1" applyProtection="1">
      <alignment horizontal="center" vertical="center"/>
    </xf>
    <xf numFmtId="0" fontId="7" fillId="2" borderId="15" xfId="0" applyFont="1" applyFill="1" applyBorder="1" applyAlignment="1" applyProtection="1">
      <alignment horizontal="center" vertical="center"/>
    </xf>
    <xf numFmtId="2" fontId="7" fillId="4" borderId="19" xfId="0" applyNumberFormat="1" applyFont="1" applyFill="1" applyBorder="1" applyAlignment="1" applyProtection="1">
      <alignment horizontal="center" vertical="center"/>
    </xf>
    <xf numFmtId="0" fontId="0" fillId="0" borderId="2" xfId="0" applyBorder="1" applyProtection="1"/>
    <xf numFmtId="0" fontId="0" fillId="0" borderId="0" xfId="0" applyBorder="1" applyProtection="1"/>
    <xf numFmtId="0" fontId="0" fillId="0" borderId="1" xfId="0" applyBorder="1" applyProtection="1"/>
    <xf numFmtId="0" fontId="2" fillId="2" borderId="8" xfId="0" applyFont="1" applyFill="1" applyBorder="1" applyAlignment="1" applyProtection="1">
      <alignment horizontal="left" vertical="center"/>
    </xf>
    <xf numFmtId="0" fontId="2" fillId="0" borderId="0" xfId="0" applyFont="1" applyBorder="1" applyAlignment="1" applyProtection="1">
      <alignment horizontal="center"/>
    </xf>
    <xf numFmtId="0" fontId="6" fillId="2" borderId="41" xfId="0" applyFont="1" applyFill="1" applyBorder="1" applyAlignment="1" applyProtection="1">
      <alignment horizontal="right"/>
    </xf>
    <xf numFmtId="49" fontId="6" fillId="2" borderId="18" xfId="0" applyNumberFormat="1" applyFont="1" applyFill="1" applyBorder="1" applyAlignment="1" applyProtection="1">
      <alignment horizontal="left"/>
    </xf>
    <xf numFmtId="0" fontId="6" fillId="2" borderId="27" xfId="0" applyFont="1" applyFill="1" applyBorder="1" applyAlignment="1" applyProtection="1">
      <alignment horizontal="center"/>
    </xf>
    <xf numFmtId="0" fontId="6" fillId="2" borderId="34" xfId="0" applyFont="1" applyFill="1" applyBorder="1" applyAlignment="1" applyProtection="1">
      <alignment horizontal="center" vertical="center"/>
    </xf>
    <xf numFmtId="0" fontId="6" fillId="3" borderId="41" xfId="0" applyFont="1" applyFill="1" applyBorder="1" applyAlignment="1" applyProtection="1">
      <alignment horizontal="center" vertical="center"/>
    </xf>
    <xf numFmtId="0" fontId="6" fillId="3" borderId="36" xfId="0" applyFont="1" applyFill="1" applyBorder="1" applyAlignment="1" applyProtection="1">
      <alignment horizontal="center" vertical="center"/>
    </xf>
    <xf numFmtId="0" fontId="6" fillId="3" borderId="51" xfId="0" applyFont="1" applyFill="1" applyBorder="1" applyAlignment="1" applyProtection="1">
      <alignment horizontal="center" vertical="center"/>
    </xf>
    <xf numFmtId="0" fontId="0" fillId="0" borderId="2" xfId="0" applyBorder="1" applyAlignment="1" applyProtection="1">
      <alignment horizontal="center"/>
    </xf>
    <xf numFmtId="0" fontId="0" fillId="0" borderId="0" xfId="0" applyBorder="1" applyAlignment="1" applyProtection="1">
      <alignment horizontal="center"/>
    </xf>
    <xf numFmtId="0" fontId="0" fillId="0" borderId="0" xfId="0" applyFill="1" applyBorder="1" applyProtection="1"/>
    <xf numFmtId="0" fontId="2" fillId="5" borderId="50" xfId="0" applyFont="1" applyFill="1" applyBorder="1" applyAlignment="1" applyProtection="1">
      <alignment horizontal="center" vertical="center"/>
      <protection locked="0"/>
    </xf>
    <xf numFmtId="0" fontId="2" fillId="2" borderId="50" xfId="0" applyFont="1" applyFill="1" applyBorder="1" applyAlignment="1" applyProtection="1">
      <alignment horizontal="center" vertical="center"/>
    </xf>
    <xf numFmtId="2" fontId="2" fillId="2" borderId="28" xfId="0" applyNumberFormat="1" applyFont="1" applyFill="1" applyBorder="1" applyAlignment="1" applyProtection="1">
      <alignment horizontal="center" vertical="center"/>
    </xf>
    <xf numFmtId="0" fontId="2" fillId="2" borderId="49" xfId="0" applyFont="1" applyFill="1" applyBorder="1" applyAlignment="1" applyProtection="1">
      <alignment horizontal="center" vertical="center"/>
    </xf>
    <xf numFmtId="2" fontId="2" fillId="4" borderId="50" xfId="0" applyNumberFormat="1" applyFont="1" applyFill="1" applyBorder="1" applyAlignment="1" applyProtection="1">
      <alignment horizontal="center" vertical="center"/>
    </xf>
    <xf numFmtId="0" fontId="2" fillId="17" borderId="2" xfId="0" applyFont="1" applyFill="1" applyBorder="1" applyAlignment="1" applyProtection="1">
      <alignment vertical="center"/>
    </xf>
    <xf numFmtId="0" fontId="2" fillId="17" borderId="0" xfId="0" applyFont="1" applyFill="1" applyBorder="1" applyAlignment="1" applyProtection="1">
      <alignment vertical="center"/>
    </xf>
    <xf numFmtId="0" fontId="2" fillId="17" borderId="40" xfId="0" applyFont="1" applyFill="1" applyBorder="1" applyAlignment="1" applyProtection="1">
      <alignment horizontal="right" vertical="center"/>
    </xf>
    <xf numFmtId="2" fontId="2" fillId="17" borderId="40" xfId="0" applyNumberFormat="1" applyFont="1" applyFill="1" applyBorder="1" applyAlignment="1" applyProtection="1">
      <alignment horizontal="center" vertical="center"/>
    </xf>
    <xf numFmtId="0" fontId="2" fillId="17" borderId="40" xfId="0" applyFont="1" applyFill="1" applyBorder="1" applyAlignment="1" applyProtection="1">
      <alignment horizontal="center" vertical="center"/>
    </xf>
    <xf numFmtId="0" fontId="2" fillId="19" borderId="49" xfId="0" applyFont="1" applyFill="1" applyBorder="1" applyAlignment="1" applyProtection="1">
      <alignment horizontal="right" vertical="center"/>
    </xf>
    <xf numFmtId="0" fontId="6" fillId="11" borderId="22" xfId="0" applyFont="1" applyFill="1" applyBorder="1" applyAlignment="1" applyProtection="1">
      <alignment horizontal="left" vertical="top" wrapText="1"/>
      <protection locked="0"/>
    </xf>
    <xf numFmtId="0" fontId="6" fillId="19" borderId="22" xfId="0" applyFont="1" applyFill="1" applyBorder="1" applyAlignment="1" applyProtection="1">
      <alignment vertical="top" wrapText="1"/>
      <protection locked="0"/>
    </xf>
    <xf numFmtId="0" fontId="2" fillId="21" borderId="49" xfId="0" applyFont="1" applyFill="1" applyBorder="1" applyAlignment="1" applyProtection="1">
      <alignment vertical="top"/>
    </xf>
    <xf numFmtId="0" fontId="2" fillId="12" borderId="49" xfId="0" applyFont="1" applyFill="1" applyBorder="1" applyAlignment="1" applyProtection="1">
      <alignment horizontal="right" vertical="center"/>
    </xf>
    <xf numFmtId="0" fontId="2" fillId="12" borderId="16" xfId="0" applyFont="1" applyFill="1" applyBorder="1" applyAlignment="1" applyProtection="1">
      <alignment vertical="center"/>
    </xf>
    <xf numFmtId="0" fontId="2" fillId="12" borderId="27" xfId="0" applyFont="1" applyFill="1" applyBorder="1" applyAlignment="1" applyProtection="1">
      <alignment vertical="center"/>
    </xf>
    <xf numFmtId="0" fontId="2" fillId="12" borderId="54" xfId="0" applyFont="1" applyFill="1" applyBorder="1" applyAlignment="1" applyProtection="1">
      <alignment horizontal="right" vertical="center"/>
    </xf>
    <xf numFmtId="0" fontId="8" fillId="7" borderId="29" xfId="0" applyFont="1" applyFill="1" applyBorder="1" applyAlignment="1" applyProtection="1">
      <alignment horizontal="right" vertical="center" wrapText="1"/>
    </xf>
    <xf numFmtId="0" fontId="2" fillId="2" borderId="55" xfId="0" applyFont="1" applyFill="1" applyBorder="1" applyAlignment="1" applyProtection="1">
      <alignment horizontal="center" vertical="center"/>
    </xf>
    <xf numFmtId="0" fontId="0" fillId="0" borderId="22" xfId="0" applyBorder="1" applyAlignment="1" applyProtection="1">
      <alignment horizontal="center" vertical="top"/>
      <protection locked="0"/>
    </xf>
    <xf numFmtId="2" fontId="2" fillId="2" borderId="58" xfId="0" applyNumberFormat="1" applyFont="1" applyFill="1" applyBorder="1" applyAlignment="1" applyProtection="1">
      <alignment horizontal="center" vertical="center"/>
    </xf>
    <xf numFmtId="0" fontId="2" fillId="2" borderId="54" xfId="0" applyFont="1" applyFill="1" applyBorder="1" applyAlignment="1" applyProtection="1">
      <alignment horizontal="center" vertical="center"/>
    </xf>
    <xf numFmtId="0" fontId="2" fillId="2" borderId="49" xfId="0" applyFont="1" applyFill="1" applyBorder="1" applyAlignment="1" applyProtection="1">
      <alignment vertical="center"/>
    </xf>
    <xf numFmtId="0" fontId="2" fillId="9" borderId="24" xfId="0" applyFont="1" applyFill="1" applyBorder="1" applyAlignment="1" applyProtection="1">
      <alignment vertical="center"/>
    </xf>
    <xf numFmtId="0" fontId="2" fillId="15" borderId="24" xfId="0" applyFont="1" applyFill="1" applyBorder="1" applyAlignment="1" applyProtection="1">
      <alignment vertical="center"/>
    </xf>
    <xf numFmtId="0" fontId="2" fillId="15" borderId="40" xfId="0" applyFont="1" applyFill="1" applyBorder="1" applyAlignment="1" applyProtection="1">
      <alignment vertical="center"/>
    </xf>
    <xf numFmtId="0" fontId="2" fillId="15" borderId="25" xfId="0" applyFont="1" applyFill="1" applyBorder="1" applyAlignment="1" applyProtection="1">
      <alignment vertical="center"/>
    </xf>
    <xf numFmtId="0" fontId="7" fillId="16" borderId="26" xfId="0" applyFont="1" applyFill="1" applyBorder="1" applyAlignment="1" applyProtection="1">
      <alignment horizontal="left" vertical="center"/>
    </xf>
    <xf numFmtId="0" fontId="7" fillId="16" borderId="6" xfId="0" applyFont="1" applyFill="1" applyBorder="1" applyAlignment="1" applyProtection="1">
      <alignment horizontal="left" vertical="center"/>
    </xf>
    <xf numFmtId="0" fontId="7" fillId="16" borderId="7" xfId="0" applyFont="1" applyFill="1" applyBorder="1" applyAlignment="1" applyProtection="1">
      <alignment horizontal="left" vertical="center"/>
    </xf>
    <xf numFmtId="0" fontId="7" fillId="16" borderId="2" xfId="0" applyFont="1" applyFill="1" applyBorder="1" applyAlignment="1" applyProtection="1">
      <alignment horizontal="right" vertical="center"/>
    </xf>
    <xf numFmtId="0" fontId="2" fillId="13" borderId="24" xfId="0" applyFont="1" applyFill="1" applyBorder="1" applyAlignment="1" applyProtection="1">
      <alignment vertical="center"/>
    </xf>
    <xf numFmtId="0" fontId="2" fillId="13" borderId="25" xfId="0" applyFont="1" applyFill="1" applyBorder="1" applyAlignment="1" applyProtection="1">
      <alignment vertical="center"/>
    </xf>
    <xf numFmtId="0" fontId="7" fillId="14" borderId="26" xfId="0" applyFont="1" applyFill="1" applyBorder="1" applyAlignment="1" applyProtection="1">
      <alignment horizontal="left" vertical="center" wrapText="1"/>
    </xf>
    <xf numFmtId="0" fontId="7" fillId="14" borderId="6" xfId="0" applyFont="1" applyFill="1" applyBorder="1" applyAlignment="1" applyProtection="1">
      <alignment horizontal="left" vertical="center"/>
    </xf>
    <xf numFmtId="0" fontId="7" fillId="14" borderId="7" xfId="0" applyFont="1" applyFill="1" applyBorder="1" applyAlignment="1" applyProtection="1">
      <alignment horizontal="left" vertical="center" wrapText="1"/>
    </xf>
    <xf numFmtId="0" fontId="7" fillId="14" borderId="14" xfId="0" applyFont="1" applyFill="1" applyBorder="1" applyAlignment="1" applyProtection="1">
      <alignment horizontal="right" vertical="center"/>
    </xf>
    <xf numFmtId="0" fontId="2" fillId="17" borderId="24" xfId="0" applyFont="1" applyFill="1" applyBorder="1" applyAlignment="1" applyProtection="1">
      <alignment vertical="center"/>
    </xf>
    <xf numFmtId="0" fontId="2" fillId="17" borderId="25" xfId="0" applyFont="1" applyFill="1" applyBorder="1" applyAlignment="1" applyProtection="1">
      <alignment vertical="center"/>
    </xf>
    <xf numFmtId="0" fontId="7" fillId="18" borderId="17" xfId="0" applyFont="1" applyFill="1" applyBorder="1" applyAlignment="1" applyProtection="1">
      <alignment horizontal="left" vertical="center"/>
    </xf>
    <xf numFmtId="0" fontId="7" fillId="18" borderId="7" xfId="0" applyFont="1" applyFill="1" applyBorder="1" applyAlignment="1" applyProtection="1">
      <alignment horizontal="left" vertical="center"/>
    </xf>
    <xf numFmtId="0" fontId="2" fillId="9" borderId="25" xfId="0" applyFont="1" applyFill="1" applyBorder="1" applyAlignment="1" applyProtection="1">
      <alignment vertical="center"/>
    </xf>
    <xf numFmtId="0" fontId="7" fillId="8" borderId="17" xfId="0" applyFont="1" applyFill="1" applyBorder="1" applyAlignment="1" applyProtection="1">
      <alignment horizontal="left" vertical="center" wrapText="1"/>
    </xf>
    <xf numFmtId="0" fontId="7" fillId="8" borderId="3" xfId="0" applyFont="1" applyFill="1" applyBorder="1" applyAlignment="1" applyProtection="1">
      <alignment horizontal="left" vertical="center" wrapText="1"/>
    </xf>
    <xf numFmtId="0" fontId="7" fillId="8" borderId="2" xfId="0" applyFont="1" applyFill="1" applyBorder="1" applyAlignment="1" applyProtection="1">
      <alignment horizontal="left" vertical="center"/>
    </xf>
    <xf numFmtId="0" fontId="7" fillId="8" borderId="5" xfId="0" applyFont="1" applyFill="1" applyBorder="1" applyAlignment="1" applyProtection="1">
      <alignment horizontal="left" vertical="center" wrapText="1"/>
    </xf>
    <xf numFmtId="0" fontId="7" fillId="8" borderId="14" xfId="0" applyFont="1" applyFill="1" applyBorder="1" applyAlignment="1" applyProtection="1">
      <alignment horizontal="right" vertical="center" wrapText="1"/>
    </xf>
    <xf numFmtId="0" fontId="2" fillId="22" borderId="24" xfId="0" applyFont="1" applyFill="1" applyBorder="1" applyAlignment="1" applyProtection="1">
      <alignment horizontal="left" vertical="center"/>
    </xf>
    <xf numFmtId="2" fontId="2" fillId="22" borderId="25" xfId="0" applyNumberFormat="1" applyFont="1" applyFill="1" applyBorder="1" applyAlignment="1" applyProtection="1">
      <alignment horizontal="left" vertical="center"/>
    </xf>
    <xf numFmtId="0" fontId="2" fillId="22" borderId="25" xfId="0" applyFont="1" applyFill="1" applyBorder="1" applyAlignment="1" applyProtection="1">
      <alignment horizontal="left" vertical="center"/>
    </xf>
    <xf numFmtId="0" fontId="7" fillId="23" borderId="2" xfId="0" applyFont="1" applyFill="1" applyBorder="1" applyAlignment="1" applyProtection="1">
      <alignment horizontal="left" vertical="center"/>
    </xf>
    <xf numFmtId="0" fontId="7" fillId="23" borderId="14" xfId="0" applyFont="1" applyFill="1" applyBorder="1" applyAlignment="1" applyProtection="1">
      <alignment horizontal="right" vertical="center"/>
    </xf>
    <xf numFmtId="0" fontId="7" fillId="18" borderId="14" xfId="0" applyFont="1" applyFill="1" applyBorder="1" applyAlignment="1" applyProtection="1">
      <alignment horizontal="right" vertical="center"/>
    </xf>
    <xf numFmtId="0" fontId="9" fillId="0" borderId="19" xfId="0" applyFont="1" applyBorder="1" applyAlignment="1" applyProtection="1">
      <alignment horizontal="left" vertical="center" wrapText="1"/>
      <protection locked="0"/>
    </xf>
    <xf numFmtId="0" fontId="9" fillId="0" borderId="1" xfId="0" applyFont="1" applyBorder="1" applyAlignment="1" applyProtection="1">
      <alignment horizontal="left" vertical="center" wrapText="1"/>
      <protection locked="0"/>
    </xf>
    <xf numFmtId="2" fontId="7" fillId="24" borderId="14" xfId="0" applyNumberFormat="1" applyFont="1" applyFill="1" applyBorder="1" applyAlignment="1" applyProtection="1">
      <alignment horizontal="center" vertical="center"/>
    </xf>
    <xf numFmtId="0" fontId="7" fillId="24" borderId="14" xfId="0" applyFont="1" applyFill="1" applyBorder="1" applyAlignment="1" applyProtection="1">
      <alignment horizontal="center" vertical="center"/>
    </xf>
    <xf numFmtId="0" fontId="2" fillId="2" borderId="53" xfId="0" applyFont="1" applyFill="1" applyBorder="1" applyAlignment="1" applyProtection="1">
      <alignment horizontal="center" vertical="center"/>
    </xf>
    <xf numFmtId="0" fontId="2" fillId="2" borderId="59" xfId="0" applyFont="1" applyFill="1" applyBorder="1" applyAlignment="1" applyProtection="1">
      <alignment horizontal="center" vertical="center"/>
    </xf>
    <xf numFmtId="0" fontId="6" fillId="7" borderId="22" xfId="0" applyFont="1" applyFill="1" applyBorder="1" applyAlignment="1" applyProtection="1">
      <alignment vertical="top" wrapText="1"/>
    </xf>
    <xf numFmtId="0" fontId="11" fillId="5" borderId="61" xfId="0" applyFont="1" applyFill="1" applyBorder="1" applyAlignment="1" applyProtection="1">
      <alignment horizontal="left" vertical="center" wrapText="1"/>
      <protection locked="0"/>
    </xf>
    <xf numFmtId="0" fontId="2" fillId="2" borderId="57" xfId="0" applyFont="1" applyFill="1" applyBorder="1" applyAlignment="1" applyProtection="1">
      <alignment horizontal="center" vertical="center"/>
    </xf>
    <xf numFmtId="2" fontId="2" fillId="4" borderId="57" xfId="0" applyNumberFormat="1" applyFont="1" applyFill="1" applyBorder="1" applyAlignment="1" applyProtection="1">
      <alignment horizontal="center" vertical="center"/>
    </xf>
    <xf numFmtId="0" fontId="11" fillId="5" borderId="62" xfId="0" applyFont="1" applyFill="1" applyBorder="1" applyAlignment="1" applyProtection="1">
      <alignment horizontal="left" vertical="center" wrapText="1"/>
      <protection locked="0"/>
    </xf>
    <xf numFmtId="0" fontId="0" fillId="0" borderId="0" xfId="0" applyProtection="1"/>
    <xf numFmtId="0" fontId="0" fillId="0" borderId="2" xfId="0" applyBorder="1" applyAlignment="1" applyProtection="1">
      <alignment horizontal="center" vertical="top"/>
    </xf>
    <xf numFmtId="0" fontId="3" fillId="0" borderId="1" xfId="0" applyFont="1" applyBorder="1" applyAlignment="1" applyProtection="1">
      <alignment horizontal="left" vertical="top" wrapText="1" indent="2"/>
    </xf>
    <xf numFmtId="0" fontId="6" fillId="11" borderId="22" xfId="0" applyFont="1" applyFill="1" applyBorder="1" applyAlignment="1" applyProtection="1">
      <alignment horizontal="left" vertical="top" wrapText="1"/>
    </xf>
    <xf numFmtId="0" fontId="6" fillId="11" borderId="22" xfId="0" applyFont="1" applyFill="1" applyBorder="1" applyAlignment="1" applyProtection="1">
      <alignment horizontal="left" vertical="center" wrapText="1"/>
    </xf>
    <xf numFmtId="0" fontId="6" fillId="14" borderId="22" xfId="0" applyFont="1" applyFill="1" applyBorder="1" applyAlignment="1" applyProtection="1">
      <alignment horizontal="left" vertical="top" wrapText="1"/>
    </xf>
    <xf numFmtId="0" fontId="6" fillId="14" borderId="22" xfId="0" applyFont="1" applyFill="1" applyBorder="1" applyAlignment="1" applyProtection="1">
      <alignment wrapText="1"/>
    </xf>
    <xf numFmtId="0" fontId="6" fillId="26" borderId="22" xfId="0" applyFont="1" applyFill="1" applyBorder="1" applyAlignment="1" applyProtection="1">
      <alignment wrapText="1"/>
    </xf>
    <xf numFmtId="0" fontId="6" fillId="26" borderId="22" xfId="0" applyFont="1" applyFill="1" applyBorder="1" applyAlignment="1" applyProtection="1">
      <alignment vertical="top" wrapText="1"/>
    </xf>
    <xf numFmtId="0" fontId="6" fillId="19" borderId="22" xfId="0" applyFont="1" applyFill="1" applyBorder="1" applyAlignment="1" applyProtection="1">
      <alignment vertical="top" wrapText="1"/>
    </xf>
    <xf numFmtId="0" fontId="6" fillId="9" borderId="22" xfId="0" applyFont="1" applyFill="1" applyBorder="1" applyAlignment="1" applyProtection="1">
      <alignment horizontal="left" vertical="top" wrapText="1"/>
    </xf>
    <xf numFmtId="0" fontId="6" fillId="21" borderId="22" xfId="0" applyFont="1" applyFill="1" applyBorder="1" applyAlignment="1" applyProtection="1">
      <alignment vertical="top" wrapText="1"/>
    </xf>
    <xf numFmtId="0" fontId="6" fillId="21" borderId="22" xfId="0" applyFont="1" applyFill="1" applyBorder="1" applyProtection="1"/>
    <xf numFmtId="0" fontId="0" fillId="0" borderId="0" xfId="0" applyAlignment="1" applyProtection="1">
      <alignment vertical="center"/>
    </xf>
    <xf numFmtId="0" fontId="7" fillId="0" borderId="0" xfId="0" applyFont="1" applyAlignment="1" applyProtection="1">
      <alignment vertical="center"/>
    </xf>
    <xf numFmtId="0" fontId="2" fillId="0" borderId="0" xfId="0" applyFont="1" applyAlignment="1" applyProtection="1">
      <alignment horizontal="center" vertical="center"/>
    </xf>
    <xf numFmtId="0" fontId="2" fillId="0" borderId="0" xfId="0" applyFont="1" applyAlignment="1" applyProtection="1">
      <alignment vertical="center"/>
    </xf>
    <xf numFmtId="0" fontId="7" fillId="0" borderId="0" xfId="0" applyFont="1" applyAlignment="1" applyProtection="1">
      <alignment horizontal="left" vertical="center"/>
    </xf>
    <xf numFmtId="0" fontId="2" fillId="0" borderId="0" xfId="0" applyFont="1" applyFill="1" applyAlignment="1" applyProtection="1">
      <alignment horizontal="center" vertical="center"/>
    </xf>
    <xf numFmtId="0" fontId="7" fillId="2" borderId="14" xfId="0" applyFont="1" applyFill="1" applyBorder="1" applyAlignment="1" applyProtection="1">
      <alignment vertical="center"/>
    </xf>
    <xf numFmtId="0" fontId="7" fillId="0" borderId="0" xfId="0" applyFont="1" applyFill="1" applyAlignment="1" applyProtection="1">
      <alignment horizontal="left" vertical="center"/>
    </xf>
    <xf numFmtId="0" fontId="0" fillId="0" borderId="0" xfId="0" applyAlignment="1" applyProtection="1">
      <alignment horizontal="center"/>
    </xf>
    <xf numFmtId="0" fontId="13" fillId="0" borderId="0" xfId="0" applyFont="1" applyAlignment="1" applyProtection="1">
      <alignment horizontal="left"/>
    </xf>
    <xf numFmtId="0" fontId="7" fillId="0" borderId="0" xfId="0" quotePrefix="1" applyFont="1" applyProtection="1"/>
    <xf numFmtId="0" fontId="0" fillId="4" borderId="0" xfId="0" applyFill="1" applyProtection="1"/>
    <xf numFmtId="0" fontId="2" fillId="15" borderId="23" xfId="0" applyFont="1" applyFill="1" applyBorder="1" applyAlignment="1" applyProtection="1">
      <alignment horizontal="left" vertical="center"/>
    </xf>
    <xf numFmtId="0" fontId="2" fillId="15" borderId="40" xfId="0" applyFont="1" applyFill="1" applyBorder="1" applyAlignment="1" applyProtection="1">
      <alignment horizontal="left" vertical="center"/>
    </xf>
    <xf numFmtId="0" fontId="2" fillId="0" borderId="0" xfId="0" applyFont="1" applyFill="1" applyAlignment="1" applyProtection="1">
      <alignment horizontal="center"/>
    </xf>
    <xf numFmtId="0" fontId="2" fillId="16" borderId="23" xfId="0" applyFont="1" applyFill="1" applyBorder="1" applyAlignment="1" applyProtection="1">
      <alignment horizontal="left" vertical="center"/>
    </xf>
    <xf numFmtId="0" fontId="2" fillId="16" borderId="40" xfId="0" applyFont="1" applyFill="1" applyBorder="1" applyAlignment="1" applyProtection="1">
      <alignment horizontal="left" vertical="center" wrapText="1"/>
    </xf>
    <xf numFmtId="0" fontId="0" fillId="2" borderId="22" xfId="0" applyFill="1" applyBorder="1" applyAlignment="1" applyProtection="1">
      <alignment horizontal="center" vertical="top"/>
    </xf>
    <xf numFmtId="0" fontId="2" fillId="0" borderId="0" xfId="0" applyFont="1" applyFill="1" applyAlignment="1" applyProtection="1">
      <alignment horizontal="left" vertical="center"/>
    </xf>
    <xf numFmtId="0" fontId="2" fillId="0" borderId="27" xfId="0" applyFont="1" applyFill="1" applyBorder="1" applyAlignment="1" applyProtection="1">
      <alignment horizontal="center" vertical="center"/>
    </xf>
    <xf numFmtId="0" fontId="2" fillId="16" borderId="0" xfId="0" applyFont="1" applyFill="1" applyAlignment="1" applyProtection="1">
      <alignment vertical="center"/>
    </xf>
    <xf numFmtId="0" fontId="2" fillId="16" borderId="0" xfId="0" applyFont="1" applyFill="1" applyBorder="1" applyAlignment="1" applyProtection="1">
      <alignment horizontal="left" vertical="center" wrapText="1"/>
    </xf>
    <xf numFmtId="0" fontId="2" fillId="16" borderId="25" xfId="0" applyFont="1" applyFill="1" applyBorder="1" applyAlignment="1" applyProtection="1">
      <alignment horizontal="left" vertical="center" wrapText="1"/>
    </xf>
    <xf numFmtId="0" fontId="9" fillId="0" borderId="0" xfId="0" applyFont="1" applyProtection="1"/>
    <xf numFmtId="0" fontId="2" fillId="0" borderId="0" xfId="0" applyFont="1" applyAlignment="1" applyProtection="1">
      <alignment horizontal="center"/>
    </xf>
    <xf numFmtId="0" fontId="2" fillId="13" borderId="2" xfId="0" applyFont="1" applyFill="1" applyBorder="1" applyAlignment="1" applyProtection="1">
      <alignment horizontal="left" vertical="center"/>
    </xf>
    <xf numFmtId="0" fontId="2" fillId="13" borderId="0" xfId="0" applyFont="1" applyFill="1" applyBorder="1" applyAlignment="1" applyProtection="1">
      <alignment horizontal="left" vertical="center"/>
    </xf>
    <xf numFmtId="0" fontId="2" fillId="13" borderId="40" xfId="0" applyFont="1" applyFill="1" applyBorder="1" applyAlignment="1" applyProtection="1">
      <alignment horizontal="left" vertical="center"/>
    </xf>
    <xf numFmtId="0" fontId="0" fillId="0" borderId="0" xfId="0" applyFill="1" applyAlignment="1" applyProtection="1">
      <alignment vertical="center"/>
    </xf>
    <xf numFmtId="0" fontId="2" fillId="14" borderId="24" xfId="0" applyFont="1" applyFill="1" applyBorder="1" applyAlignment="1" applyProtection="1">
      <alignment horizontal="left" vertical="center"/>
    </xf>
    <xf numFmtId="0" fontId="2" fillId="14" borderId="25" xfId="0" applyFont="1" applyFill="1" applyBorder="1" applyAlignment="1" applyProtection="1">
      <alignment horizontal="left" vertical="center" wrapText="1"/>
    </xf>
    <xf numFmtId="0" fontId="2" fillId="14" borderId="23" xfId="0" applyFont="1" applyFill="1" applyBorder="1" applyAlignment="1" applyProtection="1">
      <alignment horizontal="left" vertical="center"/>
    </xf>
    <xf numFmtId="0" fontId="2" fillId="14" borderId="40" xfId="0" applyFont="1" applyFill="1" applyBorder="1" applyAlignment="1" applyProtection="1">
      <alignment horizontal="left" vertical="center" wrapText="1"/>
    </xf>
    <xf numFmtId="0" fontId="2" fillId="14" borderId="0" xfId="0" applyFont="1" applyFill="1" applyBorder="1" applyAlignment="1" applyProtection="1">
      <alignment horizontal="left" vertical="center" wrapText="1"/>
    </xf>
    <xf numFmtId="0" fontId="2" fillId="14" borderId="27" xfId="0" applyFont="1" applyFill="1" applyBorder="1" applyAlignment="1" applyProtection="1">
      <alignment horizontal="left" vertical="center" wrapText="1"/>
    </xf>
    <xf numFmtId="0" fontId="9" fillId="0" borderId="0" xfId="0" applyFont="1" applyAlignment="1" applyProtection="1">
      <alignment vertical="center"/>
    </xf>
    <xf numFmtId="0" fontId="2" fillId="17" borderId="0" xfId="0" applyFont="1" applyFill="1" applyBorder="1" applyAlignment="1" applyProtection="1">
      <alignment horizontal="center" vertical="center"/>
    </xf>
    <xf numFmtId="0" fontId="11" fillId="17" borderId="40" xfId="0" applyFont="1" applyFill="1" applyBorder="1" applyAlignment="1" applyProtection="1">
      <alignment horizontal="left" vertical="center" wrapText="1"/>
    </xf>
    <xf numFmtId="0" fontId="2" fillId="18" borderId="23" xfId="0" applyFont="1" applyFill="1" applyBorder="1" applyAlignment="1" applyProtection="1">
      <alignment horizontal="left" vertical="center"/>
    </xf>
    <xf numFmtId="0" fontId="2" fillId="18" borderId="40" xfId="0" applyFont="1" applyFill="1" applyBorder="1" applyAlignment="1" applyProtection="1">
      <alignment horizontal="left" vertical="center" wrapText="1"/>
    </xf>
    <xf numFmtId="0" fontId="2" fillId="18" borderId="2" xfId="0" applyFont="1" applyFill="1" applyBorder="1" applyAlignment="1" applyProtection="1">
      <alignment horizontal="left" vertical="center"/>
    </xf>
    <xf numFmtId="0" fontId="2" fillId="18" borderId="0" xfId="0" applyFont="1" applyFill="1" applyBorder="1" applyAlignment="1" applyProtection="1">
      <alignment horizontal="left" vertical="center"/>
    </xf>
    <xf numFmtId="0" fontId="2" fillId="18" borderId="40" xfId="0" applyFont="1" applyFill="1" applyBorder="1" applyAlignment="1" applyProtection="1">
      <alignment horizontal="left" vertical="center"/>
    </xf>
    <xf numFmtId="0" fontId="2" fillId="18" borderId="2" xfId="0" applyFont="1" applyFill="1" applyBorder="1" applyAlignment="1" applyProtection="1">
      <alignment vertical="center"/>
    </xf>
    <xf numFmtId="0" fontId="2" fillId="18" borderId="0" xfId="0" applyFont="1" applyFill="1" applyBorder="1" applyAlignment="1" applyProtection="1">
      <alignment vertical="center" wrapText="1"/>
    </xf>
    <xf numFmtId="0" fontId="2" fillId="18" borderId="25" xfId="0" applyFont="1" applyFill="1" applyBorder="1" applyAlignment="1" applyProtection="1">
      <alignment vertical="center" wrapText="1"/>
    </xf>
    <xf numFmtId="2" fontId="2" fillId="2" borderId="50" xfId="0" applyNumberFormat="1" applyFont="1" applyFill="1" applyBorder="1" applyAlignment="1" applyProtection="1">
      <alignment horizontal="center" vertical="center"/>
    </xf>
    <xf numFmtId="0" fontId="2" fillId="18" borderId="0" xfId="0" applyFont="1" applyFill="1" applyBorder="1" applyAlignment="1" applyProtection="1">
      <alignment horizontal="left" vertical="center" wrapText="1"/>
    </xf>
    <xf numFmtId="0" fontId="2" fillId="18" borderId="25" xfId="0" applyFont="1" applyFill="1" applyBorder="1" applyAlignment="1" applyProtection="1">
      <alignment horizontal="left" vertical="center" wrapText="1"/>
    </xf>
    <xf numFmtId="0" fontId="9" fillId="0" borderId="0" xfId="0" applyFont="1" applyAlignment="1" applyProtection="1">
      <alignment vertical="top"/>
    </xf>
    <xf numFmtId="0" fontId="0" fillId="0" borderId="0" xfId="0" applyAlignment="1" applyProtection="1">
      <alignment vertical="top" wrapText="1"/>
    </xf>
    <xf numFmtId="0" fontId="2" fillId="9" borderId="23" xfId="0" applyFont="1" applyFill="1" applyBorder="1" applyAlignment="1" applyProtection="1">
      <alignment horizontal="left" vertical="center"/>
    </xf>
    <xf numFmtId="0" fontId="2" fillId="9" borderId="40" xfId="0" applyFont="1" applyFill="1" applyBorder="1" applyAlignment="1" applyProtection="1">
      <alignment horizontal="left" vertical="center" wrapText="1"/>
    </xf>
    <xf numFmtId="0" fontId="0" fillId="0" borderId="0" xfId="0" applyFill="1" applyAlignment="1" applyProtection="1">
      <alignment vertical="top"/>
    </xf>
    <xf numFmtId="0" fontId="15" fillId="0" borderId="0" xfId="0" applyFont="1" applyFill="1" applyAlignment="1" applyProtection="1">
      <alignment vertical="top"/>
    </xf>
    <xf numFmtId="0" fontId="0" fillId="0" borderId="0" xfId="0" applyAlignment="1" applyProtection="1">
      <alignment vertical="top"/>
    </xf>
    <xf numFmtId="0" fontId="13" fillId="0" borderId="0" xfId="0" applyFont="1" applyFill="1" applyAlignment="1" applyProtection="1">
      <alignment vertical="top"/>
    </xf>
    <xf numFmtId="0" fontId="13" fillId="0" borderId="0" xfId="0" applyFont="1" applyProtection="1"/>
    <xf numFmtId="0" fontId="2" fillId="22" borderId="23" xfId="0" applyFont="1" applyFill="1" applyBorder="1" applyAlignment="1" applyProtection="1">
      <alignment horizontal="left" vertical="center"/>
    </xf>
    <xf numFmtId="0" fontId="2" fillId="22" borderId="40" xfId="0" applyFont="1" applyFill="1" applyBorder="1" applyAlignment="1" applyProtection="1">
      <alignment horizontal="left" vertical="center" wrapText="1"/>
    </xf>
    <xf numFmtId="0" fontId="2" fillId="0" borderId="0" xfId="0" applyFont="1" applyAlignment="1" applyProtection="1">
      <alignment vertical="top"/>
    </xf>
    <xf numFmtId="0" fontId="14" fillId="0" borderId="0" xfId="0" applyFont="1" applyProtection="1"/>
    <xf numFmtId="0" fontId="6" fillId="0" borderId="0" xfId="0" applyFont="1" applyBorder="1" applyProtection="1"/>
    <xf numFmtId="0" fontId="0" fillId="0" borderId="0" xfId="0" applyBorder="1" applyAlignment="1" applyProtection="1">
      <alignment horizontal="center" vertical="top"/>
    </xf>
    <xf numFmtId="0" fontId="0" fillId="2" borderId="43" xfId="0" applyFill="1" applyBorder="1" applyAlignment="1" applyProtection="1">
      <alignment horizontal="center" vertical="top"/>
    </xf>
    <xf numFmtId="0" fontId="0" fillId="2" borderId="47" xfId="0" applyFill="1" applyBorder="1" applyAlignment="1" applyProtection="1">
      <alignment horizontal="center" vertical="top"/>
    </xf>
    <xf numFmtId="0" fontId="0" fillId="0" borderId="67" xfId="0" applyBorder="1" applyAlignment="1" applyProtection="1">
      <alignment horizontal="center" vertical="top"/>
      <protection locked="0"/>
    </xf>
    <xf numFmtId="0" fontId="0" fillId="0" borderId="72" xfId="0" applyBorder="1" applyAlignment="1" applyProtection="1">
      <alignment horizontal="center" vertical="top"/>
      <protection locked="0"/>
    </xf>
    <xf numFmtId="0" fontId="0" fillId="0" borderId="70" xfId="0" applyBorder="1" applyAlignment="1" applyProtection="1">
      <alignment horizontal="center" vertical="top"/>
      <protection locked="0"/>
    </xf>
    <xf numFmtId="0" fontId="0" fillId="0" borderId="64" xfId="0" applyBorder="1" applyAlignment="1" applyProtection="1">
      <alignment horizontal="center" vertical="top"/>
      <protection locked="0"/>
    </xf>
    <xf numFmtId="0" fontId="0" fillId="0" borderId="35" xfId="0" applyBorder="1" applyAlignment="1" applyProtection="1">
      <alignment horizontal="center" vertical="top"/>
      <protection locked="0"/>
    </xf>
    <xf numFmtId="0" fontId="2" fillId="18" borderId="41" xfId="0" applyFont="1" applyFill="1" applyBorder="1" applyAlignment="1" applyProtection="1">
      <alignment vertical="center" wrapText="1"/>
    </xf>
    <xf numFmtId="0" fontId="2" fillId="18" borderId="40" xfId="0" applyFont="1" applyFill="1" applyBorder="1" applyAlignment="1" applyProtection="1">
      <alignment vertical="center" wrapText="1"/>
    </xf>
    <xf numFmtId="0" fontId="0" fillId="2" borderId="36" xfId="0" applyFill="1" applyBorder="1" applyAlignment="1" applyProtection="1">
      <alignment horizontal="center" vertical="top"/>
    </xf>
    <xf numFmtId="0" fontId="0" fillId="2" borderId="72" xfId="0" applyFill="1" applyBorder="1" applyAlignment="1" applyProtection="1">
      <alignment horizontal="center" vertical="top"/>
    </xf>
    <xf numFmtId="0" fontId="6" fillId="12" borderId="70" xfId="0" applyFont="1" applyFill="1" applyBorder="1" applyAlignment="1" applyProtection="1">
      <alignment horizontal="left" vertical="top" wrapText="1"/>
      <protection locked="0"/>
    </xf>
    <xf numFmtId="0" fontId="0" fillId="2" borderId="70" xfId="0" applyFill="1" applyBorder="1" applyAlignment="1" applyProtection="1">
      <alignment horizontal="center" vertical="top"/>
    </xf>
    <xf numFmtId="0" fontId="0" fillId="2" borderId="64" xfId="0" applyFill="1" applyBorder="1" applyAlignment="1" applyProtection="1">
      <alignment horizontal="center" vertical="top"/>
    </xf>
    <xf numFmtId="0" fontId="0" fillId="0" borderId="36" xfId="0" applyBorder="1" applyAlignment="1" applyProtection="1">
      <alignment horizontal="center" vertical="top"/>
      <protection locked="0"/>
    </xf>
    <xf numFmtId="0" fontId="0" fillId="2" borderId="67" xfId="0" applyFill="1" applyBorder="1" applyAlignment="1" applyProtection="1">
      <alignment horizontal="center" vertical="top"/>
    </xf>
    <xf numFmtId="0" fontId="0" fillId="2" borderId="66" xfId="0" applyFill="1" applyBorder="1" applyAlignment="1" applyProtection="1">
      <alignment horizontal="center" vertical="top"/>
    </xf>
    <xf numFmtId="0" fontId="2" fillId="16" borderId="41" xfId="0" applyFont="1" applyFill="1" applyBorder="1" applyAlignment="1" applyProtection="1">
      <alignment horizontal="left" vertical="center" wrapText="1"/>
    </xf>
    <xf numFmtId="0" fontId="11" fillId="5" borderId="50" xfId="0" applyFont="1" applyFill="1" applyBorder="1" applyAlignment="1" applyProtection="1">
      <alignment horizontal="left" vertical="center" wrapText="1"/>
      <protection locked="0"/>
    </xf>
    <xf numFmtId="0" fontId="0" fillId="0" borderId="63" xfId="0" applyBorder="1" applyAlignment="1" applyProtection="1">
      <alignment horizontal="center" vertical="top"/>
      <protection locked="0"/>
    </xf>
    <xf numFmtId="0" fontId="2" fillId="11" borderId="49" xfId="0" applyFont="1" applyFill="1" applyBorder="1" applyAlignment="1" applyProtection="1">
      <alignment horizontal="right" vertical="center"/>
    </xf>
    <xf numFmtId="0" fontId="2" fillId="14" borderId="39" xfId="0" applyFont="1" applyFill="1" applyBorder="1" applyAlignment="1" applyProtection="1">
      <alignment horizontal="left" vertical="center"/>
    </xf>
    <xf numFmtId="0" fontId="2" fillId="14" borderId="71" xfId="0" applyFont="1" applyFill="1" applyBorder="1" applyAlignment="1" applyProtection="1">
      <alignment horizontal="left" vertical="center" wrapText="1"/>
    </xf>
    <xf numFmtId="0" fontId="2" fillId="12" borderId="24" xfId="0" applyFont="1" applyFill="1" applyBorder="1" applyAlignment="1" applyProtection="1">
      <alignment vertical="center"/>
    </xf>
    <xf numFmtId="0" fontId="2" fillId="12" borderId="21" xfId="0" applyFont="1" applyFill="1" applyBorder="1" applyAlignment="1" applyProtection="1">
      <alignment vertical="center"/>
    </xf>
    <xf numFmtId="0" fontId="11" fillId="5" borderId="28" xfId="0" applyFont="1" applyFill="1" applyBorder="1" applyAlignment="1" applyProtection="1">
      <alignment horizontal="left" vertical="center" wrapText="1"/>
      <protection locked="0"/>
    </xf>
    <xf numFmtId="0" fontId="2" fillId="18" borderId="41" xfId="0" applyFont="1" applyFill="1" applyBorder="1" applyAlignment="1" applyProtection="1">
      <alignment horizontal="left" vertical="center" wrapText="1"/>
    </xf>
    <xf numFmtId="0" fontId="0" fillId="0" borderId="47" xfId="0" applyBorder="1" applyAlignment="1" applyProtection="1">
      <alignment horizontal="center" vertical="top"/>
      <protection locked="0"/>
    </xf>
    <xf numFmtId="0" fontId="0" fillId="2" borderId="56" xfId="0" applyFill="1" applyBorder="1" applyAlignment="1" applyProtection="1">
      <alignment horizontal="center" vertical="top"/>
    </xf>
    <xf numFmtId="0" fontId="2" fillId="18" borderId="67" xfId="0" applyFont="1" applyFill="1" applyBorder="1" applyAlignment="1" applyProtection="1">
      <alignment horizontal="left" vertical="center" wrapText="1"/>
    </xf>
    <xf numFmtId="0" fontId="2" fillId="18" borderId="31" xfId="0" applyFont="1" applyFill="1" applyBorder="1" applyAlignment="1" applyProtection="1">
      <alignment horizontal="left" vertical="center"/>
    </xf>
    <xf numFmtId="0" fontId="2" fillId="8" borderId="41" xfId="0" applyFont="1" applyFill="1" applyBorder="1" applyAlignment="1" applyProtection="1">
      <alignment horizontal="left" vertical="center" wrapText="1"/>
    </xf>
    <xf numFmtId="0" fontId="2" fillId="8" borderId="36" xfId="0" applyFont="1" applyFill="1" applyBorder="1" applyAlignment="1" applyProtection="1">
      <alignment horizontal="left" vertical="center" wrapText="1"/>
    </xf>
    <xf numFmtId="0" fontId="2" fillId="8" borderId="67" xfId="0" applyFont="1" applyFill="1" applyBorder="1" applyAlignment="1" applyProtection="1">
      <alignment horizontal="left" vertical="center" wrapText="1"/>
    </xf>
    <xf numFmtId="0" fontId="2" fillId="8" borderId="23" xfId="0" applyFont="1" applyFill="1" applyBorder="1" applyAlignment="1" applyProtection="1">
      <alignment horizontal="left" vertical="center"/>
    </xf>
    <xf numFmtId="0" fontId="2" fillId="8" borderId="40" xfId="0" applyFont="1" applyFill="1" applyBorder="1" applyAlignment="1" applyProtection="1">
      <alignment horizontal="left" vertical="center" wrapText="1"/>
    </xf>
    <xf numFmtId="0" fontId="2" fillId="8" borderId="31" xfId="0" applyFont="1" applyFill="1" applyBorder="1" applyAlignment="1" applyProtection="1">
      <alignment horizontal="left" vertical="center"/>
    </xf>
    <xf numFmtId="0" fontId="2" fillId="8" borderId="39" xfId="0" applyFont="1" applyFill="1" applyBorder="1" applyAlignment="1" applyProtection="1">
      <alignment horizontal="left" vertical="center" wrapText="1"/>
    </xf>
    <xf numFmtId="0" fontId="2" fillId="8" borderId="71" xfId="0" applyFont="1" applyFill="1" applyBorder="1" applyAlignment="1" applyProtection="1">
      <alignment horizontal="left" vertical="center" wrapText="1"/>
    </xf>
    <xf numFmtId="0" fontId="2" fillId="8" borderId="56" xfId="0" applyFont="1" applyFill="1" applyBorder="1" applyAlignment="1" applyProtection="1">
      <alignment horizontal="left" vertical="center" wrapText="1"/>
    </xf>
    <xf numFmtId="0" fontId="2" fillId="9" borderId="25" xfId="0" applyFont="1" applyFill="1" applyBorder="1" applyAlignment="1" applyProtection="1">
      <alignment horizontal="left" vertical="center" wrapText="1"/>
    </xf>
    <xf numFmtId="0" fontId="2" fillId="9" borderId="45" xfId="0" applyFont="1" applyFill="1" applyBorder="1" applyAlignment="1" applyProtection="1">
      <alignment horizontal="left" vertical="center" wrapText="1"/>
    </xf>
    <xf numFmtId="0" fontId="2" fillId="7" borderId="16" xfId="0" applyFont="1" applyFill="1" applyBorder="1" applyAlignment="1" applyProtection="1">
      <alignment vertical="top"/>
    </xf>
    <xf numFmtId="0" fontId="2" fillId="7" borderId="27" xfId="0" applyFont="1" applyFill="1" applyBorder="1" applyAlignment="1" applyProtection="1">
      <alignment vertical="top"/>
    </xf>
    <xf numFmtId="0" fontId="8" fillId="7" borderId="49" xfId="0" applyFont="1" applyFill="1" applyBorder="1" applyAlignment="1" applyProtection="1">
      <alignment horizontal="right" vertical="center" wrapText="1"/>
    </xf>
    <xf numFmtId="0" fontId="0" fillId="2" borderId="35" xfId="0" applyFill="1" applyBorder="1" applyAlignment="1" applyProtection="1">
      <alignment horizontal="center" vertical="top"/>
    </xf>
    <xf numFmtId="0" fontId="2" fillId="20" borderId="41" xfId="0" applyFont="1" applyFill="1" applyBorder="1" applyAlignment="1" applyProtection="1">
      <alignment vertical="top" wrapText="1"/>
    </xf>
    <xf numFmtId="0" fontId="2" fillId="20" borderId="67" xfId="0" applyFont="1" applyFill="1" applyBorder="1" applyAlignment="1" applyProtection="1">
      <alignment vertical="top" wrapText="1"/>
    </xf>
    <xf numFmtId="0" fontId="2" fillId="0" borderId="14" xfId="0" applyFont="1" applyFill="1" applyBorder="1" applyAlignment="1" applyProtection="1">
      <alignment horizontal="center" vertical="center"/>
    </xf>
    <xf numFmtId="0" fontId="2" fillId="0" borderId="14" xfId="0" applyFont="1" applyFill="1" applyBorder="1" applyAlignment="1" applyProtection="1">
      <alignment vertical="top"/>
    </xf>
    <xf numFmtId="0" fontId="2" fillId="0" borderId="0" xfId="0" applyFont="1" applyFill="1" applyBorder="1" applyAlignment="1" applyProtection="1"/>
    <xf numFmtId="0" fontId="2" fillId="2" borderId="23" xfId="0" applyFont="1" applyFill="1" applyBorder="1" applyAlignment="1" applyProtection="1">
      <alignment horizontal="center"/>
    </xf>
    <xf numFmtId="0" fontId="0" fillId="3" borderId="31" xfId="0" applyFill="1" applyBorder="1" applyAlignment="1" applyProtection="1">
      <alignment horizontal="center"/>
    </xf>
    <xf numFmtId="0" fontId="0" fillId="3" borderId="6" xfId="0" applyFill="1" applyBorder="1" applyAlignment="1" applyProtection="1">
      <alignment horizontal="center"/>
    </xf>
    <xf numFmtId="0" fontId="0" fillId="3" borderId="32" xfId="0" applyFill="1" applyBorder="1" applyAlignment="1" applyProtection="1">
      <alignment horizontal="center"/>
    </xf>
    <xf numFmtId="0" fontId="0" fillId="0" borderId="14" xfId="0" applyBorder="1" applyAlignment="1" applyProtection="1">
      <alignment horizontal="center"/>
    </xf>
    <xf numFmtId="0" fontId="9" fillId="7" borderId="63" xfId="0" applyFont="1" applyFill="1" applyBorder="1" applyAlignment="1" applyProtection="1">
      <alignment vertical="top" wrapText="1"/>
      <protection locked="0"/>
    </xf>
    <xf numFmtId="0" fontId="0" fillId="0" borderId="56" xfId="0" applyBorder="1" applyAlignment="1" applyProtection="1">
      <alignment horizontal="center" vertical="top"/>
      <protection locked="0"/>
    </xf>
    <xf numFmtId="0" fontId="10" fillId="7" borderId="22" xfId="0" applyFont="1" applyFill="1" applyBorder="1" applyAlignment="1" applyProtection="1">
      <alignment vertical="top" wrapText="1"/>
      <protection locked="0"/>
    </xf>
    <xf numFmtId="0" fontId="10" fillId="7" borderId="56" xfId="0" applyFont="1" applyFill="1" applyBorder="1" applyAlignment="1" applyProtection="1">
      <alignment vertical="top" wrapText="1"/>
      <protection locked="0"/>
    </xf>
    <xf numFmtId="0" fontId="10" fillId="7" borderId="64" xfId="0" applyFont="1" applyFill="1" applyBorder="1" applyAlignment="1" applyProtection="1">
      <alignment vertical="top" wrapText="1"/>
      <protection locked="0"/>
    </xf>
    <xf numFmtId="0" fontId="6" fillId="21" borderId="56" xfId="0" applyFont="1" applyFill="1" applyBorder="1" applyAlignment="1" applyProtection="1">
      <alignment vertical="top" wrapText="1"/>
      <protection locked="0"/>
    </xf>
    <xf numFmtId="0" fontId="6" fillId="21" borderId="22" xfId="0" applyFont="1" applyFill="1" applyBorder="1" applyAlignment="1" applyProtection="1">
      <alignment vertical="top" wrapText="1"/>
      <protection locked="0"/>
    </xf>
    <xf numFmtId="0" fontId="6" fillId="21" borderId="71" xfId="0" applyFont="1" applyFill="1" applyBorder="1" applyAlignment="1" applyProtection="1">
      <alignment vertical="top" wrapText="1"/>
      <protection locked="0"/>
    </xf>
    <xf numFmtId="2" fontId="7" fillId="0" borderId="17" xfId="0" applyNumberFormat="1" applyFont="1" applyFill="1" applyBorder="1" applyAlignment="1" applyProtection="1">
      <alignment horizontal="center" vertical="center"/>
      <protection locked="0"/>
    </xf>
    <xf numFmtId="2" fontId="7" fillId="0" borderId="3" xfId="0" applyNumberFormat="1" applyFont="1" applyFill="1" applyBorder="1" applyAlignment="1" applyProtection="1">
      <alignment horizontal="center" vertical="center"/>
      <protection locked="0"/>
    </xf>
    <xf numFmtId="2" fontId="7" fillId="0" borderId="5" xfId="0" applyNumberFormat="1" applyFont="1" applyFill="1" applyBorder="1" applyAlignment="1" applyProtection="1">
      <alignment horizontal="center" vertical="center"/>
      <protection locked="0"/>
    </xf>
    <xf numFmtId="2" fontId="7" fillId="0" borderId="20" xfId="0" applyNumberFormat="1" applyFont="1" applyFill="1" applyBorder="1" applyAlignment="1" applyProtection="1">
      <alignment horizontal="center" vertical="center"/>
      <protection locked="0"/>
    </xf>
    <xf numFmtId="2" fontId="7" fillId="0" borderId="12" xfId="0" applyNumberFormat="1" applyFont="1" applyFill="1" applyBorder="1" applyAlignment="1" applyProtection="1">
      <alignment horizontal="center" vertical="center"/>
      <protection locked="0"/>
    </xf>
    <xf numFmtId="0" fontId="9" fillId="0" borderId="33" xfId="0" applyFont="1" applyBorder="1" applyAlignment="1" applyProtection="1">
      <alignment horizontal="left" vertical="center" wrapText="1"/>
      <protection locked="0"/>
    </xf>
    <xf numFmtId="0" fontId="9" fillId="0" borderId="47" xfId="0" applyFont="1" applyBorder="1" applyAlignment="1" applyProtection="1">
      <alignment horizontal="left" vertical="center" wrapText="1"/>
      <protection locked="0"/>
    </xf>
    <xf numFmtId="0" fontId="9" fillId="0" borderId="31" xfId="0" applyFont="1" applyBorder="1" applyAlignment="1" applyProtection="1">
      <alignment horizontal="left" vertical="center" wrapText="1"/>
      <protection locked="0"/>
    </xf>
    <xf numFmtId="0" fontId="9" fillId="0" borderId="6" xfId="0" applyFont="1" applyBorder="1" applyAlignment="1" applyProtection="1">
      <alignment horizontal="left" vertical="center" wrapText="1"/>
      <protection locked="0"/>
    </xf>
    <xf numFmtId="0" fontId="7" fillId="2" borderId="5" xfId="0" applyFont="1" applyFill="1" applyBorder="1" applyAlignment="1" applyProtection="1">
      <alignment horizontal="center" vertical="center"/>
    </xf>
    <xf numFmtId="0" fontId="7" fillId="23" borderId="4" xfId="0" applyFont="1" applyFill="1" applyBorder="1" applyAlignment="1" applyProtection="1">
      <alignment horizontal="left" vertical="center"/>
    </xf>
    <xf numFmtId="0" fontId="7" fillId="23" borderId="76" xfId="0" applyFont="1" applyFill="1" applyBorder="1" applyAlignment="1" applyProtection="1">
      <alignment horizontal="left" vertical="center"/>
    </xf>
    <xf numFmtId="0" fontId="7" fillId="23" borderId="5" xfId="0" applyFont="1" applyFill="1" applyBorder="1" applyAlignment="1" applyProtection="1">
      <alignment horizontal="left" vertical="center"/>
    </xf>
    <xf numFmtId="0" fontId="7" fillId="2" borderId="19" xfId="0" applyFont="1" applyFill="1" applyBorder="1" applyAlignment="1" applyProtection="1">
      <alignment horizontal="center" vertical="center"/>
    </xf>
    <xf numFmtId="2" fontId="2" fillId="2" borderId="57" xfId="0" applyNumberFormat="1" applyFont="1" applyFill="1" applyBorder="1" applyAlignment="1" applyProtection="1">
      <alignment horizontal="center" vertical="center"/>
    </xf>
    <xf numFmtId="0" fontId="12" fillId="0" borderId="0" xfId="0" applyFont="1" applyFill="1" applyBorder="1" applyAlignment="1" applyProtection="1">
      <alignment horizontal="center" vertical="center"/>
    </xf>
    <xf numFmtId="0" fontId="12" fillId="0" borderId="0" xfId="0" applyFont="1" applyFill="1" applyAlignment="1" applyProtection="1">
      <alignment horizontal="left" vertical="center"/>
    </xf>
    <xf numFmtId="0" fontId="4" fillId="30" borderId="1" xfId="0" applyFont="1" applyFill="1" applyBorder="1" applyAlignment="1" applyProtection="1">
      <alignment horizontal="left"/>
    </xf>
    <xf numFmtId="0" fontId="3" fillId="30" borderId="1" xfId="0" applyFont="1" applyFill="1" applyBorder="1" applyAlignment="1" applyProtection="1">
      <alignment horizontal="left" vertical="top" wrapText="1" indent="2"/>
    </xf>
    <xf numFmtId="0" fontId="12" fillId="6" borderId="21" xfId="0" applyFont="1" applyFill="1" applyBorder="1" applyAlignment="1" applyProtection="1">
      <alignment horizontal="left" vertical="center" wrapText="1"/>
    </xf>
    <xf numFmtId="0" fontId="0" fillId="0" borderId="15" xfId="0" applyBorder="1" applyAlignment="1" applyProtection="1">
      <alignment horizontal="center" wrapText="1"/>
    </xf>
    <xf numFmtId="0" fontId="2" fillId="4" borderId="28" xfId="0" applyFont="1" applyFill="1" applyBorder="1" applyAlignment="1" applyProtection="1">
      <alignment horizontal="center" wrapText="1"/>
    </xf>
    <xf numFmtId="0" fontId="7" fillId="0" borderId="33" xfId="0" applyFont="1" applyBorder="1" applyAlignment="1" applyProtection="1">
      <alignment horizontal="center" vertical="center" wrapText="1"/>
    </xf>
    <xf numFmtId="0" fontId="7" fillId="0" borderId="34" xfId="0" quotePrefix="1" applyFont="1" applyBorder="1" applyAlignment="1" applyProtection="1">
      <alignment horizontal="center" vertical="center" wrapText="1"/>
    </xf>
    <xf numFmtId="0" fontId="7" fillId="0" borderId="78" xfId="0" applyFont="1" applyBorder="1" applyAlignment="1" applyProtection="1">
      <alignment horizontal="center" vertical="center" wrapText="1"/>
    </xf>
    <xf numFmtId="0" fontId="22" fillId="30" borderId="28" xfId="0" applyFont="1" applyFill="1" applyBorder="1" applyAlignment="1" applyProtection="1">
      <alignment horizontal="center" vertical="center" wrapText="1"/>
    </xf>
    <xf numFmtId="0" fontId="2" fillId="4" borderId="45" xfId="0" applyFont="1" applyFill="1" applyBorder="1" applyAlignment="1" applyProtection="1">
      <alignment horizontal="center" vertical="center" wrapText="1"/>
    </xf>
    <xf numFmtId="0" fontId="22" fillId="30" borderId="45" xfId="0" applyFont="1" applyFill="1" applyBorder="1" applyAlignment="1" applyProtection="1">
      <alignment horizontal="center" vertical="center" wrapText="1"/>
    </xf>
    <xf numFmtId="0" fontId="0" fillId="0" borderId="56" xfId="0" applyBorder="1" applyAlignment="1" applyProtection="1">
      <alignment horizontal="center" vertical="center" wrapText="1"/>
    </xf>
    <xf numFmtId="0" fontId="0" fillId="0" borderId="47" xfId="0" applyBorder="1" applyAlignment="1" applyProtection="1">
      <alignment horizontal="center" vertical="center" wrapText="1"/>
    </xf>
    <xf numFmtId="0" fontId="7" fillId="0" borderId="72" xfId="0" quotePrefix="1" applyFont="1" applyBorder="1" applyAlignment="1" applyProtection="1">
      <alignment horizontal="center" vertical="center" wrapText="1"/>
    </xf>
    <xf numFmtId="0" fontId="22" fillId="30" borderId="8" xfId="0" applyFont="1" applyFill="1" applyBorder="1" applyAlignment="1" applyProtection="1">
      <alignment horizontal="center" vertical="center" wrapText="1"/>
    </xf>
    <xf numFmtId="0" fontId="2" fillId="28" borderId="11" xfId="0" applyFont="1" applyFill="1" applyBorder="1" applyAlignment="1" applyProtection="1">
      <alignment horizontal="center" vertical="center" wrapText="1"/>
    </xf>
    <xf numFmtId="0" fontId="2" fillId="29" borderId="12" xfId="0" applyFont="1" applyFill="1" applyBorder="1" applyAlignment="1" applyProtection="1">
      <alignment horizontal="center" vertical="center" wrapText="1"/>
    </xf>
    <xf numFmtId="0" fontId="2" fillId="27" borderId="12" xfId="0" applyFont="1" applyFill="1" applyBorder="1" applyAlignment="1" applyProtection="1">
      <alignment horizontal="center" vertical="center" wrapText="1"/>
    </xf>
    <xf numFmtId="0" fontId="2" fillId="10" borderId="12" xfId="0" applyFont="1" applyFill="1" applyBorder="1" applyAlignment="1" applyProtection="1">
      <alignment horizontal="center" vertical="center" wrapText="1"/>
    </xf>
    <xf numFmtId="0" fontId="2" fillId="0" borderId="44" xfId="0" applyFont="1" applyFill="1" applyBorder="1" applyAlignment="1" applyProtection="1">
      <alignment horizontal="center" vertical="center" wrapText="1"/>
    </xf>
    <xf numFmtId="2" fontId="7" fillId="0" borderId="0" xfId="0" quotePrefix="1" applyNumberFormat="1" applyFont="1" applyFill="1" applyAlignment="1" applyProtection="1">
      <alignment horizontal="center"/>
    </xf>
    <xf numFmtId="2" fontId="13" fillId="0" borderId="0" xfId="0" applyNumberFormat="1" applyFont="1" applyFill="1" applyAlignment="1" applyProtection="1">
      <alignment horizontal="left"/>
    </xf>
    <xf numFmtId="2" fontId="0" fillId="0" borderId="0" xfId="0" applyNumberFormat="1" applyFill="1" applyAlignment="1" applyProtection="1">
      <alignment horizontal="center"/>
    </xf>
    <xf numFmtId="2" fontId="0" fillId="0" borderId="0" xfId="0" applyNumberFormat="1" applyFill="1" applyBorder="1" applyAlignment="1" applyProtection="1">
      <alignment horizontal="center"/>
    </xf>
    <xf numFmtId="0" fontId="0" fillId="0" borderId="40" xfId="0" applyBorder="1" applyAlignment="1" applyProtection="1">
      <alignment horizontal="center"/>
    </xf>
    <xf numFmtId="0" fontId="7" fillId="2" borderId="77" xfId="0" applyFont="1" applyFill="1" applyBorder="1" applyAlignment="1" applyProtection="1">
      <alignment horizontal="center" vertical="center"/>
    </xf>
    <xf numFmtId="0" fontId="7" fillId="2" borderId="17" xfId="0" applyFont="1" applyFill="1" applyBorder="1" applyAlignment="1" applyProtection="1">
      <alignment horizontal="center" vertical="center"/>
    </xf>
    <xf numFmtId="0" fontId="2" fillId="15" borderId="21" xfId="0" applyFont="1" applyFill="1" applyBorder="1" applyAlignment="1" applyProtection="1">
      <alignment vertical="center"/>
    </xf>
    <xf numFmtId="0" fontId="2" fillId="13" borderId="21" xfId="0" applyFont="1" applyFill="1" applyBorder="1" applyAlignment="1" applyProtection="1">
      <alignment vertical="center"/>
    </xf>
    <xf numFmtId="0" fontId="2" fillId="17" borderId="21" xfId="0" applyFont="1" applyFill="1" applyBorder="1" applyAlignment="1" applyProtection="1">
      <alignment vertical="center"/>
    </xf>
    <xf numFmtId="0" fontId="2" fillId="9" borderId="21" xfId="0" applyFont="1" applyFill="1" applyBorder="1" applyAlignment="1" applyProtection="1">
      <alignment vertical="center"/>
    </xf>
    <xf numFmtId="0" fontId="2" fillId="22" borderId="21" xfId="0" applyFont="1" applyFill="1" applyBorder="1" applyAlignment="1" applyProtection="1">
      <alignment horizontal="left" vertical="center"/>
    </xf>
    <xf numFmtId="0" fontId="7" fillId="2" borderId="79" xfId="0" applyFont="1" applyFill="1" applyBorder="1" applyAlignment="1" applyProtection="1">
      <alignment horizontal="center" vertical="center"/>
    </xf>
    <xf numFmtId="0" fontId="12" fillId="0" borderId="0" xfId="0" applyFont="1" applyFill="1" applyProtection="1"/>
    <xf numFmtId="0" fontId="7" fillId="2" borderId="14" xfId="0" applyFont="1" applyFill="1" applyBorder="1" applyAlignment="1" applyProtection="1">
      <alignment horizontal="center" vertical="center"/>
    </xf>
    <xf numFmtId="0" fontId="0" fillId="0" borderId="74" xfId="0" applyBorder="1" applyAlignment="1" applyProtection="1">
      <alignment horizontal="center" vertical="top"/>
      <protection locked="0"/>
    </xf>
    <xf numFmtId="0" fontId="0" fillId="2" borderId="57" xfId="0" applyFill="1" applyBorder="1" applyAlignment="1" applyProtection="1">
      <alignment horizontal="center" vertical="top"/>
    </xf>
    <xf numFmtId="0" fontId="2" fillId="32" borderId="40" xfId="0" applyFont="1" applyFill="1" applyBorder="1" applyAlignment="1" applyProtection="1">
      <alignment horizontal="left" vertical="center" wrapText="1"/>
    </xf>
    <xf numFmtId="0" fontId="2" fillId="32" borderId="23" xfId="0" applyFont="1" applyFill="1" applyBorder="1" applyAlignment="1" applyProtection="1">
      <alignment horizontal="left" vertical="center"/>
    </xf>
    <xf numFmtId="0" fontId="2" fillId="24" borderId="41" xfId="0" applyFont="1" applyFill="1" applyBorder="1" applyAlignment="1" applyProtection="1">
      <alignment vertical="top" wrapText="1"/>
    </xf>
    <xf numFmtId="0" fontId="2" fillId="24" borderId="67" xfId="0" applyFont="1" applyFill="1" applyBorder="1" applyAlignment="1" applyProtection="1">
      <alignment vertical="top" wrapText="1"/>
    </xf>
    <xf numFmtId="0" fontId="6" fillId="33" borderId="56" xfId="0" applyFont="1" applyFill="1" applyBorder="1" applyAlignment="1" applyProtection="1">
      <alignment vertical="top" wrapText="1"/>
      <protection locked="0"/>
    </xf>
    <xf numFmtId="0" fontId="2" fillId="33" borderId="49" xfId="0" applyFont="1" applyFill="1" applyBorder="1" applyAlignment="1" applyProtection="1">
      <alignment vertical="top"/>
    </xf>
    <xf numFmtId="0" fontId="6" fillId="33" borderId="64" xfId="0" applyFont="1" applyFill="1" applyBorder="1" applyAlignment="1" applyProtection="1">
      <alignment vertical="top" wrapText="1"/>
      <protection locked="0"/>
    </xf>
    <xf numFmtId="0" fontId="7" fillId="32" borderId="27" xfId="0" applyFont="1" applyFill="1" applyBorder="1" applyAlignment="1" applyProtection="1">
      <alignment vertical="center"/>
    </xf>
    <xf numFmtId="2" fontId="7" fillId="32" borderId="27" xfId="0" applyNumberFormat="1" applyFont="1" applyFill="1" applyBorder="1" applyAlignment="1" applyProtection="1">
      <alignment horizontal="center" vertical="center"/>
    </xf>
    <xf numFmtId="0" fontId="7" fillId="32" borderId="15" xfId="0" applyFont="1" applyFill="1" applyBorder="1" applyAlignment="1" applyProtection="1">
      <alignment horizontal="center" vertical="center"/>
    </xf>
    <xf numFmtId="0" fontId="7" fillId="24" borderId="14" xfId="0" applyFont="1" applyFill="1" applyBorder="1" applyAlignment="1" applyProtection="1">
      <alignment horizontal="right" vertical="center"/>
    </xf>
    <xf numFmtId="0" fontId="7" fillId="2" borderId="15" xfId="0" applyFont="1" applyFill="1" applyBorder="1" applyAlignment="1" applyProtection="1">
      <alignment vertical="center"/>
    </xf>
    <xf numFmtId="0" fontId="7" fillId="24" borderId="4" xfId="0" applyFont="1" applyFill="1" applyBorder="1" applyAlignment="1" applyProtection="1">
      <alignment horizontal="left" vertical="center" wrapText="1"/>
    </xf>
    <xf numFmtId="0" fontId="7" fillId="24" borderId="17" xfId="0" applyFont="1" applyFill="1" applyBorder="1" applyAlignment="1" applyProtection="1">
      <alignment horizontal="left" vertical="center" wrapText="1"/>
    </xf>
    <xf numFmtId="0" fontId="7" fillId="24" borderId="20" xfId="0" applyFont="1" applyFill="1" applyBorder="1" applyAlignment="1" applyProtection="1">
      <alignment horizontal="left" vertical="center" wrapText="1"/>
    </xf>
    <xf numFmtId="0" fontId="2" fillId="32" borderId="16" xfId="0" applyFont="1" applyFill="1" applyBorder="1" applyAlignment="1" applyProtection="1">
      <alignment horizontal="left" vertical="center" wrapText="1"/>
    </xf>
    <xf numFmtId="0" fontId="0" fillId="3" borderId="68" xfId="0" applyFill="1" applyBorder="1" applyAlignment="1" applyProtection="1">
      <alignment horizontal="center"/>
    </xf>
    <xf numFmtId="0" fontId="6" fillId="10" borderId="66" xfId="0" applyFont="1" applyFill="1" applyBorder="1" applyAlignment="1" applyProtection="1">
      <alignment horizontal="center" vertical="center"/>
    </xf>
    <xf numFmtId="0" fontId="6" fillId="33" borderId="22" xfId="0" applyFont="1" applyFill="1" applyBorder="1" applyAlignment="1" applyProtection="1">
      <alignment vertical="top" wrapText="1"/>
    </xf>
    <xf numFmtId="0" fontId="6" fillId="33" borderId="22" xfId="0" applyFont="1" applyFill="1" applyBorder="1" applyProtection="1"/>
    <xf numFmtId="0" fontId="6" fillId="0" borderId="0" xfId="0" applyFont="1" applyFill="1" applyProtection="1"/>
    <xf numFmtId="0" fontId="7" fillId="0" borderId="0" xfId="0" applyFont="1" applyAlignment="1" applyProtection="1">
      <alignment vertical="top"/>
    </xf>
    <xf numFmtId="0" fontId="0" fillId="0" borderId="66" xfId="0" applyBorder="1" applyProtection="1"/>
    <xf numFmtId="0" fontId="2" fillId="8" borderId="38" xfId="0" applyFont="1" applyFill="1" applyBorder="1" applyAlignment="1" applyProtection="1">
      <alignment horizontal="left" vertical="center"/>
    </xf>
    <xf numFmtId="2" fontId="0" fillId="30" borderId="30" xfId="0" applyNumberFormat="1" applyFill="1" applyBorder="1" applyAlignment="1" applyProtection="1">
      <alignment horizontal="center" vertical="center"/>
    </xf>
    <xf numFmtId="0" fontId="2" fillId="30" borderId="18" xfId="0" applyFont="1" applyFill="1" applyBorder="1" applyAlignment="1" applyProtection="1">
      <alignment horizontal="center" vertical="center"/>
    </xf>
    <xf numFmtId="2" fontId="0" fillId="30" borderId="33" xfId="0" applyNumberFormat="1" applyFill="1" applyBorder="1" applyAlignment="1" applyProtection="1">
      <alignment horizontal="center" vertical="center"/>
    </xf>
    <xf numFmtId="0" fontId="2" fillId="30" borderId="12" xfId="0" applyFont="1" applyFill="1" applyBorder="1" applyAlignment="1" applyProtection="1">
      <alignment horizontal="center" vertical="center"/>
    </xf>
    <xf numFmtId="2" fontId="0" fillId="30" borderId="59" xfId="0" applyNumberFormat="1" applyFill="1" applyBorder="1" applyAlignment="1" applyProtection="1">
      <alignment horizontal="center" vertical="center"/>
    </xf>
    <xf numFmtId="2" fontId="0" fillId="30" borderId="34" xfId="0" applyNumberFormat="1" applyFill="1" applyBorder="1" applyAlignment="1" applyProtection="1">
      <alignment horizontal="center" vertical="center"/>
    </xf>
    <xf numFmtId="0" fontId="2" fillId="30" borderId="44" xfId="0" applyFont="1" applyFill="1" applyBorder="1" applyAlignment="1" applyProtection="1">
      <alignment horizontal="center" vertical="center"/>
    </xf>
    <xf numFmtId="2" fontId="6" fillId="4" borderId="4" xfId="0" applyNumberFormat="1" applyFont="1" applyFill="1" applyBorder="1" applyAlignment="1" applyProtection="1">
      <alignment horizontal="center" vertical="center"/>
    </xf>
    <xf numFmtId="2" fontId="6" fillId="4" borderId="3" xfId="0" applyNumberFormat="1" applyFont="1" applyFill="1" applyBorder="1" applyAlignment="1" applyProtection="1">
      <alignment horizontal="center" vertical="center"/>
    </xf>
    <xf numFmtId="2" fontId="6" fillId="4" borderId="52" xfId="0" applyNumberFormat="1" applyFont="1" applyFill="1" applyBorder="1" applyAlignment="1" applyProtection="1">
      <alignment horizontal="center" vertical="center"/>
    </xf>
    <xf numFmtId="0" fontId="2" fillId="2" borderId="54" xfId="0" applyFont="1" applyFill="1" applyBorder="1" applyAlignment="1" applyProtection="1">
      <alignment vertical="center"/>
    </xf>
    <xf numFmtId="0" fontId="2" fillId="5" borderId="57" xfId="0" applyFont="1" applyFill="1" applyBorder="1" applyAlignment="1" applyProtection="1">
      <alignment horizontal="center" vertical="center"/>
      <protection locked="0"/>
    </xf>
    <xf numFmtId="0" fontId="11" fillId="5" borderId="57" xfId="0" applyFont="1" applyFill="1" applyBorder="1" applyAlignment="1" applyProtection="1">
      <alignment horizontal="left" vertical="center" wrapText="1"/>
      <protection locked="0"/>
    </xf>
    <xf numFmtId="0" fontId="11" fillId="5" borderId="58" xfId="0" applyFont="1" applyFill="1" applyBorder="1" applyAlignment="1" applyProtection="1">
      <alignment horizontal="left" vertical="center" wrapText="1"/>
      <protection locked="0"/>
    </xf>
    <xf numFmtId="0" fontId="2" fillId="4" borderId="25" xfId="0" applyFont="1" applyFill="1" applyBorder="1" applyAlignment="1" applyProtection="1">
      <alignment vertical="center"/>
    </xf>
    <xf numFmtId="0" fontId="2" fillId="4" borderId="24" xfId="0" applyFont="1" applyFill="1" applyBorder="1" applyProtection="1"/>
    <xf numFmtId="0" fontId="8" fillId="30" borderId="38" xfId="0" applyFont="1" applyFill="1" applyBorder="1" applyAlignment="1" applyProtection="1">
      <alignment horizontal="center" vertical="center"/>
    </xf>
    <xf numFmtId="0" fontId="8" fillId="30" borderId="42" xfId="0" applyFont="1" applyFill="1" applyBorder="1" applyAlignment="1" applyProtection="1">
      <alignment horizontal="center" vertical="center"/>
    </xf>
    <xf numFmtId="0" fontId="8" fillId="30" borderId="53" xfId="0" applyFont="1" applyFill="1" applyBorder="1" applyAlignment="1" applyProtection="1">
      <alignment horizontal="center" vertical="center"/>
    </xf>
    <xf numFmtId="2" fontId="7" fillId="30" borderId="31" xfId="0" applyNumberFormat="1" applyFont="1" applyFill="1" applyBorder="1" applyAlignment="1" applyProtection="1">
      <alignment horizontal="center" vertical="center"/>
    </xf>
    <xf numFmtId="0" fontId="7" fillId="30" borderId="4" xfId="0" applyFont="1" applyFill="1" applyBorder="1" applyAlignment="1" applyProtection="1">
      <alignment horizontal="center" vertical="center"/>
    </xf>
    <xf numFmtId="0" fontId="7" fillId="30" borderId="10" xfId="0" applyFont="1" applyFill="1" applyBorder="1" applyAlignment="1" applyProtection="1">
      <alignment horizontal="center" vertical="center"/>
    </xf>
    <xf numFmtId="2" fontId="7" fillId="30" borderId="6" xfId="0" applyNumberFormat="1" applyFont="1" applyFill="1" applyBorder="1" applyAlignment="1" applyProtection="1">
      <alignment horizontal="center" vertical="center"/>
    </xf>
    <xf numFmtId="0" fontId="7" fillId="30" borderId="19" xfId="0" applyFont="1" applyFill="1" applyBorder="1" applyAlignment="1" applyProtection="1">
      <alignment horizontal="center" vertical="center"/>
    </xf>
    <xf numFmtId="0" fontId="7" fillId="30" borderId="12" xfId="0" applyFont="1" applyFill="1" applyBorder="1" applyAlignment="1" applyProtection="1">
      <alignment horizontal="center" vertical="center"/>
    </xf>
    <xf numFmtId="0" fontId="7" fillId="30" borderId="3" xfId="0" applyFont="1" applyFill="1" applyBorder="1" applyAlignment="1" applyProtection="1">
      <alignment horizontal="center" vertical="center"/>
    </xf>
    <xf numFmtId="2" fontId="7" fillId="30" borderId="7" xfId="0" applyNumberFormat="1" applyFont="1" applyFill="1" applyBorder="1" applyAlignment="1" applyProtection="1">
      <alignment horizontal="center" vertical="center"/>
    </xf>
    <xf numFmtId="0" fontId="7" fillId="30" borderId="48" xfId="0" applyFont="1" applyFill="1" applyBorder="1" applyAlignment="1" applyProtection="1">
      <alignment horizontal="center" vertical="center"/>
    </xf>
    <xf numFmtId="2" fontId="7" fillId="30" borderId="77" xfId="0" quotePrefix="1" applyNumberFormat="1" applyFont="1" applyFill="1" applyBorder="1" applyAlignment="1" applyProtection="1">
      <alignment horizontal="center"/>
    </xf>
    <xf numFmtId="0" fontId="7" fillId="30" borderId="15" xfId="0" applyFont="1" applyFill="1" applyBorder="1" applyAlignment="1" applyProtection="1">
      <alignment horizontal="center" vertical="center"/>
    </xf>
    <xf numFmtId="0" fontId="2" fillId="30" borderId="25" xfId="0" applyFont="1" applyFill="1" applyBorder="1" applyAlignment="1" applyProtection="1">
      <alignment vertical="center"/>
    </xf>
    <xf numFmtId="0" fontId="2" fillId="30" borderId="27" xfId="0" applyFont="1" applyFill="1" applyBorder="1" applyAlignment="1" applyProtection="1">
      <alignment vertical="center"/>
    </xf>
    <xf numFmtId="2" fontId="7" fillId="30" borderId="17" xfId="0" applyNumberFormat="1" applyFont="1" applyFill="1" applyBorder="1" applyAlignment="1" applyProtection="1">
      <alignment horizontal="center" vertical="center"/>
    </xf>
    <xf numFmtId="0" fontId="7" fillId="30" borderId="9" xfId="0" applyFont="1" applyFill="1" applyBorder="1" applyAlignment="1" applyProtection="1">
      <alignment horizontal="center" vertical="center"/>
    </xf>
    <xf numFmtId="2" fontId="7" fillId="30" borderId="3" xfId="0" applyNumberFormat="1" applyFont="1" applyFill="1" applyBorder="1" applyAlignment="1" applyProtection="1">
      <alignment horizontal="center" vertical="center"/>
    </xf>
    <xf numFmtId="2" fontId="7" fillId="30" borderId="5" xfId="0" applyNumberFormat="1" applyFont="1" applyFill="1" applyBorder="1" applyAlignment="1" applyProtection="1">
      <alignment horizontal="center" vertical="center"/>
    </xf>
    <xf numFmtId="2" fontId="7" fillId="30" borderId="0" xfId="0" quotePrefix="1" applyNumberFormat="1" applyFont="1" applyFill="1" applyAlignment="1" applyProtection="1">
      <alignment horizontal="center"/>
    </xf>
    <xf numFmtId="0" fontId="7" fillId="30" borderId="77" xfId="0" applyFont="1" applyFill="1" applyBorder="1" applyAlignment="1" applyProtection="1">
      <alignment horizontal="center" vertical="center"/>
    </xf>
    <xf numFmtId="0" fontId="7" fillId="30" borderId="76" xfId="0" applyFont="1" applyFill="1" applyBorder="1" applyAlignment="1" applyProtection="1">
      <alignment horizontal="center" vertical="center"/>
    </xf>
    <xf numFmtId="0" fontId="7" fillId="30" borderId="36" xfId="0" applyFont="1" applyFill="1" applyBorder="1" applyAlignment="1" applyProtection="1">
      <alignment horizontal="center" vertical="center"/>
    </xf>
    <xf numFmtId="0" fontId="7" fillId="30" borderId="5" xfId="0" applyFont="1" applyFill="1" applyBorder="1" applyAlignment="1" applyProtection="1">
      <alignment horizontal="center" vertical="center"/>
    </xf>
    <xf numFmtId="0" fontId="7" fillId="30" borderId="17" xfId="0" applyFont="1" applyFill="1" applyBorder="1" applyAlignment="1" applyProtection="1">
      <alignment horizontal="center" vertical="center"/>
    </xf>
    <xf numFmtId="2" fontId="7" fillId="30" borderId="40" xfId="0" quotePrefix="1" applyNumberFormat="1" applyFont="1" applyFill="1" applyBorder="1" applyAlignment="1" applyProtection="1">
      <alignment horizontal="center"/>
    </xf>
    <xf numFmtId="0" fontId="7" fillId="30" borderId="27" xfId="0" applyFont="1" applyFill="1" applyBorder="1" applyAlignment="1" applyProtection="1">
      <alignment horizontal="center" vertical="center"/>
    </xf>
    <xf numFmtId="2" fontId="7" fillId="30" borderId="10" xfId="0" quotePrefix="1" applyNumberFormat="1" applyFont="1" applyFill="1" applyBorder="1" applyAlignment="1" applyProtection="1">
      <alignment horizontal="center"/>
    </xf>
    <xf numFmtId="2" fontId="7" fillId="30" borderId="60" xfId="0" quotePrefix="1" applyNumberFormat="1" applyFont="1" applyFill="1" applyBorder="1" applyAlignment="1" applyProtection="1">
      <alignment horizontal="center"/>
    </xf>
    <xf numFmtId="2" fontId="7" fillId="30" borderId="13" xfId="0" quotePrefix="1" applyNumberFormat="1" applyFont="1" applyFill="1" applyBorder="1" applyAlignment="1" applyProtection="1">
      <alignment horizontal="center"/>
    </xf>
    <xf numFmtId="2" fontId="2" fillId="30" borderId="25" xfId="0" applyNumberFormat="1" applyFont="1" applyFill="1" applyBorder="1" applyAlignment="1" applyProtection="1">
      <alignment horizontal="left" vertical="center"/>
    </xf>
    <xf numFmtId="0" fontId="2" fillId="30" borderId="25" xfId="0" applyFont="1" applyFill="1" applyBorder="1" applyAlignment="1" applyProtection="1">
      <alignment horizontal="left" vertical="center"/>
    </xf>
    <xf numFmtId="2" fontId="7" fillId="30" borderId="19" xfId="0" applyNumberFormat="1" applyFont="1" applyFill="1" applyBorder="1" applyAlignment="1" applyProtection="1">
      <alignment horizontal="center" vertical="center"/>
    </xf>
    <xf numFmtId="0" fontId="7" fillId="30" borderId="1" xfId="0" applyFont="1" applyFill="1" applyBorder="1" applyAlignment="1" applyProtection="1">
      <alignment horizontal="center" vertical="center"/>
    </xf>
    <xf numFmtId="0" fontId="2" fillId="4" borderId="24" xfId="0" applyFont="1" applyFill="1" applyBorder="1" applyAlignment="1" applyProtection="1">
      <alignment horizontal="left" vertical="center"/>
    </xf>
    <xf numFmtId="14" fontId="2" fillId="4" borderId="21" xfId="0" quotePrefix="1" applyNumberFormat="1" applyFont="1" applyFill="1" applyBorder="1" applyAlignment="1" applyProtection="1">
      <alignment horizontal="left" vertical="center"/>
    </xf>
    <xf numFmtId="0" fontId="2" fillId="4" borderId="24" xfId="0" applyFont="1" applyFill="1" applyBorder="1" applyAlignment="1" applyProtection="1">
      <alignment horizontal="center" vertical="center"/>
    </xf>
    <xf numFmtId="0" fontId="16" fillId="4" borderId="24" xfId="0" applyFont="1" applyFill="1" applyBorder="1" applyAlignment="1" applyProtection="1">
      <alignment horizontal="left"/>
    </xf>
    <xf numFmtId="0" fontId="21" fillId="4" borderId="21" xfId="0" applyFont="1" applyFill="1" applyBorder="1" applyProtection="1"/>
    <xf numFmtId="0" fontId="0" fillId="4" borderId="0" xfId="0" applyFill="1" applyBorder="1" applyAlignment="1" applyProtection="1">
      <alignment horizontal="center"/>
    </xf>
    <xf numFmtId="0" fontId="0" fillId="4" borderId="24" xfId="0" applyFill="1" applyBorder="1" applyProtection="1"/>
    <xf numFmtId="0" fontId="0" fillId="4" borderId="25" xfId="0" applyFill="1" applyBorder="1" applyProtection="1"/>
    <xf numFmtId="0" fontId="18" fillId="4" borderId="22" xfId="0" applyFont="1" applyFill="1" applyBorder="1" applyAlignment="1" applyProtection="1">
      <alignment horizontal="center"/>
    </xf>
    <xf numFmtId="0" fontId="2" fillId="4" borderId="8" xfId="0" applyFont="1" applyFill="1" applyBorder="1" applyAlignment="1" applyProtection="1">
      <alignment horizontal="center" vertical="center"/>
    </xf>
    <xf numFmtId="0" fontId="6" fillId="4" borderId="22" xfId="0" applyFont="1" applyFill="1" applyBorder="1" applyAlignment="1" applyProtection="1">
      <alignment vertical="center"/>
    </xf>
    <xf numFmtId="0" fontId="6" fillId="30" borderId="22" xfId="0" applyFont="1" applyFill="1" applyBorder="1" applyAlignment="1" applyProtection="1">
      <alignment vertical="center"/>
    </xf>
    <xf numFmtId="0" fontId="6" fillId="30" borderId="35" xfId="0" applyFont="1" applyFill="1" applyBorder="1" applyAlignment="1" applyProtection="1">
      <alignment vertical="center"/>
    </xf>
    <xf numFmtId="0" fontId="6" fillId="30" borderId="22" xfId="0" applyFont="1" applyFill="1" applyBorder="1" applyAlignment="1" applyProtection="1">
      <alignment vertical="top" wrapText="1"/>
    </xf>
    <xf numFmtId="0" fontId="18" fillId="30" borderId="22" xfId="0" applyFont="1" applyFill="1" applyBorder="1" applyAlignment="1" applyProtection="1">
      <alignment vertical="center"/>
    </xf>
    <xf numFmtId="0" fontId="6" fillId="30" borderId="22" xfId="0" applyFont="1" applyFill="1" applyBorder="1" applyProtection="1"/>
    <xf numFmtId="0" fontId="6" fillId="30" borderId="22" xfId="0" applyFont="1" applyFill="1" applyBorder="1" applyAlignment="1" applyProtection="1">
      <alignment horizontal="left" vertical="center" wrapText="1"/>
    </xf>
    <xf numFmtId="0" fontId="17" fillId="30" borderId="22" xfId="0" applyFont="1" applyFill="1" applyBorder="1" applyAlignment="1" applyProtection="1">
      <alignment vertical="center"/>
    </xf>
    <xf numFmtId="0" fontId="6" fillId="30" borderId="47" xfId="0" applyFont="1" applyFill="1" applyBorder="1" applyProtection="1"/>
    <xf numFmtId="0" fontId="6" fillId="30" borderId="63" xfId="0" applyFont="1" applyFill="1" applyBorder="1" applyProtection="1"/>
    <xf numFmtId="0" fontId="6" fillId="30" borderId="22" xfId="0" applyFont="1" applyFill="1" applyBorder="1" applyAlignment="1" applyProtection="1">
      <alignment vertical="top"/>
    </xf>
    <xf numFmtId="0" fontId="6" fillId="30" borderId="47" xfId="0" applyFont="1" applyFill="1" applyBorder="1" applyAlignment="1" applyProtection="1">
      <alignment vertical="top"/>
    </xf>
    <xf numFmtId="0" fontId="4" fillId="30" borderId="2" xfId="0" applyFont="1" applyFill="1" applyBorder="1" applyAlignment="1" applyProtection="1">
      <alignment horizontal="left" vertical="top"/>
    </xf>
    <xf numFmtId="0" fontId="7" fillId="0" borderId="2" xfId="0" applyFont="1" applyBorder="1" applyAlignment="1" applyProtection="1">
      <alignment horizontal="center" vertical="top"/>
    </xf>
    <xf numFmtId="0" fontId="2" fillId="2" borderId="22" xfId="0" applyFont="1" applyFill="1" applyBorder="1" applyAlignment="1" applyProtection="1">
      <alignment horizontal="center" vertical="center"/>
    </xf>
    <xf numFmtId="0" fontId="12" fillId="6" borderId="8" xfId="0" applyFont="1" applyFill="1" applyBorder="1" applyAlignment="1" applyProtection="1">
      <alignment horizontal="center" vertical="center"/>
    </xf>
    <xf numFmtId="0" fontId="3" fillId="0" borderId="58" xfId="0" applyFont="1" applyBorder="1" applyAlignment="1" applyProtection="1">
      <alignment horizontal="left" vertical="top" wrapText="1" indent="2"/>
    </xf>
    <xf numFmtId="0" fontId="0" fillId="0" borderId="82" xfId="0" applyBorder="1" applyAlignment="1" applyProtection="1">
      <alignment horizontal="center" vertical="top"/>
    </xf>
    <xf numFmtId="0" fontId="3" fillId="0" borderId="83" xfId="0" applyFont="1" applyBorder="1" applyAlignment="1" applyProtection="1">
      <alignment horizontal="left" vertical="top" wrapText="1" indent="2"/>
    </xf>
    <xf numFmtId="0" fontId="2" fillId="24" borderId="31" xfId="0" applyFont="1" applyFill="1" applyBorder="1" applyAlignment="1" applyProtection="1">
      <alignment vertical="center"/>
    </xf>
    <xf numFmtId="0" fontId="2" fillId="23" borderId="31" xfId="0" applyFont="1" applyFill="1" applyBorder="1" applyAlignment="1" applyProtection="1">
      <alignment vertical="center"/>
    </xf>
    <xf numFmtId="0" fontId="2" fillId="20" borderId="31" xfId="0" applyFont="1" applyFill="1" applyBorder="1" applyAlignment="1" applyProtection="1">
      <alignment vertical="center"/>
    </xf>
    <xf numFmtId="0" fontId="2" fillId="16" borderId="0" xfId="0" applyFont="1" applyFill="1" applyAlignment="1" applyProtection="1">
      <alignment horizontal="left" vertical="center"/>
    </xf>
    <xf numFmtId="0" fontId="16" fillId="4" borderId="24" xfId="0" applyFont="1" applyFill="1" applyBorder="1" applyAlignment="1" applyProtection="1">
      <alignment vertical="center"/>
    </xf>
    <xf numFmtId="0" fontId="7" fillId="30" borderId="79" xfId="0" applyFont="1" applyFill="1" applyBorder="1" applyAlignment="1" applyProtection="1">
      <alignment horizontal="center" vertical="center"/>
    </xf>
    <xf numFmtId="0" fontId="0" fillId="4" borderId="2" xfId="0" applyFill="1" applyBorder="1" applyProtection="1"/>
    <xf numFmtId="0" fontId="0" fillId="4" borderId="0" xfId="0" applyFill="1" applyBorder="1" applyProtection="1"/>
    <xf numFmtId="0" fontId="7" fillId="0" borderId="10" xfId="0" applyFont="1" applyFill="1" applyBorder="1" applyAlignment="1" applyProtection="1">
      <alignment vertical="center"/>
      <protection locked="0"/>
    </xf>
    <xf numFmtId="0" fontId="7" fillId="0" borderId="4" xfId="0" applyFont="1" applyFill="1" applyBorder="1" applyAlignment="1" applyProtection="1">
      <alignment vertical="center"/>
      <protection locked="0"/>
    </xf>
    <xf numFmtId="0" fontId="7" fillId="0" borderId="9" xfId="0" applyFont="1" applyFill="1" applyBorder="1" applyAlignment="1" applyProtection="1">
      <alignment vertical="center"/>
      <protection locked="0"/>
    </xf>
    <xf numFmtId="0" fontId="7" fillId="0" borderId="60" xfId="0" applyFont="1" applyFill="1" applyBorder="1" applyAlignment="1" applyProtection="1">
      <alignment vertical="center"/>
      <protection locked="0"/>
    </xf>
    <xf numFmtId="0" fontId="7" fillId="0" borderId="17" xfId="0" applyFont="1" applyFill="1" applyBorder="1" applyAlignment="1" applyProtection="1">
      <alignment vertical="center"/>
      <protection locked="0"/>
    </xf>
    <xf numFmtId="0" fontId="7" fillId="0" borderId="76" xfId="0" applyFont="1" applyFill="1" applyBorder="1" applyAlignment="1" applyProtection="1">
      <alignment vertical="center"/>
      <protection locked="0"/>
    </xf>
    <xf numFmtId="0" fontId="7" fillId="0" borderId="13" xfId="0" applyFont="1" applyFill="1" applyBorder="1" applyAlignment="1" applyProtection="1">
      <alignment vertical="center"/>
      <protection locked="0"/>
    </xf>
    <xf numFmtId="0" fontId="7" fillId="0" borderId="20"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7" fillId="0" borderId="82" xfId="0" applyFont="1" applyBorder="1" applyAlignment="1" applyProtection="1">
      <alignment horizontal="center" vertical="top"/>
    </xf>
    <xf numFmtId="0" fontId="0" fillId="0" borderId="0" xfId="0" applyFill="1" applyProtection="1"/>
    <xf numFmtId="0" fontId="20" fillId="0" borderId="25" xfId="0" applyFont="1" applyFill="1" applyBorder="1" applyAlignment="1" applyProtection="1">
      <alignment horizontal="left" vertical="center"/>
      <protection locked="0"/>
    </xf>
    <xf numFmtId="0" fontId="20" fillId="0" borderId="21" xfId="0" applyFont="1" applyFill="1" applyBorder="1" applyAlignment="1" applyProtection="1">
      <alignment horizontal="left" vertical="center"/>
      <protection locked="0"/>
    </xf>
    <xf numFmtId="0" fontId="22" fillId="0" borderId="25" xfId="0" applyFont="1" applyBorder="1" applyAlignment="1" applyProtection="1">
      <alignment horizontal="left"/>
      <protection locked="0"/>
    </xf>
    <xf numFmtId="0" fontId="22" fillId="0" borderId="21" xfId="0" applyFont="1" applyBorder="1" applyAlignment="1" applyProtection="1">
      <alignment horizontal="left"/>
      <protection locked="0"/>
    </xf>
    <xf numFmtId="14" fontId="2" fillId="0" borderId="45" xfId="0" quotePrefix="1" applyNumberFormat="1" applyFont="1" applyFill="1" applyBorder="1" applyAlignment="1" applyProtection="1">
      <alignment horizontal="center" vertical="center"/>
      <protection locked="0"/>
    </xf>
    <xf numFmtId="14" fontId="2" fillId="0" borderId="28" xfId="0" applyNumberFormat="1" applyFont="1" applyFill="1" applyBorder="1" applyAlignment="1" applyProtection="1">
      <alignment horizontal="center" vertical="center"/>
      <protection locked="0"/>
    </xf>
    <xf numFmtId="0" fontId="2" fillId="2" borderId="18" xfId="0" applyFont="1" applyFill="1" applyBorder="1" applyAlignment="1" applyProtection="1">
      <alignment horizontal="center" vertical="center"/>
    </xf>
    <xf numFmtId="0" fontId="2" fillId="2" borderId="60" xfId="0" applyFont="1" applyFill="1" applyBorder="1" applyAlignment="1" applyProtection="1">
      <alignment horizontal="center" vertical="center"/>
    </xf>
    <xf numFmtId="0" fontId="2" fillId="2" borderId="24" xfId="0" applyFont="1" applyFill="1" applyBorder="1" applyAlignment="1" applyProtection="1">
      <alignment horizontal="left"/>
    </xf>
    <xf numFmtId="0" fontId="2" fillId="2" borderId="25" xfId="0" applyFont="1" applyFill="1" applyBorder="1" applyAlignment="1" applyProtection="1">
      <alignment horizontal="left"/>
    </xf>
    <xf numFmtId="0" fontId="2" fillId="2" borderId="21" xfId="0" applyFont="1" applyFill="1" applyBorder="1" applyAlignment="1" applyProtection="1">
      <alignment horizontal="left"/>
    </xf>
    <xf numFmtId="0" fontId="19" fillId="25" borderId="31" xfId="0" applyFont="1" applyFill="1" applyBorder="1" applyAlignment="1" applyProtection="1">
      <alignment horizontal="left" vertical="center"/>
    </xf>
    <xf numFmtId="0" fontId="19" fillId="25" borderId="41" xfId="0" applyFont="1" applyFill="1" applyBorder="1" applyAlignment="1" applyProtection="1">
      <alignment horizontal="left" vertical="center"/>
    </xf>
    <xf numFmtId="0" fontId="19" fillId="13" borderId="6" xfId="0" applyFont="1" applyFill="1" applyBorder="1" applyAlignment="1" applyProtection="1">
      <alignment horizontal="left" vertical="center"/>
    </xf>
    <xf numFmtId="0" fontId="19" fillId="13" borderId="36" xfId="0" applyFont="1" applyFill="1" applyBorder="1" applyAlignment="1" applyProtection="1">
      <alignment horizontal="left" vertical="center"/>
    </xf>
    <xf numFmtId="0" fontId="19" fillId="17" borderId="6" xfId="0" applyFont="1" applyFill="1" applyBorder="1" applyAlignment="1" applyProtection="1">
      <alignment horizontal="left" vertical="center"/>
    </xf>
    <xf numFmtId="0" fontId="19" fillId="17" borderId="36" xfId="0" applyFont="1" applyFill="1" applyBorder="1" applyAlignment="1" applyProtection="1">
      <alignment horizontal="left" vertical="center"/>
    </xf>
    <xf numFmtId="0" fontId="19" fillId="9" borderId="6" xfId="0" applyFont="1" applyFill="1" applyBorder="1" applyAlignment="1" applyProtection="1">
      <alignment horizontal="left" vertical="center"/>
    </xf>
    <xf numFmtId="0" fontId="19" fillId="9" borderId="36" xfId="0" applyFont="1" applyFill="1" applyBorder="1" applyAlignment="1" applyProtection="1">
      <alignment horizontal="left" vertical="center"/>
    </xf>
    <xf numFmtId="0" fontId="19" fillId="22" borderId="32" xfId="0" applyFont="1" applyFill="1" applyBorder="1" applyAlignment="1" applyProtection="1">
      <alignment horizontal="left" vertical="center"/>
    </xf>
    <xf numFmtId="0" fontId="19" fillId="22" borderId="51" xfId="0" applyFont="1" applyFill="1" applyBorder="1" applyAlignment="1" applyProtection="1">
      <alignment horizontal="left" vertical="center"/>
    </xf>
    <xf numFmtId="0" fontId="2" fillId="2" borderId="23" xfId="0" applyFont="1" applyFill="1" applyBorder="1" applyAlignment="1" applyProtection="1">
      <alignment horizontal="left" vertical="center"/>
    </xf>
    <xf numFmtId="0" fontId="2" fillId="2" borderId="40" xfId="0" applyFont="1" applyFill="1" applyBorder="1" applyAlignment="1" applyProtection="1">
      <alignment horizontal="left" vertical="center"/>
    </xf>
    <xf numFmtId="0" fontId="2" fillId="2" borderId="16" xfId="0" applyFont="1" applyFill="1" applyBorder="1" applyAlignment="1" applyProtection="1">
      <alignment horizontal="left" vertical="center"/>
    </xf>
    <xf numFmtId="0" fontId="2" fillId="2" borderId="27" xfId="0" applyFont="1" applyFill="1" applyBorder="1" applyAlignment="1" applyProtection="1">
      <alignment horizontal="left" vertical="center"/>
    </xf>
    <xf numFmtId="0" fontId="2" fillId="2" borderId="37" xfId="0" applyFont="1" applyFill="1" applyBorder="1" applyAlignment="1" applyProtection="1">
      <alignment horizontal="center"/>
    </xf>
    <xf numFmtId="0" fontId="2" fillId="2" borderId="30" xfId="0" applyFont="1" applyFill="1" applyBorder="1" applyAlignment="1" applyProtection="1">
      <alignment horizontal="center"/>
    </xf>
    <xf numFmtId="0" fontId="19" fillId="32" borderId="6" xfId="0" applyFont="1" applyFill="1" applyBorder="1" applyAlignment="1" applyProtection="1">
      <alignment horizontal="left" vertical="center"/>
    </xf>
    <xf numFmtId="0" fontId="0" fillId="32" borderId="12" xfId="0" applyFill="1" applyBorder="1" applyAlignment="1">
      <alignment horizontal="left" vertical="center"/>
    </xf>
    <xf numFmtId="0" fontId="34" fillId="4" borderId="24" xfId="0" applyFont="1" applyFill="1" applyBorder="1" applyAlignment="1" applyProtection="1">
      <alignment horizontal="center" vertical="center"/>
    </xf>
    <xf numFmtId="0" fontId="0" fillId="0" borderId="25" xfId="0" applyBorder="1" applyAlignment="1">
      <alignment vertical="center"/>
    </xf>
    <xf numFmtId="0" fontId="0" fillId="0" borderId="21" xfId="0" applyBorder="1" applyAlignment="1">
      <alignment vertical="center"/>
    </xf>
    <xf numFmtId="0" fontId="7" fillId="0" borderId="24" xfId="0" applyFont="1" applyBorder="1" applyAlignment="1" applyProtection="1">
      <alignment horizontal="left" vertical="top" wrapText="1"/>
      <protection locked="0"/>
    </xf>
    <xf numFmtId="0" fontId="7" fillId="0" borderId="25" xfId="0" applyFont="1" applyBorder="1" applyAlignment="1" applyProtection="1">
      <alignment horizontal="left" vertical="top" wrapText="1"/>
      <protection locked="0"/>
    </xf>
    <xf numFmtId="0" fontId="7" fillId="0" borderId="21" xfId="0" applyFont="1" applyBorder="1" applyAlignment="1" applyProtection="1">
      <alignment horizontal="left" vertical="top" wrapText="1"/>
      <protection locked="0"/>
    </xf>
    <xf numFmtId="0" fontId="2" fillId="2" borderId="24" xfId="0" applyFont="1" applyFill="1" applyBorder="1" applyAlignment="1" applyProtection="1">
      <alignment horizontal="center"/>
    </xf>
    <xf numFmtId="0" fontId="2" fillId="2" borderId="25" xfId="0" applyFont="1" applyFill="1" applyBorder="1" applyAlignment="1" applyProtection="1">
      <alignment horizontal="center"/>
    </xf>
    <xf numFmtId="0" fontId="2" fillId="2" borderId="21" xfId="0" applyFont="1" applyFill="1" applyBorder="1" applyAlignment="1" applyProtection="1">
      <alignment horizontal="center"/>
    </xf>
    <xf numFmtId="0" fontId="0" fillId="0" borderId="25" xfId="0" applyBorder="1" applyAlignment="1" applyProtection="1">
      <alignment horizontal="left" vertical="top" wrapText="1"/>
      <protection locked="0"/>
    </xf>
    <xf numFmtId="0" fontId="0" fillId="0" borderId="21" xfId="0" applyBorder="1" applyAlignment="1" applyProtection="1">
      <alignment horizontal="left" vertical="top" wrapText="1"/>
      <protection locked="0"/>
    </xf>
    <xf numFmtId="0" fontId="0" fillId="0" borderId="23" xfId="0" applyBorder="1" applyAlignment="1" applyProtection="1">
      <alignment vertical="top"/>
      <protection locked="0"/>
    </xf>
    <xf numFmtId="0" fontId="0" fillId="0" borderId="40" xfId="0" applyBorder="1" applyAlignment="1" applyProtection="1">
      <alignment vertical="top"/>
      <protection locked="0"/>
    </xf>
    <xf numFmtId="0" fontId="0" fillId="0" borderId="10" xfId="0" applyBorder="1" applyAlignment="1" applyProtection="1">
      <alignment vertical="top"/>
      <protection locked="0"/>
    </xf>
    <xf numFmtId="0" fontId="0" fillId="0" borderId="25" xfId="0" applyBorder="1" applyAlignment="1">
      <alignment horizontal="center"/>
    </xf>
    <xf numFmtId="0" fontId="0" fillId="0" borderId="21" xfId="0" applyBorder="1" applyAlignment="1">
      <alignment horizontal="center"/>
    </xf>
    <xf numFmtId="0" fontId="20" fillId="4" borderId="25" xfId="0" applyFont="1" applyFill="1" applyBorder="1" applyAlignment="1" applyProtection="1">
      <alignment horizontal="center" vertical="center"/>
    </xf>
    <xf numFmtId="0" fontId="20" fillId="4" borderId="21" xfId="0" applyFont="1" applyFill="1" applyBorder="1" applyAlignment="1" applyProtection="1">
      <alignment horizontal="center" vertical="center"/>
    </xf>
    <xf numFmtId="0" fontId="2" fillId="24" borderId="23" xfId="0" applyFont="1" applyFill="1" applyBorder="1" applyAlignment="1" applyProtection="1">
      <alignment horizontal="center" vertical="center" wrapText="1"/>
    </xf>
    <xf numFmtId="0" fontId="2" fillId="24" borderId="10" xfId="0" applyFont="1" applyFill="1" applyBorder="1" applyAlignment="1" applyProtection="1">
      <alignment horizontal="center" vertical="center" wrapText="1"/>
    </xf>
    <xf numFmtId="0" fontId="23" fillId="4" borderId="24" xfId="0" applyFont="1" applyFill="1" applyBorder="1" applyAlignment="1" applyProtection="1">
      <alignment horizontal="left"/>
    </xf>
    <xf numFmtId="0" fontId="23" fillId="4" borderId="21" xfId="0" applyFont="1" applyFill="1" applyBorder="1" applyAlignment="1" applyProtection="1">
      <alignment horizontal="left"/>
    </xf>
    <xf numFmtId="49" fontId="2" fillId="24" borderId="16" xfId="0" quotePrefix="1" applyNumberFormat="1" applyFont="1" applyFill="1" applyBorder="1" applyAlignment="1" applyProtection="1">
      <alignment horizontal="center" vertical="center"/>
      <protection locked="0"/>
    </xf>
    <xf numFmtId="49" fontId="2" fillId="24" borderId="15" xfId="0" quotePrefix="1" applyNumberFormat="1" applyFont="1" applyFill="1" applyBorder="1" applyAlignment="1" applyProtection="1">
      <alignment horizontal="center" vertical="center"/>
      <protection locked="0"/>
    </xf>
    <xf numFmtId="0" fontId="2" fillId="2" borderId="23" xfId="0" applyFont="1" applyFill="1" applyBorder="1" applyAlignment="1" applyProtection="1">
      <alignment horizontal="center" vertical="center"/>
    </xf>
    <xf numFmtId="0" fontId="2" fillId="2" borderId="2" xfId="0" applyFont="1" applyFill="1" applyBorder="1" applyAlignment="1" applyProtection="1">
      <alignment horizontal="center" vertical="center"/>
    </xf>
    <xf numFmtId="0" fontId="2" fillId="2" borderId="16" xfId="0" applyFont="1" applyFill="1" applyBorder="1" applyAlignment="1" applyProtection="1">
      <alignment horizontal="center" vertical="center"/>
    </xf>
    <xf numFmtId="0" fontId="2" fillId="2" borderId="9" xfId="0" applyFont="1" applyFill="1" applyBorder="1" applyAlignment="1" applyProtection="1">
      <alignment horizontal="center" vertical="center"/>
    </xf>
    <xf numFmtId="0" fontId="2" fillId="2" borderId="19" xfId="0" applyFont="1" applyFill="1" applyBorder="1" applyAlignment="1" applyProtection="1">
      <alignment horizontal="center" vertical="center"/>
    </xf>
    <xf numFmtId="0" fontId="2" fillId="2" borderId="14" xfId="0" applyFont="1" applyFill="1" applyBorder="1" applyAlignment="1" applyProtection="1">
      <alignment horizontal="center" vertical="center"/>
    </xf>
    <xf numFmtId="0" fontId="2" fillId="2" borderId="10" xfId="0" applyFont="1" applyFill="1" applyBorder="1" applyAlignment="1" applyProtection="1">
      <alignment horizontal="center" vertical="center"/>
    </xf>
    <xf numFmtId="0" fontId="2" fillId="2" borderId="1" xfId="0" applyFont="1" applyFill="1" applyBorder="1" applyAlignment="1" applyProtection="1">
      <alignment horizontal="center" vertical="center"/>
    </xf>
    <xf numFmtId="0" fontId="2" fillId="2" borderId="15" xfId="0" applyFont="1" applyFill="1" applyBorder="1" applyAlignment="1" applyProtection="1">
      <alignment horizontal="center" vertical="center"/>
    </xf>
    <xf numFmtId="0" fontId="2" fillId="2" borderId="40" xfId="0" applyFont="1" applyFill="1" applyBorder="1" applyAlignment="1" applyProtection="1">
      <alignment horizontal="center" vertical="center"/>
    </xf>
    <xf numFmtId="0" fontId="2" fillId="2" borderId="0" xfId="0" applyFont="1" applyFill="1" applyBorder="1" applyAlignment="1" applyProtection="1">
      <alignment horizontal="center" vertical="center"/>
    </xf>
    <xf numFmtId="0" fontId="2" fillId="2" borderId="27" xfId="0" applyFont="1" applyFill="1" applyBorder="1" applyAlignment="1" applyProtection="1">
      <alignment horizontal="center" vertical="center"/>
    </xf>
    <xf numFmtId="2" fontId="7" fillId="4" borderId="23" xfId="0" applyNumberFormat="1" applyFont="1" applyFill="1" applyBorder="1" applyAlignment="1" applyProtection="1">
      <alignment horizontal="center" vertical="center"/>
    </xf>
    <xf numFmtId="2" fontId="7" fillId="4" borderId="2" xfId="0" applyNumberFormat="1" applyFont="1" applyFill="1" applyBorder="1" applyAlignment="1" applyProtection="1">
      <alignment horizontal="center" vertical="center"/>
    </xf>
    <xf numFmtId="2" fontId="7" fillId="4" borderId="16" xfId="0" applyNumberFormat="1" applyFont="1" applyFill="1" applyBorder="1" applyAlignment="1" applyProtection="1">
      <alignment horizontal="center" vertical="center"/>
    </xf>
    <xf numFmtId="0" fontId="7" fillId="2" borderId="9" xfId="0" applyFont="1" applyFill="1" applyBorder="1" applyAlignment="1" applyProtection="1">
      <alignment horizontal="center" vertical="center"/>
    </xf>
    <xf numFmtId="0" fontId="7" fillId="2" borderId="19" xfId="0" applyFont="1" applyFill="1" applyBorder="1" applyAlignment="1" applyProtection="1">
      <alignment horizontal="center" vertical="center"/>
    </xf>
    <xf numFmtId="0" fontId="7" fillId="2" borderId="14" xfId="0" applyFont="1" applyFill="1" applyBorder="1" applyAlignment="1" applyProtection="1">
      <alignment horizontal="center" vertical="center"/>
    </xf>
    <xf numFmtId="0" fontId="10" fillId="0" borderId="71" xfId="0" applyFont="1" applyFill="1" applyBorder="1" applyAlignment="1" applyProtection="1">
      <alignment vertical="top" wrapText="1"/>
      <protection locked="0"/>
    </xf>
    <xf numFmtId="0" fontId="9" fillId="33" borderId="65" xfId="0" applyFont="1" applyFill="1" applyBorder="1" applyAlignment="1" applyProtection="1">
      <alignment horizontal="left" vertical="top" wrapText="1"/>
    </xf>
    <xf numFmtId="0" fontId="9" fillId="33" borderId="66" xfId="0" applyFont="1" applyFill="1" applyBorder="1" applyAlignment="1" applyProtection="1">
      <alignment horizontal="left" vertical="top" wrapText="1"/>
    </xf>
    <xf numFmtId="0" fontId="9" fillId="33" borderId="61" xfId="0" applyFont="1" applyFill="1" applyBorder="1" applyAlignment="1" applyProtection="1">
      <alignment horizontal="left" vertical="top" wrapText="1"/>
    </xf>
    <xf numFmtId="0" fontId="9" fillId="33" borderId="21" xfId="0" applyFont="1" applyFill="1" applyBorder="1" applyAlignment="1" applyProtection="1">
      <alignment horizontal="left" vertical="top" wrapText="1"/>
    </xf>
    <xf numFmtId="0" fontId="9" fillId="33" borderId="39" xfId="0" applyFont="1" applyFill="1" applyBorder="1" applyAlignment="1" applyProtection="1">
      <alignment vertical="top" wrapText="1"/>
    </xf>
    <xf numFmtId="0" fontId="9" fillId="33" borderId="56" xfId="0" applyFont="1" applyFill="1" applyBorder="1" applyAlignment="1" applyProtection="1">
      <alignment vertical="top" wrapText="1"/>
    </xf>
    <xf numFmtId="0" fontId="9" fillId="33" borderId="69" xfId="0" applyFont="1" applyFill="1" applyBorder="1" applyAlignment="1" applyProtection="1">
      <alignment horizontal="left" vertical="top" wrapText="1"/>
    </xf>
    <xf numFmtId="0" fontId="9" fillId="33" borderId="73" xfId="0" applyFont="1" applyFill="1" applyBorder="1" applyAlignment="1" applyProtection="1">
      <alignment horizontal="left" vertical="top" wrapText="1"/>
    </xf>
    <xf numFmtId="0" fontId="9" fillId="33" borderId="72" xfId="0" applyFont="1" applyFill="1" applyBorder="1" applyAlignment="1" applyProtection="1">
      <alignment horizontal="left" vertical="top" wrapText="1"/>
    </xf>
    <xf numFmtId="0" fontId="9" fillId="7" borderId="73" xfId="0" applyFont="1" applyFill="1" applyBorder="1" applyAlignment="1" applyProtection="1">
      <alignment vertical="top" wrapText="1"/>
    </xf>
    <xf numFmtId="0" fontId="9" fillId="7" borderId="72" xfId="0" applyFont="1" applyFill="1" applyBorder="1" applyAlignment="1" applyProtection="1">
      <alignment vertical="top" wrapText="1"/>
    </xf>
    <xf numFmtId="0" fontId="10" fillId="0" borderId="73" xfId="0" applyFont="1" applyFill="1" applyBorder="1" applyAlignment="1" applyProtection="1">
      <alignment vertical="top" wrapText="1"/>
      <protection locked="0"/>
    </xf>
    <xf numFmtId="0" fontId="10" fillId="0" borderId="51" xfId="0" applyFont="1" applyFill="1" applyBorder="1" applyAlignment="1" applyProtection="1">
      <alignment vertical="top" wrapText="1"/>
      <protection locked="0"/>
    </xf>
    <xf numFmtId="0" fontId="0" fillId="0" borderId="72" xfId="0" applyBorder="1" applyAlignment="1">
      <alignment vertical="top" wrapText="1"/>
    </xf>
    <xf numFmtId="0" fontId="9" fillId="7" borderId="43" xfId="0" applyFont="1" applyFill="1" applyBorder="1" applyAlignment="1" applyProtection="1">
      <alignment vertical="top" wrapText="1"/>
    </xf>
    <xf numFmtId="0" fontId="9" fillId="7" borderId="36" xfId="0" applyFont="1" applyFill="1" applyBorder="1" applyAlignment="1" applyProtection="1">
      <alignment vertical="top" wrapText="1"/>
    </xf>
    <xf numFmtId="0" fontId="10" fillId="0" borderId="36" xfId="0" applyFont="1" applyFill="1" applyBorder="1" applyAlignment="1" applyProtection="1">
      <alignment vertical="top" wrapText="1"/>
      <protection locked="0"/>
    </xf>
    <xf numFmtId="0" fontId="9" fillId="7" borderId="47" xfId="0" applyFont="1" applyFill="1" applyBorder="1" applyAlignment="1" applyProtection="1">
      <alignment vertical="top" wrapText="1"/>
    </xf>
    <xf numFmtId="0" fontId="9" fillId="7" borderId="29" xfId="0" applyFont="1" applyFill="1" applyBorder="1" applyAlignment="1" applyProtection="1">
      <alignment vertical="top" wrapText="1"/>
    </xf>
    <xf numFmtId="0" fontId="9" fillId="7" borderId="18" xfId="0" applyFont="1" applyFill="1" applyBorder="1" applyAlignment="1" applyProtection="1">
      <alignment vertical="top" wrapText="1"/>
    </xf>
    <xf numFmtId="0" fontId="9" fillId="21" borderId="39" xfId="0" applyFont="1" applyFill="1" applyBorder="1" applyAlignment="1" applyProtection="1">
      <alignment vertical="top" wrapText="1"/>
      <protection locked="0"/>
    </xf>
    <xf numFmtId="0" fontId="9" fillId="21" borderId="56" xfId="0" applyFont="1" applyFill="1" applyBorder="1" applyAlignment="1" applyProtection="1">
      <alignment vertical="top" wrapText="1"/>
      <protection locked="0"/>
    </xf>
    <xf numFmtId="0" fontId="10" fillId="0" borderId="43" xfId="0" applyFont="1" applyFill="1" applyBorder="1" applyAlignment="1" applyProtection="1">
      <alignment vertical="top" wrapText="1"/>
      <protection locked="0"/>
    </xf>
    <xf numFmtId="0" fontId="0" fillId="0" borderId="47" xfId="0" applyBorder="1" applyAlignment="1">
      <alignment vertical="top" wrapText="1"/>
    </xf>
    <xf numFmtId="0" fontId="10" fillId="0" borderId="65" xfId="0" applyFont="1" applyFill="1" applyBorder="1" applyAlignment="1" applyProtection="1">
      <alignment vertical="top" wrapText="1"/>
      <protection locked="0"/>
    </xf>
    <xf numFmtId="0" fontId="10" fillId="0" borderId="66" xfId="0" applyFont="1" applyFill="1" applyBorder="1" applyAlignment="1" applyProtection="1">
      <alignment vertical="top" wrapText="1"/>
      <protection locked="0"/>
    </xf>
    <xf numFmtId="0" fontId="0" fillId="0" borderId="69" xfId="0" applyBorder="1" applyAlignment="1">
      <alignment vertical="top" wrapText="1"/>
    </xf>
    <xf numFmtId="0" fontId="10" fillId="5" borderId="65" xfId="0" applyFont="1" applyFill="1" applyBorder="1" applyAlignment="1" applyProtection="1">
      <alignment vertical="top" wrapText="1"/>
      <protection locked="0"/>
    </xf>
    <xf numFmtId="0" fontId="10" fillId="5" borderId="66" xfId="0" applyFont="1" applyFill="1" applyBorder="1" applyAlignment="1" applyProtection="1">
      <alignment vertical="top" wrapText="1"/>
      <protection locked="0"/>
    </xf>
    <xf numFmtId="0" fontId="9" fillId="21" borderId="43" xfId="0" applyFont="1" applyFill="1" applyBorder="1" applyAlignment="1" applyProtection="1">
      <alignment horizontal="left" vertical="top" wrapText="1"/>
    </xf>
    <xf numFmtId="0" fontId="9" fillId="21" borderId="36" xfId="0" applyFont="1" applyFill="1" applyBorder="1" applyAlignment="1" applyProtection="1">
      <alignment horizontal="left" vertical="top" wrapText="1"/>
    </xf>
    <xf numFmtId="0" fontId="9" fillId="21" borderId="39" xfId="0" applyFont="1" applyFill="1" applyBorder="1" applyAlignment="1" applyProtection="1">
      <alignment vertical="top" wrapText="1"/>
    </xf>
    <xf numFmtId="0" fontId="9" fillId="21" borderId="56" xfId="0" applyFont="1" applyFill="1" applyBorder="1" applyAlignment="1" applyProtection="1">
      <alignment vertical="top" wrapText="1"/>
    </xf>
    <xf numFmtId="0" fontId="9" fillId="11" borderId="22" xfId="0" applyFont="1" applyFill="1" applyBorder="1" applyAlignment="1" applyProtection="1">
      <alignment horizontal="left" vertical="top" wrapText="1"/>
    </xf>
    <xf numFmtId="0" fontId="10" fillId="0" borderId="22" xfId="0" applyFont="1" applyFill="1" applyBorder="1" applyAlignment="1" applyProtection="1">
      <alignment horizontal="left" vertical="top" wrapText="1"/>
      <protection locked="0"/>
    </xf>
    <xf numFmtId="0" fontId="9" fillId="11" borderId="64" xfId="0" applyFont="1" applyFill="1" applyBorder="1" applyAlignment="1" applyProtection="1">
      <alignment horizontal="left" vertical="top" wrapText="1"/>
    </xf>
    <xf numFmtId="0" fontId="10" fillId="0" borderId="73" xfId="0" applyFont="1" applyFill="1" applyBorder="1" applyAlignment="1" applyProtection="1">
      <alignment horizontal="left" vertical="top" wrapText="1"/>
      <protection locked="0"/>
    </xf>
    <xf numFmtId="0" fontId="10" fillId="0" borderId="51" xfId="0" applyFont="1" applyFill="1" applyBorder="1" applyAlignment="1" applyProtection="1">
      <alignment horizontal="left" vertical="top" wrapText="1"/>
      <protection locked="0"/>
    </xf>
    <xf numFmtId="0" fontId="10" fillId="0" borderId="72" xfId="0" applyFont="1" applyFill="1" applyBorder="1" applyAlignment="1" applyProtection="1">
      <alignment horizontal="left" vertical="top" wrapText="1"/>
      <protection locked="0"/>
    </xf>
    <xf numFmtId="0" fontId="9" fillId="21" borderId="61" xfId="0" applyFont="1" applyFill="1" applyBorder="1" applyAlignment="1" applyProtection="1">
      <alignment horizontal="left" vertical="top" wrapText="1"/>
    </xf>
    <xf numFmtId="0" fontId="9" fillId="21" borderId="21" xfId="0" applyFont="1" applyFill="1" applyBorder="1" applyAlignment="1" applyProtection="1">
      <alignment horizontal="left" vertical="top" wrapText="1"/>
    </xf>
    <xf numFmtId="0" fontId="9" fillId="21" borderId="73" xfId="0" applyFont="1" applyFill="1" applyBorder="1" applyAlignment="1" applyProtection="1">
      <alignment horizontal="left" vertical="top" wrapText="1"/>
    </xf>
    <xf numFmtId="0" fontId="9" fillId="21" borderId="72" xfId="0" applyFont="1" applyFill="1" applyBorder="1" applyAlignment="1" applyProtection="1">
      <alignment horizontal="left" vertical="top" wrapText="1"/>
    </xf>
    <xf numFmtId="0" fontId="9" fillId="21" borderId="65" xfId="0" applyFont="1" applyFill="1" applyBorder="1" applyAlignment="1" applyProtection="1">
      <alignment horizontal="left" vertical="top" wrapText="1"/>
    </xf>
    <xf numFmtId="0" fontId="9" fillId="21" borderId="66" xfId="0" applyFont="1" applyFill="1" applyBorder="1" applyAlignment="1" applyProtection="1">
      <alignment horizontal="left" vertical="top" wrapText="1"/>
    </xf>
    <xf numFmtId="0" fontId="10" fillId="0" borderId="72" xfId="0" applyFont="1" applyFill="1" applyBorder="1" applyAlignment="1" applyProtection="1">
      <alignment vertical="top" wrapText="1"/>
      <protection locked="0"/>
    </xf>
    <xf numFmtId="0" fontId="9" fillId="19" borderId="22" xfId="0" applyFont="1" applyFill="1" applyBorder="1" applyAlignment="1" applyProtection="1">
      <alignment horizontal="left" vertical="top" wrapText="1"/>
    </xf>
    <xf numFmtId="0" fontId="9" fillId="19" borderId="22" xfId="0" applyFont="1" applyFill="1" applyBorder="1" applyProtection="1"/>
    <xf numFmtId="0" fontId="2" fillId="19" borderId="61" xfId="0" applyFont="1" applyFill="1" applyBorder="1" applyAlignment="1" applyProtection="1">
      <alignment horizontal="center" vertical="center"/>
    </xf>
    <xf numFmtId="0" fontId="2" fillId="19" borderId="25" xfId="0" applyFont="1" applyFill="1" applyBorder="1" applyAlignment="1" applyProtection="1">
      <alignment horizontal="center" vertical="center"/>
    </xf>
    <xf numFmtId="0" fontId="10" fillId="0" borderId="43" xfId="0" applyFont="1" applyFill="1" applyBorder="1" applyAlignment="1" applyProtection="1">
      <alignment horizontal="left" vertical="top" wrapText="1"/>
      <protection locked="0"/>
    </xf>
    <xf numFmtId="0" fontId="10" fillId="0" borderId="36" xfId="0" applyFont="1" applyFill="1" applyBorder="1" applyAlignment="1" applyProtection="1">
      <alignment horizontal="left" vertical="top" wrapText="1"/>
      <protection locked="0"/>
    </xf>
    <xf numFmtId="0" fontId="10" fillId="0" borderId="47" xfId="0" applyFont="1" applyFill="1" applyBorder="1" applyAlignment="1" applyProtection="1">
      <alignment horizontal="left" vertical="top" wrapText="1"/>
      <protection locked="0"/>
    </xf>
    <xf numFmtId="0" fontId="9" fillId="33" borderId="29" xfId="0" applyFont="1" applyFill="1" applyBorder="1" applyAlignment="1" applyProtection="1">
      <alignment vertical="top" wrapText="1"/>
    </xf>
    <xf numFmtId="0" fontId="9" fillId="33" borderId="18" xfId="0" applyFont="1" applyFill="1" applyBorder="1" applyAlignment="1" applyProtection="1">
      <alignment vertical="top" wrapText="1"/>
    </xf>
    <xf numFmtId="0" fontId="9" fillId="12" borderId="38" xfId="0" applyFont="1" applyFill="1" applyBorder="1" applyAlignment="1" applyProtection="1">
      <alignment horizontal="left" vertical="top" wrapText="1"/>
    </xf>
    <xf numFmtId="0" fontId="9" fillId="12" borderId="39" xfId="0" applyFont="1" applyFill="1" applyBorder="1" applyAlignment="1" applyProtection="1">
      <alignment horizontal="left" vertical="top" wrapText="1"/>
    </xf>
    <xf numFmtId="0" fontId="2" fillId="4" borderId="24" xfId="0" applyFont="1" applyFill="1" applyBorder="1" applyAlignment="1" applyProtection="1">
      <alignment horizontal="center" vertical="center"/>
    </xf>
    <xf numFmtId="0" fontId="2" fillId="4" borderId="25" xfId="0" applyFont="1" applyFill="1" applyBorder="1" applyAlignment="1" applyProtection="1">
      <alignment horizontal="center" vertical="center"/>
    </xf>
    <xf numFmtId="0" fontId="9" fillId="12" borderId="37" xfId="0" applyFont="1" applyFill="1" applyBorder="1" applyAlignment="1" applyProtection="1">
      <alignment horizontal="left" vertical="top" wrapText="1"/>
    </xf>
    <xf numFmtId="0" fontId="9" fillId="12" borderId="70" xfId="0" applyFont="1" applyFill="1" applyBorder="1" applyAlignment="1" applyProtection="1">
      <alignment horizontal="left" vertical="top" wrapText="1"/>
    </xf>
    <xf numFmtId="0" fontId="10" fillId="0" borderId="40" xfId="0" applyFont="1" applyFill="1" applyBorder="1" applyAlignment="1" applyProtection="1">
      <alignment horizontal="left" vertical="top" wrapText="1"/>
      <protection locked="0"/>
    </xf>
    <xf numFmtId="0" fontId="2" fillId="11" borderId="61" xfId="0" applyFont="1" applyFill="1" applyBorder="1" applyAlignment="1" applyProtection="1">
      <alignment horizontal="center" vertical="center"/>
    </xf>
    <xf numFmtId="0" fontId="2" fillId="11" borderId="25" xfId="0" applyFont="1" applyFill="1" applyBorder="1" applyAlignment="1" applyProtection="1">
      <alignment horizontal="center" vertical="center"/>
    </xf>
    <xf numFmtId="0" fontId="2" fillId="11" borderId="21" xfId="0" applyFont="1" applyFill="1" applyBorder="1" applyAlignment="1" applyProtection="1">
      <alignment horizontal="center" vertical="center"/>
    </xf>
    <xf numFmtId="0" fontId="9" fillId="12" borderId="6" xfId="0" applyFont="1" applyFill="1" applyBorder="1" applyAlignment="1" applyProtection="1">
      <alignment horizontal="left" vertical="top" wrapText="1"/>
    </xf>
    <xf numFmtId="0" fontId="9" fillId="12" borderId="47" xfId="0" applyFont="1" applyFill="1" applyBorder="1" applyAlignment="1" applyProtection="1">
      <alignment horizontal="left" vertical="top" wrapText="1"/>
    </xf>
    <xf numFmtId="0" fontId="9" fillId="11" borderId="63" xfId="0" applyFont="1" applyFill="1" applyBorder="1" applyAlignment="1" applyProtection="1">
      <alignment horizontal="left" vertical="top" wrapText="1"/>
    </xf>
    <xf numFmtId="0" fontId="10" fillId="0" borderId="66" xfId="0" applyFont="1" applyFill="1" applyBorder="1" applyAlignment="1" applyProtection="1">
      <alignment horizontal="left" vertical="top" wrapText="1"/>
      <protection locked="0"/>
    </xf>
    <xf numFmtId="0" fontId="10" fillId="0" borderId="0" xfId="0" applyFont="1" applyFill="1" applyBorder="1" applyAlignment="1" applyProtection="1">
      <alignment horizontal="left" vertical="top" wrapText="1"/>
      <protection locked="0"/>
    </xf>
    <xf numFmtId="0" fontId="9" fillId="12" borderId="53" xfId="0" applyFont="1" applyFill="1" applyBorder="1" applyAlignment="1" applyProtection="1">
      <alignment horizontal="left" vertical="top" wrapText="1"/>
    </xf>
    <xf numFmtId="0" fontId="9" fillId="12" borderId="64" xfId="0" applyFont="1" applyFill="1" applyBorder="1" applyAlignment="1" applyProtection="1">
      <alignment horizontal="left" vertical="top" wrapText="1"/>
    </xf>
    <xf numFmtId="0" fontId="2" fillId="11" borderId="62" xfId="0" applyFont="1" applyFill="1" applyBorder="1" applyAlignment="1" applyProtection="1">
      <alignment horizontal="center" vertical="center"/>
    </xf>
    <xf numFmtId="0" fontId="2" fillId="11" borderId="27" xfId="0" applyFont="1" applyFill="1" applyBorder="1" applyAlignment="1" applyProtection="1">
      <alignment horizontal="center" vertical="center"/>
    </xf>
    <xf numFmtId="0" fontId="10" fillId="0" borderId="65" xfId="0" applyFont="1" applyFill="1" applyBorder="1" applyAlignment="1" applyProtection="1">
      <alignment horizontal="left" vertical="top" wrapText="1"/>
      <protection locked="0"/>
    </xf>
    <xf numFmtId="0" fontId="10" fillId="0" borderId="69" xfId="0" applyFont="1" applyFill="1" applyBorder="1" applyAlignment="1" applyProtection="1">
      <alignment horizontal="left" vertical="top" wrapText="1"/>
      <protection locked="0"/>
    </xf>
    <xf numFmtId="0" fontId="2" fillId="19" borderId="50" xfId="0" applyFont="1" applyFill="1" applyBorder="1" applyAlignment="1" applyProtection="1">
      <alignment horizontal="center" vertical="center"/>
    </xf>
    <xf numFmtId="0" fontId="9" fillId="19" borderId="65" xfId="0" applyFont="1" applyFill="1" applyBorder="1" applyAlignment="1" applyProtection="1">
      <alignment horizontal="left" vertical="top" wrapText="1"/>
    </xf>
    <xf numFmtId="0" fontId="9" fillId="19" borderId="69" xfId="0" applyFont="1" applyFill="1" applyBorder="1" applyAlignment="1" applyProtection="1">
      <alignment horizontal="left" vertical="top" wrapText="1"/>
    </xf>
    <xf numFmtId="0" fontId="9" fillId="19" borderId="43" xfId="0" applyFont="1" applyFill="1" applyBorder="1" applyAlignment="1" applyProtection="1">
      <alignment horizontal="left" vertical="top" wrapText="1"/>
    </xf>
    <xf numFmtId="0" fontId="9" fillId="19" borderId="47" xfId="0" applyFont="1" applyFill="1" applyBorder="1" applyAlignment="1" applyProtection="1">
      <alignment horizontal="left" vertical="top" wrapText="1"/>
    </xf>
    <xf numFmtId="0" fontId="10" fillId="0" borderId="71" xfId="0" applyFont="1" applyFill="1" applyBorder="1" applyAlignment="1" applyProtection="1">
      <alignment horizontal="left" vertical="top" wrapText="1"/>
      <protection locked="0"/>
    </xf>
    <xf numFmtId="0" fontId="9" fillId="12" borderId="43" xfId="0" applyFont="1" applyFill="1" applyBorder="1" applyAlignment="1" applyProtection="1">
      <alignment horizontal="left" vertical="top" wrapText="1"/>
    </xf>
    <xf numFmtId="0" fontId="10" fillId="0" borderId="29" xfId="0" applyFont="1" applyFill="1" applyBorder="1" applyAlignment="1" applyProtection="1">
      <alignment horizontal="left" vertical="top" wrapText="1"/>
      <protection locked="0"/>
    </xf>
    <xf numFmtId="0" fontId="10" fillId="0" borderId="41" xfId="0" applyFont="1" applyFill="1" applyBorder="1" applyAlignment="1" applyProtection="1">
      <alignment horizontal="left" vertical="top" wrapText="1"/>
      <protection locked="0"/>
    </xf>
    <xf numFmtId="0" fontId="10" fillId="0" borderId="67" xfId="0" applyFont="1" applyFill="1" applyBorder="1" applyAlignment="1" applyProtection="1">
      <alignment horizontal="left" vertical="top" wrapText="1"/>
      <protection locked="0"/>
    </xf>
    <xf numFmtId="0" fontId="9" fillId="12" borderId="32" xfId="0" applyFont="1" applyFill="1" applyBorder="1" applyAlignment="1" applyProtection="1">
      <alignment horizontal="left" vertical="top" wrapText="1"/>
    </xf>
    <xf numFmtId="0" fontId="10" fillId="12" borderId="72" xfId="0" applyFont="1" applyFill="1" applyBorder="1" applyAlignment="1" applyProtection="1">
      <alignment horizontal="left" vertical="top" wrapText="1"/>
    </xf>
    <xf numFmtId="0" fontId="10" fillId="0" borderId="80" xfId="0" applyFont="1" applyFill="1" applyBorder="1" applyAlignment="1" applyProtection="1">
      <alignment horizontal="left" vertical="top" wrapText="1"/>
      <protection locked="0"/>
    </xf>
    <xf numFmtId="0" fontId="10" fillId="0" borderId="81" xfId="0" applyFont="1" applyFill="1" applyBorder="1" applyAlignment="1" applyProtection="1">
      <alignment horizontal="left" vertical="top" wrapText="1"/>
      <protection locked="0"/>
    </xf>
    <xf numFmtId="0" fontId="10" fillId="0" borderId="64" xfId="0" applyFont="1" applyFill="1" applyBorder="1" applyAlignment="1" applyProtection="1">
      <alignment horizontal="left" vertical="top" wrapText="1"/>
      <protection locked="0"/>
    </xf>
    <xf numFmtId="0" fontId="10" fillId="0" borderId="63" xfId="0" applyFont="1" applyFill="1" applyBorder="1" applyAlignment="1" applyProtection="1">
      <alignment horizontal="left" vertical="top" wrapText="1"/>
      <protection locked="0"/>
    </xf>
    <xf numFmtId="0" fontId="9" fillId="19" borderId="63" xfId="0" applyFont="1" applyFill="1" applyBorder="1" applyAlignment="1" applyProtection="1">
      <alignment horizontal="left" vertical="top" wrapText="1"/>
    </xf>
    <xf numFmtId="0" fontId="10" fillId="0" borderId="39" xfId="0" applyFont="1" applyFill="1" applyBorder="1" applyAlignment="1" applyProtection="1">
      <alignment horizontal="left" vertical="top" wrapText="1"/>
      <protection locked="0"/>
    </xf>
    <xf numFmtId="0" fontId="10" fillId="0" borderId="56" xfId="0" applyFont="1" applyFill="1" applyBorder="1" applyAlignment="1" applyProtection="1">
      <alignment horizontal="left" vertical="top" wrapText="1"/>
      <protection locked="0"/>
    </xf>
    <xf numFmtId="0" fontId="2" fillId="12" borderId="16" xfId="0" applyFont="1" applyFill="1" applyBorder="1" applyAlignment="1" applyProtection="1">
      <alignment horizontal="center" vertical="center"/>
    </xf>
    <xf numFmtId="0" fontId="2" fillId="12" borderId="15" xfId="0" applyFont="1" applyFill="1" applyBorder="1" applyAlignment="1" applyProtection="1">
      <alignment horizontal="center" vertical="center"/>
    </xf>
    <xf numFmtId="0" fontId="10" fillId="5" borderId="29" xfId="0" applyFont="1" applyFill="1" applyBorder="1" applyAlignment="1" applyProtection="1">
      <alignment horizontal="left" vertical="top" wrapText="1"/>
      <protection locked="0"/>
    </xf>
    <xf numFmtId="0" fontId="10" fillId="5" borderId="41" xfId="0" applyFont="1" applyFill="1" applyBorder="1" applyAlignment="1" applyProtection="1">
      <alignment horizontal="left" vertical="top" wrapText="1"/>
      <protection locked="0"/>
    </xf>
    <xf numFmtId="0" fontId="10" fillId="5" borderId="67" xfId="0" applyFont="1" applyFill="1" applyBorder="1" applyAlignment="1" applyProtection="1">
      <alignment horizontal="left" vertical="top" wrapText="1"/>
      <protection locked="0"/>
    </xf>
    <xf numFmtId="0" fontId="9" fillId="12" borderId="65" xfId="0" applyFont="1" applyFill="1" applyBorder="1" applyAlignment="1" applyProtection="1">
      <alignment horizontal="left" vertical="top" wrapText="1"/>
    </xf>
    <xf numFmtId="0" fontId="9" fillId="12" borderId="69" xfId="0" applyFont="1" applyFill="1" applyBorder="1" applyAlignment="1" applyProtection="1">
      <alignment horizontal="left" vertical="top" wrapText="1"/>
    </xf>
    <xf numFmtId="0" fontId="6" fillId="19" borderId="50" xfId="0" applyFont="1" applyFill="1" applyBorder="1" applyAlignment="1" applyProtection="1">
      <alignment horizontal="center" vertical="top" wrapText="1"/>
    </xf>
    <xf numFmtId="0" fontId="6" fillId="19" borderId="61" xfId="0" applyFont="1" applyFill="1" applyBorder="1" applyAlignment="1" applyProtection="1">
      <alignment horizontal="center" vertical="top" wrapText="1"/>
    </xf>
    <xf numFmtId="0" fontId="9" fillId="21" borderId="29" xfId="0" applyFont="1" applyFill="1" applyBorder="1" applyAlignment="1" applyProtection="1">
      <alignment vertical="top" wrapText="1"/>
    </xf>
    <xf numFmtId="0" fontId="9" fillId="21" borderId="18" xfId="0" applyFont="1" applyFill="1" applyBorder="1" applyAlignment="1" applyProtection="1">
      <alignment vertical="top" wrapText="1"/>
    </xf>
    <xf numFmtId="0" fontId="9" fillId="21" borderId="65" xfId="0" applyFont="1" applyFill="1" applyBorder="1" applyAlignment="1" applyProtection="1">
      <alignment horizontal="left" vertical="top" wrapText="1"/>
      <protection locked="0"/>
    </xf>
    <xf numFmtId="0" fontId="9" fillId="21" borderId="69" xfId="0" applyFont="1" applyFill="1" applyBorder="1" applyAlignment="1" applyProtection="1">
      <alignment horizontal="left" vertical="top" wrapText="1"/>
      <protection locked="0"/>
    </xf>
    <xf numFmtId="0" fontId="10" fillId="0" borderId="0" xfId="0" applyFont="1" applyFill="1" applyBorder="1" applyAlignment="1" applyProtection="1">
      <alignment vertical="top" wrapText="1"/>
      <protection locked="0"/>
    </xf>
    <xf numFmtId="0" fontId="2" fillId="21" borderId="24" xfId="0" applyFont="1" applyFill="1" applyBorder="1" applyAlignment="1" applyProtection="1">
      <alignment horizontal="center" vertical="top"/>
    </xf>
    <xf numFmtId="0" fontId="2" fillId="21" borderId="21" xfId="0" applyFont="1" applyFill="1" applyBorder="1" applyAlignment="1" applyProtection="1">
      <alignment horizontal="center" vertical="top"/>
    </xf>
    <xf numFmtId="0" fontId="2" fillId="33" borderId="24" xfId="0" applyFont="1" applyFill="1" applyBorder="1" applyAlignment="1" applyProtection="1">
      <alignment horizontal="center" vertical="top"/>
    </xf>
    <xf numFmtId="0" fontId="2" fillId="33" borderId="21" xfId="0" applyFont="1" applyFill="1" applyBorder="1" applyAlignment="1" applyProtection="1">
      <alignment horizontal="center" vertical="top"/>
    </xf>
    <xf numFmtId="0" fontId="9" fillId="7" borderId="39" xfId="0" applyFont="1" applyFill="1" applyBorder="1" applyAlignment="1" applyProtection="1">
      <alignment vertical="top" wrapText="1"/>
    </xf>
    <xf numFmtId="0" fontId="9" fillId="7" borderId="71" xfId="0" applyFont="1" applyFill="1" applyBorder="1" applyAlignment="1" applyProtection="1">
      <alignment vertical="top" wrapText="1"/>
    </xf>
    <xf numFmtId="0" fontId="9" fillId="19" borderId="6" xfId="0" applyFont="1" applyFill="1" applyBorder="1" applyAlignment="1" applyProtection="1">
      <alignment horizontal="left" vertical="top" wrapText="1"/>
    </xf>
    <xf numFmtId="0" fontId="2" fillId="19" borderId="24" xfId="0" applyFont="1" applyFill="1" applyBorder="1" applyAlignment="1" applyProtection="1">
      <alignment horizontal="center" vertical="center"/>
    </xf>
    <xf numFmtId="0" fontId="2" fillId="19" borderId="21" xfId="0" applyFont="1" applyFill="1" applyBorder="1" applyAlignment="1" applyProtection="1">
      <alignment horizontal="center" vertical="center"/>
    </xf>
    <xf numFmtId="0" fontId="9" fillId="19" borderId="68" xfId="0" applyFont="1" applyFill="1" applyBorder="1" applyAlignment="1" applyProtection="1">
      <alignment horizontal="left" vertical="top" wrapText="1"/>
    </xf>
    <xf numFmtId="0" fontId="9" fillId="19" borderId="66" xfId="0" applyFont="1" applyFill="1" applyBorder="1" applyAlignment="1" applyProtection="1">
      <alignment horizontal="left" vertical="top" wrapText="1"/>
    </xf>
    <xf numFmtId="0" fontId="9" fillId="7" borderId="61" xfId="0" applyFont="1" applyFill="1" applyBorder="1" applyAlignment="1" applyProtection="1">
      <alignment vertical="top" wrapText="1"/>
    </xf>
    <xf numFmtId="0" fontId="9" fillId="7" borderId="21" xfId="0" applyFont="1" applyFill="1" applyBorder="1" applyAlignment="1" applyProtection="1">
      <alignment vertical="top" wrapText="1"/>
    </xf>
    <xf numFmtId="0" fontId="2" fillId="19" borderId="75" xfId="0" applyFont="1" applyFill="1" applyBorder="1" applyAlignment="1" applyProtection="1">
      <alignment horizontal="center" vertical="center"/>
    </xf>
    <xf numFmtId="0" fontId="2" fillId="19" borderId="40" xfId="0" applyFont="1" applyFill="1" applyBorder="1" applyAlignment="1" applyProtection="1">
      <alignment horizontal="center" vertical="center"/>
    </xf>
    <xf numFmtId="0" fontId="33" fillId="2" borderId="24" xfId="0" applyFont="1" applyFill="1" applyBorder="1" applyAlignment="1" applyProtection="1">
      <alignment horizontal="center" vertical="center"/>
    </xf>
    <xf numFmtId="0" fontId="33" fillId="2" borderId="21" xfId="0" applyFont="1" applyFill="1" applyBorder="1" applyAlignment="1" applyProtection="1">
      <alignment horizontal="center" vertical="center"/>
    </xf>
    <xf numFmtId="0" fontId="5" fillId="31" borderId="23" xfId="0" applyFont="1" applyFill="1" applyBorder="1" applyAlignment="1" applyProtection="1">
      <alignment horizontal="left" vertical="top"/>
    </xf>
    <xf numFmtId="0" fontId="5" fillId="31" borderId="10" xfId="0" applyFont="1" applyFill="1" applyBorder="1" applyAlignment="1" applyProtection="1">
      <alignment horizontal="left" vertical="top"/>
    </xf>
    <xf numFmtId="0" fontId="4" fillId="31" borderId="23" xfId="0" applyFont="1" applyFill="1" applyBorder="1" applyAlignment="1" applyProtection="1">
      <alignment horizontal="left" vertical="top"/>
    </xf>
    <xf numFmtId="0" fontId="4" fillId="31" borderId="10" xfId="0" applyFont="1" applyFill="1" applyBorder="1" applyAlignment="1" applyProtection="1">
      <alignment horizontal="left" vertical="top"/>
    </xf>
  </cellXfs>
  <cellStyles count="1">
    <cellStyle name="Normal" xfId="0" builtinId="0"/>
  </cellStyles>
  <dxfs count="204">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s>
  <tableStyles count="0" defaultTableStyle="TableStyleMedium9" defaultPivotStyle="PivotStyleLight16"/>
  <colors>
    <mruColors>
      <color rgb="FF785B97"/>
      <color rgb="FFB1A0C7"/>
      <color rgb="FF7256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80074074074074"/>
          <c:y val="0.19215092592592592"/>
          <c:w val="0.50986481481481483"/>
          <c:h val="0.50986481481481483"/>
        </c:manualLayout>
      </c:layout>
      <c:radarChart>
        <c:radarStyle val="marker"/>
        <c:varyColors val="0"/>
        <c:ser>
          <c:idx val="0"/>
          <c:order val="0"/>
          <c:tx>
            <c:v>Present profile</c:v>
          </c:tx>
          <c:spPr>
            <a:ln>
              <a:solidFill>
                <a:srgbClr val="C00000"/>
              </a:solidFill>
            </a:ln>
          </c:spPr>
          <c:marker>
            <c:symbol val="diamond"/>
            <c:size val="7"/>
            <c:spPr>
              <a:solidFill>
                <a:srgbClr val="C00000"/>
              </a:solidFill>
              <a:ln cmpd="sng">
                <a:solidFill>
                  <a:srgbClr val="C00000"/>
                </a:solidFill>
              </a:ln>
            </c:spPr>
          </c:marker>
          <c:cat>
            <c:strRef>
              <c:f>Profile!$A$14:$B$19</c:f>
              <c:strCache>
                <c:ptCount val="6"/>
                <c:pt idx="0">
                  <c:v>1. WORKING CONDITIONS</c:v>
                </c:pt>
                <c:pt idx="1">
                  <c:v>2. LAND &amp; WATER RIGHTS</c:v>
                </c:pt>
                <c:pt idx="2">
                  <c:v>3. GENDER EQUALITY</c:v>
                </c:pt>
                <c:pt idx="3">
                  <c:v>4. FOOD AND NUTRITION SECURITY</c:v>
                </c:pt>
                <c:pt idx="4">
                  <c:v>5. SOCIAL CAPITAL</c:v>
                </c:pt>
                <c:pt idx="5">
                  <c:v>6. LIVING CONDITIONS</c:v>
                </c:pt>
              </c:strCache>
            </c:strRef>
          </c:cat>
          <c:val>
            <c:numRef>
              <c:f>Profile!$D$14:$D$19</c:f>
              <c:numCache>
                <c:formatCode>0.00</c:formatCode>
                <c:ptCount val="6"/>
                <c:pt idx="0">
                  <c:v>3</c:v>
                </c:pt>
                <c:pt idx="1">
                  <c:v>2.25</c:v>
                </c:pt>
                <c:pt idx="2">
                  <c:v>1.9899999999999998</c:v>
                </c:pt>
                <c:pt idx="3">
                  <c:v>2</c:v>
                </c:pt>
                <c:pt idx="4">
                  <c:v>2.2222222222222219</c:v>
                </c:pt>
                <c:pt idx="5">
                  <c:v>2.4444444444444446</c:v>
                </c:pt>
              </c:numCache>
            </c:numRef>
          </c:val>
          <c:extLst>
            <c:ext xmlns:c16="http://schemas.microsoft.com/office/drawing/2014/chart" uri="{C3380CC4-5D6E-409C-BE32-E72D297353CC}">
              <c16:uniqueId val="{00000000-7CBB-4A86-98FD-D0F8877C6DAB}"/>
            </c:ext>
          </c:extLst>
        </c:ser>
        <c:ser>
          <c:idx val="2"/>
          <c:order val="1"/>
          <c:tx>
            <c:strRef>
              <c:f>Profile!$F$12</c:f>
              <c:strCache>
                <c:ptCount val="1"/>
                <c:pt idx="0">
                  <c:v>Previous profile</c:v>
                </c:pt>
              </c:strCache>
            </c:strRef>
          </c:tx>
          <c:marker>
            <c:symbol val="none"/>
          </c:marker>
          <c:cat>
            <c:strRef>
              <c:f>Profile!$A$14:$B$19</c:f>
              <c:strCache>
                <c:ptCount val="6"/>
                <c:pt idx="0">
                  <c:v>1. WORKING CONDITIONS</c:v>
                </c:pt>
                <c:pt idx="1">
                  <c:v>2. LAND &amp; WATER RIGHTS</c:v>
                </c:pt>
                <c:pt idx="2">
                  <c:v>3. GENDER EQUALITY</c:v>
                </c:pt>
                <c:pt idx="3">
                  <c:v>4. FOOD AND NUTRITION SECURITY</c:v>
                </c:pt>
                <c:pt idx="4">
                  <c:v>5. SOCIAL CAPITAL</c:v>
                </c:pt>
                <c:pt idx="5">
                  <c:v>6. LIVING CONDITIONS</c:v>
                </c:pt>
              </c:strCache>
            </c:strRef>
          </c:cat>
          <c:val>
            <c:numRef>
              <c:f>Profile!$G$14:$G$19</c:f>
              <c:numCache>
                <c:formatCode>0.00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7CBB-4A86-98FD-D0F8877C6DAB}"/>
            </c:ext>
          </c:extLst>
        </c:ser>
        <c:dLbls>
          <c:showLegendKey val="0"/>
          <c:showVal val="0"/>
          <c:showCatName val="0"/>
          <c:showSerName val="0"/>
          <c:showPercent val="0"/>
          <c:showBubbleSize val="0"/>
        </c:dLbls>
        <c:axId val="113745920"/>
        <c:axId val="113747840"/>
      </c:radarChart>
      <c:catAx>
        <c:axId val="113745920"/>
        <c:scaling>
          <c:orientation val="minMax"/>
        </c:scaling>
        <c:delete val="0"/>
        <c:axPos val="b"/>
        <c:majorGridlines/>
        <c:numFmt formatCode="@" sourceLinked="0"/>
        <c:majorTickMark val="none"/>
        <c:minorTickMark val="none"/>
        <c:tickLblPos val="nextTo"/>
        <c:spPr>
          <a:ln w="9525">
            <a:noFill/>
          </a:ln>
        </c:spPr>
        <c:txPr>
          <a:bodyPr rot="0" vert="horz"/>
          <a:lstStyle/>
          <a:p>
            <a:pPr>
              <a:defRPr b="1"/>
            </a:pPr>
            <a:endParaRPr lang="fr-FR"/>
          </a:p>
        </c:txPr>
        <c:crossAx val="113747840"/>
        <c:crosses val="autoZero"/>
        <c:auto val="0"/>
        <c:lblAlgn val="ctr"/>
        <c:lblOffset val="100"/>
        <c:noMultiLvlLbl val="0"/>
      </c:catAx>
      <c:valAx>
        <c:axId val="113747840"/>
        <c:scaling>
          <c:orientation val="minMax"/>
          <c:max val="4"/>
          <c:min val="0"/>
        </c:scaling>
        <c:delete val="0"/>
        <c:axPos val="l"/>
        <c:majorGridlines/>
        <c:numFmt formatCode="@" sourceLinked="0"/>
        <c:majorTickMark val="out"/>
        <c:minorTickMark val="none"/>
        <c:tickLblPos val="nextTo"/>
        <c:txPr>
          <a:bodyPr rot="0" vert="horz"/>
          <a:lstStyle/>
          <a:p>
            <a:pPr>
              <a:defRPr/>
            </a:pPr>
            <a:endParaRPr lang="fr-FR"/>
          </a:p>
        </c:txPr>
        <c:crossAx val="113745920"/>
        <c:crosses val="autoZero"/>
        <c:crossBetween val="between"/>
      </c:valAx>
    </c:plotArea>
    <c:legend>
      <c:legendPos val="b"/>
      <c:overlay val="1"/>
    </c:legend>
    <c:plotVisOnly val="1"/>
    <c:dispBlanksAs val="gap"/>
    <c:showDLblsOverMax val="0"/>
  </c:chart>
  <c:spPr>
    <a:solidFill>
      <a:schemeClr val="bg1"/>
    </a:solidFill>
  </c:spPr>
  <c:printSettings>
    <c:headerFooter alignWithMargins="0"/>
    <c:pageMargins b="1" l="0.750000000000003" r="0.750000000000003" t="1" header="0.5" footer="0.5"/>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7</xdr:col>
      <xdr:colOff>134992</xdr:colOff>
      <xdr:row>3</xdr:row>
      <xdr:rowOff>99520</xdr:rowOff>
    </xdr:from>
    <xdr:to>
      <xdr:col>15</xdr:col>
      <xdr:colOff>300626</xdr:colOff>
      <xdr:row>21</xdr:row>
      <xdr:rowOff>1241101</xdr:rowOff>
    </xdr:to>
    <xdr:graphicFrame macro="">
      <xdr:nvGraphicFramePr>
        <xdr:cNvPr id="4097" name="Chart 1">
          <a:extLst>
            <a:ext uri="{FF2B5EF4-FFF2-40B4-BE49-F238E27FC236}">
              <a16:creationId xmlns:a16="http://schemas.microsoft.com/office/drawing/2014/main" id="{00000000-0008-0000-0000-0000011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29"/>
  <sheetViews>
    <sheetView view="pageBreakPreview" zoomScaleNormal="100" zoomScaleSheetLayoutView="100" workbookViewId="0">
      <pane ySplit="3" topLeftCell="A4" activePane="bottomLeft" state="frozen"/>
      <selection pane="bottomLeft" activeCell="H3" sqref="H3:P22"/>
    </sheetView>
  </sheetViews>
  <sheetFormatPr baseColWidth="10" defaultColWidth="8.85546875" defaultRowHeight="12.75" x14ac:dyDescent="0.2"/>
  <cols>
    <col min="1" max="1" width="20" style="93" customWidth="1"/>
    <col min="2" max="2" width="13.28515625" style="93" customWidth="1"/>
    <col min="3" max="3" width="14.28515625" style="93" customWidth="1"/>
    <col min="4" max="4" width="10.42578125" style="93" customWidth="1"/>
    <col min="5" max="5" width="8.42578125" style="93" customWidth="1"/>
    <col min="6" max="6" width="13.42578125" style="93" customWidth="1"/>
    <col min="7" max="7" width="11.28515625" style="93" customWidth="1"/>
    <col min="8" max="8" width="8.85546875" style="93"/>
    <col min="9" max="9" width="10.85546875" style="93" hidden="1" customWidth="1"/>
    <col min="10" max="16384" width="8.85546875" style="93"/>
  </cols>
  <sheetData>
    <row r="1" spans="1:10" ht="22.5" customHeight="1" thickBot="1" x14ac:dyDescent="0.25">
      <c r="A1" s="440" t="s">
        <v>212</v>
      </c>
      <c r="B1" s="441"/>
      <c r="C1" s="442"/>
      <c r="D1" s="396" t="s">
        <v>27</v>
      </c>
      <c r="E1" s="326"/>
      <c r="F1" s="411" t="s">
        <v>229</v>
      </c>
      <c r="G1" s="412"/>
      <c r="I1" s="220"/>
    </row>
    <row r="2" spans="1:10" ht="16.5" customHeight="1" thickBot="1" x14ac:dyDescent="0.25">
      <c r="A2" s="398"/>
      <c r="B2" s="399"/>
      <c r="C2" s="399"/>
      <c r="D2" s="327" t="s">
        <v>124</v>
      </c>
      <c r="E2" s="413" t="s">
        <v>230</v>
      </c>
      <c r="F2" s="413"/>
      <c r="G2" s="414"/>
    </row>
    <row r="3" spans="1:10" ht="18" customHeight="1" thickBot="1" x14ac:dyDescent="0.25">
      <c r="A3" s="16" t="s">
        <v>25</v>
      </c>
      <c r="B3" s="415" t="s">
        <v>338</v>
      </c>
      <c r="C3" s="416"/>
      <c r="D3" s="17"/>
      <c r="E3" s="14"/>
      <c r="F3" s="14"/>
      <c r="G3" s="15"/>
      <c r="J3" s="284"/>
    </row>
    <row r="4" spans="1:10" ht="13.5" customHeight="1" x14ac:dyDescent="0.2">
      <c r="A4" s="13"/>
      <c r="B4" s="14"/>
      <c r="C4" s="14"/>
      <c r="D4" s="14"/>
      <c r="E4" s="14"/>
      <c r="F4" s="14"/>
      <c r="G4" s="15"/>
      <c r="J4" s="410"/>
    </row>
    <row r="5" spans="1:10" ht="20.25" customHeight="1" x14ac:dyDescent="0.2">
      <c r="A5" s="14"/>
      <c r="B5" s="14"/>
      <c r="C5" s="14"/>
      <c r="D5" s="14"/>
      <c r="E5" s="14"/>
      <c r="F5" s="14"/>
      <c r="G5" s="15"/>
      <c r="J5" s="410"/>
    </row>
    <row r="6" spans="1:10" ht="18" customHeight="1" x14ac:dyDescent="0.2">
      <c r="A6" s="14"/>
      <c r="B6" s="14"/>
      <c r="C6" s="14"/>
      <c r="D6" s="14"/>
      <c r="E6" s="14"/>
      <c r="F6" s="14"/>
      <c r="G6" s="15"/>
      <c r="J6" s="410"/>
    </row>
    <row r="7" spans="1:10" ht="18" customHeight="1" x14ac:dyDescent="0.2">
      <c r="A7" s="14"/>
      <c r="B7" s="14"/>
      <c r="C7" s="14"/>
      <c r="D7" s="14"/>
      <c r="E7" s="14"/>
      <c r="F7" s="14"/>
      <c r="G7" s="15"/>
    </row>
    <row r="8" spans="1:10" ht="18" customHeight="1" x14ac:dyDescent="0.2">
      <c r="A8" s="14"/>
      <c r="B8" s="14"/>
      <c r="C8" s="14"/>
      <c r="D8" s="14"/>
      <c r="E8" s="14"/>
      <c r="F8" s="14"/>
      <c r="G8" s="15"/>
    </row>
    <row r="9" spans="1:10" ht="18" customHeight="1" x14ac:dyDescent="0.2">
      <c r="A9" s="14"/>
      <c r="B9" s="14"/>
      <c r="C9" s="14"/>
      <c r="D9" s="14"/>
      <c r="E9" s="14"/>
      <c r="F9" s="14"/>
      <c r="G9" s="15"/>
    </row>
    <row r="10" spans="1:10" ht="6" customHeight="1" thickBot="1" x14ac:dyDescent="0.25">
      <c r="A10" s="13"/>
      <c r="B10" s="14"/>
      <c r="C10" s="14"/>
      <c r="D10" s="14"/>
      <c r="E10" s="14"/>
      <c r="F10" s="14"/>
      <c r="G10" s="15"/>
    </row>
    <row r="11" spans="1:10" ht="13.5" hidden="1" thickBot="1" x14ac:dyDescent="0.25">
      <c r="A11" s="13"/>
      <c r="B11" s="14"/>
      <c r="C11" s="14"/>
      <c r="D11" s="14"/>
      <c r="E11" s="14"/>
      <c r="F11" s="14"/>
      <c r="G11" s="15"/>
    </row>
    <row r="12" spans="1:10" ht="13.5" thickBot="1" x14ac:dyDescent="0.25">
      <c r="A12" s="432" t="s">
        <v>83</v>
      </c>
      <c r="B12" s="433"/>
      <c r="C12" s="436" t="s">
        <v>84</v>
      </c>
      <c r="D12" s="437"/>
      <c r="E12" s="417" t="s">
        <v>7</v>
      </c>
      <c r="F12" s="18" t="s">
        <v>85</v>
      </c>
      <c r="G12" s="19" t="str">
        <f>Register!H3</f>
        <v>../../20..</v>
      </c>
    </row>
    <row r="13" spans="1:10" ht="13.5" thickBot="1" x14ac:dyDescent="0.25">
      <c r="A13" s="434"/>
      <c r="B13" s="435"/>
      <c r="C13" s="86" t="s">
        <v>87</v>
      </c>
      <c r="D13" s="87" t="s">
        <v>88</v>
      </c>
      <c r="E13" s="418"/>
      <c r="F13" s="20" t="s">
        <v>87</v>
      </c>
      <c r="G13" s="21" t="s">
        <v>88</v>
      </c>
      <c r="I13" s="221" t="s">
        <v>15</v>
      </c>
    </row>
    <row r="14" spans="1:10" ht="15" x14ac:dyDescent="0.2">
      <c r="A14" s="422" t="str">
        <f>Register!A5</f>
        <v>1. WORKING CONDITIONS</v>
      </c>
      <c r="B14" s="423"/>
      <c r="C14" s="328" t="str">
        <f>Register!C10</f>
        <v>Substantial</v>
      </c>
      <c r="D14" s="312">
        <f>Register!B10</f>
        <v>3</v>
      </c>
      <c r="E14" s="313" t="str">
        <f>Register!D10</f>
        <v>↑</v>
      </c>
      <c r="F14" s="22" t="str">
        <f>Register!I10</f>
        <v>Not at all</v>
      </c>
      <c r="G14" s="319">
        <f>Register!H10</f>
        <v>0</v>
      </c>
      <c r="I14" s="222" t="e">
        <f>Register!#REF!</f>
        <v>#REF!</v>
      </c>
    </row>
    <row r="15" spans="1:10" ht="15" x14ac:dyDescent="0.2">
      <c r="A15" s="424" t="str">
        <f>Register!A11</f>
        <v>2. LAND &amp; WATER RIGHTS</v>
      </c>
      <c r="B15" s="425"/>
      <c r="C15" s="329" t="str">
        <f>Register!C15</f>
        <v>Moderate/Low</v>
      </c>
      <c r="D15" s="314">
        <f>Register!B15</f>
        <v>2.25</v>
      </c>
      <c r="E15" s="315" t="str">
        <f>Register!D15</f>
        <v>↑</v>
      </c>
      <c r="F15" s="23" t="str">
        <f>Register!I15</f>
        <v>Not at all</v>
      </c>
      <c r="G15" s="320">
        <f>Register!H15</f>
        <v>0</v>
      </c>
      <c r="I15" s="223" t="e">
        <f>Register!#REF!</f>
        <v>#REF!</v>
      </c>
    </row>
    <row r="16" spans="1:10" ht="15" x14ac:dyDescent="0.2">
      <c r="A16" s="426" t="str">
        <f>Register!A16</f>
        <v>3. GENDER EQUALITY</v>
      </c>
      <c r="B16" s="427"/>
      <c r="C16" s="329" t="str">
        <f>Register!C22</f>
        <v>Moderate/Low</v>
      </c>
      <c r="D16" s="314">
        <f>Register!B22</f>
        <v>1.9899999999999998</v>
      </c>
      <c r="E16" s="315" t="str">
        <f>Register!D22</f>
        <v>↑</v>
      </c>
      <c r="F16" s="23" t="str">
        <f>Register!I22</f>
        <v>Not at all</v>
      </c>
      <c r="G16" s="320">
        <f>Register!H22</f>
        <v>0</v>
      </c>
      <c r="I16" s="223" t="e">
        <f>Register!#REF!</f>
        <v>#REF!</v>
      </c>
    </row>
    <row r="17" spans="1:9" ht="15" x14ac:dyDescent="0.2">
      <c r="A17" s="428" t="str">
        <f>Register!A23</f>
        <v>4. FOOD AND NUTRITION SECURITY</v>
      </c>
      <c r="B17" s="429"/>
      <c r="C17" s="329" t="str">
        <f>Register!C28</f>
        <v>Moderate/Low</v>
      </c>
      <c r="D17" s="314">
        <f>Register!B28</f>
        <v>2</v>
      </c>
      <c r="E17" s="315" t="str">
        <f>Register!D28</f>
        <v>↑</v>
      </c>
      <c r="F17" s="23" t="str">
        <f>Register!I28</f>
        <v>Not at all</v>
      </c>
      <c r="G17" s="320">
        <f>Register!H28</f>
        <v>0</v>
      </c>
      <c r="I17" s="223" t="e">
        <f>Register!#REF!</f>
        <v>#REF!</v>
      </c>
    </row>
    <row r="18" spans="1:9" ht="15" x14ac:dyDescent="0.2">
      <c r="A18" s="438" t="str">
        <f>Register!A29</f>
        <v>5. SOCIAL CAPITAL</v>
      </c>
      <c r="B18" s="439"/>
      <c r="C18" s="329" t="str">
        <f>Register!C33</f>
        <v>Moderate/Low</v>
      </c>
      <c r="D18" s="316">
        <f>Register!B33</f>
        <v>2.2222222222222219</v>
      </c>
      <c r="E18" s="315" t="str">
        <f>Register!D33</f>
        <v>↑</v>
      </c>
      <c r="F18" s="305" t="str">
        <f>Register!I33</f>
        <v>Not at all</v>
      </c>
      <c r="G18" s="320">
        <f>Register!H33</f>
        <v>0</v>
      </c>
      <c r="I18" s="304"/>
    </row>
    <row r="19" spans="1:9" ht="15.75" thickBot="1" x14ac:dyDescent="0.25">
      <c r="A19" s="430" t="str">
        <f>Register!A34</f>
        <v>6. LIVING CONDITIONS</v>
      </c>
      <c r="B19" s="431"/>
      <c r="C19" s="330" t="str">
        <f>Register!C39</f>
        <v>Moderate/Low</v>
      </c>
      <c r="D19" s="317">
        <f>Register!B39</f>
        <v>2.4444444444444446</v>
      </c>
      <c r="E19" s="318" t="str">
        <f>Register!D39</f>
        <v>↑</v>
      </c>
      <c r="F19" s="24" t="str">
        <f>Register!I39</f>
        <v>Not at all</v>
      </c>
      <c r="G19" s="321">
        <f>Register!H39</f>
        <v>0</v>
      </c>
      <c r="I19" s="224" t="e">
        <f>Register!#REF!</f>
        <v>#REF!</v>
      </c>
    </row>
    <row r="20" spans="1:9" s="114" customFormat="1" ht="9" customHeight="1" thickBot="1" x14ac:dyDescent="0.25">
      <c r="A20" s="25"/>
      <c r="B20" s="26"/>
      <c r="C20" s="26"/>
      <c r="D20" s="26"/>
      <c r="E20" s="14"/>
      <c r="F20" s="27"/>
      <c r="G20" s="15"/>
      <c r="I20" s="225" t="e">
        <f>AVERAGE(I14:I19)</f>
        <v>#REF!</v>
      </c>
    </row>
    <row r="21" spans="1:9" ht="13.5" thickBot="1" x14ac:dyDescent="0.25">
      <c r="A21" s="419" t="s">
        <v>8</v>
      </c>
      <c r="B21" s="420"/>
      <c r="C21" s="420"/>
      <c r="D21" s="420"/>
      <c r="E21" s="420"/>
      <c r="F21" s="420"/>
      <c r="G21" s="421"/>
    </row>
    <row r="22" spans="1:9" ht="107.25" customHeight="1" thickBot="1" x14ac:dyDescent="0.25">
      <c r="A22" s="443"/>
      <c r="B22" s="444"/>
      <c r="C22" s="444"/>
      <c r="D22" s="444"/>
      <c r="E22" s="444"/>
      <c r="F22" s="444"/>
      <c r="G22" s="445"/>
    </row>
    <row r="23" spans="1:9" ht="7.5" customHeight="1" thickBot="1" x14ac:dyDescent="0.25">
      <c r="A23" s="13"/>
      <c r="B23" s="14"/>
      <c r="C23" s="14"/>
      <c r="D23" s="14"/>
      <c r="E23" s="14"/>
      <c r="F23" s="14"/>
      <c r="G23" s="15"/>
    </row>
    <row r="24" spans="1:9" ht="13.5" thickBot="1" x14ac:dyDescent="0.25">
      <c r="A24" s="446" t="s">
        <v>89</v>
      </c>
      <c r="B24" s="447"/>
      <c r="C24" s="447"/>
      <c r="D24" s="454"/>
      <c r="E24" s="454"/>
      <c r="F24" s="454"/>
      <c r="G24" s="455"/>
    </row>
    <row r="25" spans="1:9" ht="105.75" customHeight="1" thickBot="1" x14ac:dyDescent="0.25">
      <c r="A25" s="443"/>
      <c r="B25" s="449"/>
      <c r="C25" s="449"/>
      <c r="D25" s="449"/>
      <c r="E25" s="449"/>
      <c r="F25" s="449"/>
      <c r="G25" s="450"/>
    </row>
    <row r="26" spans="1:9" ht="13.5" thickBot="1" x14ac:dyDescent="0.25">
      <c r="A26" s="446" t="s">
        <v>90</v>
      </c>
      <c r="B26" s="447"/>
      <c r="C26" s="447"/>
      <c r="D26" s="447"/>
      <c r="E26" s="447"/>
      <c r="F26" s="447"/>
      <c r="G26" s="448"/>
    </row>
    <row r="27" spans="1:9" ht="83.25" customHeight="1" thickBot="1" x14ac:dyDescent="0.25">
      <c r="A27" s="451"/>
      <c r="B27" s="452"/>
      <c r="C27" s="452"/>
      <c r="D27" s="452"/>
      <c r="E27" s="452"/>
      <c r="F27" s="452"/>
      <c r="G27" s="453"/>
    </row>
    <row r="28" spans="1:9" ht="13.5" thickBot="1" x14ac:dyDescent="0.25">
      <c r="A28" s="446" t="s">
        <v>17</v>
      </c>
      <c r="B28" s="447"/>
      <c r="C28" s="447"/>
      <c r="D28" s="447"/>
      <c r="E28" s="447"/>
      <c r="F28" s="447"/>
      <c r="G28" s="448"/>
    </row>
    <row r="29" spans="1:9" ht="83.25" customHeight="1" thickBot="1" x14ac:dyDescent="0.25">
      <c r="A29" s="443"/>
      <c r="B29" s="444"/>
      <c r="C29" s="444"/>
      <c r="D29" s="444"/>
      <c r="E29" s="444"/>
      <c r="F29" s="444"/>
      <c r="G29" s="445"/>
    </row>
  </sheetData>
  <sheetProtection password="CC15" sheet="1" objects="1" scenarios="1" formatRows="0"/>
  <mergeCells count="21">
    <mergeCell ref="A29:G29"/>
    <mergeCell ref="A28:G28"/>
    <mergeCell ref="A22:G22"/>
    <mergeCell ref="A25:G25"/>
    <mergeCell ref="A26:G26"/>
    <mergeCell ref="A27:G27"/>
    <mergeCell ref="A24:G24"/>
    <mergeCell ref="F1:G1"/>
    <mergeCell ref="E2:G2"/>
    <mergeCell ref="B3:C3"/>
    <mergeCell ref="E12:E13"/>
    <mergeCell ref="A21:G21"/>
    <mergeCell ref="A14:B14"/>
    <mergeCell ref="A15:B15"/>
    <mergeCell ref="A16:B16"/>
    <mergeCell ref="A17:B17"/>
    <mergeCell ref="A19:B19"/>
    <mergeCell ref="A12:B13"/>
    <mergeCell ref="C12:D12"/>
    <mergeCell ref="A18:B18"/>
    <mergeCell ref="A1:C1"/>
  </mergeCells>
  <phoneticPr fontId="1" type="noConversion"/>
  <conditionalFormatting sqref="A8:G9">
    <cfRule type="cellIs" dxfId="203" priority="1" operator="equal">
      <formula>"High"</formula>
    </cfRule>
    <cfRule type="cellIs" dxfId="202" priority="2" operator="equal">
      <formula>"Substantial"</formula>
    </cfRule>
    <cfRule type="cellIs" dxfId="201" priority="3" operator="equal">
      <formula>"Moderate"</formula>
    </cfRule>
    <cfRule type="cellIs" dxfId="200" priority="4" operator="equal">
      <formula>"Low"</formula>
    </cfRule>
  </conditionalFormatting>
  <pageMargins left="0.70866141732283472" right="0.70866141732283472" top="0.74803149606299213" bottom="0.74803149606299213" header="0.31496062992125984" footer="0.31496062992125984"/>
  <pageSetup paperSize="9" scale="97" orientation="portrait" r:id="rId1"/>
  <headerFooter alignWithMargins="0"/>
  <colBreaks count="1" manualBreakCount="1">
    <brk id="7" max="1048575" man="1"/>
  </colBreaks>
  <drawing r:id="rId2"/>
  <extLst>
    <ext xmlns:x14="http://schemas.microsoft.com/office/spreadsheetml/2009/9/main" uri="{78C0D931-6437-407d-A8EE-F0AAD7539E65}">
      <x14:conditionalFormattings>
        <x14:conditionalFormatting xmlns:xm="http://schemas.microsoft.com/office/excel/2006/main">
          <x14:cfRule type="cellIs" priority="9" operator="equal" id="{34BB3A6B-5693-4104-B882-7EC3C2744687}">
            <xm:f>Register!$L$6</xm:f>
            <x14:dxf>
              <fill>
                <patternFill>
                  <bgColor rgb="FFFF0000"/>
                </patternFill>
              </fill>
            </x14:dxf>
          </x14:cfRule>
          <x14:cfRule type="cellIs" priority="10" operator="equal" id="{92867827-A734-4EBD-859A-FC93914BAC5D}">
            <xm:f>Register!$L$5</xm:f>
            <x14:dxf>
              <fill>
                <patternFill>
                  <bgColor rgb="FFFFC000"/>
                </patternFill>
              </fill>
            </x14:dxf>
          </x14:cfRule>
          <x14:cfRule type="cellIs" priority="11" operator="equal" id="{F24A8D15-038A-4A74-8DFE-EBD1E2C1A6B6}">
            <xm:f>Register!$L$4</xm:f>
            <x14:dxf>
              <fill>
                <patternFill>
                  <bgColor rgb="FF92D050"/>
                </patternFill>
              </fill>
            </x14:dxf>
          </x14:cfRule>
          <x14:cfRule type="cellIs" priority="12" operator="equal" id="{4E30DD93-1A47-4844-9856-E0E8EBD88FFA}">
            <xm:f>Register!$L$3</xm:f>
            <x14:dxf>
              <fill>
                <patternFill>
                  <bgColor rgb="FF00B050"/>
                </patternFill>
              </fill>
            </x14:dxf>
          </x14:cfRule>
          <xm:sqref>A5:G17 A19:G19 A18 C18:G18</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O52"/>
  <sheetViews>
    <sheetView tabSelected="1" zoomScale="70" zoomScaleNormal="70" zoomScaleSheetLayoutView="100" workbookViewId="0">
      <pane ySplit="4" topLeftCell="A5" activePane="bottomLeft" state="frozen"/>
      <selection pane="bottomLeft" activeCell="A45" sqref="A45"/>
    </sheetView>
  </sheetViews>
  <sheetFormatPr baseColWidth="10" defaultColWidth="8.85546875" defaultRowHeight="12.75" x14ac:dyDescent="0.2"/>
  <cols>
    <col min="1" max="1" width="36.7109375" style="14" customWidth="1"/>
    <col min="2" max="2" width="10.28515625" style="273" customWidth="1"/>
    <col min="3" max="3" width="15.140625" style="114" customWidth="1"/>
    <col min="4" max="4" width="6.28515625" style="114" customWidth="1"/>
    <col min="5" max="5" width="66.42578125" style="93" customWidth="1"/>
    <col min="6" max="7" width="39.28515625" style="93" customWidth="1"/>
    <col min="8" max="8" width="6" style="273" customWidth="1"/>
    <col min="9" max="9" width="14.140625" style="114" customWidth="1"/>
    <col min="10" max="10" width="8.85546875" style="93" hidden="1" customWidth="1"/>
    <col min="11" max="11" width="9.140625" style="93" hidden="1" customWidth="1"/>
    <col min="12" max="12" width="14.85546875" style="93" hidden="1" customWidth="1"/>
    <col min="13" max="13" width="9.140625" style="93" hidden="1" customWidth="1"/>
    <col min="14" max="14" width="9.140625" style="93" customWidth="1"/>
    <col min="15" max="16384" width="8.85546875" style="93"/>
  </cols>
  <sheetData>
    <row r="1" spans="1:15" s="106" customFormat="1" ht="27.75" customHeight="1" thickBot="1" x14ac:dyDescent="0.25">
      <c r="A1" s="460" t="str">
        <f>Profile!F1</f>
        <v>Cacao</v>
      </c>
      <c r="B1" s="461"/>
      <c r="C1" s="365" t="s">
        <v>22</v>
      </c>
      <c r="D1" s="456" t="str">
        <f>Profile!E2</f>
        <v>Sao Tome e Principe</v>
      </c>
      <c r="E1" s="457"/>
      <c r="F1" s="363" t="s">
        <v>26</v>
      </c>
      <c r="G1" s="364" t="str">
        <f>Profile!B3</f>
        <v xml:space="preserve"> 20 /07 / 20 18</v>
      </c>
      <c r="H1" s="458" t="s">
        <v>80</v>
      </c>
      <c r="I1" s="459"/>
      <c r="M1" s="107"/>
    </row>
    <row r="2" spans="1:15" s="106" customFormat="1" ht="10.5" customHeight="1" x14ac:dyDescent="0.2">
      <c r="A2" s="464" t="s">
        <v>9</v>
      </c>
      <c r="B2" s="476" t="s">
        <v>88</v>
      </c>
      <c r="C2" s="479" t="s">
        <v>87</v>
      </c>
      <c r="D2" s="467" t="s">
        <v>7</v>
      </c>
      <c r="E2" s="473" t="s">
        <v>10</v>
      </c>
      <c r="F2" s="467" t="s">
        <v>18</v>
      </c>
      <c r="G2" s="470" t="s">
        <v>86</v>
      </c>
      <c r="H2" s="458" t="s">
        <v>82</v>
      </c>
      <c r="I2" s="459"/>
      <c r="M2" s="107"/>
    </row>
    <row r="3" spans="1:15" s="107" customFormat="1" ht="13.5" customHeight="1" thickBot="1" x14ac:dyDescent="0.25">
      <c r="A3" s="465"/>
      <c r="B3" s="477"/>
      <c r="C3" s="480"/>
      <c r="D3" s="468"/>
      <c r="E3" s="474"/>
      <c r="F3" s="468"/>
      <c r="G3" s="471"/>
      <c r="H3" s="462" t="s">
        <v>81</v>
      </c>
      <c r="I3" s="463"/>
      <c r="L3" s="108" t="str">
        <f>Questionnaire!$N$3</f>
        <v>High</v>
      </c>
      <c r="M3" s="107" t="s">
        <v>20</v>
      </c>
    </row>
    <row r="4" spans="1:15" s="109" customFormat="1" ht="13.5" thickBot="1" x14ac:dyDescent="0.25">
      <c r="A4" s="466"/>
      <c r="B4" s="478"/>
      <c r="C4" s="481"/>
      <c r="D4" s="469"/>
      <c r="E4" s="475"/>
      <c r="F4" s="469"/>
      <c r="G4" s="472"/>
      <c r="H4" s="84" t="s">
        <v>1</v>
      </c>
      <c r="I4" s="85" t="s">
        <v>6</v>
      </c>
      <c r="L4" s="108" t="str">
        <f>Questionnaire!$N$4</f>
        <v>Substantial</v>
      </c>
      <c r="M4" s="107" t="s">
        <v>3</v>
      </c>
    </row>
    <row r="5" spans="1:15" s="107" customFormat="1" ht="15" customHeight="1" thickBot="1" x14ac:dyDescent="0.25">
      <c r="A5" s="53" t="str">
        <f>Questionnaire!$A$3</f>
        <v>1. WORKING CONDITIONS</v>
      </c>
      <c r="B5" s="54"/>
      <c r="C5" s="54"/>
      <c r="D5" s="54"/>
      <c r="E5" s="55"/>
      <c r="F5" s="55"/>
      <c r="G5" s="55"/>
      <c r="H5" s="55"/>
      <c r="I5" s="278"/>
      <c r="L5" s="108" t="str">
        <f>Questionnaire!$N$5</f>
        <v>Moderate/Low</v>
      </c>
      <c r="M5" s="107" t="s">
        <v>21</v>
      </c>
    </row>
    <row r="6" spans="1:15" s="110" customFormat="1" ht="28.5" x14ac:dyDescent="0.2">
      <c r="A6" s="56" t="str">
        <f>Questionnaire!$A$4</f>
        <v>1.1 Respect of labour rights</v>
      </c>
      <c r="B6" s="331">
        <f>Questionnaire!J10</f>
        <v>3</v>
      </c>
      <c r="C6" s="332" t="str">
        <f>IF(B6&lt;1.5,$L$6,IF(B6&lt;2.5,$L$5,IF(B6&lt;3.5,$L$4,IF(B6&lt;4.5,$L$3,"n/a"))))</f>
        <v>Substantial</v>
      </c>
      <c r="D6" s="333" t="str">
        <f>IF(H6&lt;B6,"↑",IF(H6&gt;B6,"↓","↔"))</f>
        <v>↑</v>
      </c>
      <c r="E6" s="2" t="s">
        <v>255</v>
      </c>
      <c r="F6" s="1" t="s">
        <v>254</v>
      </c>
      <c r="G6" s="1"/>
      <c r="H6" s="234">
        <v>0</v>
      </c>
      <c r="I6" s="277" t="str">
        <f>IF(H6&lt;1.5,$L$6,IF(H6&lt;2.5,$L$5,IF(H6&lt;3.5,$L$4,IF(H6&lt;4.5,$L$3,"n/a"))))</f>
        <v>Not at all</v>
      </c>
      <c r="K6" s="110" t="s">
        <v>11</v>
      </c>
      <c r="L6" s="108" t="str">
        <f>Questionnaire!$N$6</f>
        <v>Not at all</v>
      </c>
      <c r="M6" s="110" t="s">
        <v>4</v>
      </c>
    </row>
    <row r="7" spans="1:15" s="110" customFormat="1" ht="28.5" x14ac:dyDescent="0.2">
      <c r="A7" s="57" t="str">
        <f>Questionnaire!$A$11</f>
        <v>1.2 Child Labour</v>
      </c>
      <c r="B7" s="334">
        <f>Questionnaire!J14</f>
        <v>3.5</v>
      </c>
      <c r="C7" s="335" t="str">
        <f>IF(B7&lt;1.5,$L$6,IF(B7&lt;2.5,$L$5,IF(B7&lt;3.5,$L$4,IF(B7&lt;4.5,$L$3,"n/a"))))</f>
        <v>High</v>
      </c>
      <c r="D7" s="336" t="str">
        <f>IF(H7&lt;B7,"↑",IF(H7&gt;B7,"↓","↔"))</f>
        <v>↑</v>
      </c>
      <c r="E7" s="3" t="s">
        <v>257</v>
      </c>
      <c r="F7" s="3" t="s">
        <v>256</v>
      </c>
      <c r="G7" s="3"/>
      <c r="H7" s="235">
        <v>0</v>
      </c>
      <c r="I7" s="277" t="str">
        <f>IF(H7&lt;1.5,$L$6,IF(H7&lt;2.5,$L$5,IF(H7&lt;3.5,$L$4,IF(H7&lt;4.5,$L$3,"n/a"))))</f>
        <v>Not at all</v>
      </c>
      <c r="K7" s="110" t="s">
        <v>12</v>
      </c>
      <c r="L7" s="108" t="str">
        <f>Questionnaire!$N$7</f>
        <v>n/a</v>
      </c>
    </row>
    <row r="8" spans="1:15" s="110" customFormat="1" ht="28.5" x14ac:dyDescent="0.2">
      <c r="A8" s="57" t="str">
        <f>Questionnaire!$A$15</f>
        <v>1.3 Job safety</v>
      </c>
      <c r="B8" s="334">
        <f>Questionnaire!J17</f>
        <v>3</v>
      </c>
      <c r="C8" s="337" t="str">
        <f>IF(B8&lt;1.5,$L$6,IF(B8&lt;2.5,$L$5,IF(B8&lt;3.5,$L$4,IF(B8&lt;4.5,$L$3,"n/a"))))</f>
        <v>Substantial</v>
      </c>
      <c r="D8" s="336" t="str">
        <f>IF(H8&lt;B8,"↑",IF(H8&gt;B8,"↓","↔"))</f>
        <v>↑</v>
      </c>
      <c r="E8" s="3" t="s">
        <v>258</v>
      </c>
      <c r="F8" s="3" t="s">
        <v>259</v>
      </c>
      <c r="G8" s="3"/>
      <c r="H8" s="235">
        <v>0</v>
      </c>
      <c r="I8" s="277" t="str">
        <f>IF(H8&lt;1.5,$L$6,IF(H8&lt;2.5,$L$5,IF(H8&lt;3.5,$L$4,IF(H8&lt;4.5,$L$3,"n/a"))))</f>
        <v>Not at all</v>
      </c>
      <c r="K8" s="110" t="s">
        <v>13</v>
      </c>
      <c r="L8" s="111"/>
    </row>
    <row r="9" spans="1:15" s="110" customFormat="1" ht="43.5" thickBot="1" x14ac:dyDescent="0.25">
      <c r="A9" s="58" t="str">
        <f>Questionnaire!$A$18</f>
        <v>1.4 Attractiveness</v>
      </c>
      <c r="B9" s="338">
        <f>Questionnaire!J21</f>
        <v>2.5</v>
      </c>
      <c r="C9" s="335" t="str">
        <f>IF(B9&lt;1.5,$L$6,IF(B9&lt;2.5,$L$5,IF(B9&lt;3.5,$L$4,IF(B9&lt;4.5,$L$3,"n/a"))))</f>
        <v>Substantial</v>
      </c>
      <c r="D9" s="339" t="str">
        <f>IF(H9&lt;B9,"↑",IF(H9&gt;B9,"↓","↔"))</f>
        <v>↑</v>
      </c>
      <c r="E9" s="4" t="s">
        <v>261</v>
      </c>
      <c r="F9" s="4" t="s">
        <v>260</v>
      </c>
      <c r="G9" s="4"/>
      <c r="H9" s="236">
        <v>0</v>
      </c>
      <c r="I9" s="247" t="str">
        <f>IF(H9&lt;1.5,$L$6,IF(H9&lt;2.5,$L$5,IF(H9&lt;3.5,$L$4,IF(H9&lt;4.5,$L$3,"n/a"))))</f>
        <v>Not at all</v>
      </c>
      <c r="L9" s="111"/>
    </row>
    <row r="10" spans="1:15" s="113" customFormat="1" ht="18" customHeight="1" thickTop="1" thickBot="1" x14ac:dyDescent="0.25">
      <c r="A10" s="59" t="s">
        <v>14</v>
      </c>
      <c r="B10" s="340">
        <f>IF(COUNT(B6:B9)=0,"n/a",(AVERAGE(B6:B9)))</f>
        <v>3</v>
      </c>
      <c r="C10" s="397" t="str">
        <f>IF(B10&lt;1.5,$L$6,IF(B10&lt;2.5,$L$5,IF(B10&lt;3.5,$L$4,IF(B10&lt;4.5,$L$3,"n/a"))))</f>
        <v>Substantial</v>
      </c>
      <c r="D10" s="341" t="str">
        <f>IF(H10&lt;B10,"↑",IF(H10&gt;B10,"↓","↔"))</f>
        <v>↑</v>
      </c>
      <c r="E10" s="11"/>
      <c r="F10" s="112"/>
      <c r="G10" s="112"/>
      <c r="H10" s="12">
        <f>AVERAGE(H6:H9)</f>
        <v>0</v>
      </c>
      <c r="I10" s="276" t="str">
        <f>IF(H10&lt;1.5,$L$6,IF(H10&lt;2.5,$L$5,IF(H10&lt;3.5,$L$4,IF(H10&lt;4.5,$L$3,"n/a"))))</f>
        <v>Not at all</v>
      </c>
      <c r="O10" s="284"/>
    </row>
    <row r="11" spans="1:15" s="110" customFormat="1" ht="15" customHeight="1" thickBot="1" x14ac:dyDescent="0.25">
      <c r="A11" s="60" t="str">
        <f>Questionnaire!$A$22</f>
        <v>2. LAND &amp; WATER RIGHTS</v>
      </c>
      <c r="B11" s="342"/>
      <c r="C11" s="342"/>
      <c r="D11" s="343"/>
      <c r="E11" s="61"/>
      <c r="F11" s="61"/>
      <c r="G11" s="61"/>
      <c r="H11" s="61"/>
      <c r="I11" s="279"/>
    </row>
    <row r="12" spans="1:15" s="110" customFormat="1" ht="18" customHeight="1" x14ac:dyDescent="0.2">
      <c r="A12" s="62" t="str">
        <f>Questionnaire!$A$23</f>
        <v xml:space="preserve">2.1 Adherence to VGGT </v>
      </c>
      <c r="B12" s="344">
        <f>Questionnaire!J26</f>
        <v>2</v>
      </c>
      <c r="C12" s="345" t="str">
        <f>IF(B12&lt;1.5,$L$6,IF(B12&lt;2.5,$L$5,IF(B12&lt;3.5,$L$4,IF(B12&lt;4.5,$L$3,"n/a"))))</f>
        <v>Moderate/Low</v>
      </c>
      <c r="D12" s="336" t="str">
        <f>IF(H12&lt;B12,"↑",IF(H12&gt;B12,"↓","↔"))</f>
        <v>↑</v>
      </c>
      <c r="E12" s="5" t="s">
        <v>269</v>
      </c>
      <c r="F12" s="1" t="s">
        <v>270</v>
      </c>
      <c r="G12" s="1"/>
      <c r="H12" s="234">
        <v>0</v>
      </c>
      <c r="I12" s="277" t="str">
        <f>IF(H12&lt;1.5,$L$6,IF(H12&lt;2.5,$L$5,IF(H12&lt;3.5,$L$4,IF(H12&lt;4.5,$L$3,"n/a"))))</f>
        <v>Not at all</v>
      </c>
    </row>
    <row r="13" spans="1:15" s="110" customFormat="1" ht="16.5" customHeight="1" x14ac:dyDescent="0.2">
      <c r="A13" s="63" t="str">
        <f>Questionnaire!$A$27</f>
        <v>2.2 Transparency, participation and consultation</v>
      </c>
      <c r="B13" s="346">
        <f>Questionnaire!J32</f>
        <v>2</v>
      </c>
      <c r="C13" s="337" t="str">
        <f>IF(B13&lt;1.5,$L$6,IF(B13&lt;2.5,$L$5,IF(B13&lt;3.5,$L$4,IF(B13&lt;4.5,$L$3,"n/a"))))</f>
        <v>Moderate/Low</v>
      </c>
      <c r="D13" s="336" t="str">
        <f>IF(H13&lt;B13,"↑",IF(H13&gt;B13,"↓","↔"))</f>
        <v>↑</v>
      </c>
      <c r="E13" s="6" t="s">
        <v>272</v>
      </c>
      <c r="F13" s="3" t="s">
        <v>271</v>
      </c>
      <c r="G13" s="3"/>
      <c r="H13" s="235">
        <v>0</v>
      </c>
      <c r="I13" s="277" t="str">
        <f>IF(H13&lt;1.5,$L$6,IF(H13&lt;2.5,$L$5,IF(H13&lt;3.5,$L$4,IF(H13&lt;4.5,$L$3,"n/a"))))</f>
        <v>Not at all</v>
      </c>
    </row>
    <row r="14" spans="1:15" s="110" customFormat="1" ht="18.75" customHeight="1" thickBot="1" x14ac:dyDescent="0.25">
      <c r="A14" s="64" t="str">
        <f>Questionnaire!$A$33</f>
        <v>2.3  Equity,compensation and justice</v>
      </c>
      <c r="B14" s="347">
        <f>Questionnaire!J38</f>
        <v>2.75</v>
      </c>
      <c r="C14" s="335" t="str">
        <f>IF(B14&lt;1.5,$L$6,IF(B14&lt;2.5,$L$5,IF(B14&lt;3.5,$L$4,IF(B14&lt;4.5,$L$3,"n/a"))))</f>
        <v>Substantial</v>
      </c>
      <c r="D14" s="339" t="str">
        <f>IF(H14&lt;B14,"↑",IF(H14&gt;B14,"↓","↔"))</f>
        <v>↑</v>
      </c>
      <c r="E14" s="7" t="s">
        <v>273</v>
      </c>
      <c r="F14" s="4" t="s">
        <v>274</v>
      </c>
      <c r="G14" s="4"/>
      <c r="H14" s="236">
        <v>0</v>
      </c>
      <c r="I14" s="247" t="str">
        <f>IF(H14&lt;1.5,$L$6,IF(H14&lt;2.5,$L$5,IF(H14&lt;3.5,$L$4,IF(H14&lt;4.5,$L$3,"n/a"))))</f>
        <v>Not at all</v>
      </c>
    </row>
    <row r="15" spans="1:15" s="107" customFormat="1" ht="14.25" thickTop="1" thickBot="1" x14ac:dyDescent="0.25">
      <c r="A15" s="65" t="s">
        <v>14</v>
      </c>
      <c r="B15" s="348">
        <f>IF(COUNT(B12:B14)=0,"n/a",(AVERAGE(B12:B14)))</f>
        <v>2.25</v>
      </c>
      <c r="C15" s="349" t="str">
        <f>IF(B15&lt;1.5,$L$6,IF(B15&lt;2.5,$L$5,IF(B15&lt;3.5,$L$4,IF(B15&lt;4.5,$L$3,"n/a"))))</f>
        <v>Moderate/Low</v>
      </c>
      <c r="D15" s="341" t="str">
        <f>IF(H15&lt;B15,"↑",IF(H15&gt;B15,"↓","↔"))</f>
        <v>↑</v>
      </c>
      <c r="E15" s="112"/>
      <c r="F15" s="112"/>
      <c r="G15" s="112"/>
      <c r="H15" s="10">
        <f>AVERAGE(H12:H14)</f>
        <v>0</v>
      </c>
      <c r="I15" s="276" t="str">
        <f>IF(H15&lt;1.5,$L$6,IF(H15&lt;2.5,$L$5,IF(H15&lt;3.5,$L$4,IF(H15&lt;4.5,$L$3,"n/a"))))</f>
        <v>Not at all</v>
      </c>
    </row>
    <row r="16" spans="1:15" s="110" customFormat="1" ht="15" customHeight="1" thickBot="1" x14ac:dyDescent="0.25">
      <c r="A16" s="66" t="str">
        <f>Questionnaire!$A$39</f>
        <v>3. GENDER EQUALITY</v>
      </c>
      <c r="B16" s="342"/>
      <c r="C16" s="342"/>
      <c r="D16" s="342"/>
      <c r="E16" s="67"/>
      <c r="F16" s="67"/>
      <c r="G16" s="67"/>
      <c r="H16" s="67"/>
      <c r="I16" s="280"/>
    </row>
    <row r="17" spans="1:9" s="110" customFormat="1" ht="28.5" x14ac:dyDescent="0.2">
      <c r="A17" s="68" t="str">
        <f>Questionnaire!$A$40</f>
        <v>3.1 Economic activities</v>
      </c>
      <c r="B17" s="344">
        <f>Questionnaire!J43</f>
        <v>3</v>
      </c>
      <c r="C17" s="345" t="str">
        <f t="shared" ref="C17:C22" si="0">IF(B17&lt;1.5,$L$6,IF(B17&lt;2.5,$L$5,IF(B17&lt;3.5,$L$4,IF(B17&lt;4.5,$L$3,"n/a"))))</f>
        <v>Substantial</v>
      </c>
      <c r="D17" s="336" t="str">
        <f>IF(H17&lt;B17,"↑",IF(H17&gt;B17,"↓","↔"))</f>
        <v>↑</v>
      </c>
      <c r="E17" s="5" t="s">
        <v>313</v>
      </c>
      <c r="F17" s="1"/>
      <c r="G17" s="1"/>
      <c r="H17" s="234">
        <v>0</v>
      </c>
      <c r="I17" s="277" t="str">
        <f t="shared" ref="I17:I22" si="1">IF(H17&lt;1.5,$L$6,IF(H17&lt;2.5,$L$5,IF(H17&lt;3.5,$L$4,IF(H17&lt;4.5,$L$3,"n/a"))))</f>
        <v>Not at all</v>
      </c>
    </row>
    <row r="18" spans="1:9" s="110" customFormat="1" ht="28.5" x14ac:dyDescent="0.2">
      <c r="A18" s="68" t="str">
        <f>Questionnaire!$A$44</f>
        <v>3.2 Access to resources and services</v>
      </c>
      <c r="B18" s="346">
        <f>Questionnaire!J49</f>
        <v>2</v>
      </c>
      <c r="C18" s="350" t="str">
        <f t="shared" si="0"/>
        <v>Moderate/Low</v>
      </c>
      <c r="D18" s="336" t="str">
        <f t="shared" ref="D18:D20" si="2">IF(H18&lt;B18,"↑",IF(H18&gt;B18,"↓","↔"))</f>
        <v>↑</v>
      </c>
      <c r="E18" s="6" t="s">
        <v>314</v>
      </c>
      <c r="F18" s="3" t="s">
        <v>315</v>
      </c>
      <c r="G18" s="3"/>
      <c r="H18" s="235">
        <v>0</v>
      </c>
      <c r="I18" s="277" t="str">
        <f t="shared" si="1"/>
        <v>Not at all</v>
      </c>
    </row>
    <row r="19" spans="1:9" s="110" customFormat="1" ht="57" x14ac:dyDescent="0.2">
      <c r="A19" s="68" t="str">
        <f>Questionnaire!$A$50</f>
        <v>3.3 Decision making</v>
      </c>
      <c r="B19" s="346">
        <f>Questionnaire!J56</f>
        <v>2.2000000000000002</v>
      </c>
      <c r="C19" s="337" t="str">
        <f t="shared" si="0"/>
        <v>Moderate/Low</v>
      </c>
      <c r="D19" s="351" t="str">
        <f t="shared" si="2"/>
        <v>↑</v>
      </c>
      <c r="E19" s="239" t="s">
        <v>316</v>
      </c>
      <c r="F19" s="3" t="s">
        <v>317</v>
      </c>
      <c r="G19" s="240"/>
      <c r="H19" s="238">
        <v>0</v>
      </c>
      <c r="I19" s="277" t="str">
        <f t="shared" si="1"/>
        <v>Not at all</v>
      </c>
    </row>
    <row r="20" spans="1:9" s="110" customFormat="1" ht="42.75" x14ac:dyDescent="0.2">
      <c r="A20" s="68" t="str">
        <f>Questionnaire!$A$57</f>
        <v>3.4 Leadership and empowerment</v>
      </c>
      <c r="B20" s="346">
        <f>Questionnaire!J62</f>
        <v>1.75</v>
      </c>
      <c r="C20" s="335" t="str">
        <f t="shared" si="0"/>
        <v>Moderate/Low</v>
      </c>
      <c r="D20" s="336" t="str">
        <f t="shared" si="2"/>
        <v>↑</v>
      </c>
      <c r="E20" s="82" t="s">
        <v>319</v>
      </c>
      <c r="F20" s="83" t="s">
        <v>318</v>
      </c>
      <c r="G20" s="83"/>
      <c r="H20" s="235">
        <v>0</v>
      </c>
      <c r="I20" s="277" t="str">
        <f t="shared" si="1"/>
        <v>Not at all</v>
      </c>
    </row>
    <row r="21" spans="1:9" s="110" customFormat="1" ht="43.5" thickBot="1" x14ac:dyDescent="0.25">
      <c r="A21" s="69" t="str">
        <f>Questionnaire!$A$63</f>
        <v>3.5 Hardship and division of labour</v>
      </c>
      <c r="B21" s="347">
        <f>Questionnaire!J66</f>
        <v>1</v>
      </c>
      <c r="C21" s="352" t="str">
        <f t="shared" si="0"/>
        <v>Not at all</v>
      </c>
      <c r="D21" s="339" t="str">
        <f>IF(H21&lt;B21,"↑",IF(H21&gt;B21,"↓","↔"))</f>
        <v>↑</v>
      </c>
      <c r="E21" s="7" t="s">
        <v>320</v>
      </c>
      <c r="F21" s="4" t="s">
        <v>321</v>
      </c>
      <c r="G21" s="4"/>
      <c r="H21" s="236">
        <v>0</v>
      </c>
      <c r="I21" s="247" t="str">
        <f t="shared" si="1"/>
        <v>Not at all</v>
      </c>
    </row>
    <row r="22" spans="1:9" s="107" customFormat="1" ht="14.25" thickTop="1" thickBot="1" x14ac:dyDescent="0.25">
      <c r="A22" s="81" t="s">
        <v>14</v>
      </c>
      <c r="B22" s="348">
        <f>IF(COUNT(B17:B21)=0,"n/a",(AVERAGE(B17:B21)))</f>
        <v>1.9899999999999998</v>
      </c>
      <c r="C22" s="353" t="str">
        <f t="shared" si="0"/>
        <v>Moderate/Low</v>
      </c>
      <c r="D22" s="341" t="str">
        <f>IF(H22&lt;B22,"↑",IF(H22&gt;B22,"↓","↔"))</f>
        <v>↑</v>
      </c>
      <c r="E22" s="112"/>
      <c r="F22" s="112"/>
      <c r="G22" s="112"/>
      <c r="H22" s="10">
        <f>AVERAGE(H17:H21)</f>
        <v>0</v>
      </c>
      <c r="I22" s="276" t="str">
        <f t="shared" si="1"/>
        <v>Not at all</v>
      </c>
    </row>
    <row r="23" spans="1:9" s="110" customFormat="1" ht="15" customHeight="1" thickBot="1" x14ac:dyDescent="0.25">
      <c r="A23" s="52" t="str">
        <f>Questionnaire!$A$67</f>
        <v>4. FOOD AND NUTRITION SECURITY</v>
      </c>
      <c r="B23" s="342"/>
      <c r="C23" s="342"/>
      <c r="D23" s="342"/>
      <c r="E23" s="70"/>
      <c r="F23" s="70"/>
      <c r="G23" s="70"/>
      <c r="H23" s="70"/>
      <c r="I23" s="281"/>
    </row>
    <row r="24" spans="1:9" s="110" customFormat="1" ht="18.75" customHeight="1" x14ac:dyDescent="0.2">
      <c r="A24" s="71" t="str">
        <f>Questionnaire!$A$68</f>
        <v xml:space="preserve">4.1 Availability of food </v>
      </c>
      <c r="B24" s="344">
        <f>Questionnaire!J71</f>
        <v>2</v>
      </c>
      <c r="C24" s="345" t="str">
        <f>IF(B24&lt;1.5,$L$6,IF(B24&lt;2.5,$L$5,IF(B24&lt;3.5,$L$4,IF(B24&lt;4.5,$L$3,"n/a"))))</f>
        <v>Moderate/Low</v>
      </c>
      <c r="D24" s="333" t="str">
        <f>IF(H24&lt;B24,"↑",IF(H24&gt;B24,"↓","↔"))</f>
        <v>↑</v>
      </c>
      <c r="E24" s="5" t="s">
        <v>322</v>
      </c>
      <c r="F24" s="1" t="s">
        <v>323</v>
      </c>
      <c r="G24" s="1"/>
      <c r="H24" s="234">
        <v>0</v>
      </c>
      <c r="I24" s="277" t="str">
        <f>IF(H24&lt;1.5,$L$6,IF(H24&lt;2.5,$L$5,IF(H24&lt;3.5,$L$4,IF(H24&lt;4.5,$L$3,"n/a"))))</f>
        <v>Not at all</v>
      </c>
    </row>
    <row r="25" spans="1:9" s="110" customFormat="1" ht="16.5" customHeight="1" x14ac:dyDescent="0.2">
      <c r="A25" s="72" t="str">
        <f>Questionnaire!$A$72</f>
        <v xml:space="preserve">4.2 Accessibility of food </v>
      </c>
      <c r="B25" s="346">
        <f>Questionnaire!J75</f>
        <v>2</v>
      </c>
      <c r="C25" s="337" t="str">
        <f>IF(B25&lt;1.5,$L$6,IF(B25&lt;2.5,$L$5,IF(B25&lt;3.5,$L$4,IF(B25&lt;4.5,$L$3,"n/a"))))</f>
        <v>Moderate/Low</v>
      </c>
      <c r="D25" s="336" t="str">
        <f>IF(H25&lt;B25,"↑",IF(H25&gt;B25,"↓","↔"))</f>
        <v>↑</v>
      </c>
      <c r="E25" s="6" t="s">
        <v>324</v>
      </c>
      <c r="F25" s="3" t="s">
        <v>325</v>
      </c>
      <c r="G25" s="3"/>
      <c r="H25" s="235">
        <v>0</v>
      </c>
      <c r="I25" s="277" t="str">
        <f>IF(H25&lt;1.5,$L$6,IF(H25&lt;2.5,$L$5,IF(H25&lt;3.5,$L$4,IF(H25&lt;4.5,$L$3,"n/a"))))</f>
        <v>Not at all</v>
      </c>
    </row>
    <row r="26" spans="1:9" s="110" customFormat="1" ht="42.75" x14ac:dyDescent="0.2">
      <c r="A26" s="73" t="str">
        <f>Questionnaire!$A$76</f>
        <v xml:space="preserve">4.3 Utilisation and nutritional adequacy </v>
      </c>
      <c r="B26" s="346">
        <f>Questionnaire!J80</f>
        <v>2</v>
      </c>
      <c r="C26" s="337" t="str">
        <f>IF(B26&lt;1.5,$L$6,IF(B26&lt;2.5,$L$5,IF(B26&lt;3.5,$L$4,IF(B26&lt;4.5,$L$3,"n/a"))))</f>
        <v>Moderate/Low</v>
      </c>
      <c r="D26" s="336" t="str">
        <f>IF(H26&lt;B26,"↑",IF(H26&gt;B26,"↓","↔"))</f>
        <v>↑</v>
      </c>
      <c r="E26" s="6" t="s">
        <v>326</v>
      </c>
      <c r="F26" s="3" t="s">
        <v>327</v>
      </c>
      <c r="G26" s="3"/>
      <c r="H26" s="235">
        <v>0</v>
      </c>
      <c r="I26" s="277" t="str">
        <f>IF(H26&lt;1.5,$L$6,IF(H26&lt;2.5,$L$5,IF(H26&lt;3.5,$L$4,IF(H26&lt;4.5,$L$3,"n/a"))))</f>
        <v>Not at all</v>
      </c>
    </row>
    <row r="27" spans="1:9" s="110" customFormat="1" ht="29.25" thickBot="1" x14ac:dyDescent="0.25">
      <c r="A27" s="74" t="str">
        <f>Questionnaire!$A$81</f>
        <v xml:space="preserve">4.4 Stability </v>
      </c>
      <c r="B27" s="347">
        <f>Questionnaire!J84</f>
        <v>2</v>
      </c>
      <c r="C27" s="335" t="str">
        <f>IF(B27&lt;1.5,$L$6,IF(B27&lt;2.5,$L$5,IF(B27&lt;3.5,$L$4,IF(B27&lt;4.5,$L$3,"n/a"))))</f>
        <v>Moderate/Low</v>
      </c>
      <c r="D27" s="339" t="str">
        <f>IF(H27&lt;B27,"↑",IF(H27&gt;B27,"↓","↔"))</f>
        <v>↑</v>
      </c>
      <c r="E27" s="7" t="s">
        <v>329</v>
      </c>
      <c r="F27" s="4" t="s">
        <v>328</v>
      </c>
      <c r="G27" s="4"/>
      <c r="H27" s="236">
        <v>0</v>
      </c>
      <c r="I27" s="247" t="str">
        <f>IF(H27&lt;1.5,$L$6,IF(H27&lt;2.5,$L$5,IF(H27&lt;3.5,$L$4,IF(H27&lt;4.5,$L$3,"n/a"))))</f>
        <v>Not at all</v>
      </c>
    </row>
    <row r="28" spans="1:9" s="107" customFormat="1" ht="14.25" thickTop="1" thickBot="1" x14ac:dyDescent="0.25">
      <c r="A28" s="75" t="s">
        <v>14</v>
      </c>
      <c r="B28" s="348">
        <f>IF(COUNT(B24:B27)=0,"n/a",(AVERAGE(B24:B27)))</f>
        <v>2</v>
      </c>
      <c r="C28" s="349" t="str">
        <f>IF(B28&lt;1.5,$L$6,IF(B28&lt;2.5,$L$5,IF(B28&lt;3.5,$L$4,IF(B28&lt;4.5,$L$3,"n/a"))))</f>
        <v>Moderate/Low</v>
      </c>
      <c r="D28" s="341" t="str">
        <f>IF(H28&lt;B28,"↑",IF(H28&gt;B28,"↓","↔"))</f>
        <v>↑</v>
      </c>
      <c r="E28" s="112"/>
      <c r="F28" s="112"/>
      <c r="G28" s="112"/>
      <c r="H28" s="10">
        <f>AVERAGE(H24:H27)</f>
        <v>0</v>
      </c>
      <c r="I28" s="276" t="str">
        <f>IF(H28&lt;1.5,$L$6,IF(H28&lt;2.5,$L$5,IF(H28&lt;3.5,$L$4,IF(H28&lt;4.5,$L$3,"n/a"))))</f>
        <v>Not at all</v>
      </c>
    </row>
    <row r="29" spans="1:9" s="107" customFormat="1" ht="13.5" thickBot="1" x14ac:dyDescent="0.25">
      <c r="A29" s="303" t="str">
        <f>Questionnaire!$A$85</f>
        <v>5. SOCIAL CAPITAL</v>
      </c>
      <c r="B29" s="354"/>
      <c r="C29" s="355"/>
      <c r="D29" s="355"/>
      <c r="E29" s="295"/>
      <c r="F29" s="295"/>
      <c r="G29" s="295"/>
      <c r="H29" s="296"/>
      <c r="I29" s="297"/>
    </row>
    <row r="30" spans="1:9" s="107" customFormat="1" x14ac:dyDescent="0.2">
      <c r="A30" s="300" t="str">
        <f>Questionnaire!$A$86</f>
        <v>5.1 Strength of producer organisations</v>
      </c>
      <c r="B30" s="356">
        <f>Questionnaire!J91</f>
        <v>2</v>
      </c>
      <c r="C30" s="332" t="str">
        <f>IF(B30&lt;1.5,$L$6,IF(B30&lt;2.5,$L$5,IF(B30&lt;3.5,$L$4,IF(B30&lt;4.5,$L$3,"n/a"))))</f>
        <v>Moderate/Low</v>
      </c>
      <c r="D30" s="333" t="str">
        <f t="shared" ref="D30:D32" si="3">IF(H30&lt;B30,"↑",IF(H30&gt;B30,"↓","↔"))</f>
        <v>↑</v>
      </c>
      <c r="E30" s="400" t="s">
        <v>227</v>
      </c>
      <c r="F30" s="401" t="s">
        <v>228</v>
      </c>
      <c r="G30" s="402"/>
      <c r="H30" s="234">
        <v>0</v>
      </c>
      <c r="I30" s="277" t="str">
        <f>IF(H30&lt;1.5,$L$6,IF(H30&lt;2.5,$L$5,IF(H30&lt;3.5,$L$4,IF(H30&lt;4.5,$L$3,"n/a"))))</f>
        <v>Not at all</v>
      </c>
    </row>
    <row r="31" spans="1:9" s="107" customFormat="1" x14ac:dyDescent="0.2">
      <c r="A31" s="301" t="str">
        <f>Questionnaire!$A$92</f>
        <v>5.2 Information and confidence</v>
      </c>
      <c r="B31" s="357">
        <f>Questionnaire!J95</f>
        <v>2</v>
      </c>
      <c r="C31" s="337" t="str">
        <f>IF(B31&lt;1.5,$L$6,IF(B31&lt;2.5,$L$5,IF(B31&lt;3.5,$L$4,IF(B31&lt;4.5,$L$3,"n/a"))))</f>
        <v>Moderate/Low</v>
      </c>
      <c r="D31" s="350" t="str">
        <f t="shared" si="3"/>
        <v>↑</v>
      </c>
      <c r="E31" s="403" t="s">
        <v>231</v>
      </c>
      <c r="F31" s="404" t="s">
        <v>232</v>
      </c>
      <c r="G31" s="405"/>
      <c r="H31" s="234">
        <v>0</v>
      </c>
      <c r="I31" s="277" t="str">
        <f>IF(H31&lt;1.5,$L$6,IF(H31&lt;2.5,$L$5,IF(H31&lt;3.5,$L$4,IF(H31&lt;4.5,$L$3,"n/a"))))</f>
        <v>Not at all</v>
      </c>
    </row>
    <row r="32" spans="1:9" s="107" customFormat="1" ht="13.5" thickBot="1" x14ac:dyDescent="0.25">
      <c r="A32" s="302" t="str">
        <f>Questionnaire!$A$96</f>
        <v>5.3 Social involvement</v>
      </c>
      <c r="B32" s="358">
        <f>Questionnaire!J100</f>
        <v>2.6666666666666665</v>
      </c>
      <c r="C32" s="335" t="str">
        <f>IF(B32&lt;1.5,$L$6,IF(B32&lt;2.5,$L$5,IF(B32&lt;3.5,$L$4,IF(B32&lt;4.5,$L$3,"n/a"))))</f>
        <v>Substantial</v>
      </c>
      <c r="D32" s="352" t="str">
        <f t="shared" si="3"/>
        <v>↑</v>
      </c>
      <c r="E32" s="406" t="s">
        <v>233</v>
      </c>
      <c r="F32" s="407" t="s">
        <v>234</v>
      </c>
      <c r="G32" s="408"/>
      <c r="H32" s="236">
        <v>0</v>
      </c>
      <c r="I32" s="243" t="str">
        <f>IF(H32&lt;1.5,$L$6,IF(H32&lt;2.5,$L$5,IF(H32&lt;3.5,$L$4,IF(H32&lt;4.5,$L$3,"n/a"))))</f>
        <v>Not at all</v>
      </c>
    </row>
    <row r="33" spans="1:9" s="107" customFormat="1" ht="14.25" thickTop="1" thickBot="1" x14ac:dyDescent="0.25">
      <c r="A33" s="298" t="s">
        <v>14</v>
      </c>
      <c r="B33" s="348">
        <f>IF(COUNT(B30:B32)=0,"n/a",(AVERAGE(B30:B32)))</f>
        <v>2.2222222222222219</v>
      </c>
      <c r="C33" s="349" t="str">
        <f>IF(B33&lt;1.5,$L$6,IF(B33&lt;2.5,$L$5,IF(B33&lt;3.5,$L$4,IF(B33&lt;4.5,$L$3,"n/a"))))</f>
        <v>Moderate/Low</v>
      </c>
      <c r="D33" s="341" t="str">
        <f>IF(H33&lt;B33,"↑",IF(H33&gt;B33,"↓","↔"))</f>
        <v>↑</v>
      </c>
      <c r="E33" s="112"/>
      <c r="F33" s="299"/>
      <c r="G33" s="112"/>
      <c r="H33" s="10">
        <f>AVERAGE(H30:H32)</f>
        <v>0</v>
      </c>
      <c r="I33" s="285" t="str">
        <f>IF(H33&lt;1.5,$L$6,IF(H33&lt;2.5,$L$5,IF(H33&lt;3.5,$L$4,IF(H33&lt;4.5,$L$3,"n/a"))))</f>
        <v>Not at all</v>
      </c>
    </row>
    <row r="34" spans="1:9" s="110" customFormat="1" ht="15" customHeight="1" thickBot="1" x14ac:dyDescent="0.25">
      <c r="A34" s="76" t="str">
        <f>Questionnaire!$A$101</f>
        <v>6. LIVING CONDITIONS</v>
      </c>
      <c r="B34" s="359"/>
      <c r="C34" s="360"/>
      <c r="D34" s="360"/>
      <c r="E34" s="78"/>
      <c r="F34" s="78"/>
      <c r="G34" s="78"/>
      <c r="H34" s="77"/>
      <c r="I34" s="282"/>
    </row>
    <row r="35" spans="1:9" s="110" customFormat="1" ht="15" customHeight="1" thickBot="1" x14ac:dyDescent="0.25">
      <c r="A35" s="244" t="str">
        <f>Questionnaire!$A$102</f>
        <v>6.1 Health services</v>
      </c>
      <c r="B35" s="361">
        <f>Questionnaire!J106</f>
        <v>2.3333333333333335</v>
      </c>
      <c r="C35" s="345" t="str">
        <f>IF(B35&lt;1.5,$L$6,IF(B35&lt;2.5,$L$5,IF(B35&lt;3.5,$L$4,IF(B35&lt;4.5,$L$3,"n/a"))))</f>
        <v>Moderate/Low</v>
      </c>
      <c r="D35" s="362" t="str">
        <f>IF(H35&lt;B35,"↑",IF(H35&gt;B35,"↓","↔"))</f>
        <v>↑</v>
      </c>
      <c r="E35" s="5" t="s">
        <v>239</v>
      </c>
      <c r="F35" s="241" t="s">
        <v>240</v>
      </c>
      <c r="G35" s="5"/>
      <c r="H35" s="237">
        <v>0</v>
      </c>
      <c r="I35" s="277" t="str">
        <f>IF(H35&lt;1.5,$L$6,IF(H35&lt;2.5,$L$5,IF(H35&lt;3.5,$L$4,IF(H35&lt;4.5,$L$3,"n/a"))))</f>
        <v>Not at all</v>
      </c>
    </row>
    <row r="36" spans="1:9" s="110" customFormat="1" ht="15" customHeight="1" thickTop="1" thickBot="1" x14ac:dyDescent="0.25">
      <c r="A36" s="79" t="str">
        <f>Questionnaire!$A$107</f>
        <v>6.2 Housing</v>
      </c>
      <c r="B36" s="346">
        <f>Questionnaire!J110</f>
        <v>2</v>
      </c>
      <c r="C36" s="337" t="str">
        <f>IF(B36&lt;1.5,$L$6,IF(B36&lt;2.5,$L$5,IF(B36&lt;3.5,$L$4,IF(B36&lt;4.5,$L$3,"n/a"))))</f>
        <v>Moderate/Low</v>
      </c>
      <c r="D36" s="337" t="str">
        <f>IF(H36&lt;B36,"↑",IF(H36&gt;B36,"↓","↔"))</f>
        <v>↑</v>
      </c>
      <c r="E36" s="6" t="s">
        <v>241</v>
      </c>
      <c r="F36" s="242" t="s">
        <v>242</v>
      </c>
      <c r="G36" s="6"/>
      <c r="H36" s="237">
        <v>0</v>
      </c>
      <c r="I36" s="277" t="str">
        <f>IF(H36&lt;1.5,$L$6,IF(H36&lt;2.5,$L$5,IF(H36&lt;3.5,$L$4,IF(H36&lt;4.5,$L$3,"n/a"))))</f>
        <v>Not at all</v>
      </c>
    </row>
    <row r="37" spans="1:9" s="110" customFormat="1" ht="15" customHeight="1" thickTop="1" thickBot="1" x14ac:dyDescent="0.25">
      <c r="A37" s="245" t="str">
        <f>Questionnaire!$A$111</f>
        <v>6.3 Education and training</v>
      </c>
      <c r="B37" s="361">
        <f>Questionnaire!J115</f>
        <v>3</v>
      </c>
      <c r="C37" s="337" t="str">
        <f>IF(B37&lt;1.5,$L$6,IF(B37&lt;2.5,$L$5,IF(B37&lt;3.5,$L$4,IF(B37&lt;4.5,$L$3,"n/a"))))</f>
        <v>Substantial</v>
      </c>
      <c r="D37" s="362" t="str">
        <f>IF(H37&lt;B37,"↑",IF(H37&gt;B37,"↓","↔"))</f>
        <v>↑</v>
      </c>
      <c r="E37" s="6" t="s">
        <v>243</v>
      </c>
      <c r="F37" s="242" t="s">
        <v>244</v>
      </c>
      <c r="G37" s="6"/>
      <c r="H37" s="237">
        <v>0</v>
      </c>
      <c r="I37" s="277" t="str">
        <f>IF(H37&lt;1.5,$L$6,IF(H37&lt;2.5,$L$5,IF(H37&lt;3.5,$L$4,IF(H37&lt;4.5,$L$3,"n/a"))))</f>
        <v>Not at all</v>
      </c>
    </row>
    <row r="38" spans="1:9" s="110" customFormat="1" ht="15" customHeight="1" thickTop="1" thickBot="1" x14ac:dyDescent="0.25">
      <c r="A38" s="246" t="str">
        <f>Questionnaire!$A$116</f>
        <v>6.4 Mobility ??????</v>
      </c>
      <c r="B38" s="347" t="str">
        <f>Questionnaire!J120</f>
        <v>n/a</v>
      </c>
      <c r="C38" s="335" t="str">
        <f>IF(B38&lt;1.5,$L$6,IF(B38&lt;2.5,$L$5,IF(B38&lt;3.5,$L$4,IF(B38&lt;4.5,$L$3,"n/a"))))</f>
        <v>n/a</v>
      </c>
      <c r="D38" s="352" t="str">
        <f>IF(H38&lt;B38,"↑",IF(H38&gt;B38,"↓","↔"))</f>
        <v>↑</v>
      </c>
      <c r="E38" s="8"/>
      <c r="F38" s="9"/>
      <c r="G38" s="9"/>
      <c r="H38" s="237">
        <v>0</v>
      </c>
      <c r="I38" s="247" t="str">
        <f>IF(H38&lt;1.5,$L$6,IF(H38&lt;2.5,$L$5,IF(H38&lt;3.5,$L$4,IF(H38&lt;4.5,$L$3,"n/a"))))</f>
        <v>Not at all</v>
      </c>
    </row>
    <row r="39" spans="1:9" s="107" customFormat="1" ht="14.25" thickTop="1" thickBot="1" x14ac:dyDescent="0.25">
      <c r="A39" s="80" t="s">
        <v>14</v>
      </c>
      <c r="B39" s="340">
        <f>IF(COUNT(B35:B38)=0,"n/a",(AVERAGE(B35:B38)))</f>
        <v>2.4444444444444446</v>
      </c>
      <c r="C39" s="349" t="str">
        <f>IF(B39&lt;1.5,$L$6,IF(B39&lt;2.5,$L$5,IF(B39&lt;3.5,$L$4,IF(B39&lt;4.5,$L$3,"n/a"))))</f>
        <v>Moderate/Low</v>
      </c>
      <c r="D39" s="341" t="str">
        <f>IF(H39&lt;B39,"↑",IF(H39&gt;B39,"↓","↔"))</f>
        <v>↑</v>
      </c>
      <c r="E39" s="112"/>
      <c r="F39" s="112"/>
      <c r="G39" s="112"/>
      <c r="H39" s="10">
        <f>AVERAGE(H35:H38)</f>
        <v>0</v>
      </c>
      <c r="I39" s="283" t="str">
        <f>IF(H39&lt;1.5,$L$6,IF(H39&lt;2.5,$L$5,IF(H39&lt;3.5,$L$4,IF(H39&lt;4.5,$L$3,"n/a"))))</f>
        <v>Not at all</v>
      </c>
    </row>
    <row r="40" spans="1:9" x14ac:dyDescent="0.2">
      <c r="B40" s="272"/>
      <c r="C40" s="275"/>
      <c r="I40" s="275"/>
    </row>
    <row r="41" spans="1:9" x14ac:dyDescent="0.2">
      <c r="C41" s="115"/>
    </row>
    <row r="44" spans="1:9" x14ac:dyDescent="0.2">
      <c r="D44" s="93"/>
      <c r="I44" s="93"/>
    </row>
    <row r="45" spans="1:9" x14ac:dyDescent="0.2">
      <c r="F45" s="116"/>
    </row>
    <row r="46" spans="1:9" x14ac:dyDescent="0.2">
      <c r="B46" s="271"/>
    </row>
    <row r="52" spans="2:2" x14ac:dyDescent="0.2">
      <c r="B52" s="274"/>
    </row>
  </sheetData>
  <sheetProtection password="CC15" sheet="1" objects="1" scenarios="1" formatRows="0"/>
  <mergeCells count="12">
    <mergeCell ref="D1:E1"/>
    <mergeCell ref="H1:I1"/>
    <mergeCell ref="A1:B1"/>
    <mergeCell ref="H3:I3"/>
    <mergeCell ref="A2:A4"/>
    <mergeCell ref="D2:D4"/>
    <mergeCell ref="G2:G4"/>
    <mergeCell ref="H2:I2"/>
    <mergeCell ref="F2:F4"/>
    <mergeCell ref="E2:E4"/>
    <mergeCell ref="B2:B4"/>
    <mergeCell ref="C2:C4"/>
  </mergeCells>
  <phoneticPr fontId="1" type="noConversion"/>
  <conditionalFormatting sqref="G39 G28:G32 G15:G16 G10:G11 G22:G23 G2 G5 G34">
    <cfRule type="cellIs" dxfId="195" priority="41" operator="equal">
      <formula>"High"</formula>
    </cfRule>
    <cfRule type="cellIs" dxfId="194" priority="42" operator="equal">
      <formula>"Substantial"</formula>
    </cfRule>
    <cfRule type="cellIs" dxfId="193" priority="43" operator="equal">
      <formula>"Moderate"</formula>
    </cfRule>
    <cfRule type="containsText" dxfId="192" priority="44" operator="containsText" text="Low">
      <formula>NOT(ISERROR(SEARCH("Low",G2)))</formula>
    </cfRule>
  </conditionalFormatting>
  <conditionalFormatting sqref="H35:I38">
    <cfRule type="cellIs" dxfId="191" priority="33" operator="equal">
      <formula>"High"</formula>
    </cfRule>
    <cfRule type="cellIs" dxfId="190" priority="34" operator="equal">
      <formula>"Substantial"</formula>
    </cfRule>
    <cfRule type="cellIs" dxfId="189" priority="35" operator="equal">
      <formula>"Moderate"</formula>
    </cfRule>
    <cfRule type="containsText" dxfId="188" priority="36" operator="containsText" text="Low">
      <formula>NOT(ISERROR(SEARCH("Low",H35)))</formula>
    </cfRule>
  </conditionalFormatting>
  <conditionalFormatting sqref="H39">
    <cfRule type="cellIs" dxfId="187" priority="29" operator="equal">
      <formula>"High"</formula>
    </cfRule>
    <cfRule type="cellIs" dxfId="186" priority="30" operator="equal">
      <formula>"Substantial"</formula>
    </cfRule>
    <cfRule type="cellIs" dxfId="185" priority="31" operator="equal">
      <formula>"Moderate"</formula>
    </cfRule>
    <cfRule type="containsText" dxfId="184" priority="32" operator="containsText" text="Low">
      <formula>NOT(ISERROR(SEARCH("Low",H39)))</formula>
    </cfRule>
  </conditionalFormatting>
  <conditionalFormatting sqref="C1">
    <cfRule type="cellIs" dxfId="183" priority="21" operator="equal">
      <formula>"High"</formula>
    </cfRule>
    <cfRule type="cellIs" dxfId="182" priority="22" operator="equal">
      <formula>"Substantial"</formula>
    </cfRule>
    <cfRule type="cellIs" dxfId="181" priority="23" operator="equal">
      <formula>"Moderate"</formula>
    </cfRule>
    <cfRule type="cellIs" dxfId="180" priority="24" operator="equal">
      <formula>"Low"</formula>
    </cfRule>
  </conditionalFormatting>
  <conditionalFormatting sqref="F1">
    <cfRule type="cellIs" dxfId="179" priority="17" operator="equal">
      <formula>"High"</formula>
    </cfRule>
    <cfRule type="cellIs" dxfId="178" priority="18" operator="equal">
      <formula>"Substantial"</formula>
    </cfRule>
    <cfRule type="cellIs" dxfId="177" priority="19" operator="equal">
      <formula>"Moderate"</formula>
    </cfRule>
    <cfRule type="cellIs" dxfId="176" priority="20" operator="equal">
      <formula>"Low"</formula>
    </cfRule>
  </conditionalFormatting>
  <conditionalFormatting sqref="A5:I9 A15 C15:I15 A34:I38 A28:A32 A39 C39:I39 A11:I14 A10 C10:I10 A23:I27 A22 C22:I22 A16:I21 C28:I32">
    <cfRule type="cellIs" dxfId="175" priority="46" operator="equal">
      <formula>$L$5</formula>
    </cfRule>
    <cfRule type="cellIs" dxfId="174" priority="47" operator="equal">
      <formula>$L$4</formula>
    </cfRule>
    <cfRule type="cellIs" dxfId="173" priority="48" operator="equal">
      <formula>$L$3</formula>
    </cfRule>
    <cfRule type="cellIs" dxfId="172" priority="57" operator="equal">
      <formula>$L$6</formula>
    </cfRule>
  </conditionalFormatting>
  <conditionalFormatting sqref="G33">
    <cfRule type="cellIs" dxfId="171" priority="1" operator="equal">
      <formula>"High"</formula>
    </cfRule>
    <cfRule type="cellIs" dxfId="170" priority="2" operator="equal">
      <formula>"Substantial"</formula>
    </cfRule>
    <cfRule type="cellIs" dxfId="169" priority="3" operator="equal">
      <formula>"Moderate"</formula>
    </cfRule>
    <cfRule type="containsText" dxfId="168" priority="4" operator="containsText" text="Low">
      <formula>NOT(ISERROR(SEARCH("Low",G33)))</formula>
    </cfRule>
  </conditionalFormatting>
  <conditionalFormatting sqref="A33 C33:I33">
    <cfRule type="cellIs" dxfId="167" priority="5" operator="equal">
      <formula>$L$5</formula>
    </cfRule>
    <cfRule type="cellIs" dxfId="166" priority="6" operator="equal">
      <formula>$L$4</formula>
    </cfRule>
    <cfRule type="cellIs" dxfId="165" priority="7" operator="equal">
      <formula>$L$3</formula>
    </cfRule>
    <cfRule type="cellIs" dxfId="164" priority="8" operator="equal">
      <formula>$L$6</formula>
    </cfRule>
  </conditionalFormatting>
  <pageMargins left="0.70866141732283472" right="0.70866141732283472" top="0.74803149606299213" bottom="0.74803149606299213" header="0.31496062992125984" footer="0.31496062992125984"/>
  <pageSetup paperSize="9" scale="61" orientation="landscape" r:id="rId1"/>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S120"/>
  <sheetViews>
    <sheetView zoomScale="80" zoomScaleNormal="80" zoomScaleSheetLayoutView="100" workbookViewId="0">
      <pane ySplit="2" topLeftCell="A103" activePane="bottomLeft" state="frozen"/>
      <selection pane="bottomLeft" activeCell="C114" sqref="C114"/>
    </sheetView>
  </sheetViews>
  <sheetFormatPr baseColWidth="10" defaultColWidth="8.85546875" defaultRowHeight="12.75" x14ac:dyDescent="0.2"/>
  <cols>
    <col min="1" max="1" width="18" style="93" customWidth="1"/>
    <col min="2" max="2" width="29" style="93" customWidth="1"/>
    <col min="3" max="3" width="30.5703125" style="168" customWidth="1"/>
    <col min="4" max="4" width="14.42578125" style="169" customWidth="1"/>
    <col min="5" max="6" width="7.42578125" style="26" customWidth="1"/>
    <col min="7" max="7" width="1.140625" style="26" customWidth="1"/>
    <col min="8" max="8" width="7.42578125" style="26" customWidth="1"/>
    <col min="9" max="9" width="12.5703125" style="114" customWidth="1"/>
    <col min="10" max="10" width="12.28515625" style="114" customWidth="1"/>
    <col min="11" max="11" width="65.85546875" style="93" customWidth="1"/>
    <col min="12" max="12" width="15.5703125" style="308" customWidth="1"/>
    <col min="13" max="13" width="13.42578125" style="93" hidden="1" customWidth="1"/>
    <col min="14" max="14" width="14.85546875" style="93" hidden="1" customWidth="1"/>
    <col min="15" max="15" width="11.140625" style="93" hidden="1" customWidth="1"/>
    <col min="16" max="16" width="13.85546875" style="93" customWidth="1"/>
    <col min="17" max="16384" width="8.85546875" style="93"/>
  </cols>
  <sheetData>
    <row r="1" spans="1:15" ht="21" customHeight="1" thickBot="1" x14ac:dyDescent="0.35">
      <c r="A1" s="366" t="s">
        <v>27</v>
      </c>
      <c r="B1" s="367" t="str">
        <f>Profile!F1</f>
        <v>Cacao</v>
      </c>
      <c r="C1" s="365" t="s">
        <v>22</v>
      </c>
      <c r="D1" s="456" t="str">
        <f>Profile!E2</f>
        <v>Sao Tome e Principe</v>
      </c>
      <c r="E1" s="457"/>
      <c r="F1" s="363" t="s">
        <v>26</v>
      </c>
      <c r="G1" s="368"/>
      <c r="H1" s="369"/>
      <c r="I1" s="370"/>
      <c r="J1" s="364" t="str">
        <f>Profile!B3</f>
        <v xml:space="preserve"> 20 /07 / 20 18</v>
      </c>
      <c r="K1" s="117"/>
      <c r="L1" s="371" t="s">
        <v>179</v>
      </c>
    </row>
    <row r="2" spans="1:15" s="106" customFormat="1" ht="15" customHeight="1" thickBot="1" x14ac:dyDescent="0.25">
      <c r="A2" s="540" t="s">
        <v>0</v>
      </c>
      <c r="B2" s="541"/>
      <c r="C2" s="372" t="s">
        <v>2</v>
      </c>
      <c r="D2" s="372" t="s">
        <v>87</v>
      </c>
      <c r="E2" s="372" t="s">
        <v>88</v>
      </c>
      <c r="F2" s="540" t="s">
        <v>86</v>
      </c>
      <c r="G2" s="541"/>
      <c r="H2" s="541"/>
      <c r="I2" s="541"/>
      <c r="J2" s="541"/>
      <c r="K2" s="541"/>
      <c r="L2" s="373"/>
      <c r="M2" s="111"/>
    </row>
    <row r="3" spans="1:15" s="106" customFormat="1" ht="24.75" customHeight="1" thickBot="1" x14ac:dyDescent="0.25">
      <c r="A3" s="118" t="s">
        <v>215</v>
      </c>
      <c r="B3" s="119"/>
      <c r="C3" s="119"/>
      <c r="D3" s="119"/>
      <c r="E3" s="119"/>
      <c r="F3" s="119"/>
      <c r="G3" s="119"/>
      <c r="H3" s="119"/>
      <c r="I3" s="119"/>
      <c r="J3" s="119"/>
      <c r="K3" s="119"/>
      <c r="L3" s="374"/>
      <c r="N3" s="120" t="s">
        <v>4</v>
      </c>
      <c r="O3" s="106">
        <v>4.5</v>
      </c>
    </row>
    <row r="4" spans="1:15" s="106" customFormat="1" ht="21" customHeight="1" x14ac:dyDescent="0.2">
      <c r="A4" s="121" t="s">
        <v>29</v>
      </c>
      <c r="B4" s="122"/>
      <c r="C4" s="122"/>
      <c r="D4" s="122"/>
      <c r="E4" s="122"/>
      <c r="F4" s="122"/>
      <c r="G4" s="122"/>
      <c r="H4" s="122"/>
      <c r="I4" s="122"/>
      <c r="J4" s="122"/>
      <c r="K4" s="122"/>
      <c r="L4" s="374"/>
      <c r="N4" s="120" t="s">
        <v>5</v>
      </c>
      <c r="O4" s="106">
        <v>3.5</v>
      </c>
    </row>
    <row r="5" spans="1:15" s="106" customFormat="1" ht="60.75" customHeight="1" x14ac:dyDescent="0.2">
      <c r="A5" s="516" t="s">
        <v>71</v>
      </c>
      <c r="B5" s="516"/>
      <c r="C5" s="39" t="s">
        <v>222</v>
      </c>
      <c r="D5" s="48" t="s">
        <v>42</v>
      </c>
      <c r="E5" s="123">
        <f>IF(D5=$N$6,1,IF(D5=$N$5,2,IF(D5=$N$4,3,IF(D5=$N$3,4,"n/a"))))</f>
        <v>2</v>
      </c>
      <c r="F5" s="517" t="s">
        <v>245</v>
      </c>
      <c r="G5" s="517"/>
      <c r="H5" s="517"/>
      <c r="I5" s="517"/>
      <c r="J5" s="517"/>
      <c r="K5" s="517"/>
      <c r="L5" s="374"/>
      <c r="N5" s="111" t="s">
        <v>42</v>
      </c>
      <c r="O5" s="107">
        <v>2.5</v>
      </c>
    </row>
    <row r="6" spans="1:15" s="106" customFormat="1" ht="31.5" customHeight="1" x14ac:dyDescent="0.2">
      <c r="A6" s="516" t="s">
        <v>30</v>
      </c>
      <c r="B6" s="516"/>
      <c r="C6" s="39" t="s">
        <v>222</v>
      </c>
      <c r="D6" s="48" t="s">
        <v>4</v>
      </c>
      <c r="E6" s="123">
        <f>IF(D6=$N$6,1,IF(D6=$N$5,2,IF(D6=$N$4,3,IF(D6=$N$3,4,"n/a"))))</f>
        <v>4</v>
      </c>
      <c r="F6" s="517" t="s">
        <v>246</v>
      </c>
      <c r="G6" s="517"/>
      <c r="H6" s="517"/>
      <c r="I6" s="517"/>
      <c r="J6" s="517"/>
      <c r="K6" s="517"/>
      <c r="L6" s="374"/>
      <c r="N6" s="111" t="s">
        <v>79</v>
      </c>
      <c r="O6" s="107">
        <v>1.5</v>
      </c>
    </row>
    <row r="7" spans="1:15" s="106" customFormat="1" ht="28.5" customHeight="1" x14ac:dyDescent="0.2">
      <c r="A7" s="516" t="s">
        <v>188</v>
      </c>
      <c r="B7" s="516"/>
      <c r="C7" s="39" t="s">
        <v>222</v>
      </c>
      <c r="D7" s="48" t="s">
        <v>42</v>
      </c>
      <c r="E7" s="123">
        <f>IF(D7=$N$6,1,IF(D7=$N$5,2,IF(D7=$N$4,3,IF(D7=$N$3,4,"n/a"))))</f>
        <v>2</v>
      </c>
      <c r="F7" s="517" t="s">
        <v>330</v>
      </c>
      <c r="G7" s="517"/>
      <c r="H7" s="517"/>
      <c r="I7" s="517"/>
      <c r="J7" s="517"/>
      <c r="K7" s="517"/>
      <c r="L7" s="374"/>
      <c r="N7" s="120" t="s">
        <v>19</v>
      </c>
    </row>
    <row r="8" spans="1:15" s="106" customFormat="1" ht="30" customHeight="1" x14ac:dyDescent="0.2">
      <c r="A8" s="516" t="s">
        <v>40</v>
      </c>
      <c r="B8" s="516"/>
      <c r="C8" s="39" t="s">
        <v>222</v>
      </c>
      <c r="D8" s="48" t="s">
        <v>5</v>
      </c>
      <c r="E8" s="123">
        <f>IF(D8=$N$6,1,IF(D8=$N$5,2,IF(D8=$N$4,3,IF(D8=$N$3,4,"n/a"))))</f>
        <v>3</v>
      </c>
      <c r="F8" s="517" t="s">
        <v>247</v>
      </c>
      <c r="G8" s="517"/>
      <c r="H8" s="517"/>
      <c r="I8" s="517"/>
      <c r="J8" s="517"/>
      <c r="K8" s="517"/>
      <c r="L8" s="374"/>
      <c r="N8" s="111"/>
    </row>
    <row r="9" spans="1:15" s="106" customFormat="1" ht="45.75" customHeight="1" thickBot="1" x14ac:dyDescent="0.25">
      <c r="A9" s="518" t="s">
        <v>59</v>
      </c>
      <c r="B9" s="518"/>
      <c r="C9" s="39" t="s">
        <v>222</v>
      </c>
      <c r="D9" s="175" t="s">
        <v>4</v>
      </c>
      <c r="E9" s="183">
        <f>IF(D9=$N$6,1,IF(D9=$N$5,2,IF(D9=$N$4,3,IF(D9=$N$3,4,"n/a"))))</f>
        <v>4</v>
      </c>
      <c r="F9" s="573" t="s">
        <v>248</v>
      </c>
      <c r="G9" s="574"/>
      <c r="H9" s="573"/>
      <c r="I9" s="573"/>
      <c r="J9" s="573"/>
      <c r="K9" s="573"/>
      <c r="L9" s="374"/>
      <c r="N9" s="124"/>
    </row>
    <row r="10" spans="1:15" s="106" customFormat="1" ht="28.5" customHeight="1" thickBot="1" x14ac:dyDescent="0.25">
      <c r="A10" s="545"/>
      <c r="B10" s="546"/>
      <c r="C10" s="190" t="s">
        <v>24</v>
      </c>
      <c r="D10" s="90" t="str">
        <f>IF(E10&lt;1.5,$N$6,IF(E10&lt;2.5,$N$5,IF(E10&lt;3.5,$N$4,IF(E10&lt;4.5,$N$3,"n/a"))))</f>
        <v>Substantial</v>
      </c>
      <c r="E10" s="248">
        <f>IF(COUNT(E5:E9)=0,"n/a",AVERAGE(E5:E9))</f>
        <v>3</v>
      </c>
      <c r="F10" s="49">
        <f>E10</f>
        <v>3</v>
      </c>
      <c r="G10" s="218"/>
      <c r="H10" s="50" t="s">
        <v>23</v>
      </c>
      <c r="I10" s="28" t="str">
        <f>D10</f>
        <v>Substantial</v>
      </c>
      <c r="J10" s="91">
        <f>IF(I10=$N$7,"n/a",IF(AND(I10=$N$5,D10=$N$6),1.5,IF(AND(I10=$N$4,D10=$N$5),2.5,IF(AND(I10=$N$3,D10=$N$4),3.5,IF(AND(I10=$N$6,D10=$N$5),1.49,IF(AND(I10=$N$5,D10=$N$4),2.49,IF(AND(I10=$N$4,D10=$N$3),3.49,E10)))))))</f>
        <v>3</v>
      </c>
      <c r="K10" s="92" t="s">
        <v>91</v>
      </c>
      <c r="L10" s="375"/>
      <c r="N10" s="120"/>
    </row>
    <row r="11" spans="1:15" s="106" customFormat="1" ht="20.25" customHeight="1" thickBot="1" x14ac:dyDescent="0.25">
      <c r="A11" s="126" t="s">
        <v>28</v>
      </c>
      <c r="B11" s="127"/>
      <c r="C11" s="187"/>
      <c r="D11" s="128"/>
      <c r="E11" s="128"/>
      <c r="F11" s="128"/>
      <c r="G11" s="128"/>
      <c r="H11" s="128"/>
      <c r="I11" s="128"/>
      <c r="J11" s="128"/>
      <c r="K11" s="128"/>
      <c r="L11" s="374"/>
      <c r="N11" s="120"/>
    </row>
    <row r="12" spans="1:15" ht="45.75" customHeight="1" x14ac:dyDescent="0.2">
      <c r="A12" s="516" t="s">
        <v>189</v>
      </c>
      <c r="B12" s="516"/>
      <c r="C12" s="39" t="s">
        <v>221</v>
      </c>
      <c r="D12" s="174" t="s">
        <v>4</v>
      </c>
      <c r="E12" s="185">
        <f>IF(D12=$N$6,1,IF(D12=$N$5,2,IF(D12=$N$4,3,IF(D12=$N$3,4,"n/a"))))</f>
        <v>4</v>
      </c>
      <c r="F12" s="544" t="s">
        <v>250</v>
      </c>
      <c r="G12" s="544"/>
      <c r="H12" s="544"/>
      <c r="I12" s="544"/>
      <c r="J12" s="544"/>
      <c r="K12" s="544"/>
      <c r="L12" s="376" t="s">
        <v>96</v>
      </c>
      <c r="N12" s="120"/>
    </row>
    <row r="13" spans="1:15" ht="43.5" customHeight="1" thickBot="1" x14ac:dyDescent="0.25">
      <c r="A13" s="550" t="s">
        <v>190</v>
      </c>
      <c r="B13" s="550"/>
      <c r="C13" s="39" t="s">
        <v>221</v>
      </c>
      <c r="D13" s="189" t="s">
        <v>5</v>
      </c>
      <c r="E13" s="186">
        <f>IF(D13=$N$6,1,IF(D13=$N$5,2,IF(D13=$N$4,3,IF(D13=$N$3,4,"n/a"))))</f>
        <v>3</v>
      </c>
      <c r="F13" s="557" t="s">
        <v>249</v>
      </c>
      <c r="G13" s="551"/>
      <c r="H13" s="551"/>
      <c r="I13" s="551"/>
      <c r="J13" s="551"/>
      <c r="K13" s="535"/>
      <c r="L13" s="376" t="s">
        <v>96</v>
      </c>
    </row>
    <row r="14" spans="1:15" s="109" customFormat="1" ht="28.5" customHeight="1" thickBot="1" x14ac:dyDescent="0.25">
      <c r="A14" s="545"/>
      <c r="B14" s="547"/>
      <c r="C14" s="190" t="s">
        <v>24</v>
      </c>
      <c r="D14" s="29" t="str">
        <f>IF(E14&lt;1.5,$N$6,IF(E14&lt;2.5,$N$5,IF(E14&lt;3.5,$N$4,IF(E14&lt;4.5,$N$3,"n/a"))))</f>
        <v>High</v>
      </c>
      <c r="E14" s="152">
        <f>IF(COUNT(E12:E13)=0,"n/a",AVERAGE(E12:E13))</f>
        <v>3.5</v>
      </c>
      <c r="F14" s="30">
        <f>E14</f>
        <v>3.5</v>
      </c>
      <c r="G14" s="218"/>
      <c r="H14" s="31" t="s">
        <v>23</v>
      </c>
      <c r="I14" s="28" t="str">
        <f>D14</f>
        <v>High</v>
      </c>
      <c r="J14" s="32">
        <f>IF(I14=$N$7,"n/a",IF(AND(I14=$N$5,D14=$N$6),1.5,IF(AND(I14=$N$4,D14=$N$5),2.5,IF(AND(I14=$N$3,D14=$N$4),3.5,IF(AND(I14=$N$6,D14=$N$5),1.49,IF(AND(I14=$N$5,D14=$N$4),2.49,IF(AND(I14=$N$4,D14=$N$3),3.49,E14)))))))</f>
        <v>3.5</v>
      </c>
      <c r="K14" s="188" t="s">
        <v>91</v>
      </c>
      <c r="L14" s="377"/>
      <c r="N14" s="120"/>
    </row>
    <row r="15" spans="1:15" ht="21.75" customHeight="1" x14ac:dyDescent="0.2">
      <c r="A15" s="395" t="s">
        <v>31</v>
      </c>
      <c r="B15" s="126"/>
      <c r="C15" s="126"/>
      <c r="D15" s="126"/>
      <c r="E15" s="126"/>
      <c r="F15" s="126"/>
      <c r="G15" s="126"/>
      <c r="H15" s="126"/>
      <c r="I15" s="126"/>
      <c r="J15" s="126"/>
      <c r="K15" s="126"/>
      <c r="L15" s="378"/>
      <c r="N15" s="120"/>
    </row>
    <row r="16" spans="1:15" ht="46.5" customHeight="1" thickBot="1" x14ac:dyDescent="0.25">
      <c r="A16" s="518" t="s">
        <v>191</v>
      </c>
      <c r="B16" s="518"/>
      <c r="C16" s="39" t="s">
        <v>222</v>
      </c>
      <c r="D16" s="175" t="s">
        <v>5</v>
      </c>
      <c r="E16" s="179">
        <f>IF(D16=$N$6,1,IF(D16=$N$5,2,IF(D16=$N$4,3,IF(D16=$N$3,4,"n/a"))))</f>
        <v>3</v>
      </c>
      <c r="F16" s="533" t="s">
        <v>251</v>
      </c>
      <c r="G16" s="551"/>
      <c r="H16" s="534"/>
      <c r="I16" s="534"/>
      <c r="J16" s="551"/>
      <c r="K16" s="535"/>
      <c r="L16" s="378"/>
    </row>
    <row r="17" spans="1:14" s="106" customFormat="1" ht="24.75" customHeight="1" thickBot="1" x14ac:dyDescent="0.25">
      <c r="A17" s="555"/>
      <c r="B17" s="556"/>
      <c r="C17" s="190" t="s">
        <v>24</v>
      </c>
      <c r="D17" s="29" t="str">
        <f>IF(E17&lt;1.5,$N$6,IF(E17&lt;2.5,$N$5,IF(E17&lt;3.5,$N$4,IF(E17&lt;4.5,$N$3,"n/a"))))</f>
        <v>Substantial</v>
      </c>
      <c r="E17" s="152">
        <f>IF(COUNT(E16)=0,"n/a",AVERAGE(E16))</f>
        <v>3</v>
      </c>
      <c r="F17" s="30">
        <f>E17</f>
        <v>3</v>
      </c>
      <c r="G17" s="218"/>
      <c r="H17" s="31" t="s">
        <v>23</v>
      </c>
      <c r="I17" s="28" t="str">
        <f>D17</f>
        <v>Substantial</v>
      </c>
      <c r="J17" s="32">
        <f>IF(I17=$N$7,"n/a",IF(AND(I17=$N$5,D17=$N$6),1.5,IF(AND(I17=$N$4,D17=$N$5),2.5,IF(AND(I17=$N$3,D17=$N$4),3.5,IF(AND(I17=$N$6,D17=$N$5),1.49,IF(AND(I17=$N$5,D17=$N$4),2.49,IF(AND(I17=$N$4,D17=$N$3),3.49,E17)))))))</f>
        <v>3</v>
      </c>
      <c r="K17" s="188" t="s">
        <v>91</v>
      </c>
      <c r="L17" s="374"/>
      <c r="N17" s="108"/>
    </row>
    <row r="18" spans="1:14" s="129" customFormat="1" ht="21" customHeight="1" x14ac:dyDescent="0.2">
      <c r="A18" s="126" t="s">
        <v>69</v>
      </c>
      <c r="B18" s="126"/>
      <c r="C18" s="126"/>
      <c r="D18" s="126"/>
      <c r="E18" s="126"/>
      <c r="F18" s="126"/>
      <c r="G18" s="126"/>
      <c r="H18" s="126"/>
      <c r="I18" s="126"/>
      <c r="J18" s="126"/>
      <c r="K18" s="126"/>
      <c r="L18" s="378"/>
      <c r="N18" s="130"/>
    </row>
    <row r="19" spans="1:14" s="129" customFormat="1" ht="32.25" customHeight="1" x14ac:dyDescent="0.2">
      <c r="A19" s="516" t="s">
        <v>73</v>
      </c>
      <c r="B19" s="516"/>
      <c r="C19" s="39" t="s">
        <v>221</v>
      </c>
      <c r="D19" s="48" t="s">
        <v>5</v>
      </c>
      <c r="E19" s="171">
        <f>IF(D19=$N$6,1,IF(D19=$N$5,2,IF(D19=$N$4,3,IF(D19=$N$3,4,"n/a"))))</f>
        <v>3</v>
      </c>
      <c r="F19" s="533" t="s">
        <v>252</v>
      </c>
      <c r="G19" s="534"/>
      <c r="H19" s="534"/>
      <c r="I19" s="534"/>
      <c r="J19" s="534"/>
      <c r="K19" s="535"/>
      <c r="L19" s="376" t="s">
        <v>96</v>
      </c>
      <c r="N19" s="130"/>
    </row>
    <row r="20" spans="1:14" s="129" customFormat="1" ht="33" customHeight="1" thickBot="1" x14ac:dyDescent="0.25">
      <c r="A20" s="550" t="s">
        <v>70</v>
      </c>
      <c r="B20" s="550"/>
      <c r="C20" s="39" t="s">
        <v>222</v>
      </c>
      <c r="D20" s="184" t="s">
        <v>42</v>
      </c>
      <c r="E20" s="183">
        <f>IF(D20=$N$6,1,IF(D20=$N$5,2,IF(D20=$N$4,3,IF(D20=$N$3,4,"n/a"))))</f>
        <v>2</v>
      </c>
      <c r="F20" s="519" t="s">
        <v>253</v>
      </c>
      <c r="G20" s="551"/>
      <c r="H20" s="520"/>
      <c r="I20" s="520"/>
      <c r="J20" s="520"/>
      <c r="K20" s="521"/>
      <c r="L20" s="379"/>
      <c r="N20" s="130"/>
    </row>
    <row r="21" spans="1:14" s="106" customFormat="1" ht="29.25" customHeight="1" thickBot="1" x14ac:dyDescent="0.25">
      <c r="A21" s="545"/>
      <c r="B21" s="547"/>
      <c r="C21" s="190" t="s">
        <v>24</v>
      </c>
      <c r="D21" s="29" t="str">
        <f>IF(E21&lt;1.5,$N$6,IF(E21&lt;2.5,$N$5,IF(E21&lt;3.5,$N$4,IF(E21&lt;4.5,$N$3,"n/a"))))</f>
        <v>Substantial</v>
      </c>
      <c r="E21" s="152">
        <f>IF(COUNT(E19:E20)=0,"n/a",AVERAGE(E19:E20))</f>
        <v>2.5</v>
      </c>
      <c r="F21" s="30">
        <f>E21</f>
        <v>2.5</v>
      </c>
      <c r="G21" s="218"/>
      <c r="H21" s="31" t="s">
        <v>23</v>
      </c>
      <c r="I21" s="28" t="str">
        <f>D21</f>
        <v>Substantial</v>
      </c>
      <c r="J21" s="91">
        <f>IF(I21=$N$7,"n/a",IF(AND(I21=$N$5,D21=$N$6),1.5,IF(AND(I21=$N$4,D21=$N$5),2.5,IF(AND(I21=$N$3,D21=$N$4),3.5,IF(AND(I21=$N$6,D21=$N$5),1.49,IF(AND(I21=$N$5,D21=$N$4),2.49,IF(AND(I21=$N$4,D21=$N$3),3.49,E21)))))))</f>
        <v>2.5</v>
      </c>
      <c r="K21" s="89" t="s">
        <v>91</v>
      </c>
      <c r="L21" s="380"/>
    </row>
    <row r="22" spans="1:14" s="134" customFormat="1" ht="22.5" customHeight="1" thickBot="1" x14ac:dyDescent="0.25">
      <c r="A22" s="131" t="s">
        <v>216</v>
      </c>
      <c r="B22" s="132"/>
      <c r="C22" s="132"/>
      <c r="D22" s="133"/>
      <c r="E22" s="133"/>
      <c r="F22" s="133"/>
      <c r="G22" s="133"/>
      <c r="H22" s="133"/>
      <c r="I22" s="133"/>
      <c r="J22" s="133"/>
      <c r="K22" s="133"/>
      <c r="L22" s="374"/>
    </row>
    <row r="23" spans="1:14" ht="21.75" customHeight="1" thickBot="1" x14ac:dyDescent="0.25">
      <c r="A23" s="135" t="s">
        <v>44</v>
      </c>
      <c r="B23" s="136"/>
      <c r="C23" s="136"/>
      <c r="D23" s="136"/>
      <c r="E23" s="136"/>
      <c r="F23" s="136"/>
      <c r="G23" s="136"/>
      <c r="H23" s="136"/>
      <c r="I23" s="136"/>
      <c r="J23" s="136"/>
      <c r="K23" s="136"/>
      <c r="L23" s="376" t="s">
        <v>96</v>
      </c>
    </row>
    <row r="24" spans="1:14" ht="54" customHeight="1" thickBot="1" x14ac:dyDescent="0.25">
      <c r="A24" s="542" t="s">
        <v>45</v>
      </c>
      <c r="B24" s="543"/>
      <c r="C24" s="181" t="s">
        <v>222</v>
      </c>
      <c r="D24" s="172" t="s">
        <v>42</v>
      </c>
      <c r="E24" s="182">
        <f>IF(D24=$N$6,1,IF(D24=$N$5,2,IF(D24=$N$4,3,IF(D24=$N$3,4,"n/a"))))</f>
        <v>2</v>
      </c>
      <c r="F24" s="544" t="s">
        <v>262</v>
      </c>
      <c r="G24" s="544"/>
      <c r="H24" s="544"/>
      <c r="I24" s="544"/>
      <c r="J24" s="544"/>
      <c r="K24" s="544"/>
      <c r="L24" s="376" t="s">
        <v>96</v>
      </c>
    </row>
    <row r="25" spans="1:14" ht="73.5" customHeight="1" thickBot="1" x14ac:dyDescent="0.25">
      <c r="A25" s="553" t="s">
        <v>62</v>
      </c>
      <c r="B25" s="554"/>
      <c r="C25" s="181" t="s">
        <v>222</v>
      </c>
      <c r="D25" s="173" t="s">
        <v>42</v>
      </c>
      <c r="E25" s="183">
        <f>IF(D25=$N$6,1,IF(D25=$N$5,2,IF(D25=$N$4,3,IF(D25=$N$3,4,"n/a"))))</f>
        <v>2</v>
      </c>
      <c r="F25" s="519" t="s">
        <v>331</v>
      </c>
      <c r="G25" s="520"/>
      <c r="H25" s="520"/>
      <c r="I25" s="520"/>
      <c r="J25" s="520"/>
      <c r="K25" s="521"/>
      <c r="L25" s="378"/>
    </row>
    <row r="26" spans="1:14" ht="35.25" customHeight="1" thickBot="1" x14ac:dyDescent="0.25">
      <c r="A26" s="578"/>
      <c r="B26" s="579"/>
      <c r="C26" s="42" t="s">
        <v>24</v>
      </c>
      <c r="D26" s="29" t="str">
        <f>IF(E26&lt;1.5,"Low",IF(E26&lt;2.5,"Moderate",IF(E26&lt;3.5,"Substantial",IF(E26&lt;4.5,"High","n/a"))))</f>
        <v>Moderate</v>
      </c>
      <c r="E26" s="152">
        <f>IF(COUNT(E24:E25)=0,"n/a",AVERAGE(E24:E25))</f>
        <v>2</v>
      </c>
      <c r="F26" s="49">
        <f>E26</f>
        <v>2</v>
      </c>
      <c r="G26" s="218"/>
      <c r="H26" s="50" t="s">
        <v>23</v>
      </c>
      <c r="I26" s="28" t="str">
        <f>D26</f>
        <v>Moderate</v>
      </c>
      <c r="J26" s="91">
        <f>IF(I26=$N$7,"n/a",IF(AND(I26=$N$5,D26=$N$6),1.5,IF(AND(I26=$N$4,D26=$N$5),2.5,IF(AND(I26=$N$3,D26=$N$4),3.5,IF(AND(I26=$N$6,D26=$N$5),1.49,IF(AND(I26=$N$5,D26=$N$4),2.49,IF(AND(I26=$N$4,D26=$N$3),3.49,E26)))))))</f>
        <v>2</v>
      </c>
      <c r="K26" s="324" t="s">
        <v>91</v>
      </c>
      <c r="L26" s="378"/>
    </row>
    <row r="27" spans="1:14" ht="20.25" customHeight="1" thickBot="1" x14ac:dyDescent="0.25">
      <c r="A27" s="137" t="s">
        <v>48</v>
      </c>
      <c r="B27" s="138"/>
      <c r="C27" s="139"/>
      <c r="D27" s="140"/>
      <c r="E27" s="140"/>
      <c r="F27" s="140"/>
      <c r="G27" s="140"/>
      <c r="H27" s="140"/>
      <c r="I27" s="140"/>
      <c r="J27" s="140"/>
      <c r="K27" s="140"/>
      <c r="L27" s="378"/>
    </row>
    <row r="28" spans="1:14" ht="30.75" customHeight="1" thickBot="1" x14ac:dyDescent="0.25">
      <c r="A28" s="565" t="s">
        <v>65</v>
      </c>
      <c r="B28" s="549"/>
      <c r="C28" s="181" t="s">
        <v>222</v>
      </c>
      <c r="D28" s="174" t="s">
        <v>42</v>
      </c>
      <c r="E28" s="185">
        <f>IF(D28=$N$6,1,IF(D28=$N$5,2,IF(D28=$N$4,3,IF(D28=$N$3,4,"n/a"))))</f>
        <v>2</v>
      </c>
      <c r="F28" s="566" t="s">
        <v>263</v>
      </c>
      <c r="G28" s="567"/>
      <c r="H28" s="567"/>
      <c r="I28" s="567"/>
      <c r="J28" s="567"/>
      <c r="K28" s="568"/>
      <c r="L28" s="378"/>
    </row>
    <row r="29" spans="1:14" ht="50.25" customHeight="1" thickBot="1" x14ac:dyDescent="0.25">
      <c r="A29" s="565" t="s">
        <v>46</v>
      </c>
      <c r="B29" s="549"/>
      <c r="C29" s="181" t="s">
        <v>222</v>
      </c>
      <c r="D29" s="48" t="s">
        <v>42</v>
      </c>
      <c r="E29" s="171">
        <f>IF(D29=$N$6,1,IF(D29=$N$5,2,IF(D29=$N$4,3,IF(D29=$N$3,4,"n/a"))))</f>
        <v>2</v>
      </c>
      <c r="F29" s="533" t="s">
        <v>332</v>
      </c>
      <c r="G29" s="534"/>
      <c r="H29" s="534"/>
      <c r="I29" s="534"/>
      <c r="J29" s="534"/>
      <c r="K29" s="535"/>
      <c r="L29" s="378"/>
    </row>
    <row r="30" spans="1:14" s="141" customFormat="1" ht="56.25" customHeight="1" thickBot="1" x14ac:dyDescent="0.25">
      <c r="A30" s="565" t="s">
        <v>60</v>
      </c>
      <c r="B30" s="549"/>
      <c r="C30" s="181" t="s">
        <v>222</v>
      </c>
      <c r="D30" s="48" t="s">
        <v>42</v>
      </c>
      <c r="E30" s="171">
        <f>IF(D30=$N$6,1,IF(D30=$N$5,2,IF(D30=$N$4,3,IF(D30=$N$3,4,"n/a"))))</f>
        <v>2</v>
      </c>
      <c r="F30" s="552" t="s">
        <v>264</v>
      </c>
      <c r="G30" s="552"/>
      <c r="H30" s="552"/>
      <c r="I30" s="552"/>
      <c r="J30" s="552"/>
      <c r="K30" s="552"/>
      <c r="L30" s="374"/>
    </row>
    <row r="31" spans="1:14" s="134" customFormat="1" ht="36" customHeight="1" thickBot="1" x14ac:dyDescent="0.25">
      <c r="A31" s="583" t="s">
        <v>61</v>
      </c>
      <c r="B31" s="584"/>
      <c r="C31" s="181" t="s">
        <v>222</v>
      </c>
      <c r="D31" s="175" t="s">
        <v>42</v>
      </c>
      <c r="E31" s="180">
        <f>IF(D31=$N$6,1,IF(D31=$N$5,2,IF(D31=$N$4,3,IF(D31=$N$3,4,"n/a"))))</f>
        <v>2</v>
      </c>
      <c r="F31" s="557" t="s">
        <v>265</v>
      </c>
      <c r="G31" s="551"/>
      <c r="H31" s="551"/>
      <c r="I31" s="551"/>
      <c r="J31" s="551"/>
      <c r="K31" s="558"/>
      <c r="L31" s="376" t="s">
        <v>96</v>
      </c>
    </row>
    <row r="32" spans="1:14" s="106" customFormat="1" ht="25.5" customHeight="1" thickBot="1" x14ac:dyDescent="0.25">
      <c r="A32" s="193"/>
      <c r="B32" s="194"/>
      <c r="C32" s="42" t="s">
        <v>24</v>
      </c>
      <c r="D32" s="29" t="str">
        <f>IF(E32&lt;1.5,"Low",IF(E32&lt;2.5,"Moderate",IF(E32&lt;3.5,"Substantial",IF(E32&lt;4.5,"High","n/a"))))</f>
        <v>Moderate</v>
      </c>
      <c r="E32" s="152">
        <f>IF(COUNT(E28:E31)=0,"n/a",AVERAGE(E28:E31))</f>
        <v>2</v>
      </c>
      <c r="F32" s="30">
        <f>E32</f>
        <v>2</v>
      </c>
      <c r="G32" s="218"/>
      <c r="H32" s="31" t="s">
        <v>23</v>
      </c>
      <c r="I32" s="28" t="str">
        <f>D32</f>
        <v>Moderate</v>
      </c>
      <c r="J32" s="32">
        <f>IF(I32=$N$7,"n/a",IF(AND(I32=$N$5,D32=$N$6),1.5,IF(AND(I32=$N$4,D32=$N$5),2.5,IF(AND(I32=$N$3,D32=$N$4),3.5,IF(AND(I32=$N$6,D32=$N$5),1.49,IF(AND(I32=$N$5,D32=$N$4),2.49,IF(AND(I32=$N$4,D32=$N$3),3.49,E32)))))))</f>
        <v>2</v>
      </c>
      <c r="K32" s="188" t="s">
        <v>91</v>
      </c>
      <c r="L32" s="374"/>
    </row>
    <row r="33" spans="1:12" s="106" customFormat="1" ht="25.5" customHeight="1" thickBot="1" x14ac:dyDescent="0.25">
      <c r="A33" s="191" t="s">
        <v>49</v>
      </c>
      <c r="B33" s="192"/>
      <c r="C33" s="192"/>
      <c r="D33" s="192"/>
      <c r="E33" s="192"/>
      <c r="F33" s="192"/>
      <c r="G33" s="192"/>
      <c r="H33" s="192"/>
      <c r="I33" s="192"/>
      <c r="J33" s="192"/>
      <c r="K33" s="192"/>
      <c r="L33" s="374"/>
    </row>
    <row r="34" spans="1:12" s="106" customFormat="1" ht="45.75" customHeight="1" thickBot="1" x14ac:dyDescent="0.25">
      <c r="A34" s="538" t="s">
        <v>50</v>
      </c>
      <c r="B34" s="539"/>
      <c r="C34" s="181" t="s">
        <v>222</v>
      </c>
      <c r="D34" s="48" t="s">
        <v>5</v>
      </c>
      <c r="E34" s="123">
        <f>IF(D34=$N$6,1,IF(D34=$N$5,2,IF(D34=$N$4,3,IF(D34=$N$3,4,"n/a"))))</f>
        <v>3</v>
      </c>
      <c r="F34" s="544" t="s">
        <v>266</v>
      </c>
      <c r="G34" s="544"/>
      <c r="H34" s="544"/>
      <c r="I34" s="544"/>
      <c r="J34" s="544"/>
      <c r="K34" s="544"/>
      <c r="L34" s="376" t="s">
        <v>96</v>
      </c>
    </row>
    <row r="35" spans="1:12" s="106" customFormat="1" ht="33" customHeight="1" thickBot="1" x14ac:dyDescent="0.25">
      <c r="A35" s="548" t="s">
        <v>51</v>
      </c>
      <c r="B35" s="549"/>
      <c r="C35" s="181" t="s">
        <v>222</v>
      </c>
      <c r="D35" s="176" t="s">
        <v>5</v>
      </c>
      <c r="E35" s="123">
        <f>IF(D35=$N$6,1,IF(D35=$N$5,2,IF(D35=$N$4,3,IF(D35=$N$3,4,"n/a"))))</f>
        <v>3</v>
      </c>
      <c r="F35" s="533" t="s">
        <v>267</v>
      </c>
      <c r="G35" s="534"/>
      <c r="H35" s="534"/>
      <c r="I35" s="534"/>
      <c r="J35" s="534"/>
      <c r="K35" s="535"/>
      <c r="L35" s="374"/>
    </row>
    <row r="36" spans="1:12" s="106" customFormat="1" ht="60.75" customHeight="1" thickBot="1" x14ac:dyDescent="0.25">
      <c r="A36" s="538" t="s">
        <v>67</v>
      </c>
      <c r="B36" s="539"/>
      <c r="C36" s="181" t="s">
        <v>222</v>
      </c>
      <c r="D36" s="176" t="s">
        <v>5</v>
      </c>
      <c r="E36" s="123">
        <f>IF(D36=$N$6,1,IF(D36=$N$5,2,IF(D36=$N$4,3,IF(D36=$N$3,4,"n/a"))))</f>
        <v>3</v>
      </c>
      <c r="F36" s="533" t="s">
        <v>268</v>
      </c>
      <c r="G36" s="534"/>
      <c r="H36" s="534"/>
      <c r="I36" s="534"/>
      <c r="J36" s="534"/>
      <c r="K36" s="535"/>
      <c r="L36" s="374"/>
    </row>
    <row r="37" spans="1:12" s="106" customFormat="1" ht="60.75" customHeight="1" thickBot="1" x14ac:dyDescent="0.25">
      <c r="A37" s="569" t="s">
        <v>68</v>
      </c>
      <c r="B37" s="570"/>
      <c r="C37" s="181" t="s">
        <v>222</v>
      </c>
      <c r="D37" s="175" t="s">
        <v>42</v>
      </c>
      <c r="E37" s="179">
        <f>IF(D37=$N$6,1,IF(D37=$N$5,2,IF(D37=$N$4,3,IF(D37=$N$3,4,"n/a"))))</f>
        <v>2</v>
      </c>
      <c r="F37" s="571" t="s">
        <v>305</v>
      </c>
      <c r="G37" s="552"/>
      <c r="H37" s="552"/>
      <c r="I37" s="552"/>
      <c r="J37" s="552"/>
      <c r="K37" s="572"/>
      <c r="L37" s="374"/>
    </row>
    <row r="38" spans="1:12" s="106" customFormat="1" ht="25.5" customHeight="1" thickBot="1" x14ac:dyDescent="0.25">
      <c r="A38" s="43"/>
      <c r="B38" s="44"/>
      <c r="C38" s="45" t="s">
        <v>24</v>
      </c>
      <c r="D38" s="29" t="str">
        <f>IF(E38&lt;1.5,"Low",IF(E38&lt;2.5,"Moderate",IF(E38&lt;3.5,"Substantial",IF(E38&lt;4.5,"High","n/a"))))</f>
        <v>Substantial</v>
      </c>
      <c r="E38" s="152">
        <f>IF(COUNT(E34:E37)=0,"n/a",AVERAGE(E34:E37))</f>
        <v>2.75</v>
      </c>
      <c r="F38" s="30">
        <f>E38</f>
        <v>2.75</v>
      </c>
      <c r="G38" s="218"/>
      <c r="H38" s="31" t="s">
        <v>23</v>
      </c>
      <c r="I38" s="28" t="str">
        <f>D38</f>
        <v>Substantial</v>
      </c>
      <c r="J38" s="32">
        <f>IF(I38=$N$7,"n/a",IF(AND(I38=$N$5,D38=$N$6),1.5,IF(AND(I38=$N$4,D38=$N$5),2.5,IF(AND(I38=$N$3,D38=$N$4),3.5,IF(AND(I38=$N$6,D38=$N$5),1.49,IF(AND(I38=$N$5,D38=$N$4),2.49,IF(AND(I38=$N$4,D38=$N$3),3.49,E38)))))))</f>
        <v>2.75</v>
      </c>
      <c r="K38" s="188" t="s">
        <v>91</v>
      </c>
      <c r="L38" s="374"/>
    </row>
    <row r="39" spans="1:12" s="129" customFormat="1" ht="22.5" customHeight="1" thickBot="1" x14ac:dyDescent="0.25">
      <c r="A39" s="33" t="s">
        <v>217</v>
      </c>
      <c r="B39" s="34"/>
      <c r="C39" s="35"/>
      <c r="D39" s="37"/>
      <c r="E39" s="37"/>
      <c r="F39" s="36"/>
      <c r="G39" s="142"/>
      <c r="H39" s="37"/>
      <c r="I39" s="37"/>
      <c r="J39" s="36"/>
      <c r="K39" s="143"/>
      <c r="L39" s="378"/>
    </row>
    <row r="40" spans="1:12" s="129" customFormat="1" ht="22.5" customHeight="1" x14ac:dyDescent="0.2">
      <c r="A40" s="144" t="s">
        <v>33</v>
      </c>
      <c r="B40" s="145"/>
      <c r="C40" s="145"/>
      <c r="D40" s="145"/>
      <c r="E40" s="145"/>
      <c r="F40" s="145"/>
      <c r="G40" s="145"/>
      <c r="H40" s="145"/>
      <c r="I40" s="145"/>
      <c r="J40" s="145"/>
      <c r="K40" s="145"/>
      <c r="L40" s="378"/>
    </row>
    <row r="41" spans="1:12" s="106" customFormat="1" ht="33.75" customHeight="1" x14ac:dyDescent="0.2">
      <c r="A41" s="529" t="s">
        <v>41</v>
      </c>
      <c r="B41" s="529"/>
      <c r="C41" s="40" t="s">
        <v>222</v>
      </c>
      <c r="D41" s="48" t="s">
        <v>5</v>
      </c>
      <c r="E41" s="171">
        <f>IF(D41=$N$6,1,IF(D41=$N$5,2,IF(D41=$N$4,3,IF(D41=$N$3,4,"n/a"))))</f>
        <v>3</v>
      </c>
      <c r="F41" s="551" t="s">
        <v>312</v>
      </c>
      <c r="G41" s="551"/>
      <c r="H41" s="551"/>
      <c r="I41" s="551"/>
      <c r="J41" s="551"/>
      <c r="K41" s="551"/>
      <c r="L41" s="376" t="s">
        <v>96</v>
      </c>
    </row>
    <row r="42" spans="1:12" s="106" customFormat="1" ht="44.25" customHeight="1" thickBot="1" x14ac:dyDescent="0.25">
      <c r="A42" s="560" t="s">
        <v>139</v>
      </c>
      <c r="B42" s="561"/>
      <c r="C42" s="40" t="s">
        <v>275</v>
      </c>
      <c r="D42" s="48" t="s">
        <v>5</v>
      </c>
      <c r="E42" s="171">
        <f>IF(D42=$N$6,1,IF(D42=$N$5,2,IF(D42=$N$4,3,IF(D42=$N$3,4,"n/a"))))</f>
        <v>3</v>
      </c>
      <c r="F42" s="551" t="s">
        <v>276</v>
      </c>
      <c r="G42" s="551"/>
      <c r="H42" s="551"/>
      <c r="I42" s="551"/>
      <c r="J42" s="551"/>
      <c r="K42" s="558"/>
      <c r="L42" s="374"/>
    </row>
    <row r="43" spans="1:12" s="129" customFormat="1" ht="30" customHeight="1" thickBot="1" x14ac:dyDescent="0.25">
      <c r="A43" s="559"/>
      <c r="B43" s="531"/>
      <c r="C43" s="38" t="s">
        <v>24</v>
      </c>
      <c r="D43" s="29" t="str">
        <f>IF(E43&lt;1.5,"Low",IF(E43&lt;2.5,"Moderate",IF(E43&lt;3.5,"Substantial",IF(E43&lt;4.5,"High","n/a"))))</f>
        <v>Substantial</v>
      </c>
      <c r="E43" s="152">
        <f>IF(COUNT(E41:E42)=0,"n/a",AVERAGE(E41:E42))</f>
        <v>3</v>
      </c>
      <c r="F43" s="30">
        <f>E43</f>
        <v>3</v>
      </c>
      <c r="G43" s="218"/>
      <c r="H43" s="31" t="s">
        <v>23</v>
      </c>
      <c r="I43" s="28" t="str">
        <f>D43</f>
        <v>Substantial</v>
      </c>
      <c r="J43" s="32">
        <f>IF(I43=$N$7,"n/a",IF(AND(I43=$N$5,D43=$N$6),1.5,IF(AND(I43=$N$4,D43=$N$5),2.5,IF(AND(I43=$N$3,D43=$N$4),3.5,IF(AND(I43=$N$6,D43=$N$5),1.49,IF(AND(I43=$N$5,D43=$N$4),2.49,IF(AND(I43=$N$4,D43=$N$3),3.49,E43)))))))</f>
        <v>3</v>
      </c>
      <c r="K43" s="195" t="s">
        <v>91</v>
      </c>
      <c r="L43" s="381"/>
    </row>
    <row r="44" spans="1:12" s="129" customFormat="1" ht="18" customHeight="1" thickBot="1" x14ac:dyDescent="0.25">
      <c r="A44" s="146" t="s">
        <v>34</v>
      </c>
      <c r="B44" s="147"/>
      <c r="C44" s="147"/>
      <c r="D44" s="148"/>
      <c r="E44" s="148"/>
      <c r="F44" s="148"/>
      <c r="G44" s="148"/>
      <c r="H44" s="148"/>
      <c r="I44" s="148"/>
      <c r="J44" s="148"/>
      <c r="K44" s="148"/>
      <c r="L44" s="378"/>
    </row>
    <row r="45" spans="1:12" s="134" customFormat="1" ht="30.75" customHeight="1" x14ac:dyDescent="0.2">
      <c r="A45" s="529" t="s">
        <v>140</v>
      </c>
      <c r="B45" s="530"/>
      <c r="C45" s="40" t="s">
        <v>275</v>
      </c>
      <c r="D45" s="48" t="s">
        <v>42</v>
      </c>
      <c r="E45" s="171">
        <f>IF(D45=$N$6,1,IF(D45=$N$5,2,IF(D45=$N$4,3,IF(D45=$N$3,4,"n/a"))))</f>
        <v>2</v>
      </c>
      <c r="F45" s="566" t="s">
        <v>277</v>
      </c>
      <c r="G45" s="567"/>
      <c r="H45" s="567"/>
      <c r="I45" s="567"/>
      <c r="J45" s="567"/>
      <c r="K45" s="568"/>
      <c r="L45" s="374"/>
    </row>
    <row r="46" spans="1:12" s="134" customFormat="1" ht="21" customHeight="1" x14ac:dyDescent="0.2">
      <c r="A46" s="562" t="s">
        <v>39</v>
      </c>
      <c r="B46" s="563"/>
      <c r="C46" s="40" t="s">
        <v>221</v>
      </c>
      <c r="D46" s="48" t="s">
        <v>5</v>
      </c>
      <c r="E46" s="171">
        <f>IF(D46=$N$6,1,IF(D46=$N$5,2,IF(D46=$N$4,3,IF(D46=$N$3,4,"n/a"))))</f>
        <v>3</v>
      </c>
      <c r="F46" s="564" t="s">
        <v>278</v>
      </c>
      <c r="G46" s="564"/>
      <c r="H46" s="564"/>
      <c r="I46" s="564"/>
      <c r="J46" s="564"/>
      <c r="K46" s="564"/>
      <c r="L46" s="374"/>
    </row>
    <row r="47" spans="1:12" s="106" customFormat="1" ht="20.25" customHeight="1" x14ac:dyDescent="0.2">
      <c r="A47" s="562" t="s">
        <v>142</v>
      </c>
      <c r="B47" s="563"/>
      <c r="C47" s="40" t="s">
        <v>275</v>
      </c>
      <c r="D47" s="48" t="s">
        <v>79</v>
      </c>
      <c r="E47" s="171">
        <f>IF(D47=$N$6,1,IF(D47=$N$5,2,IF(D47=$N$4,3,IF(D47=$N$3,4,"n/a"))))</f>
        <v>1</v>
      </c>
      <c r="F47" s="534" t="s">
        <v>279</v>
      </c>
      <c r="G47" s="534"/>
      <c r="H47" s="534"/>
      <c r="I47" s="534"/>
      <c r="J47" s="534"/>
      <c r="K47" s="534"/>
      <c r="L47" s="374"/>
    </row>
    <row r="48" spans="1:12" s="106" customFormat="1" ht="31.5" customHeight="1" thickBot="1" x14ac:dyDescent="0.25">
      <c r="A48" s="560" t="s">
        <v>143</v>
      </c>
      <c r="B48" s="561"/>
      <c r="C48" s="40" t="s">
        <v>275</v>
      </c>
      <c r="D48" s="175" t="s">
        <v>42</v>
      </c>
      <c r="E48" s="171">
        <f>IF(D48=$N$6,1,IF(D48=$N$5,2,IF(D48=$N$4,3,IF(D48=$N$3,4,"n/a"))))</f>
        <v>2</v>
      </c>
      <c r="F48" s="519" t="s">
        <v>280</v>
      </c>
      <c r="G48" s="520"/>
      <c r="H48" s="520"/>
      <c r="I48" s="520"/>
      <c r="J48" s="520"/>
      <c r="K48" s="521"/>
      <c r="L48" s="374"/>
    </row>
    <row r="49" spans="1:19" s="129" customFormat="1" ht="32.25" customHeight="1" thickBot="1" x14ac:dyDescent="0.25">
      <c r="A49" s="531"/>
      <c r="B49" s="532"/>
      <c r="C49" s="38" t="s">
        <v>24</v>
      </c>
      <c r="D49" s="29" t="str">
        <f>IF(E49&lt;1.5,"Low",IF(E49&lt;2.5,"Moderate",IF(E49&lt;3.5,"Substantial",IF(E49&lt;4.5,"High","n/a"))))</f>
        <v>Moderate</v>
      </c>
      <c r="E49" s="152">
        <f>IF(COUNT(E45:E48)=0,"n/a",AVERAGE(E45:E48))</f>
        <v>2</v>
      </c>
      <c r="F49" s="49">
        <f>E49</f>
        <v>2</v>
      </c>
      <c r="G49" s="218"/>
      <c r="H49" s="50" t="s">
        <v>23</v>
      </c>
      <c r="I49" s="323" t="str">
        <f>D49</f>
        <v>Moderate</v>
      </c>
      <c r="J49" s="91">
        <f>IF(I49=$N$7,"n/a",IF(AND(I49=$N$5,D49=$N$6),1.5,IF(AND(I49=$N$4,D49=$N$5),2.5,IF(AND(I49=$N$3,D49=$N$4),3.5,IF(AND(I49=$N$6,D49=$N$5),1.49,IF(AND(I49=$N$5,D49=$N$4),2.49,IF(AND(I49=$N$4,D49=$N$3),3.49,E49)))))))</f>
        <v>2</v>
      </c>
      <c r="K49" s="92" t="s">
        <v>91</v>
      </c>
      <c r="L49" s="378"/>
    </row>
    <row r="50" spans="1:19" s="129" customFormat="1" ht="22.5" customHeight="1" thickBot="1" x14ac:dyDescent="0.25">
      <c r="A50" s="149" t="s">
        <v>146</v>
      </c>
      <c r="B50" s="150"/>
      <c r="C50" s="177"/>
      <c r="D50" s="177"/>
      <c r="E50" s="178"/>
      <c r="F50" s="151"/>
      <c r="G50" s="151"/>
      <c r="H50" s="151"/>
      <c r="I50" s="151"/>
      <c r="J50" s="151"/>
      <c r="K50" s="151"/>
      <c r="L50" s="378"/>
    </row>
    <row r="51" spans="1:19" s="129" customFormat="1" ht="34.5" customHeight="1" x14ac:dyDescent="0.2">
      <c r="A51" s="575" t="s">
        <v>145</v>
      </c>
      <c r="B51" s="575"/>
      <c r="C51" s="40" t="s">
        <v>221</v>
      </c>
      <c r="D51" s="176" t="s">
        <v>42</v>
      </c>
      <c r="E51" s="170">
        <f>IF(D51=$N$6,1,IF(D51=$N$5,2,IF(D51=$N$4,3,IF(D51=$N$3,4,"n/a"))))</f>
        <v>2</v>
      </c>
      <c r="F51" s="566" t="s">
        <v>281</v>
      </c>
      <c r="G51" s="567"/>
      <c r="H51" s="567"/>
      <c r="I51" s="567"/>
      <c r="J51" s="567"/>
      <c r="K51" s="568"/>
      <c r="L51" s="378"/>
    </row>
    <row r="52" spans="1:19" s="129" customFormat="1" ht="34.5" customHeight="1" x14ac:dyDescent="0.2">
      <c r="A52" s="575" t="s">
        <v>141</v>
      </c>
      <c r="B52" s="575"/>
      <c r="C52" s="40" t="s">
        <v>221</v>
      </c>
      <c r="D52" s="176" t="s">
        <v>42</v>
      </c>
      <c r="E52" s="170">
        <f>IF(D52=$N$6,1,IF(D52=$N$5,2,IF(D52=$N$4,3,IF(D52=$N$3,4,"n/a"))))</f>
        <v>2</v>
      </c>
      <c r="F52" s="533" t="s">
        <v>282</v>
      </c>
      <c r="G52" s="534"/>
      <c r="H52" s="534"/>
      <c r="I52" s="534"/>
      <c r="J52" s="534"/>
      <c r="K52" s="535"/>
      <c r="L52" s="378"/>
    </row>
    <row r="53" spans="1:19" s="129" customFormat="1" ht="24.75" customHeight="1" x14ac:dyDescent="0.2">
      <c r="A53" s="529" t="s">
        <v>144</v>
      </c>
      <c r="B53" s="529"/>
      <c r="C53" s="40" t="s">
        <v>222</v>
      </c>
      <c r="D53" s="176" t="s">
        <v>42</v>
      </c>
      <c r="E53" s="170">
        <f>IF(D53=$N$6,1,IF(D53=$N$5,2,IF(D53=$N$4,3,IF(D53=$N$3,4,"n/a"))))</f>
        <v>2</v>
      </c>
      <c r="F53" s="576" t="s">
        <v>283</v>
      </c>
      <c r="G53" s="564"/>
      <c r="H53" s="564"/>
      <c r="I53" s="564"/>
      <c r="J53" s="564"/>
      <c r="K53" s="577"/>
      <c r="L53" s="378"/>
    </row>
    <row r="54" spans="1:19" s="129" customFormat="1" ht="21" customHeight="1" x14ac:dyDescent="0.2">
      <c r="A54" s="575" t="s">
        <v>147</v>
      </c>
      <c r="B54" s="575"/>
      <c r="C54" s="40" t="s">
        <v>221</v>
      </c>
      <c r="D54" s="48" t="s">
        <v>5</v>
      </c>
      <c r="E54" s="179">
        <f>IF(D54=$N$6,1,IF(D54=$N$5,2,IF(D54=$N$4,3,IF(D54=$N$3,4,"n/a"))))</f>
        <v>3</v>
      </c>
      <c r="F54" s="533" t="s">
        <v>284</v>
      </c>
      <c r="G54" s="551"/>
      <c r="H54" s="534"/>
      <c r="I54" s="534"/>
      <c r="J54" s="534"/>
      <c r="K54" s="535"/>
      <c r="L54" s="378"/>
    </row>
    <row r="55" spans="1:19" s="129" customFormat="1" ht="34.5" customHeight="1" thickBot="1" x14ac:dyDescent="0.25">
      <c r="A55" s="529" t="s">
        <v>148</v>
      </c>
      <c r="B55" s="529"/>
      <c r="C55" s="40" t="s">
        <v>221</v>
      </c>
      <c r="D55" s="176" t="s">
        <v>42</v>
      </c>
      <c r="E55" s="171">
        <f>IF(D55=$N$6,1,IF(D55=$N$5,2,IF(D55=$N$4,3,IF(D55=$N$3,4,"n/a"))))</f>
        <v>2</v>
      </c>
      <c r="F55" s="534" t="s">
        <v>285</v>
      </c>
      <c r="G55" s="534"/>
      <c r="H55" s="534"/>
      <c r="I55" s="534"/>
      <c r="J55" s="551"/>
      <c r="K55" s="534"/>
      <c r="L55" s="378"/>
    </row>
    <row r="56" spans="1:19" s="134" customFormat="1" ht="28.5" customHeight="1" thickBot="1" x14ac:dyDescent="0.25">
      <c r="A56" s="585"/>
      <c r="B56" s="586"/>
      <c r="C56" s="38" t="s">
        <v>24</v>
      </c>
      <c r="D56" s="29" t="str">
        <f>IF(E56&lt;1.5,"Low",IF(E56&lt;2.5,"Moderate",IF(E56&lt;3.5,"Substantial",IF(E56&lt;4.5,"High","n/a"))))</f>
        <v>Moderate</v>
      </c>
      <c r="E56" s="152">
        <f>IF(COUNT(E51:E55)=0,"n/a",AVERAGE(E51:E55))</f>
        <v>2.2000000000000002</v>
      </c>
      <c r="F56" s="30">
        <f>E56</f>
        <v>2.2000000000000002</v>
      </c>
      <c r="G56" s="218"/>
      <c r="H56" s="31" t="s">
        <v>23</v>
      </c>
      <c r="I56" s="28" t="str">
        <f>D56</f>
        <v>Moderate</v>
      </c>
      <c r="J56" s="32">
        <f>IF(I56=$N$7,"n/a",IF(AND(I56=$N$5,D56=$N$6),1.5,IF(AND(I56=$N$4,D56=$N$5),2.5,IF(AND(I56=$N$3,D56=$N$4),3.5,IF(AND(I56=$N$6,D56=$N$5),1.49,IF(AND(I56=$N$5,D56=$N$4),2.49,IF(AND(I56=$N$4,D56=$N$3),3.49,E56)))))))</f>
        <v>2.2000000000000002</v>
      </c>
      <c r="K56" s="89" t="s">
        <v>91</v>
      </c>
      <c r="L56" s="374"/>
    </row>
    <row r="57" spans="1:19" s="106" customFormat="1" ht="19.5" customHeight="1" thickBot="1" x14ac:dyDescent="0.25">
      <c r="A57" s="146" t="s">
        <v>149</v>
      </c>
      <c r="B57" s="153"/>
      <c r="C57" s="196"/>
      <c r="D57" s="154"/>
      <c r="E57" s="154"/>
      <c r="F57" s="154"/>
      <c r="G57" s="154"/>
      <c r="H57" s="154"/>
      <c r="I57" s="154"/>
      <c r="J57" s="154"/>
      <c r="K57" s="154"/>
      <c r="L57" s="374"/>
    </row>
    <row r="58" spans="1:19" s="129" customFormat="1" ht="32.25" customHeight="1" x14ac:dyDescent="0.2">
      <c r="A58" s="529" t="s">
        <v>38</v>
      </c>
      <c r="B58" s="529"/>
      <c r="C58" s="40" t="s">
        <v>286</v>
      </c>
      <c r="D58" s="174" t="s">
        <v>42</v>
      </c>
      <c r="E58" s="179">
        <f>IF(D58=$N$6,1,IF(D58=$N$5,2,IF(D58=$N$4,3,IF(D58=$N$3,4,"n/a"))))</f>
        <v>2</v>
      </c>
      <c r="F58" s="580" t="s">
        <v>289</v>
      </c>
      <c r="G58" s="581"/>
      <c r="H58" s="581"/>
      <c r="I58" s="581"/>
      <c r="J58" s="581"/>
      <c r="K58" s="582"/>
      <c r="L58" s="378"/>
    </row>
    <row r="59" spans="1:19" s="129" customFormat="1" ht="32.25" customHeight="1" x14ac:dyDescent="0.2">
      <c r="A59" s="529" t="s">
        <v>35</v>
      </c>
      <c r="B59" s="529"/>
      <c r="C59" s="40" t="s">
        <v>287</v>
      </c>
      <c r="D59" s="48" t="s">
        <v>42</v>
      </c>
      <c r="E59" s="123">
        <f>IF(D59=$N$6,1,IF(D59=$N$5,2,IF(D59=$N$4,3,IF(D59=$N$3,4,"n/a"))))</f>
        <v>2</v>
      </c>
      <c r="F59" s="533" t="s">
        <v>290</v>
      </c>
      <c r="G59" s="534"/>
      <c r="H59" s="534"/>
      <c r="I59" s="534"/>
      <c r="J59" s="534"/>
      <c r="K59" s="535"/>
      <c r="L59" s="378"/>
    </row>
    <row r="60" spans="1:19" s="129" customFormat="1" ht="48.75" customHeight="1" x14ac:dyDescent="0.2">
      <c r="A60" s="529" t="s">
        <v>36</v>
      </c>
      <c r="B60" s="529"/>
      <c r="C60" s="40" t="s">
        <v>288</v>
      </c>
      <c r="D60" s="48" t="s">
        <v>42</v>
      </c>
      <c r="E60" s="123">
        <f>IF(D60=$N$6,1,IF(D60=$N$5,2,IF(D60=$N$4,3,IF(D60=$N$3,4,"n/a"))))</f>
        <v>2</v>
      </c>
      <c r="F60" s="533" t="s">
        <v>291</v>
      </c>
      <c r="G60" s="534"/>
      <c r="H60" s="534"/>
      <c r="I60" s="534"/>
      <c r="J60" s="534"/>
      <c r="K60" s="535"/>
      <c r="L60" s="382"/>
    </row>
    <row r="61" spans="1:19" s="129" customFormat="1" ht="21" customHeight="1" thickBot="1" x14ac:dyDescent="0.25">
      <c r="A61" s="575" t="s">
        <v>37</v>
      </c>
      <c r="B61" s="575"/>
      <c r="C61" s="40" t="s">
        <v>288</v>
      </c>
      <c r="D61" s="184" t="s">
        <v>79</v>
      </c>
      <c r="E61" s="183">
        <f>IF(D61=$N$6,1,IF(D61=$N$5,2,IF(D61=$N$4,3,IF(D61=$N$3,4,"n/a"))))</f>
        <v>1</v>
      </c>
      <c r="F61" s="519" t="s">
        <v>292</v>
      </c>
      <c r="G61" s="520"/>
      <c r="H61" s="520"/>
      <c r="I61" s="520"/>
      <c r="J61" s="520"/>
      <c r="K61" s="521"/>
      <c r="L61" s="378"/>
    </row>
    <row r="62" spans="1:19" s="134" customFormat="1" ht="28.5" customHeight="1" thickBot="1" x14ac:dyDescent="0.25">
      <c r="A62" s="605"/>
      <c r="B62" s="606"/>
      <c r="C62" s="38" t="s">
        <v>24</v>
      </c>
      <c r="D62" s="29" t="str">
        <f>IF(E62&lt;1.5,"Low",IF(E62&lt;2.5,"Moderate",IF(E62&lt;3.5,"Substantial",IF(E62&lt;4.5,"High","n/a"))))</f>
        <v>Moderate</v>
      </c>
      <c r="E62" s="152">
        <f>IF(COUNT(E58:E61)=0,"n/a",AVERAGE(E58:E61))</f>
        <v>1.75</v>
      </c>
      <c r="F62" s="49">
        <f>E62</f>
        <v>1.75</v>
      </c>
      <c r="G62" s="125"/>
      <c r="H62" s="50" t="s">
        <v>23</v>
      </c>
      <c r="I62" s="323" t="str">
        <f>D62</f>
        <v>Moderate</v>
      </c>
      <c r="J62" s="91">
        <f>IF(I62=$N$7,"n/a",IF(AND(I62=$N$5,D62=$N$6),1.5,IF(AND(I62=$N$4,D62=$N$5),2.5,IF(AND(I62=$N$3,D62=$N$4),3.5,IF(AND(I62=$N$6,D62=$N$5),1.49,IF(AND(I62=$N$5,D62=$N$4),2.49,IF(AND(I62=$N$4,D62=$N$3),3.49,E62)))))))</f>
        <v>1.75</v>
      </c>
      <c r="K62" s="324" t="s">
        <v>91</v>
      </c>
      <c r="L62" s="374"/>
    </row>
    <row r="63" spans="1:19" s="106" customFormat="1" ht="21.75" customHeight="1" x14ac:dyDescent="0.2">
      <c r="A63" s="200" t="s">
        <v>150</v>
      </c>
      <c r="B63" s="145"/>
      <c r="C63" s="153"/>
      <c r="D63" s="145"/>
      <c r="E63" s="196"/>
      <c r="F63" s="196"/>
      <c r="G63" s="196"/>
      <c r="H63" s="196"/>
      <c r="I63" s="196"/>
      <c r="J63" s="196"/>
      <c r="K63" s="199"/>
      <c r="L63" s="374"/>
    </row>
    <row r="64" spans="1:19" s="155" customFormat="1" ht="47.25" customHeight="1" x14ac:dyDescent="0.2">
      <c r="A64" s="598" t="s">
        <v>151</v>
      </c>
      <c r="B64" s="563"/>
      <c r="C64" s="40" t="s">
        <v>286</v>
      </c>
      <c r="D64" s="197" t="s">
        <v>79</v>
      </c>
      <c r="E64" s="198">
        <f>IF(D64=$N$6,1,IF(D64=$N$5,2,IF(D64=$N$4,3,IF(D64=$N$3,4,"n/a"))))</f>
        <v>1</v>
      </c>
      <c r="F64" s="552" t="s">
        <v>293</v>
      </c>
      <c r="G64" s="552"/>
      <c r="H64" s="552"/>
      <c r="I64" s="552"/>
      <c r="J64" s="552"/>
      <c r="K64" s="552"/>
      <c r="L64" s="383"/>
      <c r="S64" s="156"/>
    </row>
    <row r="65" spans="1:19" s="155" customFormat="1" ht="48.75" customHeight="1" thickBot="1" x14ac:dyDescent="0.25">
      <c r="A65" s="601" t="s">
        <v>152</v>
      </c>
      <c r="B65" s="602"/>
      <c r="C65" s="40" t="s">
        <v>286</v>
      </c>
      <c r="D65" s="173" t="s">
        <v>79</v>
      </c>
      <c r="E65" s="171">
        <f>IF(D65=$N$6,1,IF(D65=$N$5,2,IF(D65=$N$4,3,IF(D65=$N$3,4,"n/a"))))</f>
        <v>1</v>
      </c>
      <c r="F65" s="519" t="s">
        <v>294</v>
      </c>
      <c r="G65" s="520"/>
      <c r="H65" s="520"/>
      <c r="I65" s="520"/>
      <c r="J65" s="520"/>
      <c r="K65" s="521"/>
      <c r="L65" s="383"/>
      <c r="S65" s="156"/>
    </row>
    <row r="66" spans="1:19" s="155" customFormat="1" ht="30" customHeight="1" thickBot="1" x14ac:dyDescent="0.25">
      <c r="A66" s="599"/>
      <c r="B66" s="600"/>
      <c r="C66" s="38" t="s">
        <v>24</v>
      </c>
      <c r="D66" s="29" t="str">
        <f>IF(E66&lt;1.5,"Low",IF(E66&lt;2.5,"Moderate",IF(E66&lt;3.5,"Substantial",IF(E66&lt;4.5,"High","n/a"))))</f>
        <v>Low</v>
      </c>
      <c r="E66" s="152">
        <f>IF(COUNT(E64:E65)=0,"n/a",AVERAGE(E64:E65))</f>
        <v>1</v>
      </c>
      <c r="F66" s="49">
        <f>E66</f>
        <v>1</v>
      </c>
      <c r="G66" s="218"/>
      <c r="H66" s="50" t="s">
        <v>23</v>
      </c>
      <c r="I66" s="323" t="str">
        <f>D66</f>
        <v>Low</v>
      </c>
      <c r="J66" s="91">
        <f>IF(I66=$N$7,"n/a",IF(AND(I66=$N$5,D66=$N$6),1.5,IF(AND(I66=$N$4,D66=$N$5),2.5,IF(AND(I66=$N$3,D66=$N$4),3.5,IF(AND(I66=$N$6,D66=$N$5),1.49,IF(AND(I66=$N$5,D66=$N$4),2.49,IF(AND(I66=$N$4,D66=$N$3),3.49,E66)))))))</f>
        <v>1</v>
      </c>
      <c r="K66" s="325" t="s">
        <v>91</v>
      </c>
      <c r="L66" s="384"/>
      <c r="S66" s="156"/>
    </row>
    <row r="67" spans="1:19" s="159" customFormat="1" ht="24.75" customHeight="1" thickBot="1" x14ac:dyDescent="0.25">
      <c r="A67" s="157" t="s">
        <v>218</v>
      </c>
      <c r="B67" s="158"/>
      <c r="C67" s="210"/>
      <c r="D67" s="210"/>
      <c r="E67" s="210"/>
      <c r="F67" s="210"/>
      <c r="G67" s="210"/>
      <c r="H67" s="210"/>
      <c r="I67" s="210"/>
      <c r="J67" s="210"/>
      <c r="K67" s="211"/>
      <c r="L67" s="376" t="s">
        <v>96</v>
      </c>
      <c r="Q67" s="160"/>
    </row>
    <row r="68" spans="1:19" s="161" customFormat="1" ht="23.25" customHeight="1" x14ac:dyDescent="0.2">
      <c r="A68" s="204" t="s">
        <v>211</v>
      </c>
      <c r="B68" s="205"/>
      <c r="C68" s="207"/>
      <c r="D68" s="208"/>
      <c r="E68" s="208"/>
      <c r="F68" s="208"/>
      <c r="G68" s="208"/>
      <c r="H68" s="208"/>
      <c r="I68" s="208"/>
      <c r="J68" s="208"/>
      <c r="K68" s="209"/>
      <c r="L68" s="383"/>
    </row>
    <row r="69" spans="1:19" s="161" customFormat="1" ht="24.75" customHeight="1" x14ac:dyDescent="0.2">
      <c r="A69" s="497" t="s">
        <v>52</v>
      </c>
      <c r="B69" s="500"/>
      <c r="C69" s="226" t="s">
        <v>295</v>
      </c>
      <c r="D69" s="227" t="s">
        <v>42</v>
      </c>
      <c r="E69" s="123">
        <f>IF(D69=$N$6,1,IF(D69=$N$5,2,IF(D69=$N$4,3,IF(D69=$N$3,4,"n/a"))))</f>
        <v>2</v>
      </c>
      <c r="F69" s="482" t="s">
        <v>306</v>
      </c>
      <c r="G69" s="482"/>
      <c r="H69" s="482"/>
      <c r="I69" s="482"/>
      <c r="J69" s="482"/>
      <c r="K69" s="482"/>
      <c r="L69" s="376" t="s">
        <v>96</v>
      </c>
    </row>
    <row r="70" spans="1:19" s="161" customFormat="1" ht="33.75" customHeight="1" thickBot="1" x14ac:dyDescent="0.25">
      <c r="A70" s="492" t="s">
        <v>53</v>
      </c>
      <c r="B70" s="493"/>
      <c r="C70" s="226" t="s">
        <v>295</v>
      </c>
      <c r="D70" s="173" t="s">
        <v>42</v>
      </c>
      <c r="E70" s="183">
        <f>IF(D70=$N$6,1,IF(D70=$N$5,2,IF(D70=$N$4,3,IF(D70=$N$3,4,"n/a"))))</f>
        <v>2</v>
      </c>
      <c r="F70" s="499" t="s">
        <v>296</v>
      </c>
      <c r="G70" s="508"/>
      <c r="H70" s="499"/>
      <c r="I70" s="499"/>
      <c r="J70" s="508"/>
      <c r="K70" s="499"/>
      <c r="L70" s="376" t="s">
        <v>96</v>
      </c>
    </row>
    <row r="71" spans="1:19" s="161" customFormat="1" ht="27" customHeight="1" thickBot="1" x14ac:dyDescent="0.25">
      <c r="A71" s="603"/>
      <c r="B71" s="604"/>
      <c r="C71" s="214" t="s">
        <v>24</v>
      </c>
      <c r="D71" s="47" t="str">
        <f>IF(E71&lt;1.5,"Low",IF(E71&lt;2.5,"Moderate",IF(E71&lt;3.5,"Substantial",IF(E71&lt;4.5,"High","n/a"))))</f>
        <v>Moderate</v>
      </c>
      <c r="E71" s="152">
        <f>IF(COUNT(E69:E70)=0,"n/a",AVERAGE(E69:E70))</f>
        <v>2</v>
      </c>
      <c r="F71" s="30">
        <f>E71</f>
        <v>2</v>
      </c>
      <c r="G71" s="218"/>
      <c r="H71" s="31" t="s">
        <v>23</v>
      </c>
      <c r="I71" s="28" t="str">
        <f>D71</f>
        <v>Moderate</v>
      </c>
      <c r="J71" s="32">
        <f>IF(I71=$N$7,"n/a",IF(AND(I71=$N$5,D71=$N$6),1.5,IF(AND(I71=$N$4,D71=$N$5),2.5,IF(AND(I71=$N$3,D71=$N$4),3.5,IF(AND(I71=$N$6,D71=$N$5),1.49,IF(AND(I71=$N$5,D71=$N$4),2.49,IF(AND(I71=$N$4,D71=$N$3),3.49,E71)))))))</f>
        <v>2</v>
      </c>
      <c r="K71" s="188" t="s">
        <v>91</v>
      </c>
      <c r="L71" s="383"/>
    </row>
    <row r="72" spans="1:19" s="161" customFormat="1" ht="20.25" customHeight="1" x14ac:dyDescent="0.2">
      <c r="A72" s="311" t="s">
        <v>43</v>
      </c>
      <c r="B72" s="207"/>
      <c r="C72" s="208"/>
      <c r="D72" s="201"/>
      <c r="E72" s="202"/>
      <c r="F72" s="208"/>
      <c r="G72" s="208"/>
      <c r="H72" s="208"/>
      <c r="I72" s="208"/>
      <c r="J72" s="208"/>
      <c r="K72" s="209"/>
      <c r="L72" s="383"/>
    </row>
    <row r="73" spans="1:19" s="161" customFormat="1" ht="36" customHeight="1" x14ac:dyDescent="0.2">
      <c r="A73" s="596" t="s">
        <v>74</v>
      </c>
      <c r="B73" s="597"/>
      <c r="C73" s="228" t="s">
        <v>286</v>
      </c>
      <c r="D73" s="176" t="s">
        <v>42</v>
      </c>
      <c r="E73" s="123">
        <f>IF(D73=$N$6,1,IF(D73=$N$5,2,IF(D73=$N$4,3,IF(D73=$N$3,4,"n/a"))))</f>
        <v>2</v>
      </c>
      <c r="F73" s="505" t="s">
        <v>297</v>
      </c>
      <c r="G73" s="499"/>
      <c r="H73" s="499"/>
      <c r="I73" s="499"/>
      <c r="J73" s="499"/>
      <c r="K73" s="506"/>
      <c r="L73" s="376"/>
    </row>
    <row r="74" spans="1:19" s="161" customFormat="1" ht="33.75" customHeight="1" thickBot="1" x14ac:dyDescent="0.25">
      <c r="A74" s="492" t="s">
        <v>57</v>
      </c>
      <c r="B74" s="493"/>
      <c r="C74" s="228"/>
      <c r="D74" s="175" t="s">
        <v>19</v>
      </c>
      <c r="E74" s="183" t="str">
        <f>IF(D74=$N$6,1,IF(D74=$N$5,2,IF(D74=$N$4,3,IF(D74=$N$3,4,"n/a"))))</f>
        <v>n/a</v>
      </c>
      <c r="F74" s="494" t="s">
        <v>298</v>
      </c>
      <c r="G74" s="495"/>
      <c r="H74" s="495"/>
      <c r="I74" s="495"/>
      <c r="J74" s="495"/>
      <c r="K74" s="496"/>
      <c r="L74" s="376" t="s">
        <v>96</v>
      </c>
    </row>
    <row r="75" spans="1:19" s="161" customFormat="1" ht="25.5" customHeight="1" thickBot="1" x14ac:dyDescent="0.25">
      <c r="A75" s="501"/>
      <c r="B75" s="502"/>
      <c r="C75" s="46" t="s">
        <v>24</v>
      </c>
      <c r="D75" s="29" t="str">
        <f>IF(E75&lt;1.5,"Low",IF(E75&lt;2.5,"Moderate",IF(E75&lt;3.5,"Substantial",IF(E75&lt;4.5,"High","n/a"))))</f>
        <v>Moderate</v>
      </c>
      <c r="E75" s="152">
        <f>IF(COUNT(E73:E74)=0,"n/a",AVERAGE(E73:E74))</f>
        <v>2</v>
      </c>
      <c r="F75" s="49">
        <f>E75</f>
        <v>2</v>
      </c>
      <c r="G75" s="218"/>
      <c r="H75" s="50" t="s">
        <v>23</v>
      </c>
      <c r="I75" s="323" t="str">
        <f>D75</f>
        <v>Moderate</v>
      </c>
      <c r="J75" s="91">
        <f>IF(I75=$N$7,"n/a",IF(AND(I75=$N$5,D75=$N$6),1.5,IF(AND(I75=$N$4,D75=$N$5),2.5,IF(AND(I75=$N$3,D75=$N$4),3.5,IF(AND(I75=$N$6,D75=$N$5),1.49,IF(AND(I75=$N$5,D75=$N$4),2.49,IF(AND(I75=$N$4,D75=$N$3),3.49,E75)))))))</f>
        <v>2</v>
      </c>
      <c r="K75" s="92" t="s">
        <v>91</v>
      </c>
      <c r="L75" s="383"/>
    </row>
    <row r="76" spans="1:19" s="161" customFormat="1" ht="21" customHeight="1" x14ac:dyDescent="0.2">
      <c r="A76" s="204" t="s">
        <v>54</v>
      </c>
      <c r="B76" s="205"/>
      <c r="C76" s="201"/>
      <c r="D76" s="201"/>
      <c r="E76" s="201"/>
      <c r="F76" s="201"/>
      <c r="G76" s="201"/>
      <c r="H76" s="201"/>
      <c r="I76" s="201"/>
      <c r="J76" s="201"/>
      <c r="K76" s="203"/>
      <c r="L76" s="383"/>
    </row>
    <row r="77" spans="1:19" s="161" customFormat="1" ht="35.25" customHeight="1" x14ac:dyDescent="0.2">
      <c r="A77" s="497" t="s">
        <v>55</v>
      </c>
      <c r="B77" s="500"/>
      <c r="C77" s="228" t="s">
        <v>299</v>
      </c>
      <c r="D77" s="176" t="s">
        <v>5</v>
      </c>
      <c r="E77" s="123">
        <f>IF(D77=$N$6,1,IF(D77=$N$5,2,IF(D77=$N$4,3,IF(D77=$N$3,4,"n/a"))))</f>
        <v>3</v>
      </c>
      <c r="F77" s="482" t="s">
        <v>300</v>
      </c>
      <c r="G77" s="482"/>
      <c r="H77" s="482"/>
      <c r="I77" s="482"/>
      <c r="J77" s="482"/>
      <c r="K77" s="482"/>
      <c r="L77" s="383"/>
    </row>
    <row r="78" spans="1:19" s="161" customFormat="1" ht="26.25" customHeight="1" x14ac:dyDescent="0.2">
      <c r="A78" s="497" t="s">
        <v>56</v>
      </c>
      <c r="B78" s="498"/>
      <c r="C78" s="228" t="s">
        <v>286</v>
      </c>
      <c r="D78" s="48" t="s">
        <v>42</v>
      </c>
      <c r="E78" s="123">
        <f>IF(D78=$N$6,1,IF(D78=$N$5,2,IF(D78=$N$4,3,IF(D78=$N$3,4,"n/a"))))</f>
        <v>2</v>
      </c>
      <c r="F78" s="499" t="s">
        <v>301</v>
      </c>
      <c r="G78" s="499"/>
      <c r="H78" s="499"/>
      <c r="I78" s="499"/>
      <c r="J78" s="499"/>
      <c r="K78" s="499"/>
      <c r="L78" s="376" t="s">
        <v>96</v>
      </c>
    </row>
    <row r="79" spans="1:19" s="161" customFormat="1" ht="24" customHeight="1" thickBot="1" x14ac:dyDescent="0.25">
      <c r="A79" s="497" t="s">
        <v>75</v>
      </c>
      <c r="B79" s="498"/>
      <c r="C79" s="230" t="s">
        <v>286</v>
      </c>
      <c r="D79" s="175" t="s">
        <v>79</v>
      </c>
      <c r="E79" s="183">
        <f>IF(D79=$N$6,1,IF(D79=$N$5,2,IF(D79=$N$4,3,IF(D79=$N$3,4,"n/a"))))</f>
        <v>1</v>
      </c>
      <c r="F79" s="499" t="s">
        <v>302</v>
      </c>
      <c r="G79" s="508"/>
      <c r="H79" s="499"/>
      <c r="I79" s="499"/>
      <c r="J79" s="508"/>
      <c r="K79" s="499"/>
      <c r="L79" s="376" t="s">
        <v>96</v>
      </c>
    </row>
    <row r="80" spans="1:19" s="161" customFormat="1" ht="27.75" customHeight="1" thickBot="1" x14ac:dyDescent="0.25">
      <c r="A80" s="501"/>
      <c r="B80" s="502"/>
      <c r="C80" s="46" t="s">
        <v>24</v>
      </c>
      <c r="D80" s="29" t="str">
        <f>IF(E80&lt;1.5,"Low",IF(E80&lt;2.5,"Moderate",IF(E80&lt;3.5,"Substantial",IF(E80&lt;4.5,"High","n/a"))))</f>
        <v>Moderate</v>
      </c>
      <c r="E80" s="152">
        <f>IF(COUNT(E77:E79)=0,"n/a",AVERAGE(E77:E79))</f>
        <v>2</v>
      </c>
      <c r="F80" s="30">
        <f>E80</f>
        <v>2</v>
      </c>
      <c r="G80" s="218"/>
      <c r="H80" s="31" t="s">
        <v>23</v>
      </c>
      <c r="I80" s="28" t="str">
        <f>D80</f>
        <v>Moderate</v>
      </c>
      <c r="J80" s="32">
        <f>IF(I80=$N$7,"n/a",IF(AND(I80=$N$5,D80=$N$6),1.5,IF(AND(I80=$N$4,D80=$N$5),2.5,IF(AND(I80=$N$3,D80=$N$4),3.5,IF(AND(I80=$N$6,D80=$N$5),1.49,IF(AND(I80=$N$5,D80=$N$4),2.49,IF(AND(I80=$N$4,D80=$N$3),3.49,E80)))))))</f>
        <v>2</v>
      </c>
      <c r="K80" s="89" t="s">
        <v>91</v>
      </c>
      <c r="L80" s="383"/>
    </row>
    <row r="81" spans="1:17" s="161" customFormat="1" ht="21" customHeight="1" x14ac:dyDescent="0.2">
      <c r="A81" s="206" t="s">
        <v>58</v>
      </c>
      <c r="B81" s="201"/>
      <c r="C81" s="201"/>
      <c r="D81" s="201"/>
      <c r="E81" s="201"/>
      <c r="F81" s="201"/>
      <c r="G81" s="201"/>
      <c r="H81" s="201"/>
      <c r="I81" s="201"/>
      <c r="J81" s="201"/>
      <c r="K81" s="203"/>
      <c r="L81" s="383"/>
    </row>
    <row r="82" spans="1:17" s="161" customFormat="1" ht="34.5" customHeight="1" x14ac:dyDescent="0.2">
      <c r="A82" s="497" t="s">
        <v>77</v>
      </c>
      <c r="B82" s="500"/>
      <c r="C82" s="229" t="s">
        <v>237</v>
      </c>
      <c r="D82" s="176" t="s">
        <v>42</v>
      </c>
      <c r="E82" s="123">
        <f>IF(D82=$N$6,1,IF(D82=$N$5,2,IF(D82=$N$4,3,IF(D82=$N$3,4,"n/a"))))</f>
        <v>2</v>
      </c>
      <c r="F82" s="482" t="s">
        <v>303</v>
      </c>
      <c r="G82" s="482"/>
      <c r="H82" s="482"/>
      <c r="I82" s="482"/>
      <c r="J82" s="482"/>
      <c r="K82" s="482"/>
      <c r="L82" s="383"/>
    </row>
    <row r="83" spans="1:17" s="161" customFormat="1" ht="27.75" customHeight="1" thickBot="1" x14ac:dyDescent="0.25">
      <c r="A83" s="492" t="s">
        <v>78</v>
      </c>
      <c r="B83" s="493"/>
      <c r="C83" s="230" t="s">
        <v>286</v>
      </c>
      <c r="D83" s="175" t="s">
        <v>42</v>
      </c>
      <c r="E83" s="183">
        <f>IF(D83=$N$6,1,IF(D83=$N$5,2,IF(D83=$N$4,3,IF(D83=$N$3,4,"n/a"))))</f>
        <v>2</v>
      </c>
      <c r="F83" s="494" t="s">
        <v>304</v>
      </c>
      <c r="G83" s="495"/>
      <c r="H83" s="495"/>
      <c r="I83" s="495"/>
      <c r="J83" s="495"/>
      <c r="K83" s="528"/>
      <c r="L83" s="376" t="s">
        <v>96</v>
      </c>
      <c r="Q83" s="162"/>
    </row>
    <row r="84" spans="1:17" s="161" customFormat="1" ht="26.25" customHeight="1" thickBot="1" x14ac:dyDescent="0.25">
      <c r="A84" s="212"/>
      <c r="B84" s="213"/>
      <c r="C84" s="214" t="s">
        <v>24</v>
      </c>
      <c r="D84" s="29" t="str">
        <f>IF(E84&lt;1.5,"Low",IF(E84&lt;2.5,"Moderate",IF(E84&lt;3.5,"Substantial",IF(E84&lt;4.5,"High","n/a"))))</f>
        <v>Moderate</v>
      </c>
      <c r="E84" s="152">
        <f>IF(COUNT(E82:E83)=0,"n/a",AVERAGE(E82:E83))</f>
        <v>2</v>
      </c>
      <c r="F84" s="49">
        <f>E84</f>
        <v>2</v>
      </c>
      <c r="G84" s="219"/>
      <c r="H84" s="322" t="s">
        <v>23</v>
      </c>
      <c r="I84" s="323" t="str">
        <f>D84</f>
        <v>Moderate</v>
      </c>
      <c r="J84" s="91">
        <f>IF(I84=$N$7,"n/a",IF(AND(I84=$N$5,D84=$N$6),1.5,IF(AND(I84=$N$4,D84=$N$5),2.5,IF(AND(I84=$N$3,D84=$N$4),3.5,IF(AND(I84=$N$6,D84=$N$5),1.49,IF(AND(I84=$N$5,D84=$N$4),2.49,IF(AND(I84=$N$4,D84=$N$3),3.49,E84)))))))</f>
        <v>2</v>
      </c>
      <c r="K84" s="324" t="s">
        <v>91</v>
      </c>
      <c r="L84" s="383"/>
      <c r="Q84" s="163"/>
    </row>
    <row r="85" spans="1:17" s="161" customFormat="1" ht="26.25" customHeight="1" thickBot="1" x14ac:dyDescent="0.25">
      <c r="A85" s="289" t="s">
        <v>219</v>
      </c>
      <c r="B85" s="288"/>
      <c r="C85" s="288"/>
      <c r="D85" s="288"/>
      <c r="E85" s="288"/>
      <c r="F85" s="288"/>
      <c r="G85" s="288"/>
      <c r="H85" s="288"/>
      <c r="I85" s="288"/>
      <c r="J85" s="288"/>
      <c r="K85" s="288"/>
      <c r="L85" s="383"/>
      <c r="Q85" s="163"/>
    </row>
    <row r="86" spans="1:17" s="161" customFormat="1" ht="21.75" customHeight="1" x14ac:dyDescent="0.2">
      <c r="A86" s="392" t="s">
        <v>175</v>
      </c>
      <c r="B86" s="290"/>
      <c r="C86" s="290"/>
      <c r="D86" s="290"/>
      <c r="E86" s="290"/>
      <c r="F86" s="290"/>
      <c r="G86" s="290"/>
      <c r="H86" s="290"/>
      <c r="I86" s="290"/>
      <c r="J86" s="290"/>
      <c r="K86" s="291"/>
      <c r="L86" s="383"/>
      <c r="Q86" s="163"/>
    </row>
    <row r="87" spans="1:17" s="161" customFormat="1" ht="33.75" customHeight="1" x14ac:dyDescent="0.2">
      <c r="A87" s="487" t="s">
        <v>153</v>
      </c>
      <c r="B87" s="488"/>
      <c r="C87" s="292" t="s">
        <v>221</v>
      </c>
      <c r="D87" s="227" t="s">
        <v>42</v>
      </c>
      <c r="E87" s="215">
        <f>IF(D87=$N$6,1,IF(D87=$N$5,2,IF(D87=$N$4,3,IF(D87=$N$3,4,"n/a"))))</f>
        <v>2</v>
      </c>
      <c r="F87" s="482" t="s">
        <v>307</v>
      </c>
      <c r="G87" s="482"/>
      <c r="H87" s="482"/>
      <c r="I87" s="482"/>
      <c r="J87" s="482"/>
      <c r="K87" s="482"/>
      <c r="L87" s="383"/>
      <c r="Q87" s="163"/>
    </row>
    <row r="88" spans="1:17" s="161" customFormat="1" ht="33.75" customHeight="1" x14ac:dyDescent="0.2">
      <c r="A88" s="487" t="s">
        <v>154</v>
      </c>
      <c r="B88" s="488"/>
      <c r="C88" s="292" t="s">
        <v>221</v>
      </c>
      <c r="D88" s="227" t="s">
        <v>5</v>
      </c>
      <c r="E88" s="215">
        <f>IF(D88=$N$6,1,IF(D88=$N$5,2,IF(D88=$N$4,3,IF(D88=$N$3,4,"n/a"))))</f>
        <v>3</v>
      </c>
      <c r="F88" s="482" t="s">
        <v>223</v>
      </c>
      <c r="G88" s="482"/>
      <c r="H88" s="482"/>
      <c r="I88" s="482"/>
      <c r="J88" s="482"/>
      <c r="K88" s="482"/>
      <c r="L88" s="376" t="s">
        <v>96</v>
      </c>
      <c r="Q88" s="163"/>
    </row>
    <row r="89" spans="1:17" s="161" customFormat="1" ht="30.75" customHeight="1" x14ac:dyDescent="0.2">
      <c r="A89" s="487" t="s">
        <v>155</v>
      </c>
      <c r="B89" s="488"/>
      <c r="C89" s="292" t="s">
        <v>222</v>
      </c>
      <c r="D89" s="227" t="s">
        <v>42</v>
      </c>
      <c r="E89" s="215">
        <f>IF(D89=$N$6,1,IF(D89=$N$5,2,IF(D89=$N$4,3,IF(D89=$N$3,4,"n/a"))))</f>
        <v>2</v>
      </c>
      <c r="F89" s="482" t="s">
        <v>333</v>
      </c>
      <c r="G89" s="482"/>
      <c r="H89" s="482"/>
      <c r="I89" s="482"/>
      <c r="J89" s="482"/>
      <c r="K89" s="482"/>
      <c r="L89" s="383"/>
      <c r="Q89" s="163"/>
    </row>
    <row r="90" spans="1:17" s="161" customFormat="1" ht="45.75" customHeight="1" thickBot="1" x14ac:dyDescent="0.25">
      <c r="A90" s="487" t="s">
        <v>176</v>
      </c>
      <c r="B90" s="488"/>
      <c r="C90" s="292" t="s">
        <v>222</v>
      </c>
      <c r="D90" s="227" t="s">
        <v>79</v>
      </c>
      <c r="E90" s="215">
        <f>IF(D90=$N$6,1,IF(D90=$N$5,2,IF(D90=$N$4,3,IF(D90=$N$3,4,"n/a"))))</f>
        <v>1</v>
      </c>
      <c r="F90" s="482" t="s">
        <v>236</v>
      </c>
      <c r="G90" s="482"/>
      <c r="H90" s="482"/>
      <c r="I90" s="482"/>
      <c r="J90" s="591"/>
      <c r="K90" s="482"/>
      <c r="L90" s="383"/>
      <c r="Q90" s="163"/>
    </row>
    <row r="91" spans="1:17" s="161" customFormat="1" ht="26.25" customHeight="1" thickBot="1" x14ac:dyDescent="0.25">
      <c r="A91" s="594"/>
      <c r="B91" s="595"/>
      <c r="C91" s="293" t="s">
        <v>24</v>
      </c>
      <c r="D91" s="29" t="str">
        <f>IF(E91&lt;1.5,"Low",IF(E91&lt;2.5,"Moderate",IF(E91&lt;3.5,"Substantial",IF(E91&lt;4.5,"High","n/a"))))</f>
        <v>Moderate</v>
      </c>
      <c r="E91" s="152">
        <f>IF(COUNT(E87:E90)=0,"n/a",AVERAGE(E87:E90))</f>
        <v>2</v>
      </c>
      <c r="F91" s="30">
        <f>E91</f>
        <v>2</v>
      </c>
      <c r="G91" s="219"/>
      <c r="H91" s="51" t="s">
        <v>23</v>
      </c>
      <c r="I91" s="28" t="str">
        <f>D91</f>
        <v>Moderate</v>
      </c>
      <c r="J91" s="32">
        <f>IF(I91=$N$7,"n/a",IF(AND(I91=$N$5,D91=$N$6),1.5,IF(AND(I91=$N$4,D91=$N$5),2.5,IF(AND(I91=$N$3,D91=$N$4),3.5,IF(AND(I91=$N$6,D91=$N$5),1.49,IF(AND(I91=$N$5,D91=$N$4),2.49,IF(AND(I91=$N$4,D91=$N$3),3.49,E91)))))))</f>
        <v>2</v>
      </c>
      <c r="K91" s="89" t="s">
        <v>91</v>
      </c>
      <c r="L91" s="383"/>
      <c r="Q91" s="163"/>
    </row>
    <row r="92" spans="1:17" s="161" customFormat="1" ht="21" customHeight="1" x14ac:dyDescent="0.2">
      <c r="A92" s="392" t="s">
        <v>166</v>
      </c>
      <c r="B92" s="290"/>
      <c r="C92" s="290"/>
      <c r="D92" s="290"/>
      <c r="E92" s="290"/>
      <c r="F92" s="290"/>
      <c r="G92" s="290"/>
      <c r="H92" s="290"/>
      <c r="I92" s="290"/>
      <c r="J92" s="290"/>
      <c r="K92" s="291"/>
      <c r="L92" s="383"/>
      <c r="Q92" s="163"/>
    </row>
    <row r="93" spans="1:17" s="161" customFormat="1" ht="47.25" customHeight="1" x14ac:dyDescent="0.2">
      <c r="A93" s="487" t="s">
        <v>167</v>
      </c>
      <c r="B93" s="488"/>
      <c r="C93" s="292" t="s">
        <v>222</v>
      </c>
      <c r="D93" s="176" t="s">
        <v>42</v>
      </c>
      <c r="E93" s="215">
        <f>IF(D93=$N$6,1,IF(D93=$N$5,2,IF(D93=$N$4,3,IF(D93=$N$3,4,"n/a"))))</f>
        <v>2</v>
      </c>
      <c r="F93" s="482" t="s">
        <v>224</v>
      </c>
      <c r="G93" s="482"/>
      <c r="H93" s="482"/>
      <c r="I93" s="482"/>
      <c r="J93" s="482"/>
      <c r="K93" s="482"/>
      <c r="L93" s="383"/>
      <c r="Q93" s="163"/>
    </row>
    <row r="94" spans="1:17" s="161" customFormat="1" ht="31.5" customHeight="1" thickBot="1" x14ac:dyDescent="0.25">
      <c r="A94" s="483" t="s">
        <v>178</v>
      </c>
      <c r="B94" s="484"/>
      <c r="C94" s="294" t="s">
        <v>222</v>
      </c>
      <c r="D94" s="175" t="s">
        <v>42</v>
      </c>
      <c r="E94" s="183">
        <f>IF(D94=$N$6,1,IF(D94=$N$5,2,IF(D94=$N$4,3,IF(D94=$N$3,4,"n/a"))))</f>
        <v>2</v>
      </c>
      <c r="F94" s="510" t="s">
        <v>308</v>
      </c>
      <c r="G94" s="511"/>
      <c r="H94" s="511"/>
      <c r="I94" s="511"/>
      <c r="J94" s="511"/>
      <c r="K94" s="509"/>
      <c r="L94" s="376" t="s">
        <v>96</v>
      </c>
      <c r="Q94" s="163"/>
    </row>
    <row r="95" spans="1:17" s="161" customFormat="1" ht="26.25" customHeight="1" thickBot="1" x14ac:dyDescent="0.25">
      <c r="A95" s="485"/>
      <c r="B95" s="486"/>
      <c r="C95" s="293" t="s">
        <v>24</v>
      </c>
      <c r="D95" s="29" t="str">
        <f>IF(E95&lt;1.5,"Low",IF(E95&lt;2.5,"Moderate",IF(E95&lt;3.5,"Substantial",IF(E95&lt;4.5,"High","n/a"))))</f>
        <v>Moderate</v>
      </c>
      <c r="E95" s="152">
        <f>IF(COUNT(E93:E94)=0,"n/a",AVERAGE(E93:E94))</f>
        <v>2</v>
      </c>
      <c r="F95" s="30">
        <f>E95</f>
        <v>2</v>
      </c>
      <c r="G95" s="218"/>
      <c r="H95" s="31" t="s">
        <v>23</v>
      </c>
      <c r="I95" s="28" t="str">
        <f>D95</f>
        <v>Moderate</v>
      </c>
      <c r="J95" s="32">
        <f>IF(I95=$N$7,"n/a",IF(AND(I95=$N$5,D95=$N$6),1.5,IF(AND(I95=$N$4,D95=$N$5),2.5,IF(AND(I95=$N$3,D95=$N$4),3.5,IF(AND(I95=$N$6,D95=$N$5),1.49,IF(AND(I95=$N$5,D95=$N$4),2.49,IF(AND(I95=$N$4,D95=$N$3),3.49,E95)))))))</f>
        <v>2</v>
      </c>
      <c r="K95" s="89" t="s">
        <v>91</v>
      </c>
      <c r="L95" s="383"/>
      <c r="Q95" s="163"/>
    </row>
    <row r="96" spans="1:17" s="161" customFormat="1" ht="21" customHeight="1" x14ac:dyDescent="0.2">
      <c r="A96" s="392" t="s">
        <v>157</v>
      </c>
      <c r="B96" s="290"/>
      <c r="C96" s="290"/>
      <c r="D96" s="290"/>
      <c r="E96" s="290"/>
      <c r="F96" s="290"/>
      <c r="G96" s="290"/>
      <c r="H96" s="290"/>
      <c r="I96" s="290"/>
      <c r="J96" s="290"/>
      <c r="K96" s="291"/>
      <c r="L96" s="383"/>
      <c r="Q96" s="163"/>
    </row>
    <row r="97" spans="1:17" s="161" customFormat="1" ht="33.75" customHeight="1" x14ac:dyDescent="0.2">
      <c r="A97" s="487" t="s">
        <v>158</v>
      </c>
      <c r="B97" s="488"/>
      <c r="C97" s="292" t="s">
        <v>222</v>
      </c>
      <c r="D97" s="176" t="s">
        <v>5</v>
      </c>
      <c r="E97" s="123">
        <f>IF(D97=$N$6,1,IF(D97=$N$5,2,IF(D97=$N$4,3,IF(D97=$N$3,4,"n/a"))))</f>
        <v>3</v>
      </c>
      <c r="F97" s="482" t="s">
        <v>225</v>
      </c>
      <c r="G97" s="482"/>
      <c r="H97" s="482"/>
      <c r="I97" s="482"/>
      <c r="J97" s="482"/>
      <c r="K97" s="482"/>
      <c r="L97" s="376" t="s">
        <v>96</v>
      </c>
      <c r="Q97" s="163"/>
    </row>
    <row r="98" spans="1:17" s="161" customFormat="1" ht="33" customHeight="1" x14ac:dyDescent="0.2">
      <c r="A98" s="483" t="s">
        <v>159</v>
      </c>
      <c r="B98" s="489"/>
      <c r="C98" s="292" t="s">
        <v>222</v>
      </c>
      <c r="D98" s="48" t="s">
        <v>79</v>
      </c>
      <c r="E98" s="123">
        <f>IF(D98=$N$6,1,IF(D98=$N$5,2,IF(D98=$N$4,3,IF(D98=$N$3,4,"n/a"))))</f>
        <v>1</v>
      </c>
      <c r="F98" s="505" t="s">
        <v>226</v>
      </c>
      <c r="G98" s="499"/>
      <c r="H98" s="499"/>
      <c r="I98" s="499"/>
      <c r="J98" s="499"/>
      <c r="K98" s="506"/>
      <c r="L98" s="376" t="s">
        <v>96</v>
      </c>
      <c r="P98" s="309"/>
      <c r="Q98" s="163"/>
    </row>
    <row r="99" spans="1:17" s="161" customFormat="1" ht="31.5" customHeight="1" thickBot="1" x14ac:dyDescent="0.25">
      <c r="A99" s="490" t="s">
        <v>160</v>
      </c>
      <c r="B99" s="491"/>
      <c r="C99" s="292" t="s">
        <v>222</v>
      </c>
      <c r="D99" s="286" t="s">
        <v>4</v>
      </c>
      <c r="E99" s="287">
        <f>IF(D99=$N$6,1,IF(D99=$N$5,2,IF(D99=$N$4,3,IF(D99=$N$3,4,"n/a"))))</f>
        <v>4</v>
      </c>
      <c r="F99" s="507" t="s">
        <v>235</v>
      </c>
      <c r="G99" s="508"/>
      <c r="H99" s="508"/>
      <c r="I99" s="508"/>
      <c r="J99" s="508"/>
      <c r="K99" s="509"/>
      <c r="L99" s="383"/>
      <c r="P99" s="309"/>
      <c r="Q99" s="163"/>
    </row>
    <row r="100" spans="1:17" s="161" customFormat="1" ht="26.25" customHeight="1" thickBot="1" x14ac:dyDescent="0.25">
      <c r="A100" s="536"/>
      <c r="B100" s="537"/>
      <c r="C100" s="293" t="s">
        <v>24</v>
      </c>
      <c r="D100" s="29" t="str">
        <f>IF(E100&lt;1.5,"Low",IF(E100&lt;2.5,"Moderate",IF(E100&lt;3.5,"Substantial",IF(E100&lt;4.5,"High","n/a"))))</f>
        <v>Substantial</v>
      </c>
      <c r="E100" s="152">
        <f>IF(COUNT(E97:E99)=0,"n/a",AVERAGE(E97:E99))</f>
        <v>2.6666666666666665</v>
      </c>
      <c r="F100" s="30">
        <f>E100</f>
        <v>2.6666666666666665</v>
      </c>
      <c r="G100" s="218"/>
      <c r="H100" s="31" t="s">
        <v>23</v>
      </c>
      <c r="I100" s="28" t="str">
        <f>D100</f>
        <v>Substantial</v>
      </c>
      <c r="J100" s="32">
        <f>IF(I100=$N$7,"n/a",IF(AND(I100=$N$5,D100=$N$6),1.5,IF(AND(I100=$N$4,D100=$N$5),2.5,IF(AND(I100=$N$3,D100=$N$4),3.5,IF(AND(I100=$N$6,D100=$N$5),1.49,IF(AND(I100=$N$5,D100=$N$4),2.49,IF(AND(I100=$N$4,D100=$N$3),3.49,E100)))))))</f>
        <v>2.6666666666666665</v>
      </c>
      <c r="K100" s="89" t="s">
        <v>91</v>
      </c>
      <c r="L100" s="383"/>
      <c r="P100" s="309"/>
      <c r="Q100" s="163"/>
    </row>
    <row r="101" spans="1:17" s="161" customFormat="1" ht="23.25" customHeight="1" thickBot="1" x14ac:dyDescent="0.25">
      <c r="A101" s="164" t="s">
        <v>220</v>
      </c>
      <c r="B101" s="165"/>
      <c r="C101" s="165"/>
      <c r="D101" s="165"/>
      <c r="E101" s="165"/>
      <c r="F101" s="165"/>
      <c r="G101" s="165"/>
      <c r="H101" s="165"/>
      <c r="I101" s="165"/>
      <c r="J101" s="165"/>
      <c r="K101" s="165"/>
      <c r="L101" s="383"/>
      <c r="M101" s="163"/>
    </row>
    <row r="102" spans="1:17" s="161" customFormat="1" ht="20.25" customHeight="1" x14ac:dyDescent="0.2">
      <c r="A102" s="393" t="s">
        <v>162</v>
      </c>
      <c r="B102" s="216"/>
      <c r="C102" s="216"/>
      <c r="D102" s="216"/>
      <c r="E102" s="216"/>
      <c r="F102" s="216"/>
      <c r="G102" s="216"/>
      <c r="H102" s="216"/>
      <c r="I102" s="216"/>
      <c r="J102" s="216"/>
      <c r="K102" s="217"/>
      <c r="L102" s="383"/>
    </row>
    <row r="103" spans="1:17" s="161" customFormat="1" ht="30.75" customHeight="1" x14ac:dyDescent="0.2">
      <c r="A103" s="514" t="s">
        <v>181</v>
      </c>
      <c r="B103" s="515"/>
      <c r="C103" s="231" t="s">
        <v>237</v>
      </c>
      <c r="D103" s="227" t="s">
        <v>42</v>
      </c>
      <c r="E103" s="215">
        <f>IF(D103=$N$6,1,IF(D103=$N$5,2,IF(D103=$N$4,3,IF(D103=$N$3,4,"n/a"))))</f>
        <v>2</v>
      </c>
      <c r="F103" s="482" t="s">
        <v>335</v>
      </c>
      <c r="G103" s="482"/>
      <c r="H103" s="482"/>
      <c r="I103" s="482"/>
      <c r="J103" s="482"/>
      <c r="K103" s="482"/>
      <c r="L103" s="376" t="s">
        <v>96</v>
      </c>
      <c r="Q103" s="163"/>
    </row>
    <row r="104" spans="1:17" s="161" customFormat="1" ht="32.25" customHeight="1" x14ac:dyDescent="0.2">
      <c r="A104" s="512" t="s">
        <v>182</v>
      </c>
      <c r="B104" s="513"/>
      <c r="C104" s="231" t="s">
        <v>237</v>
      </c>
      <c r="D104" s="197" t="s">
        <v>5</v>
      </c>
      <c r="E104" s="123">
        <f>IF(D104=$N$6,1,IF(D104=$N$5,2,IF(D104=$N$4,3,IF(D104=$N$3,4,"n/a"))))</f>
        <v>3</v>
      </c>
      <c r="F104" s="499" t="s">
        <v>336</v>
      </c>
      <c r="G104" s="499"/>
      <c r="H104" s="499"/>
      <c r="I104" s="499"/>
      <c r="J104" s="499"/>
      <c r="K104" s="499"/>
      <c r="L104" s="376" t="s">
        <v>96</v>
      </c>
      <c r="Q104" s="166"/>
    </row>
    <row r="105" spans="1:17" ht="31.5" customHeight="1" thickBot="1" x14ac:dyDescent="0.25">
      <c r="A105" s="524" t="s">
        <v>183</v>
      </c>
      <c r="B105" s="525"/>
      <c r="C105" s="231" t="s">
        <v>237</v>
      </c>
      <c r="D105" s="173" t="s">
        <v>42</v>
      </c>
      <c r="E105" s="183">
        <f>IF(D105=$N$6,1,IF(D105=$N$5,2,IF(D105=$N$4,3,IF(D105=$N$3,4,"n/a"))))</f>
        <v>2</v>
      </c>
      <c r="F105" s="499" t="s">
        <v>334</v>
      </c>
      <c r="G105" s="508"/>
      <c r="H105" s="499"/>
      <c r="I105" s="499"/>
      <c r="J105" s="508"/>
      <c r="K105" s="499"/>
      <c r="L105" s="376" t="s">
        <v>96</v>
      </c>
    </row>
    <row r="106" spans="1:17" ht="32.25" customHeight="1" thickBot="1" x14ac:dyDescent="0.25">
      <c r="A106" s="592"/>
      <c r="B106" s="593"/>
      <c r="C106" s="41" t="s">
        <v>24</v>
      </c>
      <c r="D106" s="29" t="str">
        <f>IF(E106&lt;1.5,"Low",IF(E106&lt;2.5,"Moderate",IF(E106&lt;3.5,"Substantial",IF(E106&lt;4.5,"High","n/a"))))</f>
        <v>Moderate</v>
      </c>
      <c r="E106" s="152">
        <f>IF(COUNT(E103:E105)=0,"n/a",AVERAGE(E103:E105))</f>
        <v>2.3333333333333335</v>
      </c>
      <c r="F106" s="30">
        <f>E106</f>
        <v>2.3333333333333335</v>
      </c>
      <c r="G106" s="219"/>
      <c r="H106" s="51" t="s">
        <v>23</v>
      </c>
      <c r="I106" s="28" t="str">
        <f>D106</f>
        <v>Moderate</v>
      </c>
      <c r="J106" s="32">
        <f>IF(I106=$N$7,"n/a",IF(AND(I106=$N$5,D106=$N$6),1.5,IF(AND(I106=$N$4,D106=$N$5),2.5,IF(AND(I106=$N$3,D106=$N$4),3.5,IF(AND(I106=$N$6,D106=$N$5),1.49,IF(AND(I106=$N$5,D106=$N$4),2.49,IF(AND(I106=$N$4,D106=$N$3),3.49,E106)))))))</f>
        <v>2.3333333333333335</v>
      </c>
      <c r="K106" s="89" t="s">
        <v>91</v>
      </c>
      <c r="L106" s="378"/>
    </row>
    <row r="107" spans="1:17" ht="19.5" customHeight="1" x14ac:dyDescent="0.2">
      <c r="A107" s="394" t="s">
        <v>163</v>
      </c>
      <c r="B107" s="216"/>
      <c r="C107" s="216"/>
      <c r="D107" s="216"/>
      <c r="E107" s="216"/>
      <c r="F107" s="216"/>
      <c r="G107" s="216"/>
      <c r="H107" s="216"/>
      <c r="I107" s="216"/>
      <c r="J107" s="216"/>
      <c r="K107" s="217"/>
      <c r="L107" s="378"/>
    </row>
    <row r="108" spans="1:17" ht="31.5" customHeight="1" x14ac:dyDescent="0.2">
      <c r="A108" s="514" t="s">
        <v>184</v>
      </c>
      <c r="B108" s="515"/>
      <c r="C108" s="231" t="s">
        <v>237</v>
      </c>
      <c r="D108" s="176" t="s">
        <v>42</v>
      </c>
      <c r="E108" s="215">
        <f>IF(D108=$N$6,1,IF(D108=$N$5,2,IF(D108=$N$4,3,IF(D108=$N$3,4,"n/a"))))</f>
        <v>2</v>
      </c>
      <c r="F108" s="482" t="s">
        <v>309</v>
      </c>
      <c r="G108" s="482"/>
      <c r="H108" s="482"/>
      <c r="I108" s="482"/>
      <c r="J108" s="482"/>
      <c r="K108" s="482"/>
      <c r="L108" s="378"/>
    </row>
    <row r="109" spans="1:17" ht="31.5" customHeight="1" thickBot="1" x14ac:dyDescent="0.25">
      <c r="A109" s="526" t="s">
        <v>185</v>
      </c>
      <c r="B109" s="527"/>
      <c r="C109" s="231" t="s">
        <v>237</v>
      </c>
      <c r="D109" s="175" t="s">
        <v>42</v>
      </c>
      <c r="E109" s="183">
        <f>IF(D109=$N$6,1,IF(D109=$N$5,2,IF(D109=$N$4,3,IF(D109=$N$3,4,"n/a"))))</f>
        <v>2</v>
      </c>
      <c r="F109" s="510" t="s">
        <v>310</v>
      </c>
      <c r="G109" s="511"/>
      <c r="H109" s="511"/>
      <c r="I109" s="511"/>
      <c r="J109" s="511"/>
      <c r="K109" s="509"/>
      <c r="L109" s="378"/>
    </row>
    <row r="110" spans="1:17" ht="27" customHeight="1" thickBot="1" x14ac:dyDescent="0.25">
      <c r="A110" s="522"/>
      <c r="B110" s="523"/>
      <c r="C110" s="41" t="s">
        <v>24</v>
      </c>
      <c r="D110" s="29" t="str">
        <f>IF(E110&lt;1.5,"Low",IF(E110&lt;2.5,"Moderate",IF(E110&lt;3.5,"Substantial",IF(E110&lt;4.5,"High","n/a"))))</f>
        <v>Moderate</v>
      </c>
      <c r="E110" s="152">
        <f>IF(COUNT(E108:E109)=0,"n/a",AVERAGE(E108:E109))</f>
        <v>2</v>
      </c>
      <c r="F110" s="30">
        <f>E110</f>
        <v>2</v>
      </c>
      <c r="G110" s="218"/>
      <c r="H110" s="31" t="s">
        <v>23</v>
      </c>
      <c r="I110" s="28" t="str">
        <f>D110</f>
        <v>Moderate</v>
      </c>
      <c r="J110" s="32">
        <f>IF(I110=$N$7,"n/a",IF(AND(I110=$N$5,D110=$N$6),1.5,IF(AND(I110=$N$4,D110=$N$5),2.5,IF(AND(I110=$N$3,D110=$N$4),3.5,IF(AND(I110=$N$6,D110=$N$5),1.49,IF(AND(I110=$N$5,D110=$N$4),2.49,IF(AND(I110=$N$4,D110=$N$3),3.49,E110)))))))</f>
        <v>2</v>
      </c>
      <c r="K110" s="89" t="s">
        <v>91</v>
      </c>
      <c r="L110" s="378"/>
    </row>
    <row r="111" spans="1:17" ht="21" customHeight="1" x14ac:dyDescent="0.2">
      <c r="A111" s="394" t="s">
        <v>164</v>
      </c>
      <c r="B111" s="216"/>
      <c r="C111" s="216"/>
      <c r="D111" s="216"/>
      <c r="E111" s="216"/>
      <c r="F111" s="216"/>
      <c r="G111" s="216"/>
      <c r="H111" s="216"/>
      <c r="I111" s="216"/>
      <c r="J111" s="216"/>
      <c r="K111" s="217"/>
      <c r="L111" s="378"/>
      <c r="Q111" s="167"/>
    </row>
    <row r="112" spans="1:17" ht="29.25" customHeight="1" x14ac:dyDescent="0.2">
      <c r="A112" s="514" t="s">
        <v>186</v>
      </c>
      <c r="B112" s="515"/>
      <c r="C112" s="231" t="s">
        <v>221</v>
      </c>
      <c r="D112" s="227" t="s">
        <v>4</v>
      </c>
      <c r="E112" s="215">
        <f>IF(D112=$N$6,1,IF(D112=$N$5,2,IF(D112=$N$4,3,IF(D112=$N$3,4,"n/a"))))</f>
        <v>4</v>
      </c>
      <c r="F112" s="482" t="s">
        <v>337</v>
      </c>
      <c r="G112" s="482"/>
      <c r="H112" s="482"/>
      <c r="I112" s="482"/>
      <c r="J112" s="482"/>
      <c r="K112" s="482"/>
      <c r="L112" s="378"/>
    </row>
    <row r="113" spans="1:12" ht="30.75" customHeight="1" x14ac:dyDescent="0.2">
      <c r="A113" s="512" t="s">
        <v>187</v>
      </c>
      <c r="B113" s="513"/>
      <c r="C113" s="231" t="s">
        <v>221</v>
      </c>
      <c r="D113" s="197" t="s">
        <v>42</v>
      </c>
      <c r="E113" s="123">
        <f>IF(D113=$N$6,1,IF(D113=$N$5,2,IF(D113=$N$4,3,IF(D113=$N$3,4,"n/a"))))</f>
        <v>2</v>
      </c>
      <c r="F113" s="505" t="s">
        <v>311</v>
      </c>
      <c r="G113" s="499"/>
      <c r="H113" s="499"/>
      <c r="I113" s="499"/>
      <c r="J113" s="499"/>
      <c r="K113" s="506"/>
      <c r="L113" s="378"/>
    </row>
    <row r="114" spans="1:12" ht="42.75" customHeight="1" thickBot="1" x14ac:dyDescent="0.25">
      <c r="A114" s="524" t="s">
        <v>165</v>
      </c>
      <c r="B114" s="525"/>
      <c r="C114" s="231" t="s">
        <v>221</v>
      </c>
      <c r="D114" s="173" t="s">
        <v>5</v>
      </c>
      <c r="E114" s="183">
        <f>IF(D114=$N$6,1,IF(D114=$N$5,2,IF(D114=$N$4,3,IF(D114=$N$3,4,"n/a"))))</f>
        <v>3</v>
      </c>
      <c r="F114" s="507" t="s">
        <v>238</v>
      </c>
      <c r="G114" s="508"/>
      <c r="H114" s="508"/>
      <c r="I114" s="508"/>
      <c r="J114" s="508"/>
      <c r="K114" s="509"/>
      <c r="L114" s="376" t="s">
        <v>96</v>
      </c>
    </row>
    <row r="115" spans="1:12" ht="26.25" customHeight="1" thickBot="1" x14ac:dyDescent="0.25">
      <c r="A115" s="587"/>
      <c r="B115" s="588"/>
      <c r="C115" s="41" t="s">
        <v>24</v>
      </c>
      <c r="D115" s="29" t="str">
        <f>IF(E115&lt;1.5,"Low",IF(E115&lt;2.5,"Moderate",IF(E115&lt;3.5,"Substantial",IF(E115&lt;4.5,"High","n/a"))))</f>
        <v>Substantial</v>
      </c>
      <c r="E115" s="152">
        <f>IF(COUNT(E112:E114)=0,"n/a",AVERAGE(E112:E114))</f>
        <v>3</v>
      </c>
      <c r="F115" s="30">
        <f>E115</f>
        <v>3</v>
      </c>
      <c r="G115" s="218"/>
      <c r="H115" s="31" t="s">
        <v>23</v>
      </c>
      <c r="I115" s="28" t="str">
        <f>D115</f>
        <v>Substantial</v>
      </c>
      <c r="J115" s="32">
        <f>IF(I115=$N$7,"n/a",IF(AND(I115=$N$5,D115=$N$6),1.5,IF(AND(I115=$N$4,D115=$N$5),2.5,IF(AND(I115=$N$3,D115=$N$4),3.5,IF(AND(I115=$N$6,D115=$N$5),1.49,IF(AND(I115=$N$5,D115=$N$4),2.49,IF(AND(I115=$N$4,D115=$N$3),3.49,E115)))))))</f>
        <v>3</v>
      </c>
      <c r="K115" s="89" t="s">
        <v>91</v>
      </c>
      <c r="L115" s="378"/>
    </row>
    <row r="116" spans="1:12" ht="23.25" customHeight="1" x14ac:dyDescent="0.2">
      <c r="A116" s="394" t="s">
        <v>168</v>
      </c>
      <c r="B116" s="216"/>
      <c r="C116" s="216"/>
      <c r="D116" s="216"/>
      <c r="E116" s="216"/>
      <c r="F116" s="216"/>
      <c r="G116" s="216"/>
      <c r="H116" s="216"/>
      <c r="I116" s="216"/>
      <c r="J116" s="216"/>
      <c r="K116" s="217"/>
      <c r="L116" s="378"/>
    </row>
    <row r="117" spans="1:12" ht="33" customHeight="1" x14ac:dyDescent="0.2">
      <c r="A117" s="503" t="s">
        <v>169</v>
      </c>
      <c r="B117" s="504"/>
      <c r="C117" s="233"/>
      <c r="D117" s="176" t="s">
        <v>19</v>
      </c>
      <c r="E117" s="123" t="str">
        <f>IF(D117=$N$6,1,IF(D117=$N$5,2,IF(D117=$N$4,3,IF(D117=$N$3,4,"n/a"))))</f>
        <v>n/a</v>
      </c>
      <c r="F117" s="482" t="s">
        <v>16</v>
      </c>
      <c r="G117" s="482"/>
      <c r="H117" s="482"/>
      <c r="I117" s="482"/>
      <c r="J117" s="482"/>
      <c r="K117" s="482"/>
      <c r="L117" s="376"/>
    </row>
    <row r="118" spans="1:12" ht="33" customHeight="1" x14ac:dyDescent="0.2">
      <c r="A118" s="503" t="s">
        <v>170</v>
      </c>
      <c r="B118" s="504"/>
      <c r="C118" s="232"/>
      <c r="D118" s="197" t="s">
        <v>19</v>
      </c>
      <c r="E118" s="123" t="str">
        <f>IF(D118=$N$6,1,IF(D118=$N$5,2,IF(D118=$N$4,3,IF(D118=$N$3,4,"n/a"))))</f>
        <v>n/a</v>
      </c>
      <c r="F118" s="505" t="s">
        <v>16</v>
      </c>
      <c r="G118" s="499"/>
      <c r="H118" s="499"/>
      <c r="I118" s="499"/>
      <c r="J118" s="499"/>
      <c r="K118" s="506"/>
      <c r="L118" s="376"/>
    </row>
    <row r="119" spans="1:12" ht="34.5" customHeight="1" thickBot="1" x14ac:dyDescent="0.25">
      <c r="A119" s="589" t="s">
        <v>193</v>
      </c>
      <c r="B119" s="590"/>
      <c r="C119" s="233"/>
      <c r="D119" s="175" t="s">
        <v>19</v>
      </c>
      <c r="E119" s="183" t="str">
        <f>IF(D119=$N$6,1,IF(D119=$N$5,2,IF(D119=$N$4,3,IF(D119=$N$3,4,"n/a"))))</f>
        <v>n/a</v>
      </c>
      <c r="F119" s="507" t="s">
        <v>16</v>
      </c>
      <c r="G119" s="508"/>
      <c r="H119" s="508"/>
      <c r="I119" s="508"/>
      <c r="J119" s="508"/>
      <c r="K119" s="509"/>
      <c r="L119" s="376"/>
    </row>
    <row r="120" spans="1:12" ht="27" customHeight="1" thickBot="1" x14ac:dyDescent="0.25">
      <c r="A120" s="522"/>
      <c r="B120" s="523"/>
      <c r="C120" s="41" t="s">
        <v>24</v>
      </c>
      <c r="D120" s="29" t="str">
        <f>IF(E120&lt;1.5,"Low",IF(E120&lt;2.5,"Moderate",IF(E120&lt;3.5,"Substantial",IF(E120&lt;4.5,"High","n/a"))))</f>
        <v>n/a</v>
      </c>
      <c r="E120" s="152" t="str">
        <f>IF(COUNT(E117:E119)=0,"n/a",AVERAGE(E117:E119))</f>
        <v>n/a</v>
      </c>
      <c r="F120" s="30" t="str">
        <f>E120</f>
        <v>n/a</v>
      </c>
      <c r="G120" s="218"/>
      <c r="H120" s="31" t="s">
        <v>23</v>
      </c>
      <c r="I120" s="28" t="str">
        <f>D120</f>
        <v>n/a</v>
      </c>
      <c r="J120" s="32" t="str">
        <f>IF(I120=$N$7,"n/a",IF(AND(I120=$N$5,D120=$N$6),1.5,IF(AND(I120=$N$4,D120=$N$5),2.5,IF(AND(I120=$N$3,D120=$N$4),3.5,IF(AND(I120=$N$6,D120=$N$5),1.49,IF(AND(I120=$N$5,D120=$N$4),2.49,IF(AND(I120=$N$4,D120=$N$3),3.49,E120)))))))</f>
        <v>n/a</v>
      </c>
      <c r="K120" s="89" t="s">
        <v>91</v>
      </c>
      <c r="L120" s="378"/>
    </row>
  </sheetData>
  <sheetProtection password="CC15" sheet="1" objects="1" scenarios="1" formatRows="0"/>
  <mergeCells count="155">
    <mergeCell ref="F64:K64"/>
    <mergeCell ref="F65:K65"/>
    <mergeCell ref="A73:B73"/>
    <mergeCell ref="A30:B30"/>
    <mergeCell ref="A64:B64"/>
    <mergeCell ref="A66:B66"/>
    <mergeCell ref="A59:B59"/>
    <mergeCell ref="A65:B65"/>
    <mergeCell ref="A70:B70"/>
    <mergeCell ref="F42:K42"/>
    <mergeCell ref="A71:B71"/>
    <mergeCell ref="A61:B61"/>
    <mergeCell ref="A62:B62"/>
    <mergeCell ref="F70:K70"/>
    <mergeCell ref="A120:B120"/>
    <mergeCell ref="A108:B108"/>
    <mergeCell ref="F108:K108"/>
    <mergeCell ref="A80:B80"/>
    <mergeCell ref="F79:K79"/>
    <mergeCell ref="A115:B115"/>
    <mergeCell ref="A79:B79"/>
    <mergeCell ref="A119:B119"/>
    <mergeCell ref="F104:K104"/>
    <mergeCell ref="F105:K105"/>
    <mergeCell ref="A117:B117"/>
    <mergeCell ref="F117:K117"/>
    <mergeCell ref="A114:B114"/>
    <mergeCell ref="F87:K87"/>
    <mergeCell ref="A88:B88"/>
    <mergeCell ref="F88:K88"/>
    <mergeCell ref="A89:B89"/>
    <mergeCell ref="F89:K89"/>
    <mergeCell ref="A90:B90"/>
    <mergeCell ref="F90:K90"/>
    <mergeCell ref="A106:B106"/>
    <mergeCell ref="A91:B91"/>
    <mergeCell ref="A93:B93"/>
    <mergeCell ref="A83:B83"/>
    <mergeCell ref="F9:K9"/>
    <mergeCell ref="A13:B13"/>
    <mergeCell ref="A60:B60"/>
    <mergeCell ref="F52:K52"/>
    <mergeCell ref="A55:B55"/>
    <mergeCell ref="F55:K55"/>
    <mergeCell ref="A51:B51"/>
    <mergeCell ref="F51:K51"/>
    <mergeCell ref="A53:B53"/>
    <mergeCell ref="F53:K53"/>
    <mergeCell ref="F60:K60"/>
    <mergeCell ref="A26:B26"/>
    <mergeCell ref="A58:B58"/>
    <mergeCell ref="A16:B16"/>
    <mergeCell ref="A19:B19"/>
    <mergeCell ref="F19:K19"/>
    <mergeCell ref="F58:K58"/>
    <mergeCell ref="F45:K45"/>
    <mergeCell ref="A31:B31"/>
    <mergeCell ref="F54:K54"/>
    <mergeCell ref="F13:K13"/>
    <mergeCell ref="A56:B56"/>
    <mergeCell ref="A54:B54"/>
    <mergeCell ref="A52:B52"/>
    <mergeCell ref="F25:K25"/>
    <mergeCell ref="F20:K20"/>
    <mergeCell ref="A21:B21"/>
    <mergeCell ref="F31:K31"/>
    <mergeCell ref="F34:K34"/>
    <mergeCell ref="A41:B41"/>
    <mergeCell ref="A43:B43"/>
    <mergeCell ref="A42:B42"/>
    <mergeCell ref="F48:K48"/>
    <mergeCell ref="A48:B48"/>
    <mergeCell ref="A46:B46"/>
    <mergeCell ref="F46:K46"/>
    <mergeCell ref="F47:K47"/>
    <mergeCell ref="A28:B28"/>
    <mergeCell ref="F28:K28"/>
    <mergeCell ref="A29:B29"/>
    <mergeCell ref="F29:K29"/>
    <mergeCell ref="A37:B37"/>
    <mergeCell ref="F37:K37"/>
    <mergeCell ref="F41:K41"/>
    <mergeCell ref="A47:B47"/>
    <mergeCell ref="D1:E1"/>
    <mergeCell ref="A2:B2"/>
    <mergeCell ref="A24:B24"/>
    <mergeCell ref="F12:K12"/>
    <mergeCell ref="F2:K2"/>
    <mergeCell ref="A10:B10"/>
    <mergeCell ref="A14:B14"/>
    <mergeCell ref="F24:K24"/>
    <mergeCell ref="A36:B36"/>
    <mergeCell ref="F36:K36"/>
    <mergeCell ref="A35:B35"/>
    <mergeCell ref="F35:K35"/>
    <mergeCell ref="A5:B5"/>
    <mergeCell ref="F5:K5"/>
    <mergeCell ref="A12:B12"/>
    <mergeCell ref="A20:B20"/>
    <mergeCell ref="F16:K16"/>
    <mergeCell ref="F30:K30"/>
    <mergeCell ref="A25:B25"/>
    <mergeCell ref="A7:B7"/>
    <mergeCell ref="F7:K7"/>
    <mergeCell ref="A17:B17"/>
    <mergeCell ref="A6:B6"/>
    <mergeCell ref="F6:K6"/>
    <mergeCell ref="A8:B8"/>
    <mergeCell ref="F8:K8"/>
    <mergeCell ref="A9:B9"/>
    <mergeCell ref="F61:K61"/>
    <mergeCell ref="F112:K112"/>
    <mergeCell ref="A110:B110"/>
    <mergeCell ref="A103:B103"/>
    <mergeCell ref="F103:K103"/>
    <mergeCell ref="A104:B104"/>
    <mergeCell ref="A105:B105"/>
    <mergeCell ref="A109:B109"/>
    <mergeCell ref="F77:K77"/>
    <mergeCell ref="F83:K83"/>
    <mergeCell ref="F69:K69"/>
    <mergeCell ref="A69:B69"/>
    <mergeCell ref="F82:K82"/>
    <mergeCell ref="A82:B82"/>
    <mergeCell ref="A45:B45"/>
    <mergeCell ref="A49:B49"/>
    <mergeCell ref="F59:K59"/>
    <mergeCell ref="A87:B87"/>
    <mergeCell ref="A100:B100"/>
    <mergeCell ref="A34:B34"/>
    <mergeCell ref="F73:K73"/>
    <mergeCell ref="A118:B118"/>
    <mergeCell ref="F113:K113"/>
    <mergeCell ref="F118:K118"/>
    <mergeCell ref="F119:K119"/>
    <mergeCell ref="F114:K114"/>
    <mergeCell ref="F109:K109"/>
    <mergeCell ref="F99:K99"/>
    <mergeCell ref="F98:K98"/>
    <mergeCell ref="F94:K94"/>
    <mergeCell ref="A113:B113"/>
    <mergeCell ref="A112:B112"/>
    <mergeCell ref="F93:K93"/>
    <mergeCell ref="A94:B94"/>
    <mergeCell ref="A95:B95"/>
    <mergeCell ref="A97:B97"/>
    <mergeCell ref="F97:K97"/>
    <mergeCell ref="A98:B98"/>
    <mergeCell ref="A99:B99"/>
    <mergeCell ref="A74:B74"/>
    <mergeCell ref="F74:K74"/>
    <mergeCell ref="A78:B78"/>
    <mergeCell ref="F78:K78"/>
    <mergeCell ref="A77:B77"/>
    <mergeCell ref="A75:B75"/>
  </mergeCells>
  <phoneticPr fontId="1" type="noConversion"/>
  <conditionalFormatting sqref="A2:H2">
    <cfRule type="cellIs" dxfId="163" priority="972" operator="equal">
      <formula>"High"</formula>
    </cfRule>
    <cfRule type="cellIs" dxfId="162" priority="973" operator="equal">
      <formula>"Substantial"</formula>
    </cfRule>
    <cfRule type="cellIs" dxfId="161" priority="974" operator="equal">
      <formula>"Moderate"</formula>
    </cfRule>
    <cfRule type="cellIs" dxfId="160" priority="975" operator="equal">
      <formula>"Low"</formula>
    </cfRule>
  </conditionalFormatting>
  <conditionalFormatting sqref="C1">
    <cfRule type="cellIs" dxfId="159" priority="679" operator="equal">
      <formula>"High"</formula>
    </cfRule>
    <cfRule type="cellIs" dxfId="158" priority="680" operator="equal">
      <formula>"Substantial"</formula>
    </cfRule>
    <cfRule type="cellIs" dxfId="157" priority="681" operator="equal">
      <formula>"Moderate"</formula>
    </cfRule>
    <cfRule type="cellIs" dxfId="156" priority="682" operator="equal">
      <formula>"Low"</formula>
    </cfRule>
  </conditionalFormatting>
  <conditionalFormatting sqref="F1">
    <cfRule type="cellIs" dxfId="155" priority="675" operator="equal">
      <formula>"High"</formula>
    </cfRule>
    <cfRule type="cellIs" dxfId="154" priority="676" operator="equal">
      <formula>"Substantial"</formula>
    </cfRule>
    <cfRule type="cellIs" dxfId="153" priority="677" operator="equal">
      <formula>"Moderate"</formula>
    </cfRule>
    <cfRule type="cellIs" dxfId="152" priority="678" operator="equal">
      <formula>"Low"</formula>
    </cfRule>
  </conditionalFormatting>
  <conditionalFormatting sqref="A26 A106 A92:K92 A107:K107 A118:B118 A119:J119 A99:B99 A62:K63 A75:K76 A95:K96 C106:K106 A110:K112 A115:K117 A120:K120 C26:K26 A87:B90 D87:E90 D94:J94 A93:B94 D93:E93 D99:J99 A100:K105 D109:J109 A108:B109 D108:K108 A113:J114 A3:K25 A27:K57 A58:B58 D58:K58 A66:K68 A64:B65 D64:K65 A71:K72 A69:B70 D69:K70 A73:J74 A80:K81 A77:B79 D77:K79 A84:K86 A82:B83 D82:K83">
    <cfRule type="cellIs" dxfId="151" priority="97" operator="equal">
      <formula>$N$6</formula>
    </cfRule>
    <cfRule type="cellIs" dxfId="150" priority="98" operator="equal">
      <formula>$N$5</formula>
    </cfRule>
    <cfRule type="cellIs" dxfId="149" priority="99" operator="equal">
      <formula>$N$4</formula>
    </cfRule>
    <cfRule type="cellIs" dxfId="148" priority="100" operator="equal">
      <formula>$N$3</formula>
    </cfRule>
  </conditionalFormatting>
  <conditionalFormatting sqref="A59:B61 D59:E61">
    <cfRule type="cellIs" dxfId="147" priority="109" operator="equal">
      <formula>$N$6</formula>
    </cfRule>
    <cfRule type="cellIs" dxfId="146" priority="110" operator="equal">
      <formula>$N$5</formula>
    </cfRule>
    <cfRule type="cellIs" dxfId="145" priority="111" operator="equal">
      <formula>$N$4</formula>
    </cfRule>
    <cfRule type="cellIs" dxfId="144" priority="112" operator="equal">
      <formula>$N$3</formula>
    </cfRule>
  </conditionalFormatting>
  <conditionalFormatting sqref="F59:K61">
    <cfRule type="cellIs" dxfId="143" priority="85" operator="equal">
      <formula>$N$6</formula>
    </cfRule>
    <cfRule type="cellIs" dxfId="142" priority="86" operator="equal">
      <formula>$N$5</formula>
    </cfRule>
    <cfRule type="cellIs" dxfId="141" priority="87" operator="equal">
      <formula>$N$4</formula>
    </cfRule>
    <cfRule type="cellIs" dxfId="140" priority="88" operator="equal">
      <formula>$N$3</formula>
    </cfRule>
  </conditionalFormatting>
  <conditionalFormatting sqref="A91 C91:I91 K91">
    <cfRule type="cellIs" dxfId="139" priority="81" operator="equal">
      <formula>$N$6</formula>
    </cfRule>
    <cfRule type="cellIs" dxfId="138" priority="82" operator="equal">
      <formula>$N$5</formula>
    </cfRule>
    <cfRule type="cellIs" dxfId="137" priority="83" operator="equal">
      <formula>$N$4</formula>
    </cfRule>
    <cfRule type="cellIs" dxfId="136" priority="84" operator="equal">
      <formula>$N$3</formula>
    </cfRule>
  </conditionalFormatting>
  <conditionalFormatting sqref="A97:B98 D98:J98 D97:E97">
    <cfRule type="cellIs" dxfId="135" priority="77" operator="equal">
      <formula>$N$6</formula>
    </cfRule>
    <cfRule type="cellIs" dxfId="134" priority="78" operator="equal">
      <formula>$N$5</formula>
    </cfRule>
    <cfRule type="cellIs" dxfId="133" priority="79" operator="equal">
      <formula>$N$4</formula>
    </cfRule>
    <cfRule type="cellIs" dxfId="132" priority="80" operator="equal">
      <formula>$N$3</formula>
    </cfRule>
  </conditionalFormatting>
  <conditionalFormatting sqref="C118:J118">
    <cfRule type="cellIs" dxfId="131" priority="73" operator="equal">
      <formula>$N$6</formula>
    </cfRule>
    <cfRule type="cellIs" dxfId="130" priority="74" operator="equal">
      <formula>$N$5</formula>
    </cfRule>
    <cfRule type="cellIs" dxfId="129" priority="75" operator="equal">
      <formula>$N$4</formula>
    </cfRule>
    <cfRule type="cellIs" dxfId="128" priority="76" operator="equal">
      <formula>$N$3</formula>
    </cfRule>
  </conditionalFormatting>
  <conditionalFormatting sqref="J91">
    <cfRule type="cellIs" dxfId="127" priority="65" operator="equal">
      <formula>$N$6</formula>
    </cfRule>
    <cfRule type="cellIs" dxfId="126" priority="66" operator="equal">
      <formula>$N$5</formula>
    </cfRule>
    <cfRule type="cellIs" dxfId="125" priority="67" operator="equal">
      <formula>$N$4</formula>
    </cfRule>
    <cfRule type="cellIs" dxfId="124" priority="68" operator="equal">
      <formula>$N$3</formula>
    </cfRule>
  </conditionalFormatting>
  <conditionalFormatting sqref="C87:C90">
    <cfRule type="cellIs" dxfId="123" priority="61" operator="equal">
      <formula>$N$6</formula>
    </cfRule>
    <cfRule type="cellIs" dxfId="122" priority="62" operator="equal">
      <formula>$N$5</formula>
    </cfRule>
    <cfRule type="cellIs" dxfId="121" priority="63" operator="equal">
      <formula>$N$4</formula>
    </cfRule>
    <cfRule type="cellIs" dxfId="120" priority="64" operator="equal">
      <formula>$N$3</formula>
    </cfRule>
  </conditionalFormatting>
  <conditionalFormatting sqref="F87:K87">
    <cfRule type="cellIs" dxfId="119" priority="57" operator="equal">
      <formula>$N$6</formula>
    </cfRule>
    <cfRule type="cellIs" dxfId="118" priority="58" operator="equal">
      <formula>$N$5</formula>
    </cfRule>
    <cfRule type="cellIs" dxfId="117" priority="59" operator="equal">
      <formula>$N$4</formula>
    </cfRule>
    <cfRule type="cellIs" dxfId="116" priority="60" operator="equal">
      <formula>$N$3</formula>
    </cfRule>
  </conditionalFormatting>
  <conditionalFormatting sqref="F88:K90">
    <cfRule type="cellIs" dxfId="115" priority="53" operator="equal">
      <formula>$N$6</formula>
    </cfRule>
    <cfRule type="cellIs" dxfId="114" priority="54" operator="equal">
      <formula>$N$5</formula>
    </cfRule>
    <cfRule type="cellIs" dxfId="113" priority="55" operator="equal">
      <formula>$N$4</formula>
    </cfRule>
    <cfRule type="cellIs" dxfId="112" priority="56" operator="equal">
      <formula>$N$3</formula>
    </cfRule>
  </conditionalFormatting>
  <conditionalFormatting sqref="C93:C94">
    <cfRule type="cellIs" dxfId="111" priority="49" operator="equal">
      <formula>$N$6</formula>
    </cfRule>
    <cfRule type="cellIs" dxfId="110" priority="50" operator="equal">
      <formula>$N$5</formula>
    </cfRule>
    <cfRule type="cellIs" dxfId="109" priority="51" operator="equal">
      <formula>$N$4</formula>
    </cfRule>
    <cfRule type="cellIs" dxfId="108" priority="52" operator="equal">
      <formula>$N$3</formula>
    </cfRule>
  </conditionalFormatting>
  <conditionalFormatting sqref="F93:K93">
    <cfRule type="cellIs" dxfId="107" priority="45" operator="equal">
      <formula>$N$6</formula>
    </cfRule>
    <cfRule type="cellIs" dxfId="106" priority="46" operator="equal">
      <formula>$N$5</formula>
    </cfRule>
    <cfRule type="cellIs" dxfId="105" priority="47" operator="equal">
      <formula>$N$4</formula>
    </cfRule>
    <cfRule type="cellIs" dxfId="104" priority="48" operator="equal">
      <formula>$N$3</formula>
    </cfRule>
  </conditionalFormatting>
  <conditionalFormatting sqref="C97:C99">
    <cfRule type="cellIs" dxfId="103" priority="41" operator="equal">
      <formula>$N$6</formula>
    </cfRule>
    <cfRule type="cellIs" dxfId="102" priority="42" operator="equal">
      <formula>$N$5</formula>
    </cfRule>
    <cfRule type="cellIs" dxfId="101" priority="43" operator="equal">
      <formula>$N$4</formula>
    </cfRule>
    <cfRule type="cellIs" dxfId="100" priority="44" operator="equal">
      <formula>$N$3</formula>
    </cfRule>
  </conditionalFormatting>
  <conditionalFormatting sqref="F97:K97">
    <cfRule type="cellIs" dxfId="99" priority="37" operator="equal">
      <formula>$N$6</formula>
    </cfRule>
    <cfRule type="cellIs" dxfId="98" priority="38" operator="equal">
      <formula>$N$5</formula>
    </cfRule>
    <cfRule type="cellIs" dxfId="97" priority="39" operator="equal">
      <formula>$N$4</formula>
    </cfRule>
    <cfRule type="cellIs" dxfId="96" priority="40" operator="equal">
      <formula>$N$3</formula>
    </cfRule>
  </conditionalFormatting>
  <conditionalFormatting sqref="C108:C109">
    <cfRule type="cellIs" dxfId="95" priority="33" operator="equal">
      <formula>$N$6</formula>
    </cfRule>
    <cfRule type="cellIs" dxfId="94" priority="34" operator="equal">
      <formula>$N$5</formula>
    </cfRule>
    <cfRule type="cellIs" dxfId="93" priority="35" operator="equal">
      <formula>$N$4</formula>
    </cfRule>
    <cfRule type="cellIs" dxfId="92" priority="36" operator="equal">
      <formula>$N$3</formula>
    </cfRule>
  </conditionalFormatting>
  <conditionalFormatting sqref="C58">
    <cfRule type="cellIs" dxfId="91" priority="29" operator="equal">
      <formula>$N$6</formula>
    </cfRule>
    <cfRule type="cellIs" dxfId="90" priority="30" operator="equal">
      <formula>$N$5</formula>
    </cfRule>
    <cfRule type="cellIs" dxfId="89" priority="31" operator="equal">
      <formula>$N$4</formula>
    </cfRule>
    <cfRule type="cellIs" dxfId="88" priority="32" operator="equal">
      <formula>$N$3</formula>
    </cfRule>
  </conditionalFormatting>
  <conditionalFormatting sqref="C59">
    <cfRule type="cellIs" dxfId="87" priority="25" operator="equal">
      <formula>$N$6</formula>
    </cfRule>
    <cfRule type="cellIs" dxfId="86" priority="26" operator="equal">
      <formula>$N$5</formula>
    </cfRule>
    <cfRule type="cellIs" dxfId="85" priority="27" operator="equal">
      <formula>$N$4</formula>
    </cfRule>
    <cfRule type="cellIs" dxfId="84" priority="28" operator="equal">
      <formula>$N$3</formula>
    </cfRule>
  </conditionalFormatting>
  <conditionalFormatting sqref="C60">
    <cfRule type="cellIs" dxfId="83" priority="21" operator="equal">
      <formula>$N$6</formula>
    </cfRule>
    <cfRule type="cellIs" dxfId="82" priority="22" operator="equal">
      <formula>$N$5</formula>
    </cfRule>
    <cfRule type="cellIs" dxfId="81" priority="23" operator="equal">
      <formula>$N$4</formula>
    </cfRule>
    <cfRule type="cellIs" dxfId="80" priority="24" operator="equal">
      <formula>$N$3</formula>
    </cfRule>
  </conditionalFormatting>
  <conditionalFormatting sqref="C61">
    <cfRule type="cellIs" dxfId="79" priority="17" operator="equal">
      <formula>$N$6</formula>
    </cfRule>
    <cfRule type="cellIs" dxfId="78" priority="18" operator="equal">
      <formula>$N$5</formula>
    </cfRule>
    <cfRule type="cellIs" dxfId="77" priority="19" operator="equal">
      <formula>$N$4</formula>
    </cfRule>
    <cfRule type="cellIs" dxfId="76" priority="20" operator="equal">
      <formula>$N$3</formula>
    </cfRule>
  </conditionalFormatting>
  <conditionalFormatting sqref="C64:C65">
    <cfRule type="cellIs" dxfId="75" priority="13" operator="equal">
      <formula>$N$6</formula>
    </cfRule>
    <cfRule type="cellIs" dxfId="74" priority="14" operator="equal">
      <formula>$N$5</formula>
    </cfRule>
    <cfRule type="cellIs" dxfId="73" priority="15" operator="equal">
      <formula>$N$4</formula>
    </cfRule>
    <cfRule type="cellIs" dxfId="72" priority="16" operator="equal">
      <formula>$N$3</formula>
    </cfRule>
  </conditionalFormatting>
  <conditionalFormatting sqref="C69:C70">
    <cfRule type="cellIs" dxfId="71" priority="9" operator="equal">
      <formula>$N$6</formula>
    </cfRule>
    <cfRule type="cellIs" dxfId="70" priority="10" operator="equal">
      <formula>$N$5</formula>
    </cfRule>
    <cfRule type="cellIs" dxfId="69" priority="11" operator="equal">
      <formula>$N$4</formula>
    </cfRule>
    <cfRule type="cellIs" dxfId="68" priority="12" operator="equal">
      <formula>$N$3</formula>
    </cfRule>
  </conditionalFormatting>
  <conditionalFormatting sqref="C77:C79">
    <cfRule type="cellIs" dxfId="67" priority="5" operator="equal">
      <formula>$N$6</formula>
    </cfRule>
    <cfRule type="cellIs" dxfId="66" priority="6" operator="equal">
      <formula>$N$5</formula>
    </cfRule>
    <cfRule type="cellIs" dxfId="65" priority="7" operator="equal">
      <formula>$N$4</formula>
    </cfRule>
    <cfRule type="cellIs" dxfId="64" priority="8" operator="equal">
      <formula>$N$3</formula>
    </cfRule>
  </conditionalFormatting>
  <conditionalFormatting sqref="C82:C83">
    <cfRule type="cellIs" dxfId="63" priority="1" operator="equal">
      <formula>$N$6</formula>
    </cfRule>
    <cfRule type="cellIs" dxfId="62" priority="2" operator="equal">
      <formula>$N$5</formula>
    </cfRule>
    <cfRule type="cellIs" dxfId="61" priority="3" operator="equal">
      <formula>$N$4</formula>
    </cfRule>
    <cfRule type="cellIs" dxfId="60" priority="4" operator="equal">
      <formula>$N$3</formula>
    </cfRule>
  </conditionalFormatting>
  <dataValidations count="1">
    <dataValidation type="list" allowBlank="1" showInputMessage="1" showErrorMessage="1" sqref="I17 I56 I49 I43 I21 I80 I14 I120 I66 D117:D119 I32 I115 I62 I38:I39 I106 I71 I75 I10 D97:D99 D5:D9 D16 D24:D25 D69:D70 D82:D83 D28:D31 D41:D42 I110 D58:D61 D51:D55 D12:D13 D103:D105 D108:D109 D112:D114 D34:D37 D73:D74 D19:D20 D77:D79 D45:D48 I84 D64:D65 I91 D87:D90 I100 I95 D93:D94 I26">
      <formula1>$N$3:$N$7</formula1>
    </dataValidation>
  </dataValidations>
  <pageMargins left="0.7" right="0.7" top="0.75" bottom="0.75" header="0.3" footer="0.3"/>
  <pageSetup paperSize="8" scale="95" fitToHeight="0" orientation="landscape" r:id="rId1"/>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0000"/>
  </sheetPr>
  <dimension ref="A1:F55"/>
  <sheetViews>
    <sheetView zoomScaleNormal="100" zoomScaleSheetLayoutView="115" workbookViewId="0">
      <selection activeCell="B10" sqref="B10"/>
    </sheetView>
  </sheetViews>
  <sheetFormatPr baseColWidth="10" defaultColWidth="8.85546875" defaultRowHeight="12.75" x14ac:dyDescent="0.2"/>
  <cols>
    <col min="1" max="1" width="12.85546875" style="93" customWidth="1"/>
    <col min="2" max="2" width="126" style="93" customWidth="1"/>
    <col min="3" max="3" width="8.85546875" style="93"/>
    <col min="4" max="5" width="17.7109375" style="93" customWidth="1"/>
    <col min="6" max="6" width="17.85546875" style="93" customWidth="1"/>
    <col min="7" max="16384" width="8.85546875" style="93"/>
  </cols>
  <sheetData>
    <row r="1" spans="1:2" ht="24" customHeight="1" thickBot="1" x14ac:dyDescent="0.25">
      <c r="A1" s="607" t="s">
        <v>122</v>
      </c>
      <c r="B1" s="608"/>
    </row>
    <row r="2" spans="1:2" s="161" customFormat="1" ht="23.25" customHeight="1" x14ac:dyDescent="0.2">
      <c r="A2" s="609" t="s">
        <v>209</v>
      </c>
      <c r="B2" s="610"/>
    </row>
    <row r="3" spans="1:2" ht="40.5" customHeight="1" x14ac:dyDescent="0.2">
      <c r="A3" s="386" t="s">
        <v>198</v>
      </c>
      <c r="B3" s="391" t="s">
        <v>194</v>
      </c>
    </row>
    <row r="4" spans="1:2" ht="36" customHeight="1" x14ac:dyDescent="0.2">
      <c r="A4" s="409" t="s">
        <v>199</v>
      </c>
      <c r="B4" s="95" t="s">
        <v>196</v>
      </c>
    </row>
    <row r="5" spans="1:2" ht="36" customHeight="1" thickBot="1" x14ac:dyDescent="0.25">
      <c r="A5" s="386" t="s">
        <v>213</v>
      </c>
      <c r="B5" s="389" t="s">
        <v>214</v>
      </c>
    </row>
    <row r="6" spans="1:2" ht="23.25" customHeight="1" x14ac:dyDescent="0.2">
      <c r="A6" s="611" t="s">
        <v>195</v>
      </c>
      <c r="B6" s="612"/>
    </row>
    <row r="7" spans="1:2" ht="21.75" customHeight="1" x14ac:dyDescent="0.2">
      <c r="A7" s="385" t="s">
        <v>134</v>
      </c>
      <c r="B7" s="252"/>
    </row>
    <row r="8" spans="1:2" ht="37.5" customHeight="1" x14ac:dyDescent="0.2">
      <c r="A8" s="94">
        <v>1</v>
      </c>
      <c r="B8" s="391" t="s">
        <v>197</v>
      </c>
    </row>
    <row r="9" spans="1:2" ht="22.5" customHeight="1" x14ac:dyDescent="0.25">
      <c r="A9" s="385" t="s">
        <v>132</v>
      </c>
      <c r="B9" s="251"/>
    </row>
    <row r="10" spans="1:2" ht="130.5" customHeight="1" x14ac:dyDescent="0.2">
      <c r="A10" s="390">
        <f>+A8+1</f>
        <v>2</v>
      </c>
      <c r="B10" s="95" t="s">
        <v>210</v>
      </c>
    </row>
    <row r="11" spans="1:2" ht="27" customHeight="1" x14ac:dyDescent="0.2">
      <c r="A11" s="390">
        <f>+A10+1</f>
        <v>3</v>
      </c>
      <c r="B11" s="95" t="s">
        <v>200</v>
      </c>
    </row>
    <row r="12" spans="1:2" ht="23.25" customHeight="1" x14ac:dyDescent="0.2">
      <c r="A12" s="390">
        <f t="shared" ref="A12:A13" si="0">+A11+1</f>
        <v>4</v>
      </c>
      <c r="B12" s="95" t="s">
        <v>207</v>
      </c>
    </row>
    <row r="13" spans="1:2" ht="114" customHeight="1" x14ac:dyDescent="0.2">
      <c r="A13" s="390">
        <f t="shared" si="0"/>
        <v>5</v>
      </c>
      <c r="B13" s="95" t="s">
        <v>208</v>
      </c>
    </row>
    <row r="14" spans="1:2" ht="22.5" customHeight="1" x14ac:dyDescent="0.2">
      <c r="A14" s="385" t="s">
        <v>133</v>
      </c>
      <c r="B14" s="252"/>
    </row>
    <row r="15" spans="1:2" ht="54.75" customHeight="1" x14ac:dyDescent="0.2">
      <c r="A15" s="390">
        <f>+A13+1</f>
        <v>6</v>
      </c>
      <c r="B15" s="95" t="s">
        <v>201</v>
      </c>
    </row>
    <row r="16" spans="1:2" ht="23.25" customHeight="1" x14ac:dyDescent="0.2">
      <c r="A16" s="390">
        <f t="shared" ref="A16:A18" si="1">+A15+1</f>
        <v>7</v>
      </c>
      <c r="B16" s="95" t="s">
        <v>202</v>
      </c>
    </row>
    <row r="17" spans="1:6" ht="24.75" customHeight="1" x14ac:dyDescent="0.2">
      <c r="A17" s="390">
        <f t="shared" si="1"/>
        <v>8</v>
      </c>
      <c r="B17" s="95" t="s">
        <v>203</v>
      </c>
    </row>
    <row r="18" spans="1:6" ht="24.75" customHeight="1" x14ac:dyDescent="0.2">
      <c r="A18" s="390">
        <f t="shared" si="1"/>
        <v>9</v>
      </c>
      <c r="B18" s="95" t="s">
        <v>204</v>
      </c>
    </row>
    <row r="19" spans="1:6" ht="21.75" customHeight="1" x14ac:dyDescent="0.2">
      <c r="A19" s="385" t="s">
        <v>134</v>
      </c>
      <c r="B19" s="252"/>
    </row>
    <row r="20" spans="1:6" ht="40.5" customHeight="1" thickBot="1" x14ac:dyDescent="0.25">
      <c r="A20" s="94">
        <f>+A18+1</f>
        <v>10</v>
      </c>
      <c r="B20" s="389" t="s">
        <v>205</v>
      </c>
    </row>
    <row r="21" spans="1:6" ht="52.5" customHeight="1" thickBot="1" x14ac:dyDescent="0.25">
      <c r="A21" s="388" t="s">
        <v>123</v>
      </c>
      <c r="B21" s="253" t="s">
        <v>206</v>
      </c>
      <c r="E21" s="14"/>
      <c r="F21" s="14"/>
    </row>
    <row r="24" spans="1:6" ht="17.25" customHeight="1" x14ac:dyDescent="0.2">
      <c r="A24" s="387" t="s">
        <v>93</v>
      </c>
      <c r="B24" s="387" t="s">
        <v>92</v>
      </c>
    </row>
    <row r="25" spans="1:6" x14ac:dyDescent="0.2">
      <c r="A25" s="96" t="s">
        <v>94</v>
      </c>
      <c r="B25" s="96" t="s">
        <v>72</v>
      </c>
    </row>
    <row r="26" spans="1:6" x14ac:dyDescent="0.2">
      <c r="A26" s="96" t="s">
        <v>95</v>
      </c>
      <c r="B26" s="96" t="s">
        <v>72</v>
      </c>
    </row>
    <row r="27" spans="1:6" x14ac:dyDescent="0.2">
      <c r="A27" s="96" t="s">
        <v>97</v>
      </c>
      <c r="B27" s="97" t="s">
        <v>98</v>
      </c>
    </row>
    <row r="28" spans="1:6" ht="36" x14ac:dyDescent="0.2">
      <c r="A28" s="98">
        <v>2.1</v>
      </c>
      <c r="B28" s="99" t="s">
        <v>63</v>
      </c>
    </row>
    <row r="29" spans="1:6" x14ac:dyDescent="0.2">
      <c r="A29" s="100" t="s">
        <v>99</v>
      </c>
      <c r="B29" s="100" t="s">
        <v>64</v>
      </c>
    </row>
    <row r="30" spans="1:6" x14ac:dyDescent="0.2">
      <c r="A30" s="100" t="s">
        <v>100</v>
      </c>
      <c r="B30" s="100" t="s">
        <v>47</v>
      </c>
    </row>
    <row r="31" spans="1:6" ht="24" x14ac:dyDescent="0.2">
      <c r="A31" s="101" t="s">
        <v>101</v>
      </c>
      <c r="B31" s="100" t="s">
        <v>66</v>
      </c>
    </row>
    <row r="32" spans="1:6" x14ac:dyDescent="0.2">
      <c r="A32" s="102" t="s">
        <v>102</v>
      </c>
      <c r="B32" s="102" t="s">
        <v>32</v>
      </c>
    </row>
    <row r="33" spans="1:3" ht="24" x14ac:dyDescent="0.2">
      <c r="A33" s="103">
        <v>4</v>
      </c>
      <c r="B33" s="103" t="s">
        <v>103</v>
      </c>
    </row>
    <row r="34" spans="1:3" x14ac:dyDescent="0.2">
      <c r="A34" s="88" t="s">
        <v>104</v>
      </c>
      <c r="B34" s="88" t="s">
        <v>192</v>
      </c>
    </row>
    <row r="35" spans="1:3" x14ac:dyDescent="0.2">
      <c r="A35" s="88" t="s">
        <v>105</v>
      </c>
      <c r="B35" s="88" t="s">
        <v>116</v>
      </c>
    </row>
    <row r="36" spans="1:3" x14ac:dyDescent="0.2">
      <c r="A36" s="88" t="s">
        <v>106</v>
      </c>
      <c r="B36" s="88" t="s">
        <v>115</v>
      </c>
    </row>
    <row r="37" spans="1:3" ht="36" x14ac:dyDescent="0.2">
      <c r="A37" s="88" t="s">
        <v>107</v>
      </c>
      <c r="B37" s="88" t="s">
        <v>108</v>
      </c>
    </row>
    <row r="38" spans="1:3" ht="24" x14ac:dyDescent="0.2">
      <c r="A38" s="88" t="s">
        <v>109</v>
      </c>
      <c r="B38" s="88" t="s">
        <v>76</v>
      </c>
    </row>
    <row r="39" spans="1:3" x14ac:dyDescent="0.2">
      <c r="A39" s="88" t="s">
        <v>110</v>
      </c>
      <c r="B39" s="88" t="s">
        <v>117</v>
      </c>
    </row>
    <row r="40" spans="1:3" x14ac:dyDescent="0.2">
      <c r="A40" s="306" t="s">
        <v>111</v>
      </c>
      <c r="B40" s="306" t="s">
        <v>156</v>
      </c>
    </row>
    <row r="41" spans="1:3" x14ac:dyDescent="0.2">
      <c r="A41" s="307" t="s">
        <v>177</v>
      </c>
      <c r="B41" s="307" t="s">
        <v>180</v>
      </c>
    </row>
    <row r="42" spans="1:3" x14ac:dyDescent="0.2">
      <c r="A42" s="307" t="s">
        <v>161</v>
      </c>
      <c r="B42" s="307" t="s">
        <v>120</v>
      </c>
    </row>
    <row r="43" spans="1:3" x14ac:dyDescent="0.2">
      <c r="A43" s="307" t="s">
        <v>114</v>
      </c>
      <c r="B43" s="307" t="s">
        <v>121</v>
      </c>
    </row>
    <row r="44" spans="1:3" x14ac:dyDescent="0.2">
      <c r="A44" s="104" t="s">
        <v>171</v>
      </c>
      <c r="B44" s="104" t="s">
        <v>112</v>
      </c>
    </row>
    <row r="45" spans="1:3" x14ac:dyDescent="0.2">
      <c r="A45" s="104" t="s">
        <v>172</v>
      </c>
      <c r="B45" s="105" t="s">
        <v>113</v>
      </c>
    </row>
    <row r="46" spans="1:3" x14ac:dyDescent="0.2">
      <c r="A46" s="105" t="s">
        <v>173</v>
      </c>
      <c r="B46" s="105" t="s">
        <v>118</v>
      </c>
    </row>
    <row r="47" spans="1:3" x14ac:dyDescent="0.2">
      <c r="A47" s="105" t="s">
        <v>174</v>
      </c>
      <c r="B47" s="105" t="s">
        <v>119</v>
      </c>
    </row>
    <row r="48" spans="1:3" ht="13.5" thickBot="1" x14ac:dyDescent="0.25">
      <c r="A48" s="310"/>
      <c r="B48" s="310"/>
      <c r="C48" s="14"/>
    </row>
    <row r="49" spans="1:6" ht="27.75" customHeight="1" thickBot="1" x14ac:dyDescent="0.25">
      <c r="A49" s="249"/>
      <c r="B49" s="250"/>
      <c r="D49" s="254"/>
      <c r="E49" s="260" t="s">
        <v>125</v>
      </c>
      <c r="F49" s="255" t="s">
        <v>127</v>
      </c>
    </row>
    <row r="50" spans="1:6" ht="45" customHeight="1" thickBot="1" x14ac:dyDescent="0.25">
      <c r="A50" s="249"/>
      <c r="B50" s="250" t="s">
        <v>135</v>
      </c>
      <c r="C50" s="15"/>
      <c r="D50" s="265" t="s">
        <v>126</v>
      </c>
      <c r="E50" s="261" t="s">
        <v>128</v>
      </c>
      <c r="F50" s="259" t="s">
        <v>129</v>
      </c>
    </row>
    <row r="51" spans="1:6" ht="21.75" customHeight="1" x14ac:dyDescent="0.2">
      <c r="A51" s="249"/>
      <c r="B51" s="250"/>
      <c r="C51" s="15"/>
      <c r="D51" s="266" t="s">
        <v>4</v>
      </c>
      <c r="E51" s="262">
        <v>4</v>
      </c>
      <c r="F51" s="258" t="s">
        <v>136</v>
      </c>
    </row>
    <row r="52" spans="1:6" ht="21.75" customHeight="1" x14ac:dyDescent="0.2">
      <c r="A52" s="249"/>
      <c r="B52" s="250"/>
      <c r="C52" s="15"/>
      <c r="D52" s="267" t="s">
        <v>5</v>
      </c>
      <c r="E52" s="263">
        <v>3</v>
      </c>
      <c r="F52" s="256" t="s">
        <v>137</v>
      </c>
    </row>
    <row r="53" spans="1:6" ht="21.75" customHeight="1" x14ac:dyDescent="0.2">
      <c r="A53" s="249"/>
      <c r="B53" s="250"/>
      <c r="C53" s="15"/>
      <c r="D53" s="268" t="s">
        <v>42</v>
      </c>
      <c r="E53" s="263">
        <v>2</v>
      </c>
      <c r="F53" s="256" t="s">
        <v>138</v>
      </c>
    </row>
    <row r="54" spans="1:6" ht="21.75" customHeight="1" x14ac:dyDescent="0.2">
      <c r="A54" s="249"/>
      <c r="B54" s="250"/>
      <c r="C54" s="15"/>
      <c r="D54" s="269" t="s">
        <v>79</v>
      </c>
      <c r="E54" s="263">
        <v>1</v>
      </c>
      <c r="F54" s="256" t="s">
        <v>131</v>
      </c>
    </row>
    <row r="55" spans="1:6" ht="21.75" customHeight="1" thickBot="1" x14ac:dyDescent="0.25">
      <c r="A55" s="249"/>
      <c r="B55" s="250"/>
      <c r="C55" s="15"/>
      <c r="D55" s="270" t="s">
        <v>19</v>
      </c>
      <c r="E55" s="264" t="s">
        <v>130</v>
      </c>
      <c r="F55" s="257" t="s">
        <v>130</v>
      </c>
    </row>
  </sheetData>
  <sheetProtection password="CC15" sheet="1" objects="1" scenarios="1" formatRows="0"/>
  <mergeCells count="3">
    <mergeCell ref="A1:B1"/>
    <mergeCell ref="A2:B2"/>
    <mergeCell ref="A6:B6"/>
  </mergeCells>
  <phoneticPr fontId="1" type="noConversion"/>
  <conditionalFormatting sqref="A25:B26 B40">
    <cfRule type="cellIs" dxfId="59" priority="69" operator="equal">
      <formula>$N$6</formula>
    </cfRule>
    <cfRule type="cellIs" dxfId="58" priority="70" operator="equal">
      <formula>#REF!</formula>
    </cfRule>
    <cfRule type="cellIs" dxfId="57" priority="71" operator="equal">
      <formula>$N$4</formula>
    </cfRule>
    <cfRule type="cellIs" dxfId="56" priority="72" operator="equal">
      <formula>$N$3</formula>
    </cfRule>
  </conditionalFormatting>
  <conditionalFormatting sqref="A27">
    <cfRule type="cellIs" dxfId="55" priority="65" operator="equal">
      <formula>$N$6</formula>
    </cfRule>
    <cfRule type="cellIs" dxfId="54" priority="66" operator="equal">
      <formula>#REF!</formula>
    </cfRule>
    <cfRule type="cellIs" dxfId="53" priority="67" operator="equal">
      <formula>$N$4</formula>
    </cfRule>
    <cfRule type="cellIs" dxfId="52" priority="68" operator="equal">
      <formula>$N$3</formula>
    </cfRule>
  </conditionalFormatting>
  <conditionalFormatting sqref="A28">
    <cfRule type="cellIs" dxfId="51" priority="61" operator="equal">
      <formula>$N$6</formula>
    </cfRule>
    <cfRule type="cellIs" dxfId="50" priority="62" operator="equal">
      <formula>#REF!</formula>
    </cfRule>
    <cfRule type="cellIs" dxfId="49" priority="63" operator="equal">
      <formula>$N$4</formula>
    </cfRule>
    <cfRule type="cellIs" dxfId="48" priority="64" operator="equal">
      <formula>$N$3</formula>
    </cfRule>
  </conditionalFormatting>
  <conditionalFormatting sqref="A32:B32">
    <cfRule type="cellIs" dxfId="47" priority="57" operator="equal">
      <formula>$N$6</formula>
    </cfRule>
    <cfRule type="cellIs" dxfId="46" priority="58" operator="equal">
      <formula>#REF!</formula>
    </cfRule>
    <cfRule type="cellIs" dxfId="45" priority="59" operator="equal">
      <formula>$N$4</formula>
    </cfRule>
    <cfRule type="cellIs" dxfId="44" priority="60" operator="equal">
      <formula>$N$3</formula>
    </cfRule>
  </conditionalFormatting>
  <conditionalFormatting sqref="A35:B35">
    <cfRule type="cellIs" dxfId="43" priority="41" operator="equal">
      <formula>$N$6</formula>
    </cfRule>
    <cfRule type="cellIs" dxfId="42" priority="42" operator="equal">
      <formula>#REF!</formula>
    </cfRule>
    <cfRule type="cellIs" dxfId="41" priority="43" operator="equal">
      <formula>$N$4</formula>
    </cfRule>
    <cfRule type="cellIs" dxfId="40" priority="44" operator="equal">
      <formula>$N$3</formula>
    </cfRule>
  </conditionalFormatting>
  <conditionalFormatting sqref="A33:B33">
    <cfRule type="cellIs" dxfId="39" priority="49" operator="equal">
      <formula>$N$6</formula>
    </cfRule>
    <cfRule type="cellIs" dxfId="38" priority="50" operator="equal">
      <formula>#REF!</formula>
    </cfRule>
    <cfRule type="cellIs" dxfId="37" priority="51" operator="equal">
      <formula>$N$4</formula>
    </cfRule>
    <cfRule type="cellIs" dxfId="36" priority="52" operator="equal">
      <formula>$N$3</formula>
    </cfRule>
  </conditionalFormatting>
  <conditionalFormatting sqref="A34:B34">
    <cfRule type="cellIs" dxfId="35" priority="45" operator="equal">
      <formula>$N$6</formula>
    </cfRule>
    <cfRule type="cellIs" dxfId="34" priority="46" operator="equal">
      <formula>#REF!</formula>
    </cfRule>
    <cfRule type="cellIs" dxfId="33" priority="47" operator="equal">
      <formula>$N$4</formula>
    </cfRule>
    <cfRule type="cellIs" dxfId="32" priority="48" operator="equal">
      <formula>$N$3</formula>
    </cfRule>
  </conditionalFormatting>
  <conditionalFormatting sqref="A36:B36">
    <cfRule type="cellIs" dxfId="31" priority="37" operator="equal">
      <formula>$N$6</formula>
    </cfRule>
    <cfRule type="cellIs" dxfId="30" priority="38" operator="equal">
      <formula>#REF!</formula>
    </cfRule>
    <cfRule type="cellIs" dxfId="29" priority="39" operator="equal">
      <formula>$N$4</formula>
    </cfRule>
    <cfRule type="cellIs" dxfId="28" priority="40" operator="equal">
      <formula>$N$3</formula>
    </cfRule>
  </conditionalFormatting>
  <conditionalFormatting sqref="A37:B37">
    <cfRule type="cellIs" dxfId="27" priority="33" operator="equal">
      <formula>$N$6</formula>
    </cfRule>
    <cfRule type="cellIs" dxfId="26" priority="34" operator="equal">
      <formula>#REF!</formula>
    </cfRule>
    <cfRule type="cellIs" dxfId="25" priority="35" operator="equal">
      <formula>$N$4</formula>
    </cfRule>
    <cfRule type="cellIs" dxfId="24" priority="36" operator="equal">
      <formula>$N$3</formula>
    </cfRule>
  </conditionalFormatting>
  <conditionalFormatting sqref="A38:B38">
    <cfRule type="cellIs" dxfId="23" priority="29" operator="equal">
      <formula>$N$6</formula>
    </cfRule>
    <cfRule type="cellIs" dxfId="22" priority="30" operator="equal">
      <formula>#REF!</formula>
    </cfRule>
    <cfRule type="cellIs" dxfId="21" priority="31" operator="equal">
      <formula>$N$4</formula>
    </cfRule>
    <cfRule type="cellIs" dxfId="20" priority="32" operator="equal">
      <formula>$N$3</formula>
    </cfRule>
  </conditionalFormatting>
  <conditionalFormatting sqref="A39:B39">
    <cfRule type="cellIs" dxfId="19" priority="25" operator="equal">
      <formula>$N$6</formula>
    </cfRule>
    <cfRule type="cellIs" dxfId="18" priority="26" operator="equal">
      <formula>#REF!</formula>
    </cfRule>
    <cfRule type="cellIs" dxfId="17" priority="27" operator="equal">
      <formula>$N$4</formula>
    </cfRule>
    <cfRule type="cellIs" dxfId="16" priority="28" operator="equal">
      <formula>$N$3</formula>
    </cfRule>
  </conditionalFormatting>
  <conditionalFormatting sqref="A44">
    <cfRule type="cellIs" dxfId="15" priority="21" operator="equal">
      <formula>$N$6</formula>
    </cfRule>
    <cfRule type="cellIs" dxfId="14" priority="22" operator="equal">
      <formula>#REF!</formula>
    </cfRule>
    <cfRule type="cellIs" dxfId="13" priority="23" operator="equal">
      <formula>$N$4</formula>
    </cfRule>
    <cfRule type="cellIs" dxfId="12" priority="24" operator="equal">
      <formula>$N$3</formula>
    </cfRule>
  </conditionalFormatting>
  <conditionalFormatting sqref="B44">
    <cfRule type="cellIs" dxfId="11" priority="17" operator="equal">
      <formula>$N$6</formula>
    </cfRule>
    <cfRule type="cellIs" dxfId="10" priority="18" operator="equal">
      <formula>#REF!</formula>
    </cfRule>
    <cfRule type="cellIs" dxfId="9" priority="19" operator="equal">
      <formula>$N$4</formula>
    </cfRule>
    <cfRule type="cellIs" dxfId="8" priority="20" operator="equal">
      <formula>$N$3</formula>
    </cfRule>
  </conditionalFormatting>
  <conditionalFormatting sqref="A45">
    <cfRule type="cellIs" dxfId="7" priority="13" operator="equal">
      <formula>$N$6</formula>
    </cfRule>
    <cfRule type="cellIs" dxfId="6" priority="14" operator="equal">
      <formula>#REF!</formula>
    </cfRule>
    <cfRule type="cellIs" dxfId="5" priority="15" operator="equal">
      <formula>$N$4</formula>
    </cfRule>
    <cfRule type="cellIs" dxfId="4" priority="16" operator="equal">
      <formula>$N$3</formula>
    </cfRule>
  </conditionalFormatting>
  <conditionalFormatting sqref="A40">
    <cfRule type="cellIs" dxfId="3" priority="1" operator="equal">
      <formula>$N$6</formula>
    </cfRule>
    <cfRule type="cellIs" dxfId="2" priority="2" operator="equal">
      <formula>#REF!</formula>
    </cfRule>
    <cfRule type="cellIs" dxfId="1" priority="3" operator="equal">
      <formula>$N$4</formula>
    </cfRule>
    <cfRule type="cellIs" dxfId="0" priority="4" operator="equal">
      <formula>$N$3</formula>
    </cfRule>
  </conditionalFormatting>
  <pageMargins left="0.75" right="0.75" top="1" bottom="1" header="0.5" footer="0.5"/>
  <pageSetup paperSize="9" scale="95" orientation="landscape" r:id="rId1"/>
  <headerFooter alignWithMargins="0"/>
  <rowBreaks count="1" manualBreakCount="1">
    <brk id="24" max="16383" man="1"/>
  </rowBreak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69078B7E1BE2644A0A5E49AE22A818C" ma:contentTypeVersion="18" ma:contentTypeDescription="Crée un document." ma:contentTypeScope="" ma:versionID="b62686128d86a49887621d53132eabe3">
  <xsd:schema xmlns:xsd="http://www.w3.org/2001/XMLSchema" xmlns:xs="http://www.w3.org/2001/XMLSchema" xmlns:p="http://schemas.microsoft.com/office/2006/metadata/properties" xmlns:ns2="aae392d7-57a0-4b24-8daa-c80f13e09d5d" xmlns:ns3="236e074f-7ece-421d-94d4-6456559d5f57" targetNamespace="http://schemas.microsoft.com/office/2006/metadata/properties" ma:root="true" ma:fieldsID="c42eb0b93ea19d4a38f9ceae3d49928d" ns2:_="" ns3:_="">
    <xsd:import namespace="aae392d7-57a0-4b24-8daa-c80f13e09d5d"/>
    <xsd:import namespace="236e074f-7ece-421d-94d4-6456559d5f5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LengthInSecond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e392d7-57a0-4b24-8daa-c80f13e09d5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2"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Balises d’images" ma:readOnly="false" ma:fieldId="{5cf76f15-5ced-4ddc-b409-7134ff3c332f}" ma:taxonomyMulti="true" ma:sspId="1c2e55a2-83dd-4793-92eb-b822313f360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36e074f-7ece-421d-94d4-6456559d5f57"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21" nillable="true" ma:displayName="Taxonomy Catch All Column" ma:hidden="true" ma:list="{2de70dc1-2972-4ab6-9298-e5cda041c8d6}" ma:internalName="TaxCatchAll" ma:showField="CatchAllData" ma:web="236e074f-7ece-421d-94d4-6456559d5f5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documentManagement>
    <lcf76f155ced4ddcb4097134ff3c332f xmlns="aae392d7-57a0-4b24-8daa-c80f13e09d5d">
      <Terms xmlns="http://schemas.microsoft.com/office/infopath/2007/PartnerControls"/>
    </lcf76f155ced4ddcb4097134ff3c332f>
    <TaxCatchAll xmlns="236e074f-7ece-421d-94d4-6456559d5f57"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A9C019C-04D0-4E67-AC85-3E6DA06580D6}"/>
</file>

<file path=customXml/itemProps2.xml><?xml version="1.0" encoding="utf-8"?>
<ds:datastoreItem xmlns:ds="http://schemas.openxmlformats.org/officeDocument/2006/customXml" ds:itemID="{AD789124-D42E-41EA-9C34-CFE157928930}">
  <ds:schemaRefs>
    <ds:schemaRef ds:uri="http://purl.org/dc/dcmitype/"/>
    <ds:schemaRef ds:uri="http://purl.org/dc/elements/1.1/"/>
    <ds:schemaRef ds:uri="http://schemas.microsoft.com/office/2006/documentManagement/types"/>
    <ds:schemaRef ds:uri="http://purl.org/dc/terms/"/>
    <ds:schemaRef ds:uri="http://www.w3.org/XML/1998/namespace"/>
    <ds:schemaRef ds:uri="http://schemas.microsoft.com/sharepoint/v3"/>
    <ds:schemaRef ds:uri="http://schemas.microsoft.com/office/infopath/2007/PartnerControls"/>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F05C8FF2-37EA-4042-A6CB-7136DC3E331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5</vt:i4>
      </vt:variant>
    </vt:vector>
  </HeadingPairs>
  <TitlesOfParts>
    <vt:vector size="9" baseType="lpstr">
      <vt:lpstr>Profile</vt:lpstr>
      <vt:lpstr>Register</vt:lpstr>
      <vt:lpstr>Questionnaire</vt:lpstr>
      <vt:lpstr>Guidance</vt:lpstr>
      <vt:lpstr>Questionnaire!Impression_des_titres</vt:lpstr>
      <vt:lpstr>Register!Impression_des_titres</vt:lpstr>
      <vt:lpstr>Profile!Zone_d_impression</vt:lpstr>
      <vt:lpstr>Questionnaire!Zone_d_impression</vt:lpstr>
      <vt:lpstr>Register!Zone_d_impression</vt:lpstr>
    </vt:vector>
  </TitlesOfParts>
  <Company>European Commission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PF</dc:creator>
  <cp:lastModifiedBy>Sylvain</cp:lastModifiedBy>
  <cp:lastPrinted>2015-09-16T12:49:58Z</cp:lastPrinted>
  <dcterms:created xsi:type="dcterms:W3CDTF">2012-01-04T16:00:22Z</dcterms:created>
  <dcterms:modified xsi:type="dcterms:W3CDTF">2018-07-20T16:17:19Z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0x0101005CA2A9247B253747B25D6529A116ACA7</vt:lpwstr>
  </property>
</Properties>
</file>