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3"/>
    <sheet name="Register" sheetId="2" state="visible" r:id="rId4"/>
    <sheet name="Questionnaire" sheetId="3" state="visible" r:id="rId5"/>
    <sheet name="Guidance" sheetId="4"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<sst xmlns="http://schemas.openxmlformats.org/spreadsheetml/2006/main" count="560" uniqueCount="335">
  <si>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</si>
  <si>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</si>
  <si>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Maize</t>
  </si>
  <si>
    <t xml:space="preserve">Country :</t>
  </si>
  <si>
    <t xml:space="preserve">Zambia</t>
  </si>
  <si>
    <t xml:space="preserve">Date last modif.</t>
  </si>
  <si>
    <t xml:space="preserve"> 17/02 / 2021</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</si>
  <si>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</si>
  <si>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</si>
  <si>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</si>
  <si>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</si>
  <si>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</si>
  <si>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</si>
  <si>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</si>
  <si>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</si>
  <si>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</si>
  <si>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</si>
  <si>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</si>
  <si>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</si>
  <si>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</si>
  <si>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</si>
  <si>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</si>
  <si>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</si>
  <si>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</si>
  <si>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</si>
  <si>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</si>
  <si>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</si>
  <si>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</si>
  <si>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</si>
  <si>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</si>
  <si>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</si>
  <si>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</si>
  <si>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t>
  </si>
  <si>
    <t xml:space="preserve">High</t>
  </si>
  <si>
    <t xml:space="preserve">↓</t>
  </si>
  <si>
    <t xml:space="preserve">herbicide and pesticide handling - health risk for both small-scale producers and also workers on commercial farms</t>
  </si>
  <si>
    <t xml:space="preserve">Safe use of pesticides awareness and training stepped up in public and private sectors.</t>
  </si>
  <si>
    <t xml:space="preserve">Key role of private sector in providing guidance on safe use, public extension, as well as local level enforcement of safe disposal</t>
  </si>
  <si>
    <t xml:space="preserve">↔</t>
  </si>
  <si>
    <t xml:space="preserve">weak bargaining power of small-scale maize producers, price uncertaincy, less maize produced/less income from maize sold - "lock-in" to maize</t>
  </si>
  <si>
    <t xml:space="preserve">Reduce government involvement in maize buying and promote schemes to increase the bargaining power of local producers in maize sale</t>
  </si>
  <si>
    <t xml:space="preserve">FISP subsidy is an important intervening factor in any effort to strengthen producer organisations</t>
  </si>
  <si>
    <t xml:space="preserve">Average</t>
  </si>
  <si>
    <t xml:space="preserve">Access requires monitoring longer term</t>
  </si>
  <si>
    <t xml:space="preserve">continued male domination of grain trading and processing sub-chains and maize seed sub-chain - limited female input could stifle efficiency and innovation</t>
  </si>
  <si>
    <t xml:space="preserve">Education of company managers involved in commercial farming, milling and grain trading of the benefits of a gender diverse senior workforce.  Require employers and professional associations to submit gender disaggregated data to relevant authorities.</t>
  </si>
  <si>
    <t xml:space="preserve">Concern that new employment legislation could have the opposite effect on employer decision making</t>
  </si>
  <si>
    <t xml:space="preserve">continuing male bias/gender inequality in operation of extension, cooperatives reduces effective female farmer participation - as women are main actors in production limited access results in less effective use of resources and public extension services</t>
  </si>
  <si>
    <t xml:space="preserve">Training of extension and coopratative managers and frontline staff in "unconcious bias"</t>
  </si>
  <si>
    <t xml:space="preserve">Policies and legislation are supportive of gender equality but cultural factors tend to slow progress in this regard.</t>
  </si>
  <si>
    <t xml:space="preserve">women in male headed households often marginal in decisions about maize production, sale and use of proceeds - women less motivated to work as part of a team, increased probability of poor decision making.</t>
  </si>
  <si>
    <t xml:space="preserve">Continue household approach to extension training in benefits of collaborative planning and management of the household agricultural enterprise - via community leaders and faith groups,</t>
  </si>
  <si>
    <t xml:space="preserve">producer cooperatives are male dominated even with a gender inclusion policy - decisions made less likely to reflect women's interests.    </t>
  </si>
  <si>
    <t xml:space="preserve">Investigate the sticking points to fuller inclusion of women in leadership involve local leaders in providing more equal opportunities for entry into leadership positions</t>
  </si>
  <si>
    <t xml:space="preserve">labour burden falls more on women, particularly women in food insecure households - other female tasks, particularly child-care and infant feeding negatively impacted and stress on expectant mothers.</t>
  </si>
  <si>
    <t xml:space="preserve">Promote supply and maintenance of labour saving measures for more burdonsome operations in maize (mechanical weeding, shelling, herbicides).</t>
  </si>
  <si>
    <t xml:space="preserve">ongoing risks to young children of stunting in a proportion of households particulalry due "hungry season" pressures - under 5 stunting rate remains high.</t>
  </si>
  <si>
    <t xml:space="preserve">Expansion of the SUN programme to more districts, with learning from ealier phases. Action research to improve understanding of the causes of stunting at local level,</t>
  </si>
  <si>
    <t xml:space="preserve">increasing risk, longer term, of food shortage, periodic and chronic, due to susceptability of maize to climate variation and declining soil fertility.</t>
  </si>
  <si>
    <t xml:space="preserve">Promotion of drought and flood tolerant crop alternatives to maize as part of current crop diversification programme alongside measures for improving soil and land management.</t>
  </si>
  <si>
    <t xml:space="preserve">FISP subsidy is an important intervening factor in any effort to promote staple food crop diversification.  If economic growth slows down or reverses then household food security is negatively impacted</t>
  </si>
  <si>
    <t xml:space="preserve">producer cooperatives remain conduits for FISP rather than becoming proactive organisations - continuation of "dependency syndrome" and weak capacity for local initiative</t>
  </si>
  <si>
    <t xml:space="preserve">gradual reduction and further targeting of FISP combined with promotion of cooperatives focused on rural enterprises not subsidised from the public purse.</t>
  </si>
  <si>
    <t xml:space="preserve">FISP subsidy is an important intervening factor in intiatives to strengthen producer organisations</t>
  </si>
  <si>
    <t xml:space="preserve">Top-down approach to maize subsidy re-enforces dependency syndrome  and continues to undermine local initiative and development of social capital with potential to reduce demands on the public purse.</t>
  </si>
  <si>
    <t xml:space="preserve">gradual reduction of FISP to reduce mass dependency on subsidised maize inputs.</t>
  </si>
  <si>
    <t xml:space="preserve">Employers (millers, large grain traders, commercial farmers) continue with a "minimalist" approach to investment in workforce development and training - limited innovation and poor efficiency of operations required for participation in competitive export markets</t>
  </si>
  <si>
    <t xml:space="preserve">Education of employers in the advantages of investment in workforce training.  Incentives to employers who do invest (e.g. tax relief on investment in workforce development?), </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</si>
  <si>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</si>
  <si>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</si>
  <si>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</si>
  <si>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</si>
  <si>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</si>
  <si>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</si>
  <si>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</si>
  <si>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Key informant interviews, literature, internet search.</t>
  </si>
  <si>
    <t xml:space="preserve">Moderate/Low</t>
  </si>
  <si>
    <t xml:space="preserve">The government adheres to International Labor Organization (ILO) conventions, has ratified all eight International Labor Organization (ILO) core conventions. Government has recently (2019) revised labor laws influenced strongly by ILO policies. There are still gaps in practice.  The commercial farming sector is negotiating special consideration under the revised laws. Large companies involved in input supply, trading and milling do respect the standards."</t>
  </si>
  <si>
    <t xml:space="preserve">1.1.2 Is freedom of association allowed and effective (collective bargaining)?</t>
  </si>
  <si>
    <t xml:space="preserve">Key informant interviews,questionnaire, literature, internet search.</t>
  </si>
  <si>
    <t xml:space="preserve">This is allowed/encouraged under Zambian law.  In larger companies some employees are members of trade unions, but this is not widespread in most of the companies involved in the maize VC, but is not explicitly discouraged by the larger companies who encourage employee representation.   </t>
  </si>
  <si>
    <t xml:space="preserve">Not at all</t>
  </si>
  <si>
    <t xml:space="preserve">1.1.3 To what extent do workers benefit from enforceable and fair contracts </t>
  </si>
  <si>
    <t xml:space="preserve">Key informant interviews, questionnaire, literature, internet search.</t>
  </si>
  <si>
    <t xml:space="preserve">Larger companies (millers, traders, commercial farms) have clear written contracts with permanent employees which are based on the labour laws.  The same companies and also the smaller operators in the maize VC also employ signficiant numbers of  seasonal workers who do not enjoy same level of protection provided by employment contracts.</t>
  </si>
  <si>
    <t xml:space="preserve">n/a</t>
  </si>
  <si>
    <t xml:space="preserve">1.1.4 To what extent are risks of forced labour in any segment of the value chain minimised?</t>
  </si>
  <si>
    <t xml:space="preserve">Site visit observations, key informant interviews, internet search</t>
  </si>
  <si>
    <t xml:space="preserve">No evidence of this was found.  Prohibition of forced labour and child labour is recognised under domestic labour law.  Field evidence collected of awareness and changes being made.</t>
  </si>
  <si>
    <t xml:space="preserve">1.1.5 To what extent are any risks of discrimination in employment for specific categories of the population minimised? </t>
  </si>
  <si>
    <t xml:space="preserve">Site visits, employer interviews, internet and litertature</t>
  </si>
  <si>
    <t xml:space="preserve">Zambia is bound by the ILO convention on Discrimination and by the Industrial and Labour Relations Act Chapter 269 which provides protection for employees discriminated against on grounds of "race, sex, marital status, religion, political opinion or affiliation, tribal extraction or status of the employee”.  The extent to which this is enforced, and employees awareness of this and access to support in case they wish to present a case is probably limited in practice.  .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</si>
  <si>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</si>
  <si>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</si>
  <si>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</si>
  <si>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</si>
  <si>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</si>
  <si>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Site visit observations, key informant interviews, survey data, literature</t>
  </si>
  <si>
    <t xml:space="preserve">Average primary school enrollment rate nationally of 88% - Unicef w.  No cases of children working in companies head of.  Children work on family farms during school holidays. In urban areas some children are involved in hawking cooked maize cobs.  					
</t>
  </si>
  <si>
    <t xml:space="preserve">Cf: Guidance</t>
  </si>
  <si>
    <t xml:space="preserve">1.2.2 Are children protected from exposure to harmful jobs?</t>
  </si>
  <si>
    <t xml:space="preserve">Site visit observations, key informant interviews</t>
  </si>
  <si>
    <t xml:space="preserve">in large companies in the maize VC children are not allowed into the work areas for and health and safety reasons.  On family farms where pesticides and herbicides are used children are excluded from tasks relating to use of these.  Where children are involved in selling cooked maize on the street they might be exposed to poor sanitory conditions and possible exploitation by adults.					
</t>
  </si>
  <si>
    <t xml:space="preserve">1.3 Job safety</t>
  </si>
  <si>
    <t xml:space="preserve">1.3.1 Degree of protection from accidents and health damages (in any segment of the value chain)?</t>
  </si>
  <si>
    <t xml:space="preserve">Site visit observations, key informant interviews, questionnaire employers</t>
  </si>
  <si>
    <t xml:space="preserve">The risks are lower than mining.  The more dangerous work is on the grain trading and milling side due to heavy lifiting and transport related risks, and also use of heavy machinery on commercial farms.  For small-scale maize  producers, there are potential risks from exposure to agro-chemicals use of which is on the increase.					_x005F_x000D_
</t>
  </si>
  <si>
    <t xml:space="preserve">1.4 Attractiveness</t>
  </si>
  <si>
    <t xml:space="preserve">1.4.1 To what extent are remunerations in accordance with local standards?</t>
  </si>
  <si>
    <t xml:space="preserve">Site visits, employer interviews, employers questionnaire</t>
  </si>
  <si>
    <t xml:space="preserve">For the milling and trading companies operating in the urban areas, remuneration rates are generally similar to similar catetories of employment.   Millers are generally well paid, and there is potential for enterprising individuals to make significant income from grain trading.  Small-scale producers operate under uncertain market conditions. 					_x005F_x000D_
</t>
  </si>
  <si>
    <t xml:space="preserve">1.4.2 Are conditions of activities attractive for youth?</t>
  </si>
  <si>
    <t xml:space="preserve">Employers questionnaire, interviews with managers</t>
  </si>
  <si>
    <t xml:space="preserve">The employers we spoke to did not have specific policies regarding youth employment.  There are opportunities in the comrcial farming trading and milling sectors for young men with limited education and qualifications to enter employment and be promoted to management positions.  Youth are not well placed to participate strongly in small-scale maize production, which in any event is not commercially attractive for them.				_x005F_x000D_
</t>
  </si>
  <si>
    <t xml:space="preserve">2. LAND &amp; WATER RIGHTS</t>
  </si>
  <si>
    <t xml:space="preserve">2.1 Adherence to VGGT </t>
  </si>
  <si>
    <t xml:space="preserve">2.1.1 Do the companies/institutions involved in the value chain declare adhering to the VGGT?</t>
  </si>
  <si>
    <t xml:space="preserve">Key informant interviews, managers questionnaire, literature, internet search.</t>
  </si>
  <si>
    <t xml:space="preserve">The main milling and trading companies are based on peri-urban land reserved for industrial use, while commercial farming sector largely occupies land previously reserved for large-scale agriculture, including commercial farm blocks hence the VGGT does not apply.  </t>
  </si>
  <si>
    <t xml:space="preserve">2.1.2 If large scale investments for land aquisition are at stake, do the involved companies/institutions apply the 'Guide to due diligence of agribusiness projects that affect land and property rights'?</t>
  </si>
  <si>
    <t xml:space="preserve">As noted above, current  large scale agricltural land use does not involve aquisition of land occupied by communities.  Large scale commercial prodction of maize for the food and stockfeed markets is currently not profitable, but this could change if government rules and practice around grain export control are changed to favour large-scale export of maize.  from =for </t>
  </si>
  <si>
    <t xml:space="preserve">2.2 Transparency, participation and consultation</t>
  </si>
  <si>
    <t xml:space="preserve">2.2.1  Level of prior disclosure of project related information to local stakeholders?</t>
  </si>
  <si>
    <t xml:space="preserve">See above, this does not apply at present</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</si>
  <si>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</si>
  <si>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</si>
  <si>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</si>
  <si>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</si>
  <si>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</si>
  <si>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Key informant interviews, questionnaire, literature, internet search, experts own knowledge on land tenure.</t>
  </si>
  <si>
    <t xml:space="preserve">The customary systems of land tenure, based on membership of a local community and family held land, do provide security for community members.  The risk of land shortage for small-scale maize production is increasing with population increase.  Risks of increase land shortage arising from "land-grabbing" and "sale" of land in communal areas is increasing, while Chiefs's are strongly asserting their role, through the House of Chiefs, in protecting local communities from risks of sale of  family land to investors and preserving enough land for their subjects.  </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</si>
  <si>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</si>
  <si>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</si>
  <si>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</si>
  <si>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</si>
  <si>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</si>
  <si>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</si>
  <si>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Key informant interviews, questionnaire, secondary data, literature</t>
  </si>
  <si>
    <t xml:space="preserve">The legal and policy framework in Zambia is broadly supportive of inclusion of women in economic acticities, including agriculture. Gender inclusiveness is reflected in the policies of government  some larger companies and agricultural training institutions have lower entry requirements for females, which potentially supports inclusion of women in salaried employment and provides opportunities for promotion.  However, various cultural and structural factors in the maize VC mitigate against strong female representation in both salaried and casual employment in the trading, milling and commercial farming segments.  </t>
  </si>
  <si>
    <t xml:space="preserve">3.1.2 To what extent are women active in the value chain (as producers, processors, workers, traders…)? </t>
  </si>
  <si>
    <t xml:space="preserve">Women are very active as small-scale producers, although not so much as decision makers.  Women's involvement as processors, traders and casual workers is mainly at the household and micro level, to supplement family income.   </t>
  </si>
  <si>
    <t xml:space="preserve">3.2 Access to resources and services</t>
  </si>
  <si>
    <t xml:space="preserve">3.2.1 Do women have ownership of assets (other than land)?</t>
  </si>
  <si>
    <t xml:space="preserve">Key informant interviews, secondary data</t>
  </si>
  <si>
    <t xml:space="preserve">The situation varies somewhat between areas.  Women are able to own assets such as livestock, farm equipment, buildings and household items in their own right, either through inheritence or purchase.  However, men are more likely than women to own large livestock (cattle), farm equipment, bicycles and motor vehicles.  </t>
  </si>
  <si>
    <t xml:space="preserve">3.2.2 Do women have equal land rights as men?</t>
  </si>
  <si>
    <t xml:space="preserve">Women who are not married, or who are married uxurilocally, have equal claim to land to cultivate the family land where they live.  If they are married virilocally, which is more common, then their rights to cultivate are through their husbands. If they stay a long time in their husbands village they may acquire rights to cultivate their own area of land, independent from their husband. </t>
  </si>
  <si>
    <t xml:space="preserve">3.2.3 Do women have access to credit?</t>
  </si>
  <si>
    <t xml:space="preserve">While in law women have equal access to credit, they do not usually use credit, mainly because there are very few sources of credit available for people living in the areas where customary land tenure operates.  Men are more likely than women to aquire credit because men are more likely to access it by virtue of having title deeds, or belonging to a cooperative.</t>
  </si>
  <si>
    <t xml:space="preserve">3.2.4 Do women have access to other services (extension services, inputs…)? </t>
  </si>
  <si>
    <t xml:space="preserve">In law and in policy women do have equal access to extension services and to subsidised inputs (e.g. FISP), and in practice women do access public and private extension services and  inputs via FISP and FSP.  They are less likely than men to receive FISP, which is the main source of subsidised inputs, because they are less likely to belong to cooperatives which are generally male dominated in terms of leadership and membership.  </t>
  </si>
  <si>
    <t xml:space="preserve">3.3 Decision making</t>
  </si>
  <si>
    <t xml:space="preserve">3.3.1 To what extent do women take part in the decisions related to production?</t>
  </si>
  <si>
    <t xml:space="preserve">Key informant interviews, secondary data analysis</t>
  </si>
  <si>
    <t xml:space="preserve">As household heads women are the main decision makers on maize production.  As spouses women are involved in decision making, through dialogue, but in most cases the final decision is made by their husband.</t>
  </si>
  <si>
    <t xml:space="preserve">3.3.2 To what extent are women autonomous in the organisation of their work?</t>
  </si>
  <si>
    <t xml:space="preserve">As household heads women are autonomous in the organisation of their work, including work on maize production.  As spouses women are involved in decision making, through dialogue, on how they organise their work on maize and other cash crops.  For food crops and some crops they are largely autonomous.</t>
  </si>
  <si>
    <t xml:space="preserve">3.3.3 Do women have control over income?</t>
  </si>
  <si>
    <t xml:space="preserve">As household heads women are usually in full control of how they use their income, including income from sale of maize.  As spouses women have much more limited control over any income from sale of maize, in some cases they are involved in decisions while in other cases the decision is made soley by their husband. </t>
  </si>
  <si>
    <t xml:space="preserve">3.3.4 Do women earn independent income?</t>
  </si>
  <si>
    <t xml:space="preserve">As household heads women usually earn independent income.  This can be from sale of maize grain, and/or sale of maize products (e.g. sweet beer).   As spouses women may have independent income sources, but not usually from sale of maize, possibly from sale of maize products such as sweet beer..   </t>
  </si>
  <si>
    <t xml:space="preserve">3.2.5 Do women take part in decisions on the purchase, sale or transfer of assets?</t>
  </si>
  <si>
    <t xml:space="preserve">As household heads women take the final decision on purchase, sale or transfer of assets, usually after consultation with other family members.   As spouses women may be consulted in these decisions, but men make the final decision, usually also after consultation with close family - but in some households wives are not consulted.    </t>
  </si>
  <si>
    <t xml:space="preserve">3.4 Leadership and empowerment</t>
  </si>
  <si>
    <t xml:space="preserve">3.4.1 Are women members of groups, trade unions, farmers' organisations?</t>
  </si>
  <si>
    <t xml:space="preserve">It is common for women maize producers to belong to local women's groups for savings, but less common for them to belong to producer cooperatives where the membership is mainly male.  Trade unions are not strong in other parts of the value chain, which in any event are male dominated.  </t>
  </si>
  <si>
    <t xml:space="preserve">3.4.2 Do women have leadership positions within the organisations they are part of? </t>
  </si>
  <si>
    <t xml:space="preserve">Women do hold leadership positions on the local savings groups which are mainly run by women. They also have leadership positions in local producter cooperatives but this is largely because of a policy in some areas that 30% of the leadership positions are occupied by women.  </t>
  </si>
  <si>
    <t xml:space="preserve">3.4.3 Do women have the power to influence services, territorial power and policy decision making? </t>
  </si>
  <si>
    <t xml:space="preserve">In some areas women exercise territorial power as chieftainesses or as village heads or as elected ward councillors or MPs.  These women do potentially have power to influence services and policy decision making.  However, in rural areas both women and men have very little power to influence services and policy decisions relating to the maize value chain which are highly centralised.  For this reason I have rate this as substantial, rather than moderate/Low because legislation and policies do provide opportunities for increasing women's participation in decision making at this level.  </t>
  </si>
  <si>
    <t xml:space="preserve">3.4.4 Do women speak in public?</t>
  </si>
  <si>
    <t xml:space="preserve">As noted above, women who occupy hereditary or elected leadership positions in their community do speak in public with authority.  However, most leadership positions are occupied by men, which means that most public gatherings of relevance to the maize value chain are addressed by men.  In most rural areas women can speak out, though dialogue is male dominated for cultural reasons relating to gender roles. </t>
  </si>
  <si>
    <t xml:space="preserve">3.5 Hardship and division of labour</t>
  </si>
  <si>
    <t xml:space="preserve">3.5.1 To what extent are the overall work loads of men and women equal (including domestic work and child care)?</t>
  </si>
  <si>
    <t xml:space="preserve">Many tasks are gender linked, including tasks in smallholder maize production, while domestic work and childcare is predominantly work undertaken by women and children.   There is limited up to date data on the overall workloads in rural areas, so this assessment is to some extent based on historical assessments made during in depth studies of labour and workloads.  The gender assignment of tasks varies from on area to another, and in many areas tasks are not strictly gender linked, and assigned to both genders and also children.  Evidence suggests that the majority of paid labour in maize production is undertaken by women and youth. </t>
  </si>
  <si>
    <t xml:space="preserve">3.5.2 Are risks of women being subject to strenuous work minimised (e.g. using labour saving technologies…)?</t>
  </si>
  <si>
    <t xml:space="preserve">There are a number of labour saving technologies in use in smallholder maize production,  which do reduce the risks of women being subjected to strenuous work including land preparation (oxen and implements), weeding (herbicides and interrow weeders) and shelling (mechanical shellers). However, these tecnhologies are not available to a large proportion of households growing maize due to issues relating to affordability or availability.  </t>
  </si>
  <si>
    <t xml:space="preserve">4. FOOD AND NUTRITION SECURITY</t>
  </si>
  <si>
    <t xml:space="preserve">4.1 Availability of food </t>
  </si>
  <si>
    <t xml:space="preserve">4.1.1 Does the local production of food increase?
</t>
  </si>
  <si>
    <t xml:space="preserve">The overall trend for the previous ten years has been increasing levels of smallholder maize production in nearly all districts of Zambia. Because most of the smallholder maize is grown with hybrid seed and fertilizer, much of which is subsidised, this encourages higher levels of production, and the majority of households growing maize store enough for their household needs before they sell any surplus.</t>
  </si>
  <si>
    <t xml:space="preserve">4.1.2 Are food supplies increasing on local markets? 
</t>
  </si>
  <si>
    <t xml:space="preserve">The overall trend of increasing smallholder maize production means that there is more maize available locally for purchase by households who do not produce a surplus.  Households regularly selling substantial surplus of their maize are in the minority, but they do use some of the income from sale of maize to purchase food items (e.g. cooking oil, salt, dried fish, groundnuts, beans, eggs) which tends to stimulate local food markets.    </t>
  </si>
  <si>
    <t xml:space="preserve">4.2 Accessibility of food </t>
  </si>
  <si>
    <t xml:space="preserve">4.2.1 Do people have more income to allocate to food?  </t>
  </si>
  <si>
    <t xml:space="preserve">A minority (#%)of rural households sell maize. These households, if they are efficient producers using subsidised inputs, will have more income which they could allocate to food.  The majority of households growing maize who donts sell any don’t have income from maize to to allocate to food, and if they dont access subsidised inputs the money they use to purchase hybrid seed and fertilizer potentially reduces the money they have available for buy food.</t>
  </si>
  <si>
    <t xml:space="preserve">4.2.2 Are (relative) consumers food prices decreasing? </t>
  </si>
  <si>
    <t xml:space="preserve">Key informant interviews, secondary data analysis, publications</t>
  </si>
  <si>
    <t xml:space="preserve">Research indicates that over the past decade, consumer food prices have generally declined in dollar terms.   This has mainly benefitted urban consumers, more than rural households, the majority of whom aim to produce most of their own food, including maize.  Rural households generally do not receive high prices for their produce, including their maize, and so generally have not benefitted from decreasing food prices. </t>
  </si>
  <si>
    <t xml:space="preserve">4.3 Utilisation and nutritional adequacy </t>
  </si>
  <si>
    <t xml:space="preserve">4.3.1 Is the nutritional quality of available food improving?  
</t>
  </si>
  <si>
    <t xml:space="preserve">The general trend of increasing smallholder maize production in the higher rainfall areas where cassava was the main traditional staple means a modest improvement in the quality of nsima, the main meal.  However, in most districts increasing maize production is associated with declining production of small-grained cereals (sorghum, and various millets) which have nutritional benefits (mainly minerals) not found in maize.  Maize has the advantage of being comparatively easy to process and cook in various ways compared to cassava and small-grains, which could means that more maize could result in improved cooked food availability because it takes less time to prepare .    </t>
  </si>
  <si>
    <t xml:space="preserve">4.3.2 Are nutritional practices being improved?</t>
  </si>
  <si>
    <t xml:space="preserve">Zambia has one of the highest rates of infant stunting in the region, which is largely a result of poor nutrition practices relating to the feeding of expectant mothers and young children.  In recent years (since 2018) there are signs of some improvement in the stunting rate.  It is difficult to link this improvement with changes in the level of maize production at household level, as the causes of stunting are  known to be complex and to vary from one area to another.  More recently there have been specific programmes in some districts to specifically address this issue.</t>
  </si>
  <si>
    <t xml:space="preserve">4.3.3 Is dietary diversity increased?</t>
  </si>
  <si>
    <t xml:space="preserve">For the majority of rural households dietry diversity is not increased through increased maize production, because nearly all households are growing some maize before they increase maize production.  The only situation in which dietary diversity is increased is with households who efficiently produce a regular surplus of maize for sale and at the same time grow some other food crops as part of the rotation, and use some of the maize from sales to purchase food items. </t>
  </si>
  <si>
    <t xml:space="preserve">4.4 Stability </t>
  </si>
  <si>
    <t xml:space="preserve">4.4.1 Is risk of periodic food shortage for household reduced?</t>
  </si>
  <si>
    <t xml:space="preserve"> Increasing reliance on maize as the primary staple for the majority of rural and urban households, generally  increased the risk of food shortage for rural households.  In years of unfavourable weather for maize the risk of household food shortage is high.  For resource poor households access to improved maize inputs (seed and fertilizer) and/or fertile land is severely limited placing them as high risk of food shortage and steering them into relations of dependence on households able to produce a surplus of maize. </t>
  </si>
  <si>
    <t xml:space="preserve">4.4.2 Is excessive food price variation reduced? </t>
  </si>
  <si>
    <t xml:space="preserve">  The price of maize grain in rural areas fluctuates to a greater extent than the price of maize meal in urban areas.  This difference disadvantages poorer households in rural areas.  It is largely due to government price control of maize meal in urban areas, and the effects of supply and demand on maize grain prices in rural areas.     </t>
  </si>
  <si>
    <t xml:space="preserve">5. SOCIAL CAPITAL</t>
  </si>
  <si>
    <t xml:space="preserve">5.1 Strength of producer organisations</t>
  </si>
  <si>
    <t xml:space="preserve">5.1.1 Do formal and informal farmer organisations /cooperatives participate in the value chain?</t>
  </si>
  <si>
    <t xml:space="preserve">Focus gp discussion, key informant interviews, literature review, secondary data analysis</t>
  </si>
  <si>
    <t xml:space="preserve">Up to 30-40% of rural households receive subsidised maize inputs via rural cooperative groups.   However, the participation of these cooperatives is largely passive, functioning as conduits for subsidies, rather than as active producer groups with bargaining power.  For example they are not able to articulate their input requirements for maize but have to accept whatever is decided upon centrally. </t>
  </si>
  <si>
    <t xml:space="preserve">5.1.2 How inclusive is group/cooperative membership?</t>
  </si>
  <si>
    <t xml:space="preserve">Membership is fairly inclusive, in that in principle any adult can join a producer cooperative, regardless of age, gender, ethnicity or disability.  The main barrier to entry is having enough cash to pay the local joining fee and to put up the money required as a contribution to FISP.  Actual membership of cooperative is biased towards males.  </t>
  </si>
  <si>
    <t xml:space="preserve">5.1.3 Do groups have representative and accountable leadership? </t>
  </si>
  <si>
    <t xml:space="preserve">Leadership positions in producer cooperatives are occupied by more males than females.   In many areas there is a general policy to have 30% of these leadership positions occupied by women.  In womens groups women are the leaders, although some womens groups also have male members.  There is limited scope for accountability in producer cooperatives formed around FISP, due to the top down arrangements which govern these.      </t>
  </si>
  <si>
    <t xml:space="preserve">5.1.4 Are farmer groups, cooperatives and associations able to negotiate in input or output markets?</t>
  </si>
  <si>
    <t xml:space="preserve">As noted the top down arrangements for FISP implementation leave no room for negotiation on input supply by small-scale farmers.  Regarding output markets for maize, small-scale farmers can either sell to private traders or to  the Food Reserve agency, but in either case they lack bargaining power and do not use their group membership to try and exercise potential bargaining power. Maize grain sale decisions are made at household level..</t>
  </si>
  <si>
    <t xml:space="preserve">5.2 Information and confidence</t>
  </si>
  <si>
    <t xml:space="preserve">5.2.1 Do farmers in the value chain have access to information on agricultural practices, agricultural policies, and market prices? </t>
  </si>
  <si>
    <t xml:space="preserve">Improvements in communication technology over the past two decades, and also developments in private sector input supply,  have improved the access of small-scale farmers to a range of relevant information.  Maize production technology has been the main focus of public and private sector extension advice, agricultural policy information is accessible via mass media and public extension services, and market price data can be, and is, accessed via a variety of sources.    </t>
  </si>
  <si>
    <t xml:space="preserve">5.2.2 To what extent is the relation between value chain actors perceived as trustworthy?</t>
  </si>
  <si>
    <t xml:space="preserve">Generally the levels of trust are low between small-scale farmers and other actors, including local agro-dealers selling maize inputs and buyers of maize grain.  Agro-dealers do not usually extend credit to small-scale farmers whereas this is commonly extended to larger commercial farmers.  Small-scale farmers do not usually sell their grain to the same buyers each season, and are often suspicious of private grain traders.  Relations between small-scale farmers and public extension workers are generally trust-worthy, as is their relationship with local hammer mill owners where they take their grain for milling for household food. </t>
  </si>
  <si>
    <t xml:space="preserve">5.3 Social involvement</t>
  </si>
  <si>
    <t xml:space="preserve">5.3.1 Do communities participate in decisions that impact their livelihood? </t>
  </si>
  <si>
    <t xml:space="preserve">Literature review, secondary data analysis</t>
  </si>
  <si>
    <t xml:space="preserve">Local community structures are generally weak in rural areas, due to the legacy of a largely centralised administrative and political system.  There is some scope for community action, and in some communities which are well established there are examples of individuals and groups taking development initiatives leading to local improvements of services, particularly where linkages have been established with organisations or individuals of influence based elsewhere.  However the decisions that relate to the maize VC are predominantly taken by goverment and private sector actors, without any involvement of local communities. </t>
  </si>
  <si>
    <t xml:space="preserve">5.3.2 Are there actions to ensure respect of traditional knowledge and resources?</t>
  </si>
  <si>
    <t xml:space="preserve">Key informant interviews, literature review, secondary data analysis</t>
  </si>
  <si>
    <t xml:space="preserve">The focus of agricultural extension advice does respect local knowledge relating to aspects of climate smart and conservation agriculture.  However, the predominant focus in policy and service delivery is on maize production based on use of external inputs (hybrid seed, chemical fertiliser, herbicides and pesticides, mechanical shelling and grinding), and this tends to greatly reduce respect of traditional knowledge relating to maize production, processing and storage </t>
  </si>
  <si>
    <t xml:space="preserve">5.3.3 Is there participation in voluntary communal activities for benefit of the community </t>
  </si>
  <si>
    <t xml:space="preserve">Judged not applicable because while participation in voluntary communal activities does take place to some extent, the activities in recent years have very little impact on the operation of the maize VC - the exception would be repair to roads or bridges in remoter areas initiated by local leaders using voluntary labour.</t>
  </si>
  <si>
    <t xml:space="preserve">6. LIVING CONDITIONS</t>
  </si>
  <si>
    <t xml:space="preserve">6.1 Health services</t>
  </si>
  <si>
    <t xml:space="preserve">6.1.1 Do households have access to health facilities?</t>
  </si>
  <si>
    <t xml:space="preserve">On commercial farms employees usually stay with their families on the farm and in the main commercial farmers areas clinics have been built explicitly for the use of farm employees.  The main maize milling companies and grain storage warehouses are located in urban areas were there is generally good access to both public and private health facilities.</t>
  </si>
  <si>
    <t xml:space="preserve">6.1.2 Do households have access to health services?</t>
  </si>
  <si>
    <t xml:space="preserve">As noted above the health facilities provide health services for employees in commercial farming areas and for employees in urban areas.</t>
  </si>
  <si>
    <t xml:space="preserve">6.1.3  Are health services affordable for households?</t>
  </si>
  <si>
    <t xml:space="preserve">Health services provided in commercial farming areas provide basic healthcare services which are generally affordable for employees, who are usually only charged for medicines, the cost of which is often subsidised.  Maternal health services are provided free of charge throughout Zambia. Public health services in urban areas accessible to employees in the value chain at no charge, but they are often required to purchase medicines sold at commercial rates., which may or may not be affordable, depending on which medicine is prescribed. </t>
  </si>
  <si>
    <t xml:space="preserve">This section relates to employers - commercial farms and millers mainly</t>
  </si>
  <si>
    <t xml:space="preserve">6.2 Housing</t>
  </si>
  <si>
    <t xml:space="preserve">6.2.1 Do households have access to good quality accomodations?</t>
  </si>
  <si>
    <t xml:space="preserve">On commercial farms employees are typically provided with accomodation which is of a good standard relative to what they have have had when living in their village.  Employees of milling companies and grain storage warehouses tend to stay in higher density locatiions in the urban areas.   In these areas the standard of household is very variable, but is generally improving.</t>
  </si>
  <si>
    <t xml:space="preserve">6.2.2 Do households have access to good quality water and sanitation facilities? </t>
  </si>
  <si>
    <t xml:space="preserve">On commercial farms employees usually have access to good quality water and also reasonable quality sanitation facilities provided by their employer as part of the housing complex.  Employees of milling companies and warehouses in urban areas largely have access to good quality water.   Their access to good quality sanitation facilities is very variable, depending on where they live, but overall the quality of sanitation is improving due to investment in improvements in many higher density areas of Lusaka, the Copperbelt and other urban areas..</t>
  </si>
  <si>
    <t xml:space="preserve">6.3 Education and training</t>
  </si>
  <si>
    <t xml:space="preserve">6.3.1 Is primary education accessible to households?</t>
  </si>
  <si>
    <t xml:space="preserve">Primary education in Zambia is free of charge in principle, although individual schools do usually require parents to buy uniforms, books, and in some cases to contribute towards improvement projects. On commercial farms employees are typically able to access primary education easilly as owners build schools and teacher housing while the government provides teachers.  The main maize milling companies and grain storage warehouses are located in urban areas were primary education is easilly accessible. </t>
  </si>
  <si>
    <t xml:space="preserve">6.3.2 Are secondary and/or vocational education accessible to households?</t>
  </si>
  <si>
    <t xml:space="preserve">On commercial farms secondary and vocational education is not easilly accessible, due to remoteness from the urban areas where these are typically located.  In contrast, households with employees of milling and warehouse companies can usually access secondary and to a lesser extent vocational education, provided they can affort the school fees. These are be affordable to the salaried employees of these companies, but not the seasonal workers. </t>
  </si>
  <si>
    <t xml:space="preserve">6.3.3 Existence and quality of in-service vocational training provided by the investors in the value chain?
</t>
  </si>
  <si>
    <t xml:space="preserve">On commercial farms employees typically are inducted and trained "on the job", by more experienced employees, and this is an informal process with very little investment by commercial farm owners.  In a few cases employees may be sent on courses to learn specific skills by the commercial farm owners where these skills are seen as essential and in short supply.  The situation is very similar for the milling and warehouse owners, who may send their more technical staff, primarilly millers, on courses, most of which are outside of the country, although some of these can be done by distance learning.</t>
  </si>
  <si>
    <t xml:space="preserve">6.4 Mobility ??????</t>
  </si>
  <si>
    <t xml:space="preserve">6.4.1  Ability for farming households to move to new areas to farm</t>
  </si>
  <si>
    <t xml:space="preserve">The customary systems of land tenure and residence operating in most rural areas of Zambia allow for significant geographical mobility, for households who wish to re-locate to other areas.  This system has allowed households from different ethnic groups to move and be incorporated  into areas which have a different language and customs.   However, in areas where there are land shortages, such moves are more difficult and not attractive because there is very limited good quality land available.</t>
  </si>
  <si>
    <t xml:space="preserve">6.4.2  Status of rural roads</t>
  </si>
  <si>
    <t xml:space="preserve">TO BE EXPLORED FURTHER - IS THIS VALID?</t>
  </si>
  <si>
    <t xml:space="preserve">6.4.3 Status of rural infrastructure (input supply and grain storage) </t>
  </si>
  <si>
    <t xml:space="preserve">TO BE FURTHER EXPLORED AND ASSESSED - does this fit under 3.2 GENDER -ACCESS TO RESOURCES AND SERVICES ?</t>
  </si>
  <si>
    <t xml:space="preserve">This section relates to rural households</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</si>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</sst>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sz val="11"/>
      <color rgb="FF444444"/>
      <name val="Calibri"/>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7" fillId="2" borderId="2" xfId="0"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4" borderId="16" xfId="0" applyFont="true" applyBorder="true" applyAlignment="true" applyProtection="true">
      <alignment horizontal="left" vertical="center" textRotation="0" wrapText="false" indent="0" shrinkToFit="false"/>
      <protection locked="true" hidden="false"/>
    </xf>
    <xf numFmtId="167" fontId="13"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1" fillId="6"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2" fillId="7" borderId="19" xfId="0" applyFont="true" applyBorder="true" applyAlignment="true" applyProtection="true">
      <alignment horizontal="left" vertical="center" textRotation="0" wrapText="false" indent="0" shrinkToFit="false"/>
      <protection locked="true" hidden="false"/>
    </xf>
    <xf numFmtId="167" fontId="13"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1" fillId="6"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1"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2" fillId="12" borderId="27" xfId="0" applyFont="true" applyBorder="true" applyAlignment="true" applyProtection="true">
      <alignment horizontal="left" vertical="center" textRotation="0" wrapText="false" indent="0" shrinkToFit="false"/>
      <protection locked="true" hidden="false"/>
    </xf>
    <xf numFmtId="167" fontId="13"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1" fillId="6"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fals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3" borderId="3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4" fillId="15" borderId="34" xfId="0" applyFont="true" applyBorder="true" applyAlignment="true" applyProtection="true">
      <alignment horizontal="left" vertical="center" textRotation="0" wrapText="false" indent="0" shrinkToFit="false"/>
      <protection locked="true" hidden="false"/>
    </xf>
    <xf numFmtId="168" fontId="14" fillId="5" borderId="16" xfId="0" applyFont="true" applyBorder="true" applyAlignment="true" applyProtection="true">
      <alignment horizontal="center" vertical="center" textRotation="0" wrapText="false" indent="0" shrinkToFit="false"/>
      <protection locked="true" hidden="false"/>
    </xf>
    <xf numFmtId="167" fontId="14" fillId="5" borderId="7" xfId="0" applyFont="true" applyBorder="true" applyAlignment="true" applyProtection="true">
      <alignment horizontal="center" vertical="center" textRotation="0" wrapText="false" indent="0" shrinkToFit="false"/>
      <protection locked="true" hidden="false"/>
    </xf>
    <xf numFmtId="167" fontId="14" fillId="5" borderId="8"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18" fillId="0" borderId="35" xfId="0" applyFont="true" applyBorder="true" applyAlignment="true" applyProtection="true">
      <alignment horizontal="left" vertical="center" textRotation="0" wrapText="fals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5" borderId="19" xfId="0" applyFont="true" applyBorder="true" applyAlignment="true" applyProtection="true">
      <alignment horizontal="left" vertical="center" textRotation="0" wrapText="false" indent="0" shrinkToFit="false"/>
      <protection locked="true" hidden="false"/>
    </xf>
    <xf numFmtId="168" fontId="14" fillId="5" borderId="19" xfId="0" applyFont="true" applyBorder="true" applyAlignment="true" applyProtection="true">
      <alignment horizontal="center" vertical="center" textRotation="0" wrapText="false" indent="0" shrinkToFit="false"/>
      <protection locked="true" hidden="false"/>
    </xf>
    <xf numFmtId="167" fontId="14" fillId="5" borderId="37" xfId="0" applyFont="true" applyBorder="true" applyAlignment="true" applyProtection="true">
      <alignment horizontal="center" vertical="center" textRotation="0" wrapText="false" indent="0" shrinkToFit="false"/>
      <protection locked="true" hidden="false"/>
    </xf>
    <xf numFmtId="167" fontId="14" fillId="5"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fals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4" fontId="14" fillId="0" borderId="0" xfId="0" applyFont="true" applyBorder="false" applyAlignment="true" applyProtection="true">
      <alignment horizontal="general" vertical="bottom" textRotation="0" wrapText="true" indent="0" shrinkToFit="false"/>
      <protection locked="false" hidden="false"/>
    </xf>
    <xf numFmtId="167" fontId="14" fillId="15" borderId="38" xfId="0" applyFont="true" applyBorder="true" applyAlignment="true" applyProtection="true">
      <alignment horizontal="left" vertical="center" textRotation="0" wrapText="false" indent="0" shrinkToFit="false"/>
      <protection locked="true" hidden="false"/>
    </xf>
    <xf numFmtId="168" fontId="14" fillId="5" borderId="38" xfId="0" applyFont="true" applyBorder="true" applyAlignment="true" applyProtection="true">
      <alignment horizontal="center" vertical="center" textRotation="0" wrapText="false" indent="0" shrinkToFit="false"/>
      <protection locked="true" hidden="false"/>
    </xf>
    <xf numFmtId="167" fontId="14" fillId="5"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5" borderId="5" xfId="0" applyFont="true" applyBorder="true" applyAlignment="true" applyProtection="true">
      <alignment horizontal="right" vertical="center" textRotation="0" wrapText="false" indent="0" shrinkToFit="false"/>
      <protection locked="true" hidden="false"/>
    </xf>
    <xf numFmtId="168" fontId="14" fillId="5" borderId="42" xfId="0" applyFont="true" applyBorder="true" applyAlignment="true" applyProtection="true">
      <alignment horizontal="center" vertical="bottom" textRotation="0" wrapText="false" indent="0" shrinkToFit="false"/>
      <protection locked="true" hidden="false"/>
    </xf>
    <xf numFmtId="167" fontId="14" fillId="5" borderId="43" xfId="0" applyFont="true" applyBorder="true" applyAlignment="true" applyProtection="true">
      <alignment horizontal="center" vertical="center" textRotation="0" wrapText="false" indent="0" shrinkToFit="false"/>
      <protection locked="true" hidden="false"/>
    </xf>
    <xf numFmtId="167" fontId="14" fillId="5"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false" indent="0" shrinkToFit="false"/>
      <protection locked="true" hidden="false"/>
    </xf>
    <xf numFmtId="168" fontId="14" fillId="5" borderId="36" xfId="0" applyFont="true" applyBorder="true" applyAlignment="true" applyProtection="true">
      <alignment horizontal="center" vertical="center" textRotation="0" wrapText="false" indent="0" shrinkToFit="false"/>
      <protection locked="true" hidden="false"/>
    </xf>
    <xf numFmtId="167" fontId="14" fillId="5"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0" shrinkToFit="false"/>
      <protection locked="fals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5"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false" indent="0" shrinkToFit="false"/>
      <protection locked="false" hidden="false"/>
    </xf>
    <xf numFmtId="167" fontId="14" fillId="16" borderId="38" xfId="0" applyFont="true" applyBorder="true" applyAlignment="true" applyProtection="true">
      <alignment horizontal="left" vertical="center" textRotation="0" wrapText="false" indent="0" shrinkToFit="false"/>
      <protection locked="true" hidden="false"/>
    </xf>
    <xf numFmtId="168"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false" indent="0" shrinkToFit="false"/>
      <protection locked="false" hidden="false"/>
    </xf>
    <xf numFmtId="164" fontId="14" fillId="16" borderId="31" xfId="0" applyFont="true" applyBorder="true" applyAlignment="true" applyProtection="true">
      <alignment horizontal="right" vertical="center" textRotation="0" wrapText="false" indent="0" shrinkToFit="false"/>
      <protection locked="true" hidden="false"/>
    </xf>
    <xf numFmtId="168" fontId="14" fillId="5" borderId="0" xfId="0" applyFont="true" applyBorder="false" applyAlignment="true" applyProtection="true">
      <alignment horizontal="center" vertical="bottom" textRotation="0" wrapText="false" indent="0" shrinkToFit="false"/>
      <protection locked="true" hidden="false"/>
    </xf>
    <xf numFmtId="167" fontId="14" fillId="5"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6" xfId="0" applyFont="true" applyBorder="true" applyAlignment="true" applyProtection="true">
      <alignment horizontal="left"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7" fontId="14" fillId="5" borderId="45"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5"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fals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false" indent="0" shrinkToFit="false"/>
      <protection locked="false" hidden="false"/>
    </xf>
    <xf numFmtId="167" fontId="14" fillId="17" borderId="38" xfId="0" applyFont="true" applyBorder="true" applyAlignment="true" applyProtection="true">
      <alignment horizontal="left" vertical="center" textRotation="0" wrapText="false" indent="0" shrinkToFit="false"/>
      <protection locked="true" hidden="false"/>
    </xf>
    <xf numFmtId="167"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7" fontId="14"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false" indent="0" shrinkToFit="false"/>
      <protection locked="true" hidden="false"/>
    </xf>
    <xf numFmtId="167" fontId="14" fillId="18" borderId="24" xfId="0" applyFont="true" applyBorder="true" applyAlignment="true" applyProtection="true">
      <alignment horizontal="left" vertical="center" textRotation="0" wrapText="false" indent="0" shrinkToFit="false"/>
      <protection locked="true" hidden="false"/>
    </xf>
    <xf numFmtId="167" fontId="14" fillId="18" borderId="5" xfId="0" applyFont="true" applyBorder="true" applyAlignment="true" applyProtection="true">
      <alignment horizontal="left" vertical="center" textRotation="0" wrapText="false" indent="0" shrinkToFit="false"/>
      <protection locked="true" hidden="false"/>
    </xf>
    <xf numFmtId="167" fontId="14" fillId="18" borderId="41" xfId="0" applyFont="true" applyBorder="true" applyAlignment="true" applyProtection="true">
      <alignment horizontal="left" vertical="center" textRotation="0" wrapText="false" indent="0" shrinkToFit="false"/>
      <protection locked="true" hidden="false"/>
    </xf>
    <xf numFmtId="164" fontId="14"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false" indent="0" shrinkToFit="false"/>
      <protection locked="true" hidden="false"/>
    </xf>
    <xf numFmtId="168" fontId="14" fillId="5" borderId="33" xfId="0" applyFont="true" applyBorder="true" applyAlignment="true" applyProtection="true">
      <alignment horizontal="center" vertical="bottom" textRotation="0" wrapText="false" indent="0" shrinkToFit="false"/>
      <protection locked="true" hidden="false"/>
    </xf>
    <xf numFmtId="164" fontId="14" fillId="5" borderId="13" xfId="0" applyFont="true" applyBorder="true" applyAlignment="true" applyProtection="true">
      <alignment horizontal="center" vertical="center" textRotation="0" wrapText="false" indent="0" shrinkToFit="false"/>
      <protection locked="true" hidden="false"/>
    </xf>
    <xf numFmtId="164" fontId="14" fillId="10" borderId="13" xfId="0" applyFont="true" applyBorder="true" applyAlignment="true" applyProtection="true">
      <alignment horizontal="general" vertical="center" textRotation="0" wrapText="false" indent="0" shrinkToFit="false"/>
      <protection locked="true" hidden="false"/>
    </xf>
    <xf numFmtId="168" fontId="14" fillId="10" borderId="13" xfId="0" applyFont="true" applyBorder="true" applyAlignment="true" applyProtection="true">
      <alignment horizontal="center" vertical="center" textRotation="0" wrapText="false" indent="0" shrinkToFit="false"/>
      <protection locked="true" hidden="false"/>
    </xf>
    <xf numFmtId="164" fontId="14" fillId="10" borderId="44" xfId="0" applyFont="true" applyBorder="true" applyAlignment="true" applyProtection="true">
      <alignment horizontal="center" vertical="center" textRotation="0" wrapText="false" indent="0" shrinkToFit="false"/>
      <protection locked="true" hidden="false"/>
    </xf>
    <xf numFmtId="167" fontId="14" fillId="13" borderId="7" xfId="0" applyFont="true" applyBorder="true" applyAlignment="true" applyProtection="true">
      <alignment horizontal="left" vertical="center" textRotation="0" wrapText="false" indent="0" shrinkToFit="false"/>
      <protection locked="true" hidden="false"/>
    </xf>
    <xf numFmtId="168" fontId="14" fillId="5" borderId="8" xfId="0" applyFont="true" applyBorder="true" applyAlignment="true" applyProtection="true">
      <alignment horizontal="center" vertical="bottom" textRotation="0" wrapText="false" indent="0" shrinkToFit="false"/>
      <protection locked="true" hidden="false"/>
    </xf>
    <xf numFmtId="167" fontId="14" fillId="13" borderId="36" xfId="0" applyFont="true" applyBorder="true" applyAlignment="true" applyProtection="true">
      <alignment horizontal="left" vertical="center" textRotation="0" wrapText="false" indent="0" shrinkToFit="false"/>
      <protection locked="true" hidden="false"/>
    </xf>
    <xf numFmtId="168" fontId="14" fillId="5" borderId="48" xfId="0" applyFont="true" applyBorder="true" applyAlignment="true" applyProtection="true">
      <alignment horizontal="center" vertical="bottom" textRotation="0" wrapText="false" indent="0" shrinkToFit="false"/>
      <protection locked="tru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true">
      <alignment horizontal="left" vertical="center" textRotation="0" wrapText="false" indent="0" shrinkToFit="false"/>
      <protection locked="true" hidden="false"/>
    </xf>
    <xf numFmtId="168" fontId="14" fillId="5" borderId="40" xfId="0" applyFont="true" applyBorder="true" applyAlignment="true" applyProtection="true">
      <alignment horizontal="center" vertical="bottom" textRotation="0" wrapText="false" indent="0" shrinkToFit="false"/>
      <protection locked="tru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4" fillId="19" borderId="7" xfId="0" applyFont="true" applyBorder="true" applyAlignment="true" applyProtection="true">
      <alignment horizontal="left" vertical="center" textRotation="0" wrapText="false" indent="0" shrinkToFit="false"/>
      <protection locked="true" hidden="false"/>
    </xf>
    <xf numFmtId="168" fontId="14" fillId="5" borderId="37" xfId="0" applyFont="true" applyBorder="true" applyAlignment="true" applyProtection="true">
      <alignment horizontal="center" vertical="center" textRotation="0" wrapText="false" indent="0" shrinkToFit="false"/>
      <protection locked="true" hidden="false"/>
    </xf>
    <xf numFmtId="167" fontId="14" fillId="5" borderId="6" xfId="0" applyFont="true" applyBorder="true" applyAlignment="true" applyProtection="true">
      <alignment horizontal="center" vertical="center" textRotation="0" wrapText="false" indent="0" shrinkToFit="false"/>
      <protection locked="tru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true">
      <alignment horizontal="left" vertical="center" textRotation="0" wrapText="false" indent="0" shrinkToFit="false"/>
      <protection locked="true" hidden="false"/>
    </xf>
    <xf numFmtId="167" fontId="14" fillId="19" borderId="4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false" indent="0" shrinkToFit="false"/>
      <protection locked="true" hidden="false"/>
    </xf>
    <xf numFmtId="164" fontId="18" fillId="0" borderId="50" xfId="0" applyFont="true" applyBorder="true" applyAlignment="true" applyProtection="true">
      <alignment horizontal="left" vertical="center" textRotation="0" wrapText="false" indent="0" shrinkToFit="false"/>
      <protection locked="false" hidden="false"/>
    </xf>
    <xf numFmtId="164" fontId="14" fillId="19"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21"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false" indent="0" shrinkToFit="false"/>
      <protection locked="true" hidden="false"/>
    </xf>
    <xf numFmtId="164" fontId="18"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22" fillId="0" borderId="51" xfId="0" applyFont="true" applyBorder="true" applyAlignment="true" applyProtection="true">
      <alignment horizontal="general" vertical="bottom" textRotation="0" wrapText="true" indent="0" shrinkToFit="false"/>
      <protection locked="false" hidden="false"/>
    </xf>
    <xf numFmtId="164" fontId="18" fillId="20" borderId="52" xfId="0" applyFont="true" applyBorder="true" applyAlignment="true" applyProtection="tru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general" vertical="bottom"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false" indent="0" shrinkToFit="false"/>
      <protection locked="true" hidden="false"/>
    </xf>
    <xf numFmtId="164" fontId="7" fillId="15" borderId="9" xfId="0" applyFont="true" applyBorder="true" applyAlignment="true" applyProtection="true">
      <alignment horizontal="left" vertical="center" textRotation="0" wrapText="false" indent="0" shrinkToFit="false"/>
      <protection locked="true" hidden="false"/>
    </xf>
    <xf numFmtId="164" fontId="7" fillId="15" borderId="3" xfId="0" applyFont="true" applyBorder="true" applyAlignment="true" applyProtection="true">
      <alignment horizontal="left" vertical="center" textRotation="0" wrapText="fals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general" vertical="top" textRotation="0" wrapText="true" indent="0" shrinkToFit="false"/>
      <protection locked="true" hidden="false"/>
    </xf>
    <xf numFmtId="164" fontId="18" fillId="20" borderId="63" xfId="0" applyFont="true" applyBorder="true" applyAlignment="true" applyProtection="tru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3"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left" vertical="center" textRotation="0" wrapText="false" indent="0" shrinkToFit="false"/>
      <protection locked="true" hidden="false"/>
    </xf>
    <xf numFmtId="164" fontId="23" fillId="21" borderId="53"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false" indent="0" shrinkToFit="false"/>
      <protection locked="true" hidden="false"/>
    </xf>
    <xf numFmtId="164" fontId="18" fillId="22" borderId="65" xfId="0" applyFont="true" applyBorder="true" applyAlignment="true" applyProtection="tru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8" fillId="22" borderId="11" xfId="0" applyFont="true" applyBorder="true" applyAlignment="true" applyProtection="true">
      <alignment horizontal="left" vertical="top" textRotation="0" wrapText="true" indent="0" shrinkToFit="false"/>
      <protection locked="true" hidden="false"/>
    </xf>
    <xf numFmtId="164" fontId="11"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3"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false" indent="0" shrinkToFit="false"/>
      <protection locked="true" hidden="false"/>
    </xf>
    <xf numFmtId="164" fontId="7" fillId="16" borderId="0" xfId="0" applyFont="true" applyBorder="true" applyAlignment="true" applyProtection="true">
      <alignment horizontal="left" vertical="center" textRotation="0" wrapText="false" indent="0" shrinkToFit="false"/>
      <protection locked="true" hidden="false"/>
    </xf>
    <xf numFmtId="164" fontId="7" fillId="16" borderId="13" xfId="0" applyFont="true" applyBorder="true" applyAlignment="true" applyProtection="true">
      <alignment horizontal="left" vertical="center" textRotation="0" wrapText="false" indent="0" shrinkToFit="false"/>
      <protection locked="true" hidden="false"/>
    </xf>
    <xf numFmtId="164" fontId="18" fillId="22" borderId="51" xfId="0" applyFont="true" applyBorder="true" applyAlignment="true" applyProtection="true">
      <alignment horizontal="left" vertical="top" textRotation="0" wrapText="true" indent="0" shrinkToFit="false"/>
      <protection locked="tru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false" indent="0" shrinkToFit="false"/>
      <protection locked="true" hidden="false"/>
    </xf>
    <xf numFmtId="164" fontId="18" fillId="22" borderId="34" xfId="0" applyFont="true" applyBorder="true" applyAlignment="true" applyProtection="true">
      <alignment horizontal="left" vertical="top" textRotation="0" wrapText="true" indent="0" shrinkToFit="false"/>
      <protection locked="true" hidden="false"/>
    </xf>
    <xf numFmtId="164" fontId="18"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2" borderId="60" xfId="0" applyFont="true" applyBorder="true" applyAlignment="true" applyProtection="true">
      <alignment horizontal="left" vertical="top" textRotation="0" wrapText="true" indent="0" shrinkToFit="false"/>
      <protection locked="false" hidden="false"/>
    </xf>
    <xf numFmtId="164" fontId="11" fillId="22" borderId="52" xfId="0" applyFont="true" applyBorder="true" applyAlignment="true" applyProtection="true">
      <alignment horizontal="left" vertical="top" textRotation="0" wrapText="tru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4" fillId="8" borderId="33" xfId="0" applyFont="true" applyBorder="true" applyAlignment="true" applyProtection="true">
      <alignment horizontal="left" vertical="center" textRotation="0" wrapText="fals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18"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true">
      <alignment horizontal="left" vertical="top" textRotation="0" wrapText="true" indent="0" shrinkToFit="false"/>
      <protection locked="true" hidden="false"/>
    </xf>
    <xf numFmtId="164" fontId="11" fillId="23" borderId="52" xfId="0" applyFont="true" applyBorder="true" applyAlignment="true" applyProtection="true">
      <alignment horizontal="general" vertical="top" textRotation="0" wrapText="true" indent="0" shrinkToFit="false"/>
      <protection locked="fals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3"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false" indent="0" shrinkToFit="false"/>
      <protection locked="true" hidden="false"/>
    </xf>
    <xf numFmtId="164" fontId="7" fillId="17" borderId="9" xfId="0" applyFont="true" applyBorder="true" applyAlignment="true" applyProtection="true">
      <alignment horizontal="general" vertical="center" textRotation="0" wrapText="false" indent="0" shrinkToFit="false"/>
      <protection locked="true" hidden="false"/>
    </xf>
    <xf numFmtId="164" fontId="7" fillId="17" borderId="33" xfId="0" applyFont="true" applyBorder="true" applyAlignment="true" applyProtection="true">
      <alignment horizontal="general" vertical="center" textRotation="0" wrapText="false" indent="0" shrinkToFit="false"/>
      <protection locked="true" hidden="false"/>
    </xf>
    <xf numFmtId="164" fontId="7" fillId="17" borderId="3" xfId="0" applyFont="true" applyBorder="true" applyAlignment="true" applyProtection="true">
      <alignment horizontal="general" vertical="center" textRotation="0" wrapText="fals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11" fillId="23" borderId="53" xfId="0" applyFont="true" applyBorder="true" applyAlignment="true" applyProtection="true">
      <alignment horizontal="center" vertical="top" textRotation="0" wrapText="false" indent="0" shrinkToFit="false"/>
      <protection locked="true" hidden="false"/>
    </xf>
    <xf numFmtId="164" fontId="7" fillId="17" borderId="9" xfId="0" applyFont="true" applyBorder="true" applyAlignment="true" applyProtection="true">
      <alignment horizontal="left" vertical="center" textRotation="0" wrapText="false" indent="0" shrinkToFit="false"/>
      <protection locked="true" hidden="false"/>
    </xf>
    <xf numFmtId="164" fontId="7" fillId="17" borderId="3" xfId="0" applyFont="true" applyBorder="true" applyAlignment="true" applyProtection="true">
      <alignment horizontal="left" vertical="center" textRotation="0" wrapText="fals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tru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false" indent="0" shrinkToFit="false"/>
      <protection locked="true" hidden="false"/>
    </xf>
    <xf numFmtId="164" fontId="18"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5"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8"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3"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false" indent="0" shrinkToFit="false"/>
      <protection locked="true" hidden="false"/>
    </xf>
    <xf numFmtId="164" fontId="7" fillId="9" borderId="3" xfId="0" applyFont="true" applyBorder="true" applyAlignment="true" applyProtection="true">
      <alignment horizontal="left" vertical="center" textRotation="0" wrapText="false" indent="0" shrinkToFit="false"/>
      <protection locked="true" hidden="false"/>
    </xf>
    <xf numFmtId="164" fontId="7" fillId="9" borderId="74" xfId="0" applyFont="true" applyBorder="tru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false" indent="0" shrinkToFit="false"/>
      <protection locked="true" hidden="false"/>
    </xf>
    <xf numFmtId="164" fontId="7" fillId="18" borderId="67" xfId="0" applyFont="true" applyBorder="true" applyAlignment="true" applyProtection="true">
      <alignment horizontal="left" vertical="center" textRotation="0" wrapText="false" indent="0" shrinkToFit="false"/>
      <protection locked="true" hidden="false"/>
    </xf>
    <xf numFmtId="164" fontId="7" fillId="18" borderId="68" xfId="0" applyFont="true" applyBorder="true" applyAlignment="true" applyProtection="true">
      <alignment horizontal="left" vertical="center" textRotation="0" wrapText="false" indent="0" shrinkToFit="false"/>
      <protection locked="true" hidden="false"/>
    </xf>
    <xf numFmtId="164" fontId="7" fillId="18" borderId="73" xfId="0" applyFont="true" applyBorder="true" applyAlignment="true" applyProtection="true">
      <alignment horizontal="left" vertical="center" textRotation="0" wrapText="false" indent="0" shrinkToFit="false"/>
      <protection locked="true" hidden="false"/>
    </xf>
    <xf numFmtId="164" fontId="18" fillId="24" borderId="51" xfId="0" applyFont="true" applyBorder="true" applyAlignment="true" applyProtection="true">
      <alignment horizontal="general" vertical="top" textRotation="0" wrapText="true" indent="0" shrinkToFit="false"/>
      <protection locked="true" hidden="false"/>
    </xf>
    <xf numFmtId="164" fontId="18"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4" borderId="52" xfId="0" applyFont="true" applyBorder="true" applyAlignment="true" applyProtection="true">
      <alignment horizontal="general" vertical="top" textRotation="0" wrapText="true" indent="0" shrinkToFit="false"/>
      <protection locked="tru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true">
      <alignment horizontal="general" vertical="top" textRotation="0" wrapText="false" indent="0" shrinkToFit="false"/>
      <protection locked="true" hidden="false"/>
    </xf>
    <xf numFmtId="164" fontId="13"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false" indent="0" shrinkToFit="false"/>
      <protection locked="true" hidden="false"/>
    </xf>
    <xf numFmtId="164" fontId="7" fillId="18" borderId="23" xfId="0" applyFont="true" applyBorder="true" applyAlignment="true" applyProtection="true">
      <alignment horizontal="left" vertical="center" textRotation="0" wrapText="false" indent="0" shrinkToFit="false"/>
      <protection locked="true" hidden="false"/>
    </xf>
    <xf numFmtId="164" fontId="18" fillId="24" borderId="67" xfId="0" applyFont="true" applyBorder="true" applyAlignment="true" applyProtection="true">
      <alignment horizontal="general" vertical="top" textRotation="0" wrapText="true" indent="0" shrinkToFit="false"/>
      <protection locked="tru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true">
      <alignment horizontal="general" vertical="top" textRotation="0" wrapText="false" indent="0" shrinkToFit="false"/>
      <protection locked="true" hidden="false"/>
    </xf>
    <xf numFmtId="164" fontId="13"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false" indent="0" shrinkToFit="false"/>
      <protection locked="true" hidden="false"/>
    </xf>
    <xf numFmtId="164" fontId="18" fillId="24" borderId="71" xfId="0" applyFont="true" applyBorder="true" applyAlignment="true" applyProtection="true">
      <alignment horizontal="general" vertical="top" textRotation="0" wrapText="true" indent="0" shrinkToFit="false"/>
      <protection locked="tru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2" fillId="24" borderId="73" xfId="0" applyFont="true" applyBorder="true" applyAlignment="true" applyProtection="true">
      <alignment horizontal="general" vertical="top" textRotation="0" wrapText="false" indent="0" shrinkToFit="false"/>
      <protection locked="false" hidden="false"/>
    </xf>
    <xf numFmtId="164" fontId="22" fillId="24" borderId="52" xfId="0" applyFont="true" applyBorder="true" applyAlignment="true" applyProtection="true">
      <alignment horizontal="general" vertical="top" textRotation="0" wrapText="false" indent="0" shrinkToFit="false"/>
      <protection locked="fals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fals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false" indent="0" shrinkToFit="false"/>
      <protection locked="true" hidden="false"/>
    </xf>
    <xf numFmtId="164" fontId="7" fillId="13" borderId="62" xfId="0" applyFont="true" applyBorder="true" applyAlignment="true" applyProtection="true">
      <alignment horizontal="general" vertical="top" textRotation="0" wrapText="false" indent="0" shrinkToFit="false"/>
      <protection locked="true" hidden="false"/>
    </xf>
    <xf numFmtId="164" fontId="18" fillId="25" borderId="60" xfId="0" applyFont="true" applyBorder="true" applyAlignment="true" applyProtection="tru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8" fillId="25" borderId="77" xfId="0" applyFont="true" applyBorder="true" applyAlignment="true" applyProtection="true">
      <alignment horizontal="left" vertical="top" textRotation="0" wrapText="true" indent="0" shrinkToFit="false"/>
      <protection locked="tru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true">
      <alignment horizontal="left" vertical="top" textRotation="0" wrapText="false" indent="0" shrinkToFit="false"/>
      <protection locked="true" hidden="false"/>
    </xf>
    <xf numFmtId="164" fontId="18" fillId="25"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8" fillId="25" borderId="52" xfId="0" applyFont="true" applyBorder="true" applyAlignment="true" applyProtection="true">
      <alignment horizontal="left" vertical="top" textRotation="0" wrapText="true" indent="0" shrinkToFit="false"/>
      <protection locked="tru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true">
      <alignment horizontal="general" vertical="top" textRotation="0" wrapText="fals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fals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false" indent="0" shrinkToFit="false"/>
      <protection locked="true" hidden="false"/>
    </xf>
    <xf numFmtId="164" fontId="7" fillId="26" borderId="62" xfId="0" applyFont="true" applyBorder="true" applyAlignment="true" applyProtection="true">
      <alignment horizontal="general" vertical="top" textRotation="0" wrapText="fals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8" fillId="27" borderId="52" xfId="0" applyFont="true" applyBorder="true" applyAlignment="true" applyProtection="true">
      <alignment horizontal="left" vertical="top" textRotation="0" wrapText="true" indent="0" shrinkToFit="false"/>
      <protection locked="tru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8" fillId="27" borderId="77" xfId="0" applyFont="true" applyBorder="true" applyAlignment="true" applyProtection="true">
      <alignment horizontal="left" vertical="top" textRotation="0" wrapText="true" indent="0" shrinkToFit="false"/>
      <protection locked="true" hidden="false"/>
    </xf>
    <xf numFmtId="164" fontId="18" fillId="27" borderId="64" xfId="0" applyFont="true" applyBorder="true" applyAlignment="true" applyProtection="true">
      <alignment horizontal="left" vertical="top"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8" fillId="27" borderId="18" xfId="0" applyFont="true" applyBorder="true" applyAlignment="true" applyProtection="true">
      <alignment horizontal="general" vertical="top"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fals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false" indent="0" shrinkToFit="false"/>
      <protection locked="false" hidden="false"/>
    </xf>
    <xf numFmtId="164" fontId="11" fillId="27" borderId="51" xfId="0" applyFont="true" applyBorder="true" applyAlignment="true" applyProtection="true">
      <alignment horizontal="general" vertical="top" textRotation="0" wrapText="fals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3" shrinkToFit="false"/>
      <protection locked="true" hidden="false"/>
    </xf>
    <xf numFmtId="164" fontId="14"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31" fillId="0" borderId="56" xfId="0" applyFont="true" applyBorder="true" applyAlignment="true" applyProtection="true">
      <alignment horizontal="left" vertical="top" textRotation="0" wrapText="true" indent="3"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fals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10" fillId="29" borderId="1" xfId="0" applyFont="true" applyBorder="true" applyAlignment="true" applyProtection="true">
      <alignment horizontal="center" vertical="center" textRotation="0" wrapText="false" indent="0" shrinkToFit="false"/>
      <protection locked="true" hidden="false"/>
    </xf>
    <xf numFmtId="164" fontId="10"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center" textRotation="0" wrapText="true" indent="0" shrinkToFit="false"/>
      <protection locked="true" hidden="false"/>
    </xf>
    <xf numFmtId="164" fontId="11" fillId="16" borderId="51" xfId="0" applyFont="true" applyBorder="true" applyAlignment="true" applyProtection="true">
      <alignment horizontal="left" vertical="top" textRotation="0" wrapText="false" indent="0" shrinkToFit="false"/>
      <protection locked="true" hidden="false"/>
    </xf>
    <xf numFmtId="164" fontId="11" fillId="16"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true" hidden="false"/>
    </xf>
    <xf numFmtId="164" fontId="11" fillId="9" borderId="51" xfId="0" applyFont="true" applyBorder="true" applyAlignment="true" applyProtection="true">
      <alignment horizontal="left" vertical="top" textRotation="0" wrapText="false" indent="0" shrinkToFit="false"/>
      <protection locked="true" hidden="false"/>
    </xf>
    <xf numFmtId="164" fontId="11" fillId="9"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bottom" textRotation="0" wrapText="fals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true" applyProtection="true">
      <alignment horizontal="general" vertical="bottom" textRotation="0" wrapText="false" indent="0" shrinkToFit="false"/>
      <protection locked="true" hidden="false"/>
    </xf>
    <xf numFmtId="164" fontId="0" fillId="0" borderId="25" xfId="0" applyFont="fals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fals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center" vertical="center" textRotation="0" wrapText="true" indent="0" shrinkToFit="false"/>
      <protection locked="true" hidden="false"/>
    </xf>
    <xf numFmtId="164" fontId="9" fillId="5" borderId="74" xfId="0" applyFont="true" applyBorder="true" applyAlignment="true" applyProtection="true">
      <alignment horizontal="center" vertical="center" textRotation="0" wrapText="true" indent="0" shrinkToFit="false"/>
      <protection locked="true" hidden="false"/>
    </xf>
    <xf numFmtId="164" fontId="9"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fals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fals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9">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bgColor rgb="FF000000"/>
        </patternFill>
      </fill>
    </dxf>
    <dxf>
      <fill>
        <patternFill patternType="solid">
          <fgColor rgb="FF77933C"/>
          <bgColor rgb="FF000000"/>
        </patternFill>
      </fill>
    </dxf>
    <dxf>
      <fill>
        <patternFill patternType="solid">
          <fgColor rgb="FF785B97"/>
          <bgColor rgb="FF000000"/>
        </patternFill>
      </fill>
    </dxf>
    <dxf>
      <fill>
        <patternFill patternType="solid">
          <fgColor rgb="FF93CDDD"/>
          <bgColor rgb="FF000000"/>
        </patternFill>
      </fill>
    </dxf>
    <dxf>
      <fill>
        <patternFill patternType="solid">
          <fgColor rgb="FF948A54"/>
          <bgColor rgb="FF000000"/>
        </patternFill>
      </fill>
    </dxf>
    <dxf>
      <fill>
        <patternFill patternType="solid">
          <fgColor rgb="FFB1A0C7"/>
          <bgColor rgb="FF000000"/>
        </patternFill>
      </fill>
    </dxf>
    <dxf>
      <fill>
        <patternFill patternType="solid">
          <fgColor rgb="FFB3A2C7"/>
          <bgColor rgb="FF000000"/>
        </patternFill>
      </fill>
    </dxf>
    <dxf>
      <fill>
        <patternFill patternType="solid">
          <fgColor rgb="FFBFBFBF"/>
          <bgColor rgb="FF000000"/>
        </patternFill>
      </fill>
    </dxf>
    <dxf>
      <fill>
        <patternFill patternType="solid">
          <fgColor rgb="FFC3D69B"/>
          <bgColor rgb="FF000000"/>
        </patternFill>
      </fill>
    </dxf>
    <dxf>
      <fill>
        <patternFill patternType="solid">
          <fgColor rgb="FFC4BD97"/>
          <bgColor rgb="FF000000"/>
        </patternFill>
      </fill>
    </dxf>
    <dxf>
      <fill>
        <patternFill patternType="solid">
          <fgColor rgb="FFD99694"/>
          <bgColor rgb="FF000000"/>
        </patternFill>
      </fill>
    </dxf>
    <dxf>
      <fill>
        <patternFill patternType="solid">
          <fgColor rgb="FFDBEEF4"/>
          <bgColor rgb="FF000000"/>
        </patternFill>
      </fill>
    </dxf>
    <dxf>
      <fill>
        <patternFill patternType="solid">
          <fgColor rgb="FFDDD9C3"/>
          <bgColor rgb="FF000000"/>
        </patternFill>
      </fill>
    </dxf>
    <dxf>
      <fill>
        <patternFill patternType="solid">
          <fgColor rgb="FFE46C0A"/>
          <bgColor rgb="FF000000"/>
        </patternFill>
      </fill>
    </dxf>
    <dxf>
      <fill>
        <patternFill patternType="solid">
          <fgColor rgb="FFE6B9B8"/>
          <bgColor rgb="FF000000"/>
        </patternFill>
      </fill>
    </dxf>
    <dxf>
      <fill>
        <patternFill patternType="solid">
          <fgColor rgb="FFE6E0EC"/>
          <bgColor rgb="FF000000"/>
        </patternFill>
      </fill>
    </dxf>
    <dxf>
      <fill>
        <patternFill patternType="solid">
          <fgColor rgb="FFEBF1DE"/>
          <bgColor rgb="FF000000"/>
        </patternFill>
      </fill>
    </dxf>
    <dxf>
      <fill>
        <patternFill patternType="solid">
          <fgColor rgb="FFF2DCDB"/>
          <bgColor rgb="FF000000"/>
        </patternFill>
      </fill>
    </dxf>
    <dxf>
      <fill>
        <patternFill patternType="solid">
          <fgColor rgb="FFFAC090"/>
          <bgColor rgb="FF000000"/>
        </patternFill>
      </fill>
    </dxf>
    <dxf>
      <fill>
        <patternFill patternType="solid">
          <fgColor rgb="FFFDEADA"/>
          <bgColor rgb="FF000000"/>
        </patternFill>
      </fill>
    </dxf>
    <dxf>
      <fill>
        <patternFill patternType="solid">
          <bgColor rgb="FF000000"/>
        </patternFill>
      </fill>
    </dxf>
    <dxf>
      <fill>
        <patternFill patternType="solid">
          <fgColor rgb="FF00B050"/>
          <bgColor rgb="FF000000"/>
        </patternFill>
      </fill>
    </dxf>
    <dxf>
      <fill>
        <patternFill patternType="solid">
          <fgColor rgb="FF92D050"/>
          <bgColor rgb="FF000000"/>
        </patternFill>
      </fill>
    </dxf>
    <dxf>
      <fill>
        <patternFill patternType="solid">
          <fgColor rgb="FFC0C0C0"/>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FFFFFF"/>
          <bgColor rgb="FF000000"/>
        </patternFill>
      </fill>
    </dxf>
    <dxf>
      <fill>
        <patternFill patternType="solid">
          <fgColor rgb="FF444444"/>
          <bgColor rgb="FF000000"/>
        </patternFill>
      </fill>
    </dxf>
    <dxf>
      <fill>
        <patternFill patternType="solid">
          <fgColor rgb="FFD9D9D9"/>
          <bgColor rgb="FF0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555555"/>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35852651635"/>
          <c:y val="0.19212271973466"/>
          <c:w val="0.509765004763417"/>
          <c:h val="0.50978441127694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2.45</c:v>
                </c:pt>
                <c:pt idx="1">
                  <c:v>3</c:v>
                </c:pt>
                <c:pt idx="2">
                  <c:v>2.13</c:v>
                </c:pt>
                <c:pt idx="3">
                  <c:v>2.125</c:v>
                </c:pt>
                <c:pt idx="4">
                  <c:v>2.08333333333333</c:v>
                </c:pt>
                <c:pt idx="5">
                  <c:v>2.83333333333333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ser>
        <c:axId val="44227546"/>
        <c:axId val="75444444"/>
      </c:radarChart>
      <c:catAx>
        <c:axId val="44227546"/>
        <c:scaling>
          <c:orientation val="minMax"/>
        </c:scaling>
        <c:delete val="0"/>
        <c:axPos val="b"/>
        <c:majorGridlines>
          <c:spPr>
            <a:ln w="9360">
              <a:solidFill>
                <a:srgbClr val="878787"/>
              </a:solidFill>
              <a:round/>
            </a:ln>
          </c:spPr>
        </c:majorGridlines>
        <c:numFmt formatCode="General"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75444444"/>
        <c:crosses val="autoZero"/>
        <c:auto val="1"/>
        <c:lblAlgn val="ctr"/>
        <c:lblOffset val="100"/>
        <c:noMultiLvlLbl val="0"/>
      </c:catAx>
      <c:valAx>
        <c:axId val="75444444"/>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227546"/>
        <c:crosses val="autoZero"/>
        <c:crossBetween val="midCat"/>
      </c:valAx>
      <c:spPr>
        <a:solidFill>
          <a:srgbClr val="ffffff"/>
        </a:solidFill>
        <a:ln w="0">
          <a:noFill/>
        </a:ln>
      </c:spPr>
    </c:plotArea>
    <c:legend>
      <c:legendPos val="b"/>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299880</xdr:colOff>
      <xdr:row>21</xdr:row>
      <xdr:rowOff>1343160</xdr:rowOff>
    </xdr:to>
    <xdr:graphicFrame>
      <xdr:nvGraphicFramePr>
        <xdr:cNvPr id="0" name="Chart 1"/>
        <xdr:cNvGraphicFramePr/>
      </xdr:nvGraphicFramePr>
      <xdr:xfrm>
        <a:off x="6558120" y="823320"/>
        <a:ext cx="4534200" cy="4341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7" activePane="bottomLeft" state="frozen"/>
      <selection pane="topLeft" activeCell="A1" activeCellId="0" sqref="A1"/>
      <selection pane="bottomLeft" activeCell="A22" activeCellId="0" sqref="A22"/>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row>
    <row r="5" customFormat="false" ht="20.25" hidden="false" customHeight="true" outlineLevel="0" collapsed="false">
      <c r="A5" s="14"/>
      <c r="B5" s="14"/>
      <c r="C5" s="14"/>
      <c r="D5" s="14"/>
      <c r="E5" s="14"/>
      <c r="F5" s="14"/>
      <c r="G5" s="15"/>
    </row>
    <row r="6" customFormat="false" ht="18" hidden="false" customHeight="true" outlineLevel="0" collapsed="false">
      <c r="A6" s="14"/>
      <c r="B6" s="14"/>
      <c r="C6" s="14"/>
      <c r="D6" s="14"/>
      <c r="E6" s="14"/>
      <c r="F6" s="14"/>
      <c r="G6" s="15"/>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2.75" hidden="true" customHeight="false" outlineLevel="0" collapsed="false">
      <c r="A11" s="17"/>
      <c r="B11" s="14"/>
      <c r="C11" s="14"/>
      <c r="D11" s="14"/>
      <c r="E11" s="14"/>
      <c r="F11" s="14"/>
      <c r="G11" s="15"/>
    </row>
    <row r="12" customFormat="false" ht="12.75" hidden="false" customHeight="false" outlineLevel="0" collapsed="false">
      <c r="A12" s="18" t="s">
        <v>7</v>
      </c>
      <c r="B12" s="18"/>
      <c r="C12" s="19" t="s">
        <v>8</v>
      </c>
      <c r="D12" s="19"/>
      <c r="E12" s="20" t="s">
        <v>9</v>
      </c>
      <c r="F12" s="21" t="s">
        <v>10</v>
      </c>
      <c r="G12" s="22" t="str">
        <f aca="false">Register!H3</f>
        <v>../../20..</v>
      </c>
    </row>
    <row r="13" customFormat="false" ht="12.75" hidden="false" customHeight="false" outlineLevel="0" collapsed="false">
      <c r="A13" s="18"/>
      <c r="B13" s="18"/>
      <c r="C13" s="23" t="s">
        <v>11</v>
      </c>
      <c r="D13" s="24" t="s">
        <v>12</v>
      </c>
      <c r="E13" s="20"/>
      <c r="F13" s="25" t="s">
        <v>11</v>
      </c>
      <c r="G13" s="26" t="s">
        <v>12</v>
      </c>
      <c r="I13" s="27" t="s">
        <v>13</v>
      </c>
    </row>
    <row r="14" customFormat="false" ht="14.15" hidden="false" customHeight="false" outlineLevel="0" collapsed="false">
      <c r="A14" s="28" t="str">
        <f aca="false">Register!A5</f>
        <v>1. WORKING CONDITIONS</v>
      </c>
      <c r="B14" s="28"/>
      <c r="C14" s="29" t="str">
        <f aca="false">Register!C10</f>
        <v>Moderate/Low</v>
      </c>
      <c r="D14" s="30" t="n">
        <f aca="false">Register!B10</f>
        <v>2.45</v>
      </c>
      <c r="E14" s="31" t="str">
        <f aca="false">Register!D10</f>
        <v>↑</v>
      </c>
      <c r="F14" s="32" t="str">
        <f aca="false">Register!I10</f>
        <v>Not at all</v>
      </c>
      <c r="G14" s="33" t="n">
        <f aca="false">Register!H10</f>
        <v>0</v>
      </c>
      <c r="I14" s="34" t="e">
        <f aca="false">register!#ref!</f>
        <v>#NAME?</v>
      </c>
    </row>
    <row r="15" customFormat="false" ht="14.15" hidden="false" customHeight="false" outlineLevel="0" collapsed="false">
      <c r="A15" s="35" t="str">
        <f aca="false">Register!A11</f>
        <v>2. LAND &amp; WATER RIGHTS</v>
      </c>
      <c r="B15" s="35"/>
      <c r="C15" s="36" t="str">
        <f aca="false">Register!C15</f>
        <v>Substantial</v>
      </c>
      <c r="D15" s="37" t="n">
        <f aca="false">Register!B15</f>
        <v>3</v>
      </c>
      <c r="E15" s="38" t="str">
        <f aca="false">Register!D15</f>
        <v>↑</v>
      </c>
      <c r="F15" s="39" t="str">
        <f aca="false">Register!I15</f>
        <v>Not at all</v>
      </c>
      <c r="G15" s="40" t="n">
        <f aca="false">Register!H15</f>
        <v>0</v>
      </c>
      <c r="I15" s="41" t="e">
        <f aca="false">register!#ref!</f>
        <v>#NAME?</v>
      </c>
    </row>
    <row r="16" customFormat="false" ht="14.15" hidden="false" customHeight="false" outlineLevel="0" collapsed="false">
      <c r="A16" s="42" t="str">
        <f aca="false">Register!A16</f>
        <v>3. GENDER EQUALITY</v>
      </c>
      <c r="B16" s="42"/>
      <c r="C16" s="36" t="str">
        <f aca="false">Register!C22</f>
        <v>Moderate/Low</v>
      </c>
      <c r="D16" s="37" t="n">
        <f aca="false">Register!B22</f>
        <v>2.13</v>
      </c>
      <c r="E16" s="38" t="str">
        <f aca="false">Register!D22</f>
        <v>↑</v>
      </c>
      <c r="F16" s="39" t="str">
        <f aca="false">Register!I22</f>
        <v>Not at all</v>
      </c>
      <c r="G16" s="40" t="n">
        <f aca="false">Register!H22</f>
        <v>0</v>
      </c>
      <c r="I16" s="41" t="e">
        <f aca="false">register!#ref!</f>
        <v>#NAME?</v>
      </c>
    </row>
    <row r="17" customFormat="false" ht="14.15" hidden="false" customHeight="false" outlineLevel="0" collapsed="false">
      <c r="A17" s="43" t="str">
        <f aca="false">Register!A23</f>
        <v>4. FOOD AND NUTRITION SECURITY</v>
      </c>
      <c r="B17" s="43"/>
      <c r="C17" s="36" t="str">
        <f aca="false">Register!C28</f>
        <v>Moderate/Low</v>
      </c>
      <c r="D17" s="37" t="n">
        <f aca="false">Register!B28</f>
        <v>2.125</v>
      </c>
      <c r="E17" s="38" t="str">
        <f aca="false">Register!D28</f>
        <v>↑</v>
      </c>
      <c r="F17" s="39" t="str">
        <f aca="false">Register!I28</f>
        <v>Not at all</v>
      </c>
      <c r="G17" s="40" t="n">
        <f aca="false">Register!H28</f>
        <v>0</v>
      </c>
      <c r="I17" s="41" t="e">
        <f aca="false">register!#ref!</f>
        <v>#NAME?</v>
      </c>
    </row>
    <row r="18" customFormat="false" ht="14.15" hidden="false" customHeight="false" outlineLevel="0" collapsed="false">
      <c r="A18" s="44" t="str">
        <f aca="false">Register!A29</f>
        <v>5. SOCIAL CAPITAL</v>
      </c>
      <c r="B18" s="44"/>
      <c r="C18" s="36" t="str">
        <f aca="false">Register!C33</f>
        <v>Moderate/Low</v>
      </c>
      <c r="D18" s="45" t="n">
        <f aca="false">Register!B33</f>
        <v>2.08333333333333</v>
      </c>
      <c r="E18" s="38" t="str">
        <f aca="false">Register!D33</f>
        <v>↑</v>
      </c>
      <c r="F18" s="46" t="str">
        <f aca="false">Register!I33</f>
        <v>Not at all</v>
      </c>
      <c r="G18" s="40" t="n">
        <f aca="false">Register!H33</f>
        <v>0</v>
      </c>
      <c r="I18" s="47"/>
    </row>
    <row r="19" customFormat="false" ht="14.15" hidden="false" customHeight="false" outlineLevel="0" collapsed="false">
      <c r="A19" s="48" t="str">
        <f aca="false">Register!A34</f>
        <v>6. LIVING CONDITIONS</v>
      </c>
      <c r="B19" s="48"/>
      <c r="C19" s="49" t="str">
        <f aca="false">Register!C39</f>
        <v>Substantial</v>
      </c>
      <c r="D19" s="50" t="n">
        <f aca="false">Register!B39</f>
        <v>2.83333333333333</v>
      </c>
      <c r="E19" s="51" t="str">
        <f aca="false">Register!D39</f>
        <v>↑</v>
      </c>
      <c r="F19" s="52" t="str">
        <f aca="false">Register!I39</f>
        <v>Not at all</v>
      </c>
      <c r="G19" s="53" t="n">
        <f aca="false">Register!H39</f>
        <v>0</v>
      </c>
      <c r="I19" s="54" t="e">
        <f aca="false">register!#ref!</f>
        <v>#NAME?</v>
      </c>
    </row>
    <row r="20" s="57" customFormat="true" ht="9" hidden="false" customHeight="true" outlineLevel="0" collapsed="false">
      <c r="A20" s="55"/>
      <c r="B20" s="56"/>
      <c r="C20" s="56"/>
      <c r="D20" s="56"/>
      <c r="E20" s="14"/>
      <c r="F20" s="14"/>
      <c r="G20" s="15"/>
      <c r="I20" s="58" t="e">
        <f aca="false">AVERAGE(I14:I19)</f>
        <v>#NAME?</v>
      </c>
    </row>
    <row r="21" customFormat="false" ht="12.75" hidden="false" customHeight="false" outlineLevel="0" collapsed="false">
      <c r="A21" s="59" t="s">
        <v>14</v>
      </c>
      <c r="B21" s="59"/>
      <c r="C21" s="59"/>
      <c r="D21" s="59"/>
      <c r="E21" s="59"/>
      <c r="F21" s="59"/>
      <c r="G21" s="59"/>
    </row>
    <row r="22" customFormat="false" ht="107.25" hidden="false" customHeight="true" outlineLevel="0" collapsed="false">
      <c r="A22" s="60"/>
      <c r="B22" s="60"/>
      <c r="C22" s="60"/>
      <c r="D22" s="60"/>
      <c r="E22" s="60"/>
      <c r="F22" s="60"/>
      <c r="G22" s="60"/>
    </row>
    <row r="23" customFormat="false" ht="7.5" hidden="false" customHeight="true" outlineLevel="0" collapsed="false">
      <c r="A23" s="17"/>
      <c r="B23" s="14"/>
      <c r="C23" s="14"/>
      <c r="D23" s="14"/>
      <c r="E23" s="14"/>
      <c r="F23" s="14"/>
      <c r="G23" s="15"/>
    </row>
    <row r="24" customFormat="false" ht="12.75" hidden="false" customHeight="false" outlineLevel="0" collapsed="false">
      <c r="A24" s="61" t="s">
        <v>15</v>
      </c>
      <c r="B24" s="61"/>
      <c r="C24" s="61"/>
      <c r="D24" s="61"/>
      <c r="E24" s="61"/>
      <c r="F24" s="61"/>
      <c r="G24" s="61"/>
    </row>
    <row r="25" customFormat="false" ht="105.75" hidden="false" customHeight="true" outlineLevel="0" collapsed="false">
      <c r="A25" s="60"/>
      <c r="B25" s="60"/>
      <c r="C25" s="60"/>
      <c r="D25" s="60"/>
      <c r="E25" s="60"/>
      <c r="F25" s="60"/>
      <c r="G25" s="60"/>
    </row>
    <row r="26" customFormat="false" ht="12.75" hidden="false" customHeight="false" outlineLevel="0" collapsed="false">
      <c r="A26" s="61" t="s">
        <v>16</v>
      </c>
      <c r="B26" s="61"/>
      <c r="C26" s="61"/>
      <c r="D26" s="61"/>
      <c r="E26" s="61"/>
      <c r="F26" s="61"/>
      <c r="G26" s="61"/>
    </row>
    <row r="27" customFormat="false" ht="83.25" hidden="false" customHeight="true" outlineLevel="0" collapsed="false">
      <c r="A27" s="62"/>
      <c r="B27" s="62"/>
      <c r="C27" s="62"/>
      <c r="D27" s="62"/>
      <c r="E27" s="62"/>
      <c r="F27" s="62"/>
      <c r="G27" s="62"/>
    </row>
    <row r="28" customFormat="false" ht="12.75" hidden="false" customHeight="false" outlineLevel="0" collapsed="false">
      <c r="A28" s="61" t="s">
        <v>17</v>
      </c>
      <c r="B28" s="61"/>
      <c r="C28" s="61"/>
      <c r="D28" s="61"/>
      <c r="E28" s="61"/>
      <c r="F28" s="61"/>
      <c r="G28" s="61"/>
    </row>
    <row r="29" customFormat="false" ht="83.25" hidden="false" customHeight="true" outlineLevel="0" collapsed="false">
      <c r="A29" s="60"/>
      <c r="B29" s="60"/>
      <c r="C29" s="60"/>
      <c r="D29" s="60"/>
      <c r="E29" s="60"/>
      <c r="F29" s="60"/>
      <c r="G29" s="60"/>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FBA0266A-7A14-49A5-8E40-81CFE8706D3A}">
            <xm:f>Register!$L$6</xm:f>
            <x14:dxf>
              <fill>
                <patternFill>
                  <bgColor rgb="FFFF0000"/>
                </patternFill>
              </fill>
            </x14:dxf>
          </x14:cfRule>
          <x14:cfRule type="cellIs" priority="7" operator="equal" id="{1C75DC5F-7AB5-446B-BB80-562BE6E59BB0}">
            <xm:f>Register!$L$5</xm:f>
            <x14:dxf>
              <fill>
                <patternFill>
                  <bgColor rgb="FFFFC000"/>
                </patternFill>
              </fill>
            </x14:dxf>
          </x14:cfRule>
          <x14:cfRule type="cellIs" priority="8" operator="equal" id="{925AD770-4450-4E39-8AD2-F3498E37ECF0}">
            <xm:f>Register!$L$4</xm:f>
            <x14:dxf>
              <fill>
                <patternFill>
                  <bgColor rgb="FF92D050"/>
                </patternFill>
              </fill>
            </x14:dxf>
          </x14:cfRule>
          <x14:cfRule type="cellIs" priority="9" operator="equal" id="{A2FFECC8-A25E-4B38-B23B-EFBE7AF7ABAD}">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G17" activeCellId="0" sqref="G17"/>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3" width="10.29"/>
    <col collapsed="false" customWidth="true" hidden="false" outlineLevel="0" max="3" min="3" style="57" width="15.15"/>
    <col collapsed="false" customWidth="true" hidden="false" outlineLevel="0" max="4" min="4" style="57" width="6.28"/>
    <col collapsed="false" customWidth="true" hidden="false" outlineLevel="0" max="5" min="5" style="1" width="66.42"/>
    <col collapsed="false" customWidth="true" hidden="false" outlineLevel="0" max="7" min="6" style="1" width="39.28"/>
    <col collapsed="false" customWidth="true" hidden="false" outlineLevel="0" max="8" min="8" style="63" width="6.01"/>
    <col collapsed="false" customWidth="true" hidden="false" outlineLevel="0" max="9" min="9" style="57"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0" customFormat="true" ht="27.75" hidden="false" customHeight="true" outlineLevel="0" collapsed="false">
      <c r="A1" s="64" t="str">
        <f aca="false">Profile!F1</f>
        <v>Maize</v>
      </c>
      <c r="B1" s="64"/>
      <c r="C1" s="65" t="s">
        <v>18</v>
      </c>
      <c r="D1" s="66" t="str">
        <f aca="false">Profile!E2</f>
        <v>Zambia</v>
      </c>
      <c r="E1" s="66"/>
      <c r="F1" s="67" t="s">
        <v>19</v>
      </c>
      <c r="G1" s="68" t="str">
        <f aca="false">Profile!B3</f>
        <v> 17/02 / 2021</v>
      </c>
      <c r="H1" s="69" t="s">
        <v>20</v>
      </c>
      <c r="I1" s="69"/>
      <c r="M1" s="71"/>
    </row>
    <row r="2" s="70" customFormat="true" ht="10.5" hidden="false" customHeight="true" outlineLevel="0" collapsed="false">
      <c r="A2" s="72" t="s">
        <v>21</v>
      </c>
      <c r="B2" s="73" t="s">
        <v>12</v>
      </c>
      <c r="C2" s="74" t="s">
        <v>11</v>
      </c>
      <c r="D2" s="75" t="s">
        <v>9</v>
      </c>
      <c r="E2" s="76" t="s">
        <v>22</v>
      </c>
      <c r="F2" s="75" t="s">
        <v>23</v>
      </c>
      <c r="G2" s="77" t="s">
        <v>24</v>
      </c>
      <c r="H2" s="69" t="s">
        <v>25</v>
      </c>
      <c r="I2" s="69"/>
      <c r="M2" s="71"/>
    </row>
    <row r="3" s="71" customFormat="true" ht="13.5" hidden="false" customHeight="true" outlineLevel="0" collapsed="false">
      <c r="A3" s="72"/>
      <c r="B3" s="73"/>
      <c r="C3" s="74"/>
      <c r="D3" s="75"/>
      <c r="E3" s="76"/>
      <c r="F3" s="75"/>
      <c r="G3" s="77"/>
      <c r="H3" s="78" t="s">
        <v>26</v>
      </c>
      <c r="I3" s="78"/>
      <c r="L3" s="79" t="str">
        <f aca="false">Questionnaire!$N$3</f>
        <v>High</v>
      </c>
      <c r="M3" s="71" t="s">
        <v>27</v>
      </c>
    </row>
    <row r="4" s="82" customFormat="true" ht="12.75" hidden="false" customHeight="false" outlineLevel="0" collapsed="false">
      <c r="A4" s="72"/>
      <c r="B4" s="73"/>
      <c r="C4" s="74"/>
      <c r="D4" s="75"/>
      <c r="E4" s="76"/>
      <c r="F4" s="75"/>
      <c r="G4" s="77"/>
      <c r="H4" s="80" t="s">
        <v>28</v>
      </c>
      <c r="I4" s="81" t="s">
        <v>29</v>
      </c>
      <c r="L4" s="79" t="str">
        <f aca="false">Questionnaire!$N$4</f>
        <v>Substantial</v>
      </c>
      <c r="M4" s="71" t="s">
        <v>30</v>
      </c>
    </row>
    <row r="5" s="71" customFormat="true" ht="15" hidden="false" customHeight="true" outlineLevel="0" collapsed="false">
      <c r="A5" s="83" t="str">
        <f aca="false">Questionnaire!$A$3</f>
        <v>1. WORKING CONDITIONS</v>
      </c>
      <c r="B5" s="84"/>
      <c r="C5" s="84"/>
      <c r="D5" s="84"/>
      <c r="E5" s="85"/>
      <c r="F5" s="85"/>
      <c r="G5" s="85"/>
      <c r="H5" s="85"/>
      <c r="I5" s="86"/>
      <c r="L5" s="79" t="str">
        <f aca="false">Questionnaire!$N$5</f>
        <v>Moderate/Low</v>
      </c>
      <c r="M5" s="71" t="s">
        <v>31</v>
      </c>
    </row>
    <row r="6" s="95" customFormat="true" ht="13.8" hidden="false" customHeight="false" outlineLevel="0" collapsed="false">
      <c r="A6" s="87" t="str">
        <f aca="false">Questionnaire!$A$4</f>
        <v>1.1 Respect of labour rights</v>
      </c>
      <c r="B6" s="88" t="n">
        <f aca="false">Questionnaire!J10</f>
        <v>2.8</v>
      </c>
      <c r="C6" s="89" t="str">
        <f aca="false">IF(B6&lt;1.5,$L$6,IF(B6&lt;2.5,$L$5,IF(B6&lt;3.5,$L$4,IF(B6&lt;4.5,$L$3,"n/a"))))</f>
        <v>Substantial</v>
      </c>
      <c r="D6" s="90" t="str">
        <f aca="false">IF(H6&lt;B6,"↑",IF(H6&gt;B6,"↓","↔"))</f>
        <v>↑</v>
      </c>
      <c r="E6" s="91"/>
      <c r="F6" s="91"/>
      <c r="G6" s="92"/>
      <c r="H6" s="93" t="n">
        <v>0</v>
      </c>
      <c r="I6" s="94" t="str">
        <f aca="false">IF(H6&lt;1.5,$L$6,IF(H6&lt;2.5,$L$5,IF(H6&lt;3.5,$L$4,IF(H6&lt;4.5,$L$3,"n/a"))))</f>
        <v>Not at all</v>
      </c>
      <c r="K6" s="95" t="s">
        <v>32</v>
      </c>
      <c r="L6" s="79" t="str">
        <f aca="false">Questionnaire!$N$6</f>
        <v>Not at all</v>
      </c>
      <c r="M6" s="95" t="s">
        <v>33</v>
      </c>
    </row>
    <row r="7" s="95" customFormat="true" ht="13.8" hidden="false" customHeight="false" outlineLevel="0" collapsed="false">
      <c r="A7" s="96" t="str">
        <f aca="false">Questionnaire!$A$11</f>
        <v>1.2 Child Labour</v>
      </c>
      <c r="B7" s="97" t="n">
        <f aca="false">Questionnaire!J14</f>
        <v>3</v>
      </c>
      <c r="C7" s="98" t="str">
        <f aca="false">IF(B7&lt;1.5,$L$6,IF(B7&lt;2.5,$L$5,IF(B7&lt;3.5,$L$4,IF(B7&lt;4.5,$L$3,"n/a"))))</f>
        <v>Substantial</v>
      </c>
      <c r="D7" s="99" t="str">
        <f aca="false">IF(H7&lt;B7,"↑",IF(H7&gt;B7,"↓","↔"))</f>
        <v>↑</v>
      </c>
      <c r="E7" s="91"/>
      <c r="F7" s="91"/>
      <c r="G7" s="100"/>
      <c r="H7" s="101" t="n">
        <v>0</v>
      </c>
      <c r="I7" s="94" t="str">
        <f aca="false">IF(H7&lt;1.5,$L$6,IF(H7&lt;2.5,$L$5,IF(H7&lt;3.5,$L$4,IF(H7&lt;4.5,$L$3,"n/a"))))</f>
        <v>Not at all</v>
      </c>
      <c r="K7" s="95" t="s">
        <v>34</v>
      </c>
      <c r="L7" s="79" t="str">
        <f aca="false">Questionnaire!$N$7</f>
        <v>n/a</v>
      </c>
    </row>
    <row r="8" s="95" customFormat="true" ht="52.2" hidden="false" customHeight="false" outlineLevel="0" collapsed="false">
      <c r="A8" s="96" t="str">
        <f aca="false">Questionnaire!$A$15</f>
        <v>1.3 Job safety</v>
      </c>
      <c r="B8" s="97" t="n">
        <f aca="false">Questionnaire!J17</f>
        <v>2</v>
      </c>
      <c r="C8" s="102" t="str">
        <f aca="false">IF(B8&lt;1.5,$L$6,IF(B8&lt;2.5,$L$5,IF(B8&lt;3.5,$L$4,IF(B8&lt;4.5,$L$3,"n/a"))))</f>
        <v>Moderate/Low</v>
      </c>
      <c r="D8" s="99" t="str">
        <f aca="false">IF(H8&lt;B8,"↑",IF(H8&gt;B8,"↓","↔"))</f>
        <v>↑</v>
      </c>
      <c r="E8" s="103" t="s">
        <v>35</v>
      </c>
      <c r="F8" s="104" t="s">
        <v>36</v>
      </c>
      <c r="G8" s="103" t="s">
        <v>37</v>
      </c>
      <c r="H8" s="101" t="n">
        <v>0</v>
      </c>
      <c r="I8" s="94" t="str">
        <f aca="false">IF(H8&lt;1.5,$L$6,IF(H8&lt;2.5,$L$5,IF(H8&lt;3.5,$L$4,IF(H8&lt;4.5,$L$3,"n/a"))))</f>
        <v>Not at all</v>
      </c>
      <c r="K8" s="95" t="s">
        <v>38</v>
      </c>
      <c r="L8" s="79"/>
    </row>
    <row r="9" s="95" customFormat="true" ht="46.25" hidden="false" customHeight="false" outlineLevel="0" collapsed="false">
      <c r="A9" s="105" t="str">
        <f aca="false">Questionnaire!$A$18</f>
        <v>1.4 Attractiveness</v>
      </c>
      <c r="B9" s="106" t="n">
        <f aca="false">Questionnaire!J21</f>
        <v>2</v>
      </c>
      <c r="C9" s="98" t="str">
        <f aca="false">IF(B9&lt;1.5,$L$6,IF(B9&lt;2.5,$L$5,IF(B9&lt;3.5,$L$4,IF(B9&lt;4.5,$L$3,"n/a"))))</f>
        <v>Moderate/Low</v>
      </c>
      <c r="D9" s="107" t="str">
        <f aca="false">IF(H9&lt;B9,"↑",IF(H9&gt;B9,"↓","↔"))</f>
        <v>↑</v>
      </c>
      <c r="E9" s="108" t="s">
        <v>39</v>
      </c>
      <c r="F9" s="109" t="s">
        <v>40</v>
      </c>
      <c r="G9" s="108" t="s">
        <v>41</v>
      </c>
      <c r="H9" s="110" t="n">
        <v>0</v>
      </c>
      <c r="I9" s="111" t="str">
        <f aca="false">IF(H9&lt;1.5,$L$6,IF(H9&lt;2.5,$L$5,IF(H9&lt;3.5,$L$4,IF(H9&lt;4.5,$L$3,"n/a"))))</f>
        <v>Not at all</v>
      </c>
      <c r="L9" s="79"/>
    </row>
    <row r="10" s="95" customFormat="true" ht="18" hidden="false" customHeight="true" outlineLevel="0" collapsed="false">
      <c r="A10" s="112" t="s">
        <v>42</v>
      </c>
      <c r="B10" s="113" t="n">
        <f aca="false">IF(COUNT(B6:B9)=0,"n/a",(AVERAGE(B6:B9)))</f>
        <v>2.45</v>
      </c>
      <c r="C10" s="114" t="str">
        <f aca="false">IF(B10&lt;1.5,$L$6,IF(B10&lt;2.5,$L$5,IF(B10&lt;3.5,$L$4,IF(B10&lt;4.5,$L$3,"n/a"))))</f>
        <v>Moderate/Low</v>
      </c>
      <c r="D10" s="115" t="str">
        <f aca="false">IF(H10&lt;B10,"↑",IF(H10&gt;B10,"↓","↔"))</f>
        <v>↑</v>
      </c>
      <c r="E10" s="116"/>
      <c r="F10" s="117"/>
      <c r="G10" s="117"/>
      <c r="H10" s="118" t="n">
        <f aca="false">AVERAGE(H6:H9)</f>
        <v>0</v>
      </c>
      <c r="I10" s="119" t="str">
        <f aca="false">IF(H10&lt;1.5,$L$6,IF(H10&lt;2.5,$L$5,IF(H10&lt;3.5,$L$4,IF(H10&lt;4.5,$L$3,"n/a"))))</f>
        <v>Not at all</v>
      </c>
      <c r="O10" s="16"/>
    </row>
    <row r="11" s="95" customFormat="true" ht="15" hidden="false" customHeight="true" outlineLevel="0" collapsed="false">
      <c r="A11" s="120" t="str">
        <f aca="false">Questionnaire!$A$22</f>
        <v>2. LAND &amp; WATER RIGHTS</v>
      </c>
      <c r="B11" s="121"/>
      <c r="C11" s="121"/>
      <c r="D11" s="122"/>
      <c r="E11" s="123"/>
      <c r="F11" s="123"/>
      <c r="G11" s="123"/>
      <c r="H11" s="123"/>
      <c r="I11" s="124"/>
    </row>
    <row r="12" s="95" customFormat="true" ht="18" hidden="false" customHeight="true" outlineLevel="0" collapsed="false">
      <c r="A12" s="125" t="str">
        <f aca="false">Questionnaire!$A$23</f>
        <v>2.1 Adherence to VGGT </v>
      </c>
      <c r="B12" s="126" t="str">
        <f aca="false">Questionnaire!J26</f>
        <v>n/a</v>
      </c>
      <c r="C12" s="127" t="str">
        <f aca="false">IF(B12&lt;1.5,$L$6,IF(B12&lt;2.5,$L$5,IF(B12&lt;3.5,$L$4,IF(B12&lt;4.5,$L$3,"n/a"))))</f>
        <v>n/a</v>
      </c>
      <c r="D12" s="99" t="str">
        <f aca="false">IF(H12&lt;B12,"↑",IF(H12&gt;B12,"↓","↔"))</f>
        <v>↑</v>
      </c>
      <c r="E12" s="128"/>
      <c r="F12" s="92"/>
      <c r="G12" s="92"/>
      <c r="H12" s="93" t="n">
        <v>0</v>
      </c>
      <c r="I12" s="94" t="str">
        <f aca="false">IF(H12&lt;1.5,$L$6,IF(H12&lt;2.5,$L$5,IF(H12&lt;3.5,$L$4,IF(H12&lt;4.5,$L$3,"n/a"))))</f>
        <v>Not at all</v>
      </c>
    </row>
    <row r="13" s="95" customFormat="true" ht="16.5" hidden="false" customHeight="true" outlineLevel="0" collapsed="false">
      <c r="A13" s="129" t="str">
        <f aca="false">Questionnaire!$A$27</f>
        <v>2.2 Transparency, participation and consultation</v>
      </c>
      <c r="B13" s="130" t="str">
        <f aca="false">Questionnaire!J32</f>
        <v>n/a</v>
      </c>
      <c r="C13" s="102" t="str">
        <f aca="false">IF(B13&lt;1.5,$L$6,IF(B13&lt;2.5,$L$5,IF(B13&lt;3.5,$L$4,IF(B13&lt;4.5,$L$3,"n/a"))))</f>
        <v>n/a</v>
      </c>
      <c r="D13" s="99" t="str">
        <f aca="false">IF(H13&lt;B13,"↑",IF(H13&gt;B13,"↓","↔"))</f>
        <v>↑</v>
      </c>
      <c r="E13" s="131"/>
      <c r="F13" s="100"/>
      <c r="G13" s="100"/>
      <c r="H13" s="101" t="n">
        <v>0</v>
      </c>
      <c r="I13" s="94" t="str">
        <f aca="false">IF(H13&lt;1.5,$L$6,IF(H13&lt;2.5,$L$5,IF(H13&lt;3.5,$L$4,IF(H13&lt;4.5,$L$3,"n/a"))))</f>
        <v>Not at all</v>
      </c>
    </row>
    <row r="14" s="95" customFormat="true" ht="18.75" hidden="false" customHeight="true" outlineLevel="0" collapsed="false">
      <c r="A14" s="132" t="str">
        <f aca="false">Questionnaire!$A$33</f>
        <v>2.3  Equity,compensation and justice</v>
      </c>
      <c r="B14" s="133" t="n">
        <f aca="false">Questionnaire!J38</f>
        <v>3</v>
      </c>
      <c r="C14" s="98" t="str">
        <f aca="false">IF(B14&lt;1.5,$L$6,IF(B14&lt;2.5,$L$5,IF(B14&lt;3.5,$L$4,IF(B14&lt;4.5,$L$3,"n/a"))))</f>
        <v>Substantial</v>
      </c>
      <c r="D14" s="107" t="str">
        <f aca="false">IF(H14&lt;B14,"↑",IF(H14&gt;B14,"↓","↔"))</f>
        <v>↑</v>
      </c>
      <c r="E14" s="134"/>
      <c r="F14" s="91"/>
      <c r="G14" s="108" t="s">
        <v>43</v>
      </c>
      <c r="H14" s="110" t="n">
        <v>0</v>
      </c>
      <c r="I14" s="111" t="str">
        <f aca="false">IF(H14&lt;1.5,$L$6,IF(H14&lt;2.5,$L$5,IF(H14&lt;3.5,$L$4,IF(H14&lt;4.5,$L$3,"n/a"))))</f>
        <v>Not at all</v>
      </c>
    </row>
    <row r="15" s="71" customFormat="true" ht="12.75" hidden="false" customHeight="false" outlineLevel="0" collapsed="false">
      <c r="A15" s="135" t="s">
        <v>42</v>
      </c>
      <c r="B15" s="136" t="n">
        <f aca="false">IF(COUNT(B12:B14)=0,"n/a",(AVERAGE(B12:B14)))</f>
        <v>3</v>
      </c>
      <c r="C15" s="137" t="str">
        <f aca="false">IF(B15&lt;1.5,$L$6,IF(B15&lt;2.5,$L$5,IF(B15&lt;3.5,$L$4,IF(B15&lt;4.5,$L$3,"n/a"))))</f>
        <v>Substantial</v>
      </c>
      <c r="D15" s="115" t="str">
        <f aca="false">IF(H15&lt;B15,"↑",IF(H15&gt;B15,"↓","↔"))</f>
        <v>↑</v>
      </c>
      <c r="E15" s="117"/>
      <c r="F15" s="117"/>
      <c r="G15" s="117"/>
      <c r="H15" s="138" t="n">
        <f aca="false">AVERAGE(H12:H14)</f>
        <v>0</v>
      </c>
      <c r="I15" s="119" t="str">
        <f aca="false">IF(H15&lt;1.5,$L$6,IF(H15&lt;2.5,$L$5,IF(H15&lt;3.5,$L$4,IF(H15&lt;4.5,$L$3,"n/a"))))</f>
        <v>Not at all</v>
      </c>
    </row>
    <row r="16" s="95" customFormat="true" ht="15" hidden="false" customHeight="true" outlineLevel="0" collapsed="false">
      <c r="A16" s="139" t="str">
        <f aca="false">Questionnaire!$A$39</f>
        <v>3. GENDER EQUALITY</v>
      </c>
      <c r="B16" s="121"/>
      <c r="C16" s="121"/>
      <c r="D16" s="121"/>
      <c r="E16" s="140"/>
      <c r="F16" s="140"/>
      <c r="G16" s="140"/>
      <c r="H16" s="140"/>
      <c r="I16" s="141"/>
    </row>
    <row r="17" s="95" customFormat="true" ht="81" hidden="false" customHeight="true" outlineLevel="0" collapsed="false">
      <c r="A17" s="142" t="str">
        <f aca="false">Questionnaire!$A$40</f>
        <v>3.1 Economic activities</v>
      </c>
      <c r="B17" s="126" t="n">
        <f aca="false">Questionnaire!J43</f>
        <v>2</v>
      </c>
      <c r="C17" s="127" t="str">
        <f aca="false">IF(B17&lt;1.5,$L$6,IF(B17&lt;2.5,$L$5,IF(B17&lt;3.5,$L$4,IF(B17&lt;4.5,$L$3,"n/a"))))</f>
        <v>Moderate/Low</v>
      </c>
      <c r="D17" s="99" t="str">
        <f aca="false">IF(H17&lt;B17,"↑",IF(H17&gt;B17,"↓","↔"))</f>
        <v>↑</v>
      </c>
      <c r="E17" s="143" t="s">
        <v>44</v>
      </c>
      <c r="F17" s="109" t="s">
        <v>45</v>
      </c>
      <c r="G17" s="144" t="s">
        <v>46</v>
      </c>
      <c r="H17" s="93" t="n">
        <v>0</v>
      </c>
      <c r="I17" s="94" t="str">
        <f aca="false">IF(H17&lt;1.5,$L$6,IF(H17&lt;2.5,$L$5,IF(H17&lt;3.5,$L$4,IF(H17&lt;4.5,$L$3,"n/a"))))</f>
        <v>Not at all</v>
      </c>
    </row>
    <row r="18" s="95" customFormat="true" ht="63" hidden="false" customHeight="true" outlineLevel="0" collapsed="false">
      <c r="A18" s="142" t="str">
        <f aca="false">Questionnaire!$A$44</f>
        <v>3.2 Access to resources and services</v>
      </c>
      <c r="B18" s="130" t="n">
        <f aca="false">Questionnaire!J49</f>
        <v>2</v>
      </c>
      <c r="C18" s="145" t="str">
        <f aca="false">IF(B18&lt;1.5,$L$6,IF(B18&lt;2.5,$L$5,IF(B18&lt;3.5,$L$4,IF(B18&lt;4.5,$L$3,"n/a"))))</f>
        <v>Moderate/Low</v>
      </c>
      <c r="D18" s="99" t="str">
        <f aca="false">IF(H18&lt;B18,"↑",IF(H18&gt;B18,"↓","↔"))</f>
        <v>↑</v>
      </c>
      <c r="E18" s="146" t="s">
        <v>47</v>
      </c>
      <c r="F18" s="109" t="s">
        <v>48</v>
      </c>
      <c r="G18" s="103" t="s">
        <v>49</v>
      </c>
      <c r="H18" s="101" t="n">
        <v>0</v>
      </c>
      <c r="I18" s="94" t="str">
        <f aca="false">IF(H18&lt;1.5,$L$6,IF(H18&lt;2.5,$L$5,IF(H18&lt;3.5,$L$4,IF(H18&lt;4.5,$L$3,"n/a"))))</f>
        <v>Not at all</v>
      </c>
    </row>
    <row r="19" s="95" customFormat="true" ht="57.45" hidden="false" customHeight="false" outlineLevel="0" collapsed="false">
      <c r="A19" s="142" t="str">
        <f aca="false">Questionnaire!$A$50</f>
        <v>3.3 Decision making</v>
      </c>
      <c r="B19" s="130" t="n">
        <f aca="false">Questionnaire!J56</f>
        <v>2.4</v>
      </c>
      <c r="C19" s="102" t="str">
        <f aca="false">IF(B19&lt;1.5,$L$6,IF(B19&lt;2.5,$L$5,IF(B19&lt;3.5,$L$4,IF(B19&lt;4.5,$L$3,"n/a"))))</f>
        <v>Moderate/Low</v>
      </c>
      <c r="D19" s="147" t="str">
        <f aca="false">IF(H19&lt;B19,"↑",IF(H19&gt;B19,"↓","↔"))</f>
        <v>↑</v>
      </c>
      <c r="E19" s="148" t="s">
        <v>50</v>
      </c>
      <c r="F19" s="104" t="s">
        <v>51</v>
      </c>
      <c r="G19" s="149"/>
      <c r="H19" s="150" t="n">
        <v>0</v>
      </c>
      <c r="I19" s="94" t="str">
        <f aca="false">IF(H19&lt;1.5,$L$6,IF(H19&lt;2.5,$L$5,IF(H19&lt;3.5,$L$4,IF(H19&lt;4.5,$L$3,"n/a"))))</f>
        <v>Not at all</v>
      </c>
    </row>
    <row r="20" s="95" customFormat="true" ht="56.25" hidden="false" customHeight="true" outlineLevel="0" collapsed="false">
      <c r="A20" s="142" t="str">
        <f aca="false">Questionnaire!$A$57</f>
        <v>3.4 Leadership and empowerment</v>
      </c>
      <c r="B20" s="130" t="n">
        <f aca="false">Questionnaire!J62</f>
        <v>2.25</v>
      </c>
      <c r="C20" s="98" t="str">
        <f aca="false">IF(B20&lt;1.5,$L$6,IF(B20&lt;2.5,$L$5,IF(B20&lt;3.5,$L$4,IF(B20&lt;4.5,$L$3,"n/a"))))</f>
        <v>Moderate/Low</v>
      </c>
      <c r="D20" s="99" t="str">
        <f aca="false">IF(H20&lt;B20,"↑",IF(H20&gt;B20,"↓","↔"))</f>
        <v>↑</v>
      </c>
      <c r="E20" s="151" t="s">
        <v>52</v>
      </c>
      <c r="F20" s="109" t="s">
        <v>53</v>
      </c>
      <c r="G20" s="152"/>
      <c r="H20" s="101" t="n">
        <v>0</v>
      </c>
      <c r="I20" s="94" t="str">
        <f aca="false">IF(H20&lt;1.5,$L$6,IF(H20&lt;2.5,$L$5,IF(H20&lt;3.5,$L$4,IF(H20&lt;4.5,$L$3,"n/a"))))</f>
        <v>Not at all</v>
      </c>
    </row>
    <row r="21" s="95" customFormat="true" ht="55.5" hidden="false" customHeight="true" outlineLevel="0" collapsed="false">
      <c r="A21" s="153" t="str">
        <f aca="false">Questionnaire!$A$63</f>
        <v>3.5 Hardship and division of labour</v>
      </c>
      <c r="B21" s="133" t="n">
        <f aca="false">Questionnaire!J66</f>
        <v>2</v>
      </c>
      <c r="C21" s="154" t="str">
        <f aca="false">IF(B21&lt;1.5,$L$6,IF(B21&lt;2.5,$L$5,IF(B21&lt;3.5,$L$4,IF(B21&lt;4.5,$L$3,"n/a"))))</f>
        <v>Moderate/Low</v>
      </c>
      <c r="D21" s="107" t="str">
        <f aca="false">IF(H21&lt;B21,"↑",IF(H21&gt;B21,"↓","↔"))</f>
        <v>↑</v>
      </c>
      <c r="E21" s="155" t="s">
        <v>54</v>
      </c>
      <c r="F21" s="109" t="s">
        <v>55</v>
      </c>
      <c r="G21" s="108"/>
      <c r="H21" s="110" t="n">
        <v>0</v>
      </c>
      <c r="I21" s="111" t="str">
        <f aca="false">IF(H21&lt;1.5,$L$6,IF(H21&lt;2.5,$L$5,IF(H21&lt;3.5,$L$4,IF(H21&lt;4.5,$L$3,"n/a"))))</f>
        <v>Not at all</v>
      </c>
    </row>
    <row r="22" s="71" customFormat="true" ht="12.75" hidden="false" customHeight="false" outlineLevel="0" collapsed="false">
      <c r="A22" s="156" t="s">
        <v>42</v>
      </c>
      <c r="B22" s="136" t="n">
        <f aca="false">IF(COUNT(B17:B21)=0,"n/a",(AVERAGE(B17:B21)))</f>
        <v>2.13</v>
      </c>
      <c r="C22" s="157" t="str">
        <f aca="false">IF(B22&lt;1.5,$L$6,IF(B22&lt;2.5,$L$5,IF(B22&lt;3.5,$L$4,IF(B22&lt;4.5,$L$3,"n/a"))))</f>
        <v>Moderate/Low</v>
      </c>
      <c r="D22" s="115" t="str">
        <f aca="false">IF(H22&lt;B22,"↑",IF(H22&gt;B22,"↓","↔"))</f>
        <v>↑</v>
      </c>
      <c r="E22" s="117"/>
      <c r="F22" s="117"/>
      <c r="G22" s="117"/>
      <c r="H22" s="138" t="n">
        <f aca="false">AVERAGE(H17:H21)</f>
        <v>0</v>
      </c>
      <c r="I22" s="119" t="str">
        <f aca="false">IF(H22&lt;1.5,$L$6,IF(H22&lt;2.5,$L$5,IF(H22&lt;3.5,$L$4,IF(H22&lt;4.5,$L$3,"n/a"))))</f>
        <v>Not at all</v>
      </c>
    </row>
    <row r="23" s="95" customFormat="true" ht="15" hidden="false" customHeight="true" outlineLevel="0" collapsed="false">
      <c r="A23" s="158" t="str">
        <f aca="false">Questionnaire!$A$67</f>
        <v>4. FOOD AND NUTRITION SECURITY</v>
      </c>
      <c r="B23" s="121"/>
      <c r="C23" s="121"/>
      <c r="D23" s="121"/>
      <c r="E23" s="159"/>
      <c r="F23" s="159"/>
      <c r="G23" s="159"/>
      <c r="H23" s="159"/>
      <c r="I23" s="160"/>
    </row>
    <row r="24" s="95" customFormat="true" ht="39" hidden="false" customHeight="true" outlineLevel="0" collapsed="false">
      <c r="A24" s="161" t="str">
        <f aca="false">Questionnaire!$A$68</f>
        <v>4.1 Availability of food </v>
      </c>
      <c r="B24" s="126" t="n">
        <f aca="false">Questionnaire!J71</f>
        <v>2.5</v>
      </c>
      <c r="C24" s="127" t="str">
        <f aca="false">IF(B24&lt;1.5,$L$6,IF(B24&lt;2.5,$L$5,IF(B24&lt;3.5,$L$4,IF(B24&lt;4.5,$L$3,"n/a"))))</f>
        <v>Substantial</v>
      </c>
      <c r="D24" s="90" t="str">
        <f aca="false">IF(H24&lt;B24,"↑",IF(H24&gt;B24,"↓","↔"))</f>
        <v>↑</v>
      </c>
      <c r="E24" s="128"/>
      <c r="F24" s="91"/>
      <c r="G24" s="92"/>
      <c r="H24" s="93" t="n">
        <v>0</v>
      </c>
      <c r="I24" s="94" t="str">
        <f aca="false">IF(H24&lt;1.5,$L$6,IF(H24&lt;2.5,$L$5,IF(H24&lt;3.5,$L$4,IF(H24&lt;4.5,$L$3,"n/a"))))</f>
        <v>Not at all</v>
      </c>
    </row>
    <row r="25" s="95" customFormat="true" ht="16.5" hidden="false" customHeight="true" outlineLevel="0" collapsed="false">
      <c r="A25" s="162" t="str">
        <f aca="false">Questionnaire!$A$72</f>
        <v>4.2 Accessibility of food </v>
      </c>
      <c r="B25" s="130" t="n">
        <f aca="false">Questionnaire!J75</f>
        <v>2.5</v>
      </c>
      <c r="C25" s="102" t="str">
        <f aca="false">IF(B25&lt;1.5,$L$6,IF(B25&lt;2.5,$L$5,IF(B25&lt;3.5,$L$4,IF(B25&lt;4.5,$L$3,"n/a"))))</f>
        <v>Substantial</v>
      </c>
      <c r="D25" s="99" t="str">
        <f aca="false">IF(H25&lt;B25,"↑",IF(H25&gt;B25,"↓","↔"))</f>
        <v>↑</v>
      </c>
      <c r="E25" s="131"/>
      <c r="F25" s="91"/>
      <c r="G25" s="100"/>
      <c r="H25" s="101" t="n">
        <v>0</v>
      </c>
      <c r="I25" s="94" t="str">
        <f aca="false">IF(H25&lt;1.5,$L$6,IF(H25&lt;2.5,$L$5,IF(H25&lt;3.5,$L$4,IF(H25&lt;4.5,$L$3,"n/a"))))</f>
        <v>Not at all</v>
      </c>
    </row>
    <row r="26" s="95" customFormat="true" ht="46.25" hidden="false" customHeight="false" outlineLevel="0" collapsed="false">
      <c r="A26" s="163" t="str">
        <f aca="false">Questionnaire!$A$76</f>
        <v>4.3 Utilisation and nutritional adequacy </v>
      </c>
      <c r="B26" s="130" t="n">
        <f aca="false">Questionnaire!J80</f>
        <v>2</v>
      </c>
      <c r="C26" s="102" t="str">
        <f aca="false">IF(B26&lt;1.5,$L$6,IF(B26&lt;2.5,$L$5,IF(B26&lt;3.5,$L$4,IF(B26&lt;4.5,$L$3,"n/a"))))</f>
        <v>Moderate/Low</v>
      </c>
      <c r="D26" s="99" t="str">
        <f aca="false">IF(H26&lt;B26,"↑",IF(H26&gt;B26,"↓","↔"))</f>
        <v>↑</v>
      </c>
      <c r="E26" s="146" t="s">
        <v>56</v>
      </c>
      <c r="F26" s="104" t="s">
        <v>57</v>
      </c>
      <c r="G26" s="100"/>
      <c r="H26" s="101" t="n">
        <v>0</v>
      </c>
      <c r="I26" s="94" t="str">
        <f aca="false">IF(H26&lt;1.5,$L$6,IF(H26&lt;2.5,$L$5,IF(H26&lt;3.5,$L$4,IF(H26&lt;4.5,$L$3,"n/a"))))</f>
        <v>Not at all</v>
      </c>
    </row>
    <row r="27" s="95" customFormat="true" ht="64.9" hidden="false" customHeight="false" outlineLevel="0" collapsed="false">
      <c r="A27" s="164" t="str">
        <f aca="false">Questionnaire!$A$81</f>
        <v>4.4 Stability </v>
      </c>
      <c r="B27" s="133" t="n">
        <f aca="false">Questionnaire!J84</f>
        <v>1.5</v>
      </c>
      <c r="C27" s="98" t="str">
        <f aca="false">IF(B27&lt;1.5,$L$6,IF(B27&lt;2.5,$L$5,IF(B27&lt;3.5,$L$4,IF(B27&lt;4.5,$L$3,"n/a"))))</f>
        <v>Moderate/Low</v>
      </c>
      <c r="D27" s="107" t="str">
        <f aca="false">IF(H27&lt;B27,"↑",IF(H27&gt;B27,"↓","↔"))</f>
        <v>↑</v>
      </c>
      <c r="E27" s="155" t="s">
        <v>58</v>
      </c>
      <c r="F27" s="109" t="s">
        <v>59</v>
      </c>
      <c r="G27" s="108" t="s">
        <v>60</v>
      </c>
      <c r="H27" s="110" t="n">
        <v>0</v>
      </c>
      <c r="I27" s="111" t="str">
        <f aca="false">IF(H27&lt;1.5,$L$6,IF(H27&lt;2.5,$L$5,IF(H27&lt;3.5,$L$4,IF(H27&lt;4.5,$L$3,"n/a"))))</f>
        <v>Not at all</v>
      </c>
    </row>
    <row r="28" s="71" customFormat="true" ht="12.75" hidden="false" customHeight="false" outlineLevel="0" collapsed="false">
      <c r="A28" s="165" t="s">
        <v>42</v>
      </c>
      <c r="B28" s="136" t="n">
        <f aca="false">IF(COUNT(B24:B27)=0,"n/a",(AVERAGE(B24:B27)))</f>
        <v>2.125</v>
      </c>
      <c r="C28" s="137" t="str">
        <f aca="false">IF(B28&lt;1.5,$L$6,IF(B28&lt;2.5,$L$5,IF(B28&lt;3.5,$L$4,IF(B28&lt;4.5,$L$3,"n/a"))))</f>
        <v>Moderate/Low</v>
      </c>
      <c r="D28" s="115" t="str">
        <f aca="false">IF(H28&lt;B28,"↑",IF(H28&gt;B28,"↓","↔"))</f>
        <v>↑</v>
      </c>
      <c r="E28" s="117"/>
      <c r="F28" s="117"/>
      <c r="G28" s="117"/>
      <c r="H28" s="138" t="n">
        <f aca="false">AVERAGE(H24:H27)</f>
        <v>0</v>
      </c>
      <c r="I28" s="119" t="str">
        <f aca="false">IF(H28&lt;1.5,$L$6,IF(H28&lt;2.5,$L$5,IF(H28&lt;3.5,$L$4,IF(H28&lt;4.5,$L$3,"n/a"))))</f>
        <v>Not at all</v>
      </c>
    </row>
    <row r="29" s="71" customFormat="true" ht="12.75" hidden="false" customHeight="false" outlineLevel="0" collapsed="false">
      <c r="A29" s="166" t="str">
        <f aca="false">Questionnaire!$A$85</f>
        <v>5. SOCIAL CAPITAL</v>
      </c>
      <c r="B29" s="167"/>
      <c r="C29" s="168"/>
      <c r="D29" s="168"/>
      <c r="E29" s="169"/>
      <c r="F29" s="169"/>
      <c r="G29" s="169"/>
      <c r="H29" s="170"/>
      <c r="I29" s="171"/>
    </row>
    <row r="30" s="71" customFormat="true" ht="46.25" hidden="false" customHeight="false" outlineLevel="0" collapsed="false">
      <c r="A30" s="172" t="str">
        <f aca="false">Questionnaire!$A$86</f>
        <v>5.1 Strength of producer organisations</v>
      </c>
      <c r="B30" s="173" t="n">
        <f aca="false">Questionnaire!J91</f>
        <v>1.75</v>
      </c>
      <c r="C30" s="89" t="str">
        <f aca="false">IF(B30&lt;1.5,$L$6,IF(B30&lt;2.5,$L$5,IF(B30&lt;3.5,$L$4,IF(B30&lt;4.5,$L$3,"n/a"))))</f>
        <v>Moderate/Low</v>
      </c>
      <c r="D30" s="90" t="str">
        <f aca="false">IF(H30&lt;B30,"↑",IF(H30&gt;B30,"↓","↔"))</f>
        <v>↑</v>
      </c>
      <c r="E30" s="109" t="s">
        <v>61</v>
      </c>
      <c r="F30" s="109" t="s">
        <v>62</v>
      </c>
      <c r="G30" s="108" t="s">
        <v>63</v>
      </c>
      <c r="H30" s="93" t="n">
        <v>0</v>
      </c>
      <c r="I30" s="94" t="str">
        <f aca="false">IF(H30&lt;1.5,$L$6,IF(H30&lt;2.5,$L$5,IF(H30&lt;3.5,$L$4,IF(H30&lt;4.5,$L$3,"n/a"))))</f>
        <v>Not at all</v>
      </c>
    </row>
    <row r="31" s="71" customFormat="true" ht="12.75" hidden="false" customHeight="false" outlineLevel="0" collapsed="false">
      <c r="A31" s="174" t="str">
        <f aca="false">Questionnaire!$A$92</f>
        <v>5.2 Information and confidence</v>
      </c>
      <c r="B31" s="175" t="n">
        <f aca="false">Questionnaire!J95</f>
        <v>2.5</v>
      </c>
      <c r="C31" s="102" t="str">
        <f aca="false">IF(B31&lt;1.5,$L$6,IF(B31&lt;2.5,$L$5,IF(B31&lt;3.5,$L$4,IF(B31&lt;4.5,$L$3,"n/a"))))</f>
        <v>Substantial</v>
      </c>
      <c r="D31" s="145" t="str">
        <f aca="false">IF(H31&lt;B31,"↑",IF(H31&gt;B31,"↓","↔"))</f>
        <v>↑</v>
      </c>
      <c r="E31" s="91"/>
      <c r="F31" s="91"/>
      <c r="G31" s="176"/>
      <c r="H31" s="93" t="n">
        <v>0</v>
      </c>
      <c r="I31" s="94" t="str">
        <f aca="false">IF(H31&lt;1.5,$L$6,IF(H31&lt;2.5,$L$5,IF(H31&lt;3.5,$L$4,IF(H31&lt;4.5,$L$3,"n/a"))))</f>
        <v>Not at all</v>
      </c>
    </row>
    <row r="32" s="71" customFormat="true" ht="45" hidden="false" customHeight="true" outlineLevel="0" collapsed="false">
      <c r="A32" s="177" t="str">
        <f aca="false">Questionnaire!$A$96</f>
        <v>5.3 Social involvement</v>
      </c>
      <c r="B32" s="178" t="n">
        <f aca="false">Questionnaire!J100</f>
        <v>2</v>
      </c>
      <c r="C32" s="98" t="str">
        <f aca="false">IF(B32&lt;1.5,$L$6,IF(B32&lt;2.5,$L$5,IF(B32&lt;3.5,$L$4,IF(B32&lt;4.5,$L$3,"n/a"))))</f>
        <v>Moderate/Low</v>
      </c>
      <c r="D32" s="154" t="str">
        <f aca="false">IF(H32&lt;B32,"↑",IF(H32&gt;B32,"↓","↔"))</f>
        <v>↑</v>
      </c>
      <c r="E32" s="109" t="s">
        <v>64</v>
      </c>
      <c r="F32" s="109" t="s">
        <v>65</v>
      </c>
      <c r="G32" s="179"/>
      <c r="H32" s="110" t="n">
        <v>0</v>
      </c>
      <c r="I32" s="180" t="str">
        <f aca="false">IF(H32&lt;1.5,$L$6,IF(H32&lt;2.5,$L$5,IF(H32&lt;3.5,$L$4,IF(H32&lt;4.5,$L$3,"n/a"))))</f>
        <v>Not at all</v>
      </c>
    </row>
    <row r="33" s="71" customFormat="true" ht="12.75" hidden="false" customHeight="false" outlineLevel="0" collapsed="false">
      <c r="A33" s="181" t="s">
        <v>42</v>
      </c>
      <c r="B33" s="136" t="n">
        <f aca="false">IF(COUNT(B30:B32)=0,"n/a",(AVERAGE(B30:B32)))</f>
        <v>2.08333333333333</v>
      </c>
      <c r="C33" s="137" t="str">
        <f aca="false">IF(B33&lt;1.5,$L$6,IF(B33&lt;2.5,$L$5,IF(B33&lt;3.5,$L$4,IF(B33&lt;4.5,$L$3,"n/a"))))</f>
        <v>Moderate/Low</v>
      </c>
      <c r="D33" s="115" t="str">
        <f aca="false">IF(H33&lt;B33,"↑",IF(H33&gt;B33,"↓","↔"))</f>
        <v>↑</v>
      </c>
      <c r="E33" s="117"/>
      <c r="F33" s="182"/>
      <c r="G33" s="117"/>
      <c r="H33" s="138" t="n">
        <f aca="false">AVERAGE(H30:H32)</f>
        <v>0</v>
      </c>
      <c r="I33" s="183" t="str">
        <f aca="false">IF(H33&lt;1.5,$L$6,IF(H33&lt;2.5,$L$5,IF(H33&lt;3.5,$L$4,IF(H33&lt;4.5,$L$3,"n/a"))))</f>
        <v>Not at all</v>
      </c>
    </row>
    <row r="34" s="95" customFormat="true" ht="15" hidden="false" customHeight="true" outlineLevel="0" collapsed="false">
      <c r="A34" s="184" t="str">
        <f aca="false">Questionnaire!$A$101</f>
        <v>6. LIVING CONDITIONS</v>
      </c>
      <c r="B34" s="185"/>
      <c r="C34" s="186"/>
      <c r="D34" s="186"/>
      <c r="E34" s="187"/>
      <c r="F34" s="187"/>
      <c r="G34" s="187"/>
      <c r="H34" s="188"/>
      <c r="I34" s="189"/>
    </row>
    <row r="35" s="95" customFormat="true" ht="30" hidden="false" customHeight="true" outlineLevel="0" collapsed="false">
      <c r="A35" s="190" t="str">
        <f aca="false">Questionnaire!$A$102</f>
        <v>6.1 Health services</v>
      </c>
      <c r="B35" s="191" t="n">
        <f aca="false">Questionnaire!J106</f>
        <v>3</v>
      </c>
      <c r="C35" s="127" t="str">
        <f aca="false">IF(B35&lt;1.5,$L$6,IF(B35&lt;2.5,$L$5,IF(B35&lt;3.5,$L$4,IF(B35&lt;4.5,$L$3,"n/a"))))</f>
        <v>Substantial</v>
      </c>
      <c r="D35" s="192" t="str">
        <f aca="false">IF(H35&lt;B35,"↑",IF(H35&gt;B35,"↓","↔"))</f>
        <v>↑</v>
      </c>
      <c r="E35" s="91"/>
      <c r="F35" s="91"/>
      <c r="G35" s="128"/>
      <c r="H35" s="193" t="n">
        <v>0</v>
      </c>
      <c r="I35" s="94" t="str">
        <f aca="false">IF(H35&lt;1.5,$L$6,IF(H35&lt;2.5,$L$5,IF(H35&lt;3.5,$L$4,IF(H35&lt;4.5,$L$3,"n/a"))))</f>
        <v>Not at all</v>
      </c>
    </row>
    <row r="36" s="95" customFormat="true" ht="46.5" hidden="false" customHeight="true" outlineLevel="0" collapsed="false">
      <c r="A36" s="194" t="str">
        <f aca="false">Questionnaire!$A$107</f>
        <v>6.2 Housing</v>
      </c>
      <c r="B36" s="130" t="n">
        <f aca="false">Questionnaire!J110</f>
        <v>3</v>
      </c>
      <c r="C36" s="102" t="str">
        <f aca="false">IF(B36&lt;1.5,$L$6,IF(B36&lt;2.5,$L$5,IF(B36&lt;3.5,$L$4,IF(B36&lt;4.5,$L$3,"n/a"))))</f>
        <v>Substantial</v>
      </c>
      <c r="D36" s="102" t="str">
        <f aca="false">IF(H36&lt;B36,"↑",IF(H36&gt;B36,"↓","↔"))</f>
        <v>↑</v>
      </c>
      <c r="E36" s="91"/>
      <c r="F36" s="91"/>
      <c r="G36" s="131"/>
      <c r="H36" s="193" t="n">
        <v>0</v>
      </c>
      <c r="I36" s="94" t="str">
        <f aca="false">IF(H36&lt;1.5,$L$6,IF(H36&lt;2.5,$L$5,IF(H36&lt;3.5,$L$4,IF(H36&lt;4.5,$L$3,"n/a"))))</f>
        <v>Not at all</v>
      </c>
    </row>
    <row r="37" s="95" customFormat="true" ht="54.75" hidden="false" customHeight="true" outlineLevel="0" collapsed="false">
      <c r="A37" s="195" t="str">
        <f aca="false">Questionnaire!$A$111</f>
        <v>6.3 Education and training</v>
      </c>
      <c r="B37" s="191" t="n">
        <f aca="false">Questionnaire!J115</f>
        <v>2.33333333333333</v>
      </c>
      <c r="C37" s="102" t="str">
        <f aca="false">IF(B37&lt;1.5,$L$6,IF(B37&lt;2.5,$L$5,IF(B37&lt;3.5,$L$4,IF(B37&lt;4.5,$L$3,"n/a"))))</f>
        <v>Moderate/Low</v>
      </c>
      <c r="D37" s="192" t="str">
        <f aca="false">IF(H37&lt;B37,"↑",IF(H37&gt;B37,"↓","↔"))</f>
        <v>↑</v>
      </c>
      <c r="E37" s="109" t="s">
        <v>66</v>
      </c>
      <c r="F37" s="109" t="s">
        <v>67</v>
      </c>
      <c r="G37" s="131"/>
      <c r="H37" s="193" t="n">
        <v>0</v>
      </c>
      <c r="I37" s="94" t="str">
        <f aca="false">IF(H37&lt;1.5,$L$6,IF(H37&lt;2.5,$L$5,IF(H37&lt;3.5,$L$4,IF(H37&lt;4.5,$L$3,"n/a"))))</f>
        <v>Not at all</v>
      </c>
    </row>
    <row r="38" s="95" customFormat="true" ht="15" hidden="false" customHeight="true" outlineLevel="0" collapsed="false">
      <c r="A38" s="196" t="str">
        <f aca="false">Questionnaire!$A$116</f>
        <v>6.4 Mobility ??????</v>
      </c>
      <c r="B38" s="133" t="n">
        <f aca="false">Questionnaire!J120</f>
        <v>3</v>
      </c>
      <c r="C38" s="98" t="str">
        <f aca="false">IF(B38&lt;1.5,$L$6,IF(B38&lt;2.5,$L$5,IF(B38&lt;3.5,$L$4,IF(B38&lt;4.5,$L$3,"n/a"))))</f>
        <v>Substantial</v>
      </c>
      <c r="D38" s="154" t="str">
        <f aca="false">IF(H38&lt;B38,"↑",IF(H38&gt;B38,"↓","↔"))</f>
        <v>↑</v>
      </c>
      <c r="E38" s="91"/>
      <c r="F38" s="91"/>
      <c r="G38" s="197"/>
      <c r="H38" s="193" t="n">
        <v>0</v>
      </c>
      <c r="I38" s="111" t="str">
        <f aca="false">IF(H38&lt;1.5,$L$6,IF(H38&lt;2.5,$L$5,IF(H38&lt;3.5,$L$4,IF(H38&lt;4.5,$L$3,"n/a"))))</f>
        <v>Not at all</v>
      </c>
    </row>
    <row r="39" s="71" customFormat="true" ht="12.75" hidden="false" customHeight="false" outlineLevel="0" collapsed="false">
      <c r="A39" s="198" t="s">
        <v>42</v>
      </c>
      <c r="B39" s="113" t="n">
        <f aca="false">IF(COUNT(B35:B38)=0,"n/a",(AVERAGE(B35:B38)))</f>
        <v>2.83333333333333</v>
      </c>
      <c r="C39" s="137" t="str">
        <f aca="false">IF(B39&lt;1.5,$L$6,IF(B39&lt;2.5,$L$5,IF(B39&lt;3.5,$L$4,IF(B39&lt;4.5,$L$3,"n/a"))))</f>
        <v>Substantial</v>
      </c>
      <c r="D39" s="115" t="str">
        <f aca="false">IF(H39&lt;B39,"↑",IF(H39&gt;B39,"↓","↔"))</f>
        <v>↑</v>
      </c>
      <c r="E39" s="117"/>
      <c r="F39" s="117"/>
      <c r="G39" s="117"/>
      <c r="H39" s="138" t="n">
        <f aca="false">AVERAGE(H35:H38)</f>
        <v>0</v>
      </c>
      <c r="I39" s="199" t="str">
        <f aca="false">IF(H39&lt;1.5,$L$6,IF(H39&lt;2.5,$L$5,IF(H39&lt;3.5,$L$4,IF(H39&lt;4.5,$L$3,"n/a"))))</f>
        <v>Not at all</v>
      </c>
    </row>
    <row r="40" customFormat="false" ht="12.75" hidden="false" customHeight="false" outlineLevel="0" collapsed="false">
      <c r="B40" s="200"/>
      <c r="C40" s="201"/>
      <c r="I40" s="201"/>
    </row>
    <row r="41" customFormat="false" ht="12.75" hidden="false" customHeight="false" outlineLevel="0" collapsed="false">
      <c r="C41" s="202"/>
    </row>
    <row r="44" customFormat="false" ht="12.75" hidden="false" customHeight="false" outlineLevel="0" collapsed="false">
      <c r="D44" s="1"/>
      <c r="I44" s="1"/>
    </row>
    <row r="45" customFormat="false" ht="12.75" hidden="false" customHeight="false" outlineLevel="0" collapsed="false">
      <c r="F45" s="203"/>
    </row>
    <row r="46" customFormat="false" ht="12.75" hidden="false" customHeight="false" outlineLevel="0" collapsed="false">
      <c r="B46" s="204"/>
    </row>
    <row r="52" customFormat="false" ht="12.75" hidden="false" customHeight="false" outlineLevel="0" collapsed="false">
      <c r="B52" s="205"/>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11" activePane="bottomLeft" state="frozen"/>
      <selection pane="topLeft" activeCell="A1" activeCellId="0" sqref="A1"/>
      <selection pane="bottomLeft" activeCell="F108" activeCellId="0" sqref="F108"/>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06" width="30.57"/>
    <col collapsed="false" customWidth="true" hidden="false" outlineLevel="0" max="4" min="4" style="207" width="14.43"/>
    <col collapsed="false" customWidth="true" hidden="false" outlineLevel="0" max="6" min="5" style="56" width="7.42"/>
    <col collapsed="false" customWidth="true" hidden="false" outlineLevel="0" max="7" min="7" style="56" width="1.14"/>
    <col collapsed="false" customWidth="true" hidden="false" outlineLevel="0" max="8" min="8" style="56" width="7.42"/>
    <col collapsed="false" customWidth="true" hidden="false" outlineLevel="0" max="9" min="9" style="57" width="12.57"/>
    <col collapsed="false" customWidth="true" hidden="false" outlineLevel="0" max="10" min="10" style="57" width="12.29"/>
    <col collapsed="false" customWidth="true" hidden="false" outlineLevel="0" max="11" min="11" style="1" width="65.86"/>
    <col collapsed="false" customWidth="true" hidden="false" outlineLevel="0" max="12" min="12" style="208"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09" t="s">
        <v>1</v>
      </c>
      <c r="B1" s="210" t="str">
        <f aca="false">Profile!F1</f>
        <v>Maize</v>
      </c>
      <c r="C1" s="65" t="s">
        <v>18</v>
      </c>
      <c r="D1" s="66" t="str">
        <f aca="false">Profile!E2</f>
        <v>Zambia</v>
      </c>
      <c r="E1" s="66"/>
      <c r="F1" s="67" t="s">
        <v>19</v>
      </c>
      <c r="G1" s="211"/>
      <c r="H1" s="212"/>
      <c r="I1" s="213"/>
      <c r="J1" s="68" t="str">
        <f aca="false">Profile!B3</f>
        <v> 17/02 / 2021</v>
      </c>
      <c r="K1" s="214"/>
      <c r="L1" s="215" t="s">
        <v>68</v>
      </c>
    </row>
    <row r="2" s="70" customFormat="true" ht="15" hidden="false" customHeight="true" outlineLevel="0" collapsed="false">
      <c r="A2" s="65" t="s">
        <v>69</v>
      </c>
      <c r="B2" s="65"/>
      <c r="C2" s="216" t="s">
        <v>70</v>
      </c>
      <c r="D2" s="216" t="s">
        <v>11</v>
      </c>
      <c r="E2" s="216" t="s">
        <v>12</v>
      </c>
      <c r="F2" s="65" t="s">
        <v>24</v>
      </c>
      <c r="G2" s="65"/>
      <c r="H2" s="65"/>
      <c r="I2" s="65"/>
      <c r="J2" s="65"/>
      <c r="K2" s="65"/>
      <c r="L2" s="217"/>
      <c r="M2" s="79"/>
    </row>
    <row r="3" s="70" customFormat="true" ht="24.75" hidden="false" customHeight="true" outlineLevel="0" collapsed="false">
      <c r="A3" s="218" t="s">
        <v>71</v>
      </c>
      <c r="B3" s="219"/>
      <c r="C3" s="219"/>
      <c r="D3" s="219"/>
      <c r="E3" s="219"/>
      <c r="F3" s="219"/>
      <c r="G3" s="219"/>
      <c r="H3" s="219"/>
      <c r="I3" s="219"/>
      <c r="J3" s="219"/>
      <c r="K3" s="219"/>
      <c r="L3" s="220"/>
      <c r="N3" s="221" t="s">
        <v>33</v>
      </c>
      <c r="O3" s="70" t="n">
        <v>4.5</v>
      </c>
    </row>
    <row r="4" s="70" customFormat="true" ht="21" hidden="false" customHeight="true" outlineLevel="0" collapsed="false">
      <c r="A4" s="222" t="s">
        <v>72</v>
      </c>
      <c r="B4" s="223"/>
      <c r="C4" s="223"/>
      <c r="D4" s="223"/>
      <c r="E4" s="223"/>
      <c r="F4" s="223"/>
      <c r="G4" s="223"/>
      <c r="H4" s="223"/>
      <c r="I4" s="223"/>
      <c r="J4" s="223"/>
      <c r="K4" s="223"/>
      <c r="L4" s="220"/>
      <c r="N4" s="221" t="s">
        <v>73</v>
      </c>
      <c r="O4" s="70" t="n">
        <v>3.5</v>
      </c>
    </row>
    <row r="5" s="70" customFormat="true" ht="78" hidden="false" customHeight="true" outlineLevel="0" collapsed="false">
      <c r="A5" s="224" t="s">
        <v>74</v>
      </c>
      <c r="B5" s="224"/>
      <c r="C5" s="225" t="s">
        <v>75</v>
      </c>
      <c r="D5" s="226" t="s">
        <v>76</v>
      </c>
      <c r="E5" s="227" t="n">
        <f aca="false">IF(D5=$N$6,1,IF(D5=$N$5,2,IF(D5=$N$4,3,IF(D5=$N$3,4,"n/a"))))</f>
        <v>2</v>
      </c>
      <c r="F5" s="228" t="s">
        <v>77</v>
      </c>
      <c r="G5" s="228"/>
      <c r="H5" s="228"/>
      <c r="I5" s="228"/>
      <c r="J5" s="228"/>
      <c r="K5" s="228"/>
      <c r="L5" s="220"/>
      <c r="N5" s="79" t="s">
        <v>76</v>
      </c>
      <c r="O5" s="71" t="n">
        <v>2.5</v>
      </c>
    </row>
    <row r="6" s="70" customFormat="true" ht="56.25" hidden="false" customHeight="true" outlineLevel="0" collapsed="false">
      <c r="A6" s="224" t="s">
        <v>78</v>
      </c>
      <c r="B6" s="224"/>
      <c r="C6" s="225" t="s">
        <v>79</v>
      </c>
      <c r="D6" s="226" t="s">
        <v>73</v>
      </c>
      <c r="E6" s="227" t="n">
        <f aca="false">IF(D6=$N$6,1,IF(D6=$N$5,2,IF(D6=$N$4,3,IF(D6=$N$3,4,"n/a"))))</f>
        <v>3</v>
      </c>
      <c r="F6" s="228" t="s">
        <v>80</v>
      </c>
      <c r="G6" s="228"/>
      <c r="H6" s="228"/>
      <c r="I6" s="228"/>
      <c r="J6" s="228"/>
      <c r="K6" s="228"/>
      <c r="L6" s="220"/>
      <c r="N6" s="79" t="s">
        <v>81</v>
      </c>
      <c r="O6" s="71" t="n">
        <v>1.5</v>
      </c>
    </row>
    <row r="7" s="70" customFormat="true" ht="65.25" hidden="false" customHeight="true" outlineLevel="0" collapsed="false">
      <c r="A7" s="224" t="s">
        <v>82</v>
      </c>
      <c r="B7" s="224"/>
      <c r="C7" s="225" t="s">
        <v>83</v>
      </c>
      <c r="D7" s="226" t="s">
        <v>76</v>
      </c>
      <c r="E7" s="227" t="n">
        <f aca="false">IF(D7=$N$6,1,IF(D7=$N$5,2,IF(D7=$N$4,3,IF(D7=$N$3,4,"n/a"))))</f>
        <v>2</v>
      </c>
      <c r="F7" s="228" t="s">
        <v>84</v>
      </c>
      <c r="G7" s="228"/>
      <c r="H7" s="228"/>
      <c r="I7" s="228"/>
      <c r="J7" s="228"/>
      <c r="K7" s="228"/>
      <c r="L7" s="220"/>
      <c r="N7" s="221" t="s">
        <v>85</v>
      </c>
    </row>
    <row r="8" s="70" customFormat="true" ht="30" hidden="false" customHeight="true" outlineLevel="0" collapsed="false">
      <c r="A8" s="224" t="s">
        <v>86</v>
      </c>
      <c r="B8" s="224"/>
      <c r="C8" s="225" t="s">
        <v>87</v>
      </c>
      <c r="D8" s="226" t="s">
        <v>33</v>
      </c>
      <c r="E8" s="227" t="n">
        <f aca="false">IF(D8=$N$6,1,IF(D8=$N$5,2,IF(D8=$N$4,3,IF(D8=$N$3,4,"n/a"))))</f>
        <v>4</v>
      </c>
      <c r="F8" s="229" t="s">
        <v>88</v>
      </c>
      <c r="G8" s="229"/>
      <c r="H8" s="229"/>
      <c r="I8" s="229"/>
      <c r="J8" s="229"/>
      <c r="K8" s="229"/>
      <c r="L8" s="220"/>
      <c r="N8" s="79"/>
    </row>
    <row r="9" s="70" customFormat="true" ht="72.75" hidden="false" customHeight="true" outlineLevel="0" collapsed="false">
      <c r="A9" s="230" t="s">
        <v>89</v>
      </c>
      <c r="B9" s="230"/>
      <c r="C9" s="231" t="s">
        <v>90</v>
      </c>
      <c r="D9" s="232" t="s">
        <v>73</v>
      </c>
      <c r="E9" s="233" t="n">
        <f aca="false">IF(D9=$N$6,1,IF(D9=$N$5,2,IF(D9=$N$4,3,IF(D9=$N$3,4,"n/a"))))</f>
        <v>3</v>
      </c>
      <c r="F9" s="234" t="s">
        <v>91</v>
      </c>
      <c r="G9" s="234"/>
      <c r="H9" s="234"/>
      <c r="I9" s="234"/>
      <c r="J9" s="234"/>
      <c r="K9" s="234"/>
      <c r="L9" s="220"/>
      <c r="N9" s="235"/>
    </row>
    <row r="10" s="70" customFormat="true" ht="28.5" hidden="false" customHeight="true" outlineLevel="0" collapsed="false">
      <c r="A10" s="236"/>
      <c r="B10" s="236"/>
      <c r="C10" s="237" t="s">
        <v>92</v>
      </c>
      <c r="D10" s="238" t="str">
        <f aca="false">IF(E10&lt;1.5,$N$6,IF(E10&lt;2.5,$N$5,IF(E10&lt;3.5,$N$4,IF(E10&lt;4.5,$N$3,"n/a"))))</f>
        <v>Substantial</v>
      </c>
      <c r="E10" s="239" t="n">
        <f aca="false">IF(COUNT(E5:E9)=0,"n/a",AVERAGE(E5:E9))</f>
        <v>2.8</v>
      </c>
      <c r="F10" s="240" t="n">
        <f aca="false">E10</f>
        <v>2.8</v>
      </c>
      <c r="G10" s="241"/>
      <c r="H10" s="242" t="s">
        <v>93</v>
      </c>
      <c r="I10" s="243" t="str">
        <f aca="false">D10</f>
        <v>Substantial</v>
      </c>
      <c r="J10" s="244" t="n">
        <f aca="false">IF(I10=$N$7,"n/a",IF(AND(I10=$N$5,D10=$N$6),1.5,IF(AND(I10=$N$4,D10=$N$5),2.5,IF(AND(I10=$N$3,D10=$N$4),3.5,IF(AND(I10=$N$6,D10=$N$5),1.49,IF(AND(I10=$N$5,D10=$N$4),2.49,IF(AND(I10=$N$4,D10=$N$3),3.49,E10)))))))</f>
        <v>2.8</v>
      </c>
      <c r="K10" s="245" t="s">
        <v>94</v>
      </c>
      <c r="L10" s="246"/>
      <c r="N10" s="221"/>
    </row>
    <row r="11" s="70" customFormat="true" ht="20.25" hidden="false" customHeight="true" outlineLevel="0" collapsed="false">
      <c r="A11" s="247" t="s">
        <v>95</v>
      </c>
      <c r="B11" s="248"/>
      <c r="C11" s="249"/>
      <c r="D11" s="250"/>
      <c r="E11" s="250"/>
      <c r="F11" s="250"/>
      <c r="G11" s="250"/>
      <c r="H11" s="250"/>
      <c r="I11" s="250"/>
      <c r="J11" s="250"/>
      <c r="K11" s="250"/>
      <c r="L11" s="220"/>
      <c r="N11" s="221"/>
    </row>
    <row r="12" customFormat="false" ht="45.75" hidden="false" customHeight="true" outlineLevel="0" collapsed="false">
      <c r="A12" s="224" t="s">
        <v>96</v>
      </c>
      <c r="B12" s="224"/>
      <c r="C12" s="225" t="s">
        <v>97</v>
      </c>
      <c r="D12" s="251" t="s">
        <v>73</v>
      </c>
      <c r="E12" s="252" t="n">
        <f aca="false">IF(D12=$N$6,1,IF(D12=$N$5,2,IF(D12=$N$4,3,IF(D12=$N$3,4,"n/a"))))</f>
        <v>3</v>
      </c>
      <c r="F12" s="253" t="s">
        <v>98</v>
      </c>
      <c r="G12" s="253"/>
      <c r="H12" s="253"/>
      <c r="I12" s="253"/>
      <c r="J12" s="253"/>
      <c r="K12" s="253"/>
      <c r="L12" s="254" t="s">
        <v>99</v>
      </c>
      <c r="N12" s="221"/>
    </row>
    <row r="13" customFormat="false" ht="60" hidden="false" customHeight="true" outlineLevel="0" collapsed="false">
      <c r="A13" s="255" t="s">
        <v>100</v>
      </c>
      <c r="B13" s="255"/>
      <c r="C13" s="256" t="s">
        <v>101</v>
      </c>
      <c r="D13" s="257" t="s">
        <v>73</v>
      </c>
      <c r="E13" s="258" t="n">
        <f aca="false">IF(D13=$N$6,1,IF(D13=$N$5,2,IF(D13=$N$4,3,IF(D13=$N$3,4,"n/a"))))</f>
        <v>3</v>
      </c>
      <c r="F13" s="259" t="s">
        <v>102</v>
      </c>
      <c r="G13" s="259"/>
      <c r="H13" s="259"/>
      <c r="I13" s="259"/>
      <c r="J13" s="259"/>
      <c r="K13" s="259"/>
      <c r="L13" s="254" t="s">
        <v>99</v>
      </c>
    </row>
    <row r="14" s="82" customFormat="true" ht="28.5" hidden="false" customHeight="true" outlineLevel="0" collapsed="false">
      <c r="A14" s="260"/>
      <c r="B14" s="260"/>
      <c r="C14" s="237" t="s">
        <v>92</v>
      </c>
      <c r="D14" s="261" t="str">
        <f aca="false">IF(E14&lt;1.5,$N$6,IF(E14&lt;2.5,$N$5,IF(E14&lt;3.5,$N$4,IF(E14&lt;4.5,$N$3,"n/a"))))</f>
        <v>Substantial</v>
      </c>
      <c r="E14" s="262" t="n">
        <f aca="false">IF(COUNT(E12:E13)=0,"n/a",AVERAGE(E12:E13))</f>
        <v>3</v>
      </c>
      <c r="F14" s="263" t="n">
        <f aca="false">E14</f>
        <v>3</v>
      </c>
      <c r="G14" s="241"/>
      <c r="H14" s="264" t="s">
        <v>93</v>
      </c>
      <c r="I14" s="243" t="str">
        <f aca="false">D14</f>
        <v>Substantial</v>
      </c>
      <c r="J14" s="265" t="n">
        <f aca="false">IF(I14=$N$7,"n/a",IF(AND(I14=$N$5,D14=$N$6),1.5,IF(AND(I14=$N$4,D14=$N$5),2.5,IF(AND(I14=$N$3,D14=$N$4),3.5,IF(AND(I14=$N$6,D14=$N$5),1.49,IF(AND(I14=$N$5,D14=$N$4),2.49,IF(AND(I14=$N$4,D14=$N$3),3.49,E14)))))))</f>
        <v>3</v>
      </c>
      <c r="K14" s="266" t="s">
        <v>94</v>
      </c>
      <c r="L14" s="267"/>
      <c r="N14" s="221"/>
    </row>
    <row r="15" customFormat="false" ht="21.75" hidden="false" customHeight="true" outlineLevel="0" collapsed="false">
      <c r="A15" s="268" t="s">
        <v>103</v>
      </c>
      <c r="B15" s="247"/>
      <c r="C15" s="247"/>
      <c r="D15" s="247"/>
      <c r="E15" s="247"/>
      <c r="F15" s="247"/>
      <c r="G15" s="247"/>
      <c r="H15" s="247"/>
      <c r="I15" s="247"/>
      <c r="J15" s="247"/>
      <c r="K15" s="247"/>
      <c r="L15" s="269"/>
      <c r="N15" s="221"/>
    </row>
    <row r="16" customFormat="false" ht="51.75" hidden="false" customHeight="true" outlineLevel="0" collapsed="false">
      <c r="A16" s="230" t="s">
        <v>104</v>
      </c>
      <c r="B16" s="230"/>
      <c r="C16" s="256" t="s">
        <v>105</v>
      </c>
      <c r="D16" s="232" t="s">
        <v>76</v>
      </c>
      <c r="E16" s="270" t="n">
        <f aca="false">IF(D16=$N$6,1,IF(D16=$N$5,2,IF(D16=$N$4,3,IF(D16=$N$3,4,"n/a"))))</f>
        <v>2</v>
      </c>
      <c r="F16" s="228" t="s">
        <v>106</v>
      </c>
      <c r="G16" s="228"/>
      <c r="H16" s="228"/>
      <c r="I16" s="228"/>
      <c r="J16" s="228"/>
      <c r="K16" s="228"/>
      <c r="L16" s="269"/>
    </row>
    <row r="17" s="70" customFormat="true" ht="24.75" hidden="false" customHeight="true" outlineLevel="0" collapsed="false">
      <c r="A17" s="271"/>
      <c r="B17" s="271"/>
      <c r="C17" s="237" t="s">
        <v>92</v>
      </c>
      <c r="D17" s="261" t="str">
        <f aca="false">IF(E17&lt;1.5,$N$6,IF(E17&lt;2.5,$N$5,IF(E17&lt;3.5,$N$4,IF(E17&lt;4.5,$N$3,"n/a"))))</f>
        <v>Moderate/Low</v>
      </c>
      <c r="E17" s="262" t="n">
        <f aca="false">IF(COUNT(E16)=0,"n/a",AVERAGE(E16))</f>
        <v>2</v>
      </c>
      <c r="F17" s="263" t="n">
        <f aca="false">E17</f>
        <v>2</v>
      </c>
      <c r="G17" s="241"/>
      <c r="H17" s="264" t="s">
        <v>93</v>
      </c>
      <c r="I17" s="243" t="str">
        <f aca="false">D17</f>
        <v>Moderate/Low</v>
      </c>
      <c r="J17" s="265" t="n">
        <f aca="false">IF(I17=$N$7,"n/a",IF(AND(I17=$N$5,D17=$N$6),1.5,IF(AND(I17=$N$4,D17=$N$5),2.5,IF(AND(I17=$N$3,D17=$N$4),3.5,IF(AND(I17=$N$6,D17=$N$5),1.49,IF(AND(I17=$N$5,D17=$N$4),2.49,IF(AND(I17=$N$4,D17=$N$3),3.49,E17)))))))</f>
        <v>2</v>
      </c>
      <c r="K17" s="266" t="s">
        <v>94</v>
      </c>
      <c r="L17" s="220"/>
      <c r="N17" s="79"/>
    </row>
    <row r="18" s="272" customFormat="true" ht="21" hidden="false" customHeight="true" outlineLevel="0" collapsed="false">
      <c r="A18" s="247" t="s">
        <v>107</v>
      </c>
      <c r="B18" s="247"/>
      <c r="C18" s="247"/>
      <c r="D18" s="247"/>
      <c r="E18" s="247"/>
      <c r="F18" s="247"/>
      <c r="G18" s="247"/>
      <c r="H18" s="247"/>
      <c r="I18" s="247"/>
      <c r="J18" s="247"/>
      <c r="K18" s="247"/>
      <c r="L18" s="269"/>
      <c r="N18" s="221"/>
    </row>
    <row r="19" s="272" customFormat="true" ht="53.25" hidden="false" customHeight="true" outlineLevel="0" collapsed="false">
      <c r="A19" s="224" t="s">
        <v>108</v>
      </c>
      <c r="B19" s="224"/>
      <c r="C19" s="225" t="s">
        <v>109</v>
      </c>
      <c r="D19" s="226" t="s">
        <v>76</v>
      </c>
      <c r="E19" s="273" t="n">
        <f aca="false">IF(D19=$N$6,1,IF(D19=$N$5,2,IF(D19=$N$4,3,IF(D19=$N$3,4,"n/a"))))</f>
        <v>2</v>
      </c>
      <c r="F19" s="228" t="s">
        <v>110</v>
      </c>
      <c r="G19" s="228"/>
      <c r="H19" s="228"/>
      <c r="I19" s="228"/>
      <c r="J19" s="228"/>
      <c r="K19" s="228"/>
      <c r="L19" s="254" t="s">
        <v>99</v>
      </c>
      <c r="N19" s="221"/>
    </row>
    <row r="20" s="272" customFormat="true" ht="67.5" hidden="false" customHeight="true" outlineLevel="0" collapsed="false">
      <c r="A20" s="255" t="s">
        <v>111</v>
      </c>
      <c r="B20" s="255"/>
      <c r="C20" s="256" t="s">
        <v>112</v>
      </c>
      <c r="D20" s="274" t="s">
        <v>76</v>
      </c>
      <c r="E20" s="233" t="n">
        <f aca="false">IF(D20=$N$6,1,IF(D20=$N$5,2,IF(D20=$N$4,3,IF(D20=$N$3,4,"n/a"))))</f>
        <v>2</v>
      </c>
      <c r="F20" s="275" t="s">
        <v>113</v>
      </c>
      <c r="G20" s="275"/>
      <c r="H20" s="275"/>
      <c r="I20" s="275"/>
      <c r="J20" s="275"/>
      <c r="K20" s="275"/>
      <c r="L20" s="276"/>
      <c r="N20" s="221"/>
    </row>
    <row r="21" s="70" customFormat="true" ht="29.25" hidden="false" customHeight="true" outlineLevel="0" collapsed="false">
      <c r="A21" s="260"/>
      <c r="B21" s="260"/>
      <c r="C21" s="237" t="s">
        <v>92</v>
      </c>
      <c r="D21" s="261" t="str">
        <f aca="false">IF(E21&lt;1.5,$N$6,IF(E21&lt;2.5,$N$5,IF(E21&lt;3.5,$N$4,IF(E21&lt;4.5,$N$3,"n/a"))))</f>
        <v>Moderate/Low</v>
      </c>
      <c r="E21" s="262" t="n">
        <f aca="false">IF(COUNT(E19:E20)=0,"n/a",AVERAGE(E19:E20))</f>
        <v>2</v>
      </c>
      <c r="F21" s="263" t="n">
        <f aca="false">E21</f>
        <v>2</v>
      </c>
      <c r="G21" s="241"/>
      <c r="H21" s="264" t="s">
        <v>93</v>
      </c>
      <c r="I21" s="243" t="str">
        <f aca="false">D21</f>
        <v>Moderate/Low</v>
      </c>
      <c r="J21" s="244" t="n">
        <f aca="false">IF(I21=$N$7,"n/a",IF(AND(I21=$N$5,D21=$N$6),1.5,IF(AND(I21=$N$4,D21=$N$5),2.5,IF(AND(I21=$N$3,D21=$N$4),3.5,IF(AND(I21=$N$6,D21=$N$5),1.49,IF(AND(I21=$N$5,D21=$N$4),2.49,IF(AND(I21=$N$4,D21=$N$3),3.49,E21)))))))</f>
        <v>2</v>
      </c>
      <c r="K21" s="277" t="s">
        <v>94</v>
      </c>
      <c r="L21" s="278"/>
    </row>
    <row r="22" s="70" customFormat="true" ht="22.5" hidden="false" customHeight="true" outlineLevel="0" collapsed="false">
      <c r="A22" s="279" t="s">
        <v>114</v>
      </c>
      <c r="B22" s="280"/>
      <c r="C22" s="280"/>
      <c r="D22" s="281"/>
      <c r="E22" s="281"/>
      <c r="F22" s="281"/>
      <c r="G22" s="281"/>
      <c r="H22" s="281"/>
      <c r="I22" s="281"/>
      <c r="J22" s="281"/>
      <c r="K22" s="281"/>
      <c r="L22" s="220"/>
    </row>
    <row r="23" customFormat="false" ht="21.75" hidden="false" customHeight="true" outlineLevel="0" collapsed="false">
      <c r="A23" s="282" t="s">
        <v>115</v>
      </c>
      <c r="B23" s="283"/>
      <c r="C23" s="283"/>
      <c r="D23" s="283"/>
      <c r="E23" s="283"/>
      <c r="F23" s="283"/>
      <c r="G23" s="283"/>
      <c r="H23" s="283"/>
      <c r="I23" s="283"/>
      <c r="J23" s="283"/>
      <c r="K23" s="283"/>
      <c r="L23" s="254" t="s">
        <v>99</v>
      </c>
    </row>
    <row r="24" customFormat="false" ht="54" hidden="false" customHeight="true" outlineLevel="0" collapsed="false">
      <c r="A24" s="284" t="s">
        <v>116</v>
      </c>
      <c r="B24" s="284"/>
      <c r="C24" s="285" t="s">
        <v>117</v>
      </c>
      <c r="D24" s="286" t="s">
        <v>85</v>
      </c>
      <c r="E24" s="287" t="str">
        <f aca="false">IF(D24=$N$6,1,IF(D24=$N$5,2,IF(D24=$N$4,3,IF(D24=$N$3,4,"n/a"))))</f>
        <v>n/a</v>
      </c>
      <c r="F24" s="253" t="s">
        <v>118</v>
      </c>
      <c r="G24" s="253"/>
      <c r="H24" s="253"/>
      <c r="I24" s="253"/>
      <c r="J24" s="253"/>
      <c r="K24" s="253"/>
      <c r="L24" s="254" t="s">
        <v>99</v>
      </c>
    </row>
    <row r="25" customFormat="false" ht="73.5" hidden="false" customHeight="true" outlineLevel="0" collapsed="false">
      <c r="A25" s="288" t="s">
        <v>119</v>
      </c>
      <c r="B25" s="288"/>
      <c r="C25" s="289" t="s">
        <v>117</v>
      </c>
      <c r="D25" s="290" t="s">
        <v>85</v>
      </c>
      <c r="E25" s="233" t="str">
        <f aca="false">IF(D25=$N$6,1,IF(D25=$N$5,2,IF(D25=$N$4,3,IF(D25=$N$3,4,"n/a"))))</f>
        <v>n/a</v>
      </c>
      <c r="F25" s="275" t="s">
        <v>120</v>
      </c>
      <c r="G25" s="275"/>
      <c r="H25" s="275"/>
      <c r="I25" s="275"/>
      <c r="J25" s="275"/>
      <c r="K25" s="275"/>
      <c r="L25" s="269"/>
    </row>
    <row r="26" customFormat="false" ht="35.25" hidden="false" customHeight="true" outlineLevel="0" collapsed="false">
      <c r="A26" s="291"/>
      <c r="B26" s="291"/>
      <c r="C26" s="292" t="s">
        <v>92</v>
      </c>
      <c r="D26" s="261" t="str">
        <f aca="false">IF(E26&lt;1.5,"Low",IF(E26&lt;2.5,"Moderate",IF(E26&lt;3.5,"Substantial",IF(E26&lt;4.5,"High","n/a"))))</f>
        <v>n/a</v>
      </c>
      <c r="E26" s="262" t="str">
        <f aca="false">IF(COUNT(E24:E25)=0,"n/a",AVERAGE(E24:E25))</f>
        <v>n/a</v>
      </c>
      <c r="F26" s="240" t="str">
        <f aca="false">E26</f>
        <v>n/a</v>
      </c>
      <c r="G26" s="241"/>
      <c r="H26" s="242" t="s">
        <v>93</v>
      </c>
      <c r="I26" s="243" t="str">
        <f aca="false">D26</f>
        <v>n/a</v>
      </c>
      <c r="J26" s="244" t="str">
        <f aca="false">IF(I26=$N$7,"n/a",IF(AND(I26=$N$5,D26=$N$6),1.5,IF(AND(I26=$N$4,D26=$N$5),2.5,IF(AND(I26=$N$3,D26=$N$4),3.5,IF(AND(I26=$N$6,D26=$N$5),1.49,IF(AND(I26=$N$5,D26=$N$4),2.49,IF(AND(I26=$N$4,D26=$N$3),3.49,E26)))))))</f>
        <v>n/a</v>
      </c>
      <c r="K26" s="293" t="s">
        <v>94</v>
      </c>
      <c r="L26" s="269"/>
    </row>
    <row r="27" customFormat="false" ht="20.25" hidden="false" customHeight="true" outlineLevel="0" collapsed="false">
      <c r="A27" s="294" t="s">
        <v>121</v>
      </c>
      <c r="B27" s="295"/>
      <c r="C27" s="296"/>
      <c r="D27" s="297"/>
      <c r="E27" s="297"/>
      <c r="F27" s="297"/>
      <c r="G27" s="297"/>
      <c r="H27" s="297"/>
      <c r="I27" s="297"/>
      <c r="J27" s="297"/>
      <c r="K27" s="297"/>
      <c r="L27" s="269"/>
    </row>
    <row r="28" customFormat="false" ht="30.75" hidden="false" customHeight="true" outlineLevel="0" collapsed="false">
      <c r="A28" s="298" t="s">
        <v>122</v>
      </c>
      <c r="B28" s="298"/>
      <c r="C28" s="285" t="s">
        <v>83</v>
      </c>
      <c r="D28" s="251" t="s">
        <v>85</v>
      </c>
      <c r="E28" s="252" t="str">
        <f aca="false">IF(D28=$N$6,1,IF(D28=$N$5,2,IF(D28=$N$4,3,IF(D28=$N$3,4,"n/a"))))</f>
        <v>n/a</v>
      </c>
      <c r="F28" s="299" t="s">
        <v>123</v>
      </c>
      <c r="G28" s="299"/>
      <c r="H28" s="299"/>
      <c r="I28" s="299"/>
      <c r="J28" s="299"/>
      <c r="K28" s="299"/>
      <c r="L28" s="269"/>
    </row>
    <row r="29" customFormat="false" ht="50.25" hidden="false" customHeight="true" outlineLevel="0" collapsed="false">
      <c r="A29" s="298" t="s">
        <v>124</v>
      </c>
      <c r="B29" s="298"/>
      <c r="C29" s="285" t="s">
        <v>83</v>
      </c>
      <c r="D29" s="226" t="s">
        <v>85</v>
      </c>
      <c r="E29" s="273" t="str">
        <f aca="false">IF(D29=$N$6,1,IF(D29=$N$5,2,IF(D29=$N$4,3,IF(D29=$N$3,4,"n/a"))))</f>
        <v>n/a</v>
      </c>
      <c r="F29" s="228" t="s">
        <v>123</v>
      </c>
      <c r="G29" s="228"/>
      <c r="H29" s="228"/>
      <c r="I29" s="228"/>
      <c r="J29" s="228"/>
      <c r="K29" s="228"/>
      <c r="L29" s="269"/>
    </row>
    <row r="30" s="301" customFormat="true" ht="56.25" hidden="false" customHeight="true" outlineLevel="0" collapsed="false">
      <c r="A30" s="298" t="s">
        <v>125</v>
      </c>
      <c r="B30" s="298"/>
      <c r="C30" s="285" t="s">
        <v>83</v>
      </c>
      <c r="D30" s="226" t="s">
        <v>85</v>
      </c>
      <c r="E30" s="273" t="str">
        <f aca="false">IF(D30=$N$6,1,IF(D30=$N$5,2,IF(D30=$N$4,3,IF(D30=$N$3,4,"n/a"))))</f>
        <v>n/a</v>
      </c>
      <c r="F30" s="300" t="s">
        <v>123</v>
      </c>
      <c r="G30" s="300"/>
      <c r="H30" s="300"/>
      <c r="I30" s="300"/>
      <c r="J30" s="300"/>
      <c r="K30" s="300"/>
      <c r="L30" s="220"/>
    </row>
    <row r="31" s="70" customFormat="true" ht="36" hidden="false" customHeight="true" outlineLevel="0" collapsed="false">
      <c r="A31" s="302" t="s">
        <v>126</v>
      </c>
      <c r="B31" s="302"/>
      <c r="C31" s="285" t="s">
        <v>83</v>
      </c>
      <c r="D31" s="232" t="s">
        <v>85</v>
      </c>
      <c r="E31" s="303" t="str">
        <f aca="false">IF(D31=$N$6,1,IF(D31=$N$5,2,IF(D31=$N$4,3,IF(D31=$N$3,4,"n/a"))))</f>
        <v>n/a</v>
      </c>
      <c r="F31" s="259" t="s">
        <v>123</v>
      </c>
      <c r="G31" s="259"/>
      <c r="H31" s="259"/>
      <c r="I31" s="259"/>
      <c r="J31" s="259"/>
      <c r="K31" s="259"/>
      <c r="L31" s="254" t="s">
        <v>99</v>
      </c>
    </row>
    <row r="32" s="70" customFormat="true" ht="25.5" hidden="false" customHeight="true" outlineLevel="0" collapsed="false">
      <c r="A32" s="304"/>
      <c r="B32" s="305"/>
      <c r="C32" s="292" t="s">
        <v>92</v>
      </c>
      <c r="D32" s="261" t="str">
        <f aca="false">IF(E32&lt;1.5,"Low",IF(E32&lt;2.5,"Moderate",IF(E32&lt;3.5,"Substantial",IF(E32&lt;4.5,"High","n/a"))))</f>
        <v>n/a</v>
      </c>
      <c r="E32" s="262" t="str">
        <f aca="false">IF(COUNT(E28:E31)=0,"n/a",AVERAGE(E28:E31))</f>
        <v>n/a</v>
      </c>
      <c r="F32" s="263" t="str">
        <f aca="false">E32</f>
        <v>n/a</v>
      </c>
      <c r="G32" s="241"/>
      <c r="H32" s="264" t="s">
        <v>93</v>
      </c>
      <c r="I32" s="243" t="str">
        <f aca="false">D32</f>
        <v>n/a</v>
      </c>
      <c r="J32" s="265" t="str">
        <f aca="false">IF(I32=$N$7,"n/a",IF(AND(I32=$N$5,D32=$N$6),1.5,IF(AND(I32=$N$4,D32=$N$5),2.5,IF(AND(I32=$N$3,D32=$N$4),3.5,IF(AND(I32=$N$6,D32=$N$5),1.49,IF(AND(I32=$N$5,D32=$N$4),2.49,IF(AND(I32=$N$4,D32=$N$3),3.49,E32)))))))</f>
        <v>n/a</v>
      </c>
      <c r="K32" s="266" t="s">
        <v>94</v>
      </c>
      <c r="L32" s="220"/>
    </row>
    <row r="33" s="70" customFormat="true" ht="25.5" hidden="false" customHeight="true" outlineLevel="0" collapsed="false">
      <c r="A33" s="306" t="s">
        <v>127</v>
      </c>
      <c r="B33" s="307"/>
      <c r="C33" s="307"/>
      <c r="D33" s="307"/>
      <c r="E33" s="307"/>
      <c r="F33" s="307"/>
      <c r="G33" s="307"/>
      <c r="H33" s="307"/>
      <c r="I33" s="307"/>
      <c r="J33" s="307"/>
      <c r="K33" s="307"/>
      <c r="L33" s="220"/>
    </row>
    <row r="34" s="70" customFormat="true" ht="90" hidden="false" customHeight="true" outlineLevel="0" collapsed="false">
      <c r="A34" s="308" t="s">
        <v>128</v>
      </c>
      <c r="B34" s="308"/>
      <c r="C34" s="285" t="s">
        <v>129</v>
      </c>
      <c r="D34" s="226" t="s">
        <v>73</v>
      </c>
      <c r="E34" s="227" t="n">
        <f aca="false">IF(D34=$N$6,1,IF(D34=$N$5,2,IF(D34=$N$4,3,IF(D34=$N$3,4,"n/a"))))</f>
        <v>3</v>
      </c>
      <c r="F34" s="253" t="s">
        <v>130</v>
      </c>
      <c r="G34" s="253"/>
      <c r="H34" s="253"/>
      <c r="I34" s="253"/>
      <c r="J34" s="253"/>
      <c r="K34" s="253"/>
      <c r="L34" s="254" t="s">
        <v>99</v>
      </c>
    </row>
    <row r="35" s="70" customFormat="true" ht="33" hidden="false" customHeight="true" outlineLevel="0" collapsed="false">
      <c r="A35" s="309" t="s">
        <v>131</v>
      </c>
      <c r="B35" s="309"/>
      <c r="C35" s="285" t="s">
        <v>129</v>
      </c>
      <c r="D35" s="310" t="s">
        <v>85</v>
      </c>
      <c r="E35" s="227" t="str">
        <f aca="false">IF(D35=$N$6,1,IF(D35=$N$5,2,IF(D35=$N$4,3,IF(D35=$N$3,4,"n/a"))))</f>
        <v>n/a</v>
      </c>
      <c r="F35" s="228" t="s">
        <v>123</v>
      </c>
      <c r="G35" s="228"/>
      <c r="H35" s="228"/>
      <c r="I35" s="228"/>
      <c r="J35" s="228"/>
      <c r="K35" s="228"/>
      <c r="L35" s="220"/>
    </row>
    <row r="36" s="70" customFormat="true" ht="60.75" hidden="false" customHeight="true" outlineLevel="0" collapsed="false">
      <c r="A36" s="308" t="s">
        <v>132</v>
      </c>
      <c r="B36" s="308"/>
      <c r="C36" s="311" t="s">
        <v>129</v>
      </c>
      <c r="D36" s="310" t="s">
        <v>85</v>
      </c>
      <c r="E36" s="227" t="str">
        <f aca="false">IF(D36=$N$6,1,IF(D36=$N$5,2,IF(D36=$N$4,3,IF(D36=$N$3,4,"n/a"))))</f>
        <v>n/a</v>
      </c>
      <c r="F36" s="228" t="s">
        <v>123</v>
      </c>
      <c r="G36" s="228"/>
      <c r="H36" s="228"/>
      <c r="I36" s="228"/>
      <c r="J36" s="228"/>
      <c r="K36" s="228"/>
      <c r="L36" s="220"/>
    </row>
    <row r="37" s="70" customFormat="true" ht="60.75" hidden="false" customHeight="true" outlineLevel="0" collapsed="false">
      <c r="A37" s="288" t="s">
        <v>133</v>
      </c>
      <c r="B37" s="288"/>
      <c r="C37" s="312" t="s">
        <v>129</v>
      </c>
      <c r="D37" s="232" t="s">
        <v>85</v>
      </c>
      <c r="E37" s="270" t="str">
        <f aca="false">IF(D37=$N$6,1,IF(D37=$N$5,2,IF(D37=$N$4,3,IF(D37=$N$3,4,"n/a"))))</f>
        <v>n/a</v>
      </c>
      <c r="F37" s="313" t="s">
        <v>123</v>
      </c>
      <c r="G37" s="313"/>
      <c r="H37" s="313"/>
      <c r="I37" s="313"/>
      <c r="J37" s="313"/>
      <c r="K37" s="313"/>
      <c r="L37" s="220"/>
    </row>
    <row r="38" s="70" customFormat="true" ht="25.5" hidden="false" customHeight="true" outlineLevel="0" collapsed="false">
      <c r="A38" s="314"/>
      <c r="B38" s="315"/>
      <c r="C38" s="316" t="s">
        <v>92</v>
      </c>
      <c r="D38" s="261" t="str">
        <f aca="false">IF(E38&lt;1.5,"Low",IF(E38&lt;2.5,"Moderate",IF(E38&lt;3.5,"Substantial",IF(E38&lt;4.5,"High","n/a"))))</f>
        <v>Substantial</v>
      </c>
      <c r="E38" s="262" t="n">
        <f aca="false">IF(COUNT(E34:E37)=0,"n/a",AVERAGE(E34:E37))</f>
        <v>3</v>
      </c>
      <c r="F38" s="263" t="n">
        <f aca="false">E38</f>
        <v>3</v>
      </c>
      <c r="G38" s="241"/>
      <c r="H38" s="264" t="s">
        <v>93</v>
      </c>
      <c r="I38" s="243" t="str">
        <f aca="false">D38</f>
        <v>Substantial</v>
      </c>
      <c r="J38" s="265" t="n">
        <f aca="false">IF(I38=$N$7,"n/a",IF(AND(I38=$N$5,D38=$N$6),1.5,IF(AND(I38=$N$4,D38=$N$5),2.5,IF(AND(I38=$N$3,D38=$N$4),3.5,IF(AND(I38=$N$6,D38=$N$5),1.49,IF(AND(I38=$N$5,D38=$N$4),2.49,IF(AND(I38=$N$4,D38=$N$3),3.49,E38)))))))</f>
        <v>3</v>
      </c>
      <c r="K38" s="266" t="s">
        <v>94</v>
      </c>
      <c r="L38" s="220"/>
    </row>
    <row r="39" s="272" customFormat="true" ht="22.5" hidden="false" customHeight="true" outlineLevel="0" collapsed="false">
      <c r="A39" s="317" t="s">
        <v>134</v>
      </c>
      <c r="B39" s="318"/>
      <c r="C39" s="319"/>
      <c r="D39" s="320"/>
      <c r="E39" s="320"/>
      <c r="F39" s="321"/>
      <c r="G39" s="322"/>
      <c r="H39" s="320"/>
      <c r="I39" s="320"/>
      <c r="J39" s="321"/>
      <c r="K39" s="323"/>
      <c r="L39" s="269"/>
    </row>
    <row r="40" s="272" customFormat="true" ht="22.5" hidden="false" customHeight="true" outlineLevel="0" collapsed="false">
      <c r="A40" s="324" t="s">
        <v>135</v>
      </c>
      <c r="B40" s="325"/>
      <c r="C40" s="325"/>
      <c r="D40" s="325"/>
      <c r="E40" s="325"/>
      <c r="F40" s="325"/>
      <c r="G40" s="325"/>
      <c r="H40" s="325"/>
      <c r="I40" s="325"/>
      <c r="J40" s="325"/>
      <c r="K40" s="325"/>
      <c r="L40" s="269"/>
    </row>
    <row r="41" s="70" customFormat="true" ht="89.25" hidden="false" customHeight="true" outlineLevel="0" collapsed="false">
      <c r="A41" s="326" t="s">
        <v>136</v>
      </c>
      <c r="B41" s="326"/>
      <c r="C41" s="327" t="s">
        <v>137</v>
      </c>
      <c r="D41" s="226" t="s">
        <v>76</v>
      </c>
      <c r="E41" s="273" t="n">
        <f aca="false">IF(D41=$N$6,1,IF(D41=$N$5,2,IF(D41=$N$4,3,IF(D41=$N$3,4,"n/a"))))</f>
        <v>2</v>
      </c>
      <c r="F41" s="328" t="s">
        <v>138</v>
      </c>
      <c r="G41" s="328"/>
      <c r="H41" s="328"/>
      <c r="I41" s="328"/>
      <c r="J41" s="328"/>
      <c r="K41" s="328"/>
      <c r="L41" s="254" t="s">
        <v>99</v>
      </c>
    </row>
    <row r="42" s="70" customFormat="true" ht="51.75" hidden="false" customHeight="true" outlineLevel="0" collapsed="false">
      <c r="A42" s="329" t="s">
        <v>139</v>
      </c>
      <c r="B42" s="329"/>
      <c r="C42" s="330" t="s">
        <v>137</v>
      </c>
      <c r="D42" s="226" t="s">
        <v>76</v>
      </c>
      <c r="E42" s="273" t="n">
        <f aca="false">IF(D42=$N$6,1,IF(D42=$N$5,2,IF(D42=$N$4,3,IF(D42=$N$3,4,"n/a"))))</f>
        <v>2</v>
      </c>
      <c r="F42" s="331" t="s">
        <v>140</v>
      </c>
      <c r="G42" s="331"/>
      <c r="H42" s="331"/>
      <c r="I42" s="331"/>
      <c r="J42" s="331"/>
      <c r="K42" s="331"/>
      <c r="L42" s="220"/>
    </row>
    <row r="43" s="272" customFormat="true" ht="30" hidden="false" customHeight="true" outlineLevel="0" collapsed="false">
      <c r="A43" s="332"/>
      <c r="B43" s="332"/>
      <c r="C43" s="333" t="s">
        <v>92</v>
      </c>
      <c r="D43" s="261" t="str">
        <f aca="false">IF(E43&lt;1.5,"Low",IF(E43&lt;2.5,"Moderate",IF(E43&lt;3.5,"Substantial",IF(E43&lt;4.5,"High","n/a"))))</f>
        <v>Moderate</v>
      </c>
      <c r="E43" s="262" t="n">
        <f aca="false">IF(COUNT(E41:E42)=0,"n/a",AVERAGE(E41:E42))</f>
        <v>2</v>
      </c>
      <c r="F43" s="263" t="n">
        <f aca="false">E43</f>
        <v>2</v>
      </c>
      <c r="G43" s="241"/>
      <c r="H43" s="264" t="s">
        <v>93</v>
      </c>
      <c r="I43" s="243" t="str">
        <f aca="false">D43</f>
        <v>Moderate</v>
      </c>
      <c r="J43" s="265" t="n">
        <f aca="false">IF(I43=$N$7,"n/a",IF(AND(I43=$N$5,D43=$N$6),1.5,IF(AND(I43=$N$4,D43=$N$5),2.5,IF(AND(I43=$N$3,D43=$N$4),3.5,IF(AND(I43=$N$6,D43=$N$5),1.49,IF(AND(I43=$N$5,D43=$N$4),2.49,IF(AND(I43=$N$4,D43=$N$3),3.49,E43)))))))</f>
        <v>2</v>
      </c>
      <c r="K43" s="334" t="s">
        <v>94</v>
      </c>
      <c r="L43" s="335"/>
    </row>
    <row r="44" s="272" customFormat="true" ht="18" hidden="false" customHeight="true" outlineLevel="0" collapsed="false">
      <c r="A44" s="336" t="s">
        <v>141</v>
      </c>
      <c r="B44" s="337"/>
      <c r="C44" s="337"/>
      <c r="D44" s="325"/>
      <c r="E44" s="325"/>
      <c r="F44" s="325"/>
      <c r="G44" s="325"/>
      <c r="H44" s="325"/>
      <c r="I44" s="325"/>
      <c r="J44" s="325"/>
      <c r="K44" s="325"/>
      <c r="L44" s="269"/>
    </row>
    <row r="45" s="70" customFormat="true" ht="27.75" hidden="false" customHeight="true" outlineLevel="0" collapsed="false">
      <c r="A45" s="326" t="s">
        <v>142</v>
      </c>
      <c r="B45" s="326"/>
      <c r="C45" s="327" t="s">
        <v>143</v>
      </c>
      <c r="D45" s="226" t="s">
        <v>76</v>
      </c>
      <c r="E45" s="273" t="n">
        <f aca="false">IF(D45=$N$6,1,IF(D45=$N$5,2,IF(D45=$N$4,3,IF(D45=$N$3,4,"n/a"))))</f>
        <v>2</v>
      </c>
      <c r="F45" s="299" t="s">
        <v>144</v>
      </c>
      <c r="G45" s="299"/>
      <c r="H45" s="299"/>
      <c r="I45" s="299"/>
      <c r="J45" s="299"/>
      <c r="K45" s="299"/>
      <c r="L45" s="220"/>
    </row>
    <row r="46" s="70" customFormat="true" ht="67.5" hidden="false" customHeight="true" outlineLevel="0" collapsed="false">
      <c r="A46" s="326" t="s">
        <v>145</v>
      </c>
      <c r="B46" s="326"/>
      <c r="C46" s="327" t="s">
        <v>143</v>
      </c>
      <c r="D46" s="226" t="s">
        <v>76</v>
      </c>
      <c r="E46" s="273" t="n">
        <f aca="false">IF(D46=$N$6,1,IF(D46=$N$5,2,IF(D46=$N$4,3,IF(D46=$N$3,4,"n/a"))))</f>
        <v>2</v>
      </c>
      <c r="F46" s="338" t="s">
        <v>146</v>
      </c>
      <c r="G46" s="338"/>
      <c r="H46" s="338"/>
      <c r="I46" s="338"/>
      <c r="J46" s="338"/>
      <c r="K46" s="338"/>
      <c r="L46" s="220"/>
    </row>
    <row r="47" s="70" customFormat="true" ht="68.25" hidden="false" customHeight="true" outlineLevel="0" collapsed="false">
      <c r="A47" s="326" t="s">
        <v>147</v>
      </c>
      <c r="B47" s="326"/>
      <c r="C47" s="327" t="s">
        <v>143</v>
      </c>
      <c r="D47" s="226" t="s">
        <v>76</v>
      </c>
      <c r="E47" s="273" t="n">
        <f aca="false">IF(D47=$N$6,1,IF(D47=$N$5,2,IF(D47=$N$4,3,IF(D47=$N$3,4,"n/a"))))</f>
        <v>2</v>
      </c>
      <c r="F47" s="339" t="s">
        <v>148</v>
      </c>
      <c r="G47" s="339"/>
      <c r="H47" s="339"/>
      <c r="I47" s="339"/>
      <c r="J47" s="339"/>
      <c r="K47" s="339"/>
      <c r="L47" s="220"/>
    </row>
    <row r="48" s="70" customFormat="true" ht="66.75" hidden="false" customHeight="true" outlineLevel="0" collapsed="false">
      <c r="A48" s="329" t="s">
        <v>149</v>
      </c>
      <c r="B48" s="329"/>
      <c r="C48" s="327" t="s">
        <v>143</v>
      </c>
      <c r="D48" s="232" t="s">
        <v>76</v>
      </c>
      <c r="E48" s="273" t="n">
        <f aca="false">IF(D48=$N$6,1,IF(D48=$N$5,2,IF(D48=$N$4,3,IF(D48=$N$3,4,"n/a"))))</f>
        <v>2</v>
      </c>
      <c r="F48" s="275" t="s">
        <v>150</v>
      </c>
      <c r="G48" s="275"/>
      <c r="H48" s="275"/>
      <c r="I48" s="275"/>
      <c r="J48" s="275"/>
      <c r="K48" s="275"/>
      <c r="L48" s="220"/>
    </row>
    <row r="49" s="272" customFormat="true" ht="32.25" hidden="false" customHeight="true" outlineLevel="0" collapsed="false">
      <c r="A49" s="332"/>
      <c r="B49" s="332"/>
      <c r="C49" s="333" t="s">
        <v>92</v>
      </c>
      <c r="D49" s="261" t="str">
        <f aca="false">IF(E49&lt;1.5,"Low",IF(E49&lt;2.5,"Moderate",IF(E49&lt;3.5,"Substantial",IF(E49&lt;4.5,"High","n/a"))))</f>
        <v>Moderate</v>
      </c>
      <c r="E49" s="262" t="n">
        <f aca="false">IF(COUNT(E45:E48)=0,"n/a",AVERAGE(E45:E48))</f>
        <v>2</v>
      </c>
      <c r="F49" s="240" t="n">
        <f aca="false">E49</f>
        <v>2</v>
      </c>
      <c r="G49" s="241"/>
      <c r="H49" s="242" t="s">
        <v>93</v>
      </c>
      <c r="I49" s="340" t="str">
        <f aca="false">D49</f>
        <v>Moderate</v>
      </c>
      <c r="J49" s="244" t="n">
        <f aca="false">IF(I49=$N$7,"n/a",IF(AND(I49=$N$5,D49=$N$6),1.5,IF(AND(I49=$N$4,D49=$N$5),2.5,IF(AND(I49=$N$3,D49=$N$4),3.5,IF(AND(I49=$N$6,D49=$N$5),1.49,IF(AND(I49=$N$5,D49=$N$4),2.49,IF(AND(I49=$N$4,D49=$N$3),3.49,E49)))))))</f>
        <v>2</v>
      </c>
      <c r="K49" s="245" t="s">
        <v>94</v>
      </c>
      <c r="L49" s="269"/>
    </row>
    <row r="50" s="272" customFormat="true" ht="22.5" hidden="false" customHeight="true" outlineLevel="0" collapsed="false">
      <c r="A50" s="341" t="s">
        <v>151</v>
      </c>
      <c r="B50" s="342"/>
      <c r="C50" s="343"/>
      <c r="D50" s="343"/>
      <c r="E50" s="344"/>
      <c r="F50" s="345"/>
      <c r="G50" s="345"/>
      <c r="H50" s="345"/>
      <c r="I50" s="345"/>
      <c r="J50" s="345"/>
      <c r="K50" s="345"/>
      <c r="L50" s="269"/>
    </row>
    <row r="51" s="272" customFormat="true" ht="34.5" hidden="false" customHeight="true" outlineLevel="0" collapsed="false">
      <c r="A51" s="329" t="s">
        <v>152</v>
      </c>
      <c r="B51" s="329"/>
      <c r="C51" s="327" t="s">
        <v>153</v>
      </c>
      <c r="D51" s="310" t="s">
        <v>73</v>
      </c>
      <c r="E51" s="346" t="n">
        <f aca="false">IF(D51=$N$6,1,IF(D51=$N$5,2,IF(D51=$N$4,3,IF(D51=$N$3,4,"n/a"))))</f>
        <v>3</v>
      </c>
      <c r="F51" s="299" t="s">
        <v>154</v>
      </c>
      <c r="G51" s="299"/>
      <c r="H51" s="299"/>
      <c r="I51" s="299"/>
      <c r="J51" s="299"/>
      <c r="K51" s="299"/>
      <c r="L51" s="269"/>
    </row>
    <row r="52" s="272" customFormat="true" ht="50.25" hidden="false" customHeight="true" outlineLevel="0" collapsed="false">
      <c r="A52" s="329" t="s">
        <v>155</v>
      </c>
      <c r="B52" s="329"/>
      <c r="C52" s="327" t="s">
        <v>153</v>
      </c>
      <c r="D52" s="310" t="s">
        <v>73</v>
      </c>
      <c r="E52" s="346" t="n">
        <f aca="false">IF(D52=$N$6,1,IF(D52=$N$5,2,IF(D52=$N$4,3,IF(D52=$N$3,4,"n/a"))))</f>
        <v>3</v>
      </c>
      <c r="F52" s="299" t="s">
        <v>156</v>
      </c>
      <c r="G52" s="299"/>
      <c r="H52" s="299"/>
      <c r="I52" s="299"/>
      <c r="J52" s="299"/>
      <c r="K52" s="299"/>
      <c r="L52" s="269"/>
    </row>
    <row r="53" s="272" customFormat="true" ht="51" hidden="false" customHeight="true" outlineLevel="0" collapsed="false">
      <c r="A53" s="326" t="s">
        <v>157</v>
      </c>
      <c r="B53" s="326"/>
      <c r="C53" s="327" t="s">
        <v>153</v>
      </c>
      <c r="D53" s="310" t="s">
        <v>76</v>
      </c>
      <c r="E53" s="346" t="n">
        <f aca="false">IF(D53=$N$6,1,IF(D53=$N$5,2,IF(D53=$N$4,3,IF(D53=$N$3,4,"n/a"))))</f>
        <v>2</v>
      </c>
      <c r="F53" s="299" t="s">
        <v>158</v>
      </c>
      <c r="G53" s="299"/>
      <c r="H53" s="299"/>
      <c r="I53" s="299"/>
      <c r="J53" s="299"/>
      <c r="K53" s="299"/>
      <c r="L53" s="269"/>
    </row>
    <row r="54" s="272" customFormat="true" ht="48.75" hidden="false" customHeight="true" outlineLevel="0" collapsed="false">
      <c r="A54" s="329" t="s">
        <v>159</v>
      </c>
      <c r="B54" s="329"/>
      <c r="C54" s="327" t="s">
        <v>153</v>
      </c>
      <c r="D54" s="226" t="s">
        <v>76</v>
      </c>
      <c r="E54" s="270" t="n">
        <f aca="false">IF(D54=$N$6,1,IF(D54=$N$5,2,IF(D54=$N$4,3,IF(D54=$N$3,4,"n/a"))))</f>
        <v>2</v>
      </c>
      <c r="F54" s="299" t="s">
        <v>160</v>
      </c>
      <c r="G54" s="299"/>
      <c r="H54" s="299"/>
      <c r="I54" s="299"/>
      <c r="J54" s="299"/>
      <c r="K54" s="299"/>
      <c r="L54" s="269"/>
    </row>
    <row r="55" s="272" customFormat="true" ht="61.5" hidden="false" customHeight="true" outlineLevel="0" collapsed="false">
      <c r="A55" s="326" t="s">
        <v>161</v>
      </c>
      <c r="B55" s="326"/>
      <c r="C55" s="327" t="s">
        <v>153</v>
      </c>
      <c r="D55" s="310" t="s">
        <v>76</v>
      </c>
      <c r="E55" s="273" t="n">
        <f aca="false">IF(D55=$N$6,1,IF(D55=$N$5,2,IF(D55=$N$4,3,IF(D55=$N$3,4,"n/a"))))</f>
        <v>2</v>
      </c>
      <c r="F55" s="299" t="s">
        <v>162</v>
      </c>
      <c r="G55" s="299"/>
      <c r="H55" s="299"/>
      <c r="I55" s="299"/>
      <c r="J55" s="299"/>
      <c r="K55" s="299"/>
      <c r="L55" s="269"/>
    </row>
    <row r="56" s="70" customFormat="true" ht="28.5" hidden="false" customHeight="true" outlineLevel="0" collapsed="false">
      <c r="A56" s="347"/>
      <c r="B56" s="347"/>
      <c r="C56" s="333" t="s">
        <v>92</v>
      </c>
      <c r="D56" s="261" t="str">
        <f aca="false">IF(E56&lt;1.5,"Low",IF(E56&lt;2.5,"Moderate",IF(E56&lt;3.5,"Substantial",IF(E56&lt;4.5,"High","n/a"))))</f>
        <v>Moderate</v>
      </c>
      <c r="E56" s="262" t="n">
        <f aca="false">IF(COUNT(E51:E55)=0,"n/a",AVERAGE(E51:E55))</f>
        <v>2.4</v>
      </c>
      <c r="F56" s="263" t="n">
        <f aca="false">E56</f>
        <v>2.4</v>
      </c>
      <c r="G56" s="241"/>
      <c r="H56" s="264" t="s">
        <v>93</v>
      </c>
      <c r="I56" s="243" t="str">
        <f aca="false">D56</f>
        <v>Moderate</v>
      </c>
      <c r="J56" s="265" t="n">
        <f aca="false">IF(I56=$N$7,"n/a",IF(AND(I56=$N$5,D56=$N$6),1.5,IF(AND(I56=$N$4,D56=$N$5),2.5,IF(AND(I56=$N$3,D56=$N$4),3.5,IF(AND(I56=$N$6,D56=$N$5),1.49,IF(AND(I56=$N$5,D56=$N$4),2.49,IF(AND(I56=$N$4,D56=$N$3),3.49,E56)))))))</f>
        <v>2.4</v>
      </c>
      <c r="K56" s="277" t="s">
        <v>94</v>
      </c>
      <c r="L56" s="220"/>
    </row>
    <row r="57" s="70" customFormat="true" ht="19.5" hidden="false" customHeight="true" outlineLevel="0" collapsed="false">
      <c r="A57" s="336" t="s">
        <v>163</v>
      </c>
      <c r="B57" s="337"/>
      <c r="C57" s="348"/>
      <c r="D57" s="349"/>
      <c r="E57" s="349"/>
      <c r="F57" s="349"/>
      <c r="G57" s="349"/>
      <c r="H57" s="349"/>
      <c r="I57" s="349"/>
      <c r="J57" s="349"/>
      <c r="K57" s="349"/>
      <c r="L57" s="220"/>
    </row>
    <row r="58" s="272" customFormat="true" ht="53.25" hidden="false" customHeight="true" outlineLevel="0" collapsed="false">
      <c r="A58" s="326" t="s">
        <v>164</v>
      </c>
      <c r="B58" s="326"/>
      <c r="C58" s="327" t="s">
        <v>153</v>
      </c>
      <c r="D58" s="251" t="s">
        <v>76</v>
      </c>
      <c r="E58" s="270" t="n">
        <f aca="false">IF(D58=$N$6,1,IF(D58=$N$5,2,IF(D58=$N$4,3,IF(D58=$N$3,4,"n/a"))))</f>
        <v>2</v>
      </c>
      <c r="F58" s="350" t="s">
        <v>165</v>
      </c>
      <c r="G58" s="350"/>
      <c r="H58" s="350"/>
      <c r="I58" s="350"/>
      <c r="J58" s="350"/>
      <c r="K58" s="350"/>
      <c r="L58" s="269"/>
    </row>
    <row r="59" s="272" customFormat="true" ht="48.75" hidden="false" customHeight="true" outlineLevel="0" collapsed="false">
      <c r="A59" s="326" t="s">
        <v>166</v>
      </c>
      <c r="B59" s="326"/>
      <c r="C59" s="327" t="s">
        <v>153</v>
      </c>
      <c r="D59" s="226" t="s">
        <v>76</v>
      </c>
      <c r="E59" s="227" t="n">
        <f aca="false">IF(D59=$N$6,1,IF(D59=$N$5,2,IF(D59=$N$4,3,IF(D59=$N$3,4,"n/a"))))</f>
        <v>2</v>
      </c>
      <c r="F59" s="228" t="s">
        <v>167</v>
      </c>
      <c r="G59" s="228"/>
      <c r="H59" s="228"/>
      <c r="I59" s="228"/>
      <c r="J59" s="228"/>
      <c r="K59" s="228"/>
      <c r="L59" s="269"/>
    </row>
    <row r="60" s="272" customFormat="true" ht="91.5" hidden="false" customHeight="true" outlineLevel="0" collapsed="false">
      <c r="A60" s="326" t="s">
        <v>168</v>
      </c>
      <c r="B60" s="326"/>
      <c r="C60" s="327" t="s">
        <v>153</v>
      </c>
      <c r="D60" s="226" t="s">
        <v>73</v>
      </c>
      <c r="E60" s="227" t="n">
        <f aca="false">IF(D60=$N$6,1,IF(D60=$N$5,2,IF(D60=$N$4,3,IF(D60=$N$3,4,"n/a"))))</f>
        <v>3</v>
      </c>
      <c r="F60" s="228" t="s">
        <v>169</v>
      </c>
      <c r="G60" s="228"/>
      <c r="H60" s="228"/>
      <c r="I60" s="228"/>
      <c r="J60" s="228"/>
      <c r="K60" s="228"/>
      <c r="L60" s="351"/>
    </row>
    <row r="61" s="272" customFormat="true" ht="66" hidden="false" customHeight="true" outlineLevel="0" collapsed="false">
      <c r="A61" s="329" t="s">
        <v>170</v>
      </c>
      <c r="B61" s="329"/>
      <c r="C61" s="327" t="s">
        <v>153</v>
      </c>
      <c r="D61" s="274" t="s">
        <v>76</v>
      </c>
      <c r="E61" s="233" t="n">
        <f aca="false">IF(D61=$N$6,1,IF(D61=$N$5,2,IF(D61=$N$4,3,IF(D61=$N$3,4,"n/a"))))</f>
        <v>2</v>
      </c>
      <c r="F61" s="275" t="s">
        <v>171</v>
      </c>
      <c r="G61" s="275"/>
      <c r="H61" s="275"/>
      <c r="I61" s="275"/>
      <c r="J61" s="275"/>
      <c r="K61" s="275"/>
      <c r="L61" s="269"/>
    </row>
    <row r="62" s="70" customFormat="true" ht="28.5" hidden="false" customHeight="true" outlineLevel="0" collapsed="false">
      <c r="A62" s="352"/>
      <c r="B62" s="352"/>
      <c r="C62" s="333" t="s">
        <v>92</v>
      </c>
      <c r="D62" s="261" t="str">
        <f aca="false">IF(E62&lt;1.5,"Low",IF(E62&lt;2.5,"Moderate",IF(E62&lt;3.5,"Substantial",IF(E62&lt;4.5,"High","n/a"))))</f>
        <v>Moderate</v>
      </c>
      <c r="E62" s="262" t="n">
        <f aca="false">IF(COUNT(E58:E61)=0,"n/a",AVERAGE(E58:E61))</f>
        <v>2.25</v>
      </c>
      <c r="F62" s="240" t="n">
        <f aca="false">E62</f>
        <v>2.25</v>
      </c>
      <c r="G62" s="353"/>
      <c r="H62" s="242" t="s">
        <v>93</v>
      </c>
      <c r="I62" s="340" t="str">
        <f aca="false">D62</f>
        <v>Moderate</v>
      </c>
      <c r="J62" s="244" t="n">
        <f aca="false">IF(I62=$N$7,"n/a",IF(AND(I62=$N$5,D62=$N$6),1.5,IF(AND(I62=$N$4,D62=$N$5),2.5,IF(AND(I62=$N$3,D62=$N$4),3.5,IF(AND(I62=$N$6,D62=$N$5),1.49,IF(AND(I62=$N$5,D62=$N$4),2.49,IF(AND(I62=$N$4,D62=$N$3),3.49,E62)))))))</f>
        <v>2.25</v>
      </c>
      <c r="K62" s="293" t="s">
        <v>94</v>
      </c>
      <c r="L62" s="220"/>
    </row>
    <row r="63" s="70" customFormat="true" ht="21.75" hidden="false" customHeight="true" outlineLevel="0" collapsed="false">
      <c r="A63" s="354" t="s">
        <v>172</v>
      </c>
      <c r="B63" s="325"/>
      <c r="C63" s="337"/>
      <c r="D63" s="325"/>
      <c r="E63" s="348"/>
      <c r="F63" s="348"/>
      <c r="G63" s="348"/>
      <c r="H63" s="348"/>
      <c r="I63" s="348"/>
      <c r="J63" s="348"/>
      <c r="K63" s="355"/>
      <c r="L63" s="220"/>
    </row>
    <row r="64" s="360" customFormat="true" ht="95.25" hidden="false" customHeight="true" outlineLevel="0" collapsed="false">
      <c r="A64" s="356" t="s">
        <v>173</v>
      </c>
      <c r="B64" s="356"/>
      <c r="C64" s="327" t="s">
        <v>153</v>
      </c>
      <c r="D64" s="357" t="s">
        <v>76</v>
      </c>
      <c r="E64" s="358" t="n">
        <f aca="false">IF(D64=$N$6,1,IF(D64=$N$5,2,IF(D64=$N$4,3,IF(D64=$N$3,4,"n/a"))))</f>
        <v>2</v>
      </c>
      <c r="F64" s="300" t="s">
        <v>174</v>
      </c>
      <c r="G64" s="300"/>
      <c r="H64" s="300"/>
      <c r="I64" s="300"/>
      <c r="J64" s="300"/>
      <c r="K64" s="300"/>
      <c r="L64" s="359"/>
      <c r="S64" s="361"/>
    </row>
    <row r="65" s="360" customFormat="true" ht="69.75" hidden="false" customHeight="true" outlineLevel="0" collapsed="false">
      <c r="A65" s="362" t="s">
        <v>175</v>
      </c>
      <c r="B65" s="362"/>
      <c r="C65" s="327" t="s">
        <v>153</v>
      </c>
      <c r="D65" s="290" t="s">
        <v>76</v>
      </c>
      <c r="E65" s="273" t="n">
        <f aca="false">IF(D65=$N$6,1,IF(D65=$N$5,2,IF(D65=$N$4,3,IF(D65=$N$3,4,"n/a"))))</f>
        <v>2</v>
      </c>
      <c r="F65" s="275" t="s">
        <v>176</v>
      </c>
      <c r="G65" s="275"/>
      <c r="H65" s="275"/>
      <c r="I65" s="275"/>
      <c r="J65" s="275"/>
      <c r="K65" s="275"/>
      <c r="L65" s="359"/>
      <c r="S65" s="361"/>
    </row>
    <row r="66" s="360" customFormat="true" ht="30" hidden="false" customHeight="true" outlineLevel="0" collapsed="false">
      <c r="A66" s="363"/>
      <c r="B66" s="363"/>
      <c r="C66" s="333" t="s">
        <v>92</v>
      </c>
      <c r="D66" s="261" t="str">
        <f aca="false">IF(E66&lt;1.5,"Low",IF(E66&lt;2.5,"Moderate",IF(E66&lt;3.5,"Substantial",IF(E66&lt;4.5,"High","n/a"))))</f>
        <v>Moderate</v>
      </c>
      <c r="E66" s="262" t="n">
        <f aca="false">IF(COUNT(E64:E65)=0,"n/a",AVERAGE(E64:E65))</f>
        <v>2</v>
      </c>
      <c r="F66" s="240" t="n">
        <f aca="false">E66</f>
        <v>2</v>
      </c>
      <c r="G66" s="241"/>
      <c r="H66" s="242" t="s">
        <v>93</v>
      </c>
      <c r="I66" s="340" t="str">
        <f aca="false">D66</f>
        <v>Moderate</v>
      </c>
      <c r="J66" s="244" t="n">
        <f aca="false">IF(I66=$N$7,"n/a",IF(AND(I66=$N$5,D66=$N$6),1.5,IF(AND(I66=$N$4,D66=$N$5),2.5,IF(AND(I66=$N$3,D66=$N$4),3.5,IF(AND(I66=$N$6,D66=$N$5),1.49,IF(AND(I66=$N$5,D66=$N$4),2.49,IF(AND(I66=$N$4,D66=$N$3),3.49,E66)))))))</f>
        <v>2</v>
      </c>
      <c r="K66" s="364" t="s">
        <v>94</v>
      </c>
      <c r="L66" s="365"/>
      <c r="S66" s="361"/>
    </row>
    <row r="67" s="361" customFormat="true" ht="24.75" hidden="false" customHeight="true" outlineLevel="0" collapsed="false">
      <c r="A67" s="366" t="s">
        <v>177</v>
      </c>
      <c r="B67" s="367"/>
      <c r="C67" s="368"/>
      <c r="D67" s="368"/>
      <c r="E67" s="368"/>
      <c r="F67" s="368"/>
      <c r="G67" s="368"/>
      <c r="H67" s="368"/>
      <c r="I67" s="368"/>
      <c r="J67" s="368"/>
      <c r="K67" s="369"/>
      <c r="L67" s="254" t="s">
        <v>99</v>
      </c>
      <c r="Q67" s="370"/>
    </row>
    <row r="68" s="361" customFormat="true" ht="23.25" hidden="false" customHeight="true" outlineLevel="0" collapsed="false">
      <c r="A68" s="371" t="s">
        <v>178</v>
      </c>
      <c r="B68" s="372"/>
      <c r="C68" s="373"/>
      <c r="D68" s="374"/>
      <c r="E68" s="374"/>
      <c r="F68" s="374"/>
      <c r="G68" s="374"/>
      <c r="H68" s="374"/>
      <c r="I68" s="374"/>
      <c r="J68" s="374"/>
      <c r="K68" s="375"/>
      <c r="L68" s="359"/>
    </row>
    <row r="69" s="361" customFormat="true" ht="66.75" hidden="false" customHeight="true" outlineLevel="0" collapsed="false">
      <c r="A69" s="376" t="s">
        <v>179</v>
      </c>
      <c r="B69" s="376"/>
      <c r="C69" s="377" t="s">
        <v>153</v>
      </c>
      <c r="D69" s="378" t="s">
        <v>73</v>
      </c>
      <c r="E69" s="227" t="n">
        <f aca="false">IF(D69=$N$6,1,IF(D69=$N$5,2,IF(D69=$N$4,3,IF(D69=$N$3,4,"n/a"))))</f>
        <v>3</v>
      </c>
      <c r="F69" s="379" t="s">
        <v>180</v>
      </c>
      <c r="G69" s="379"/>
      <c r="H69" s="379"/>
      <c r="I69" s="379"/>
      <c r="J69" s="379"/>
      <c r="K69" s="379"/>
      <c r="L69" s="254" t="s">
        <v>99</v>
      </c>
    </row>
    <row r="70" s="361" customFormat="true" ht="71.25" hidden="false" customHeight="true" outlineLevel="0" collapsed="false">
      <c r="A70" s="380" t="s">
        <v>181</v>
      </c>
      <c r="B70" s="380"/>
      <c r="C70" s="377" t="s">
        <v>153</v>
      </c>
      <c r="D70" s="290" t="s">
        <v>76</v>
      </c>
      <c r="E70" s="233" t="n">
        <f aca="false">IF(D70=$N$6,1,IF(D70=$N$5,2,IF(D70=$N$4,3,IF(D70=$N$3,4,"n/a"))))</f>
        <v>2</v>
      </c>
      <c r="F70" s="381" t="s">
        <v>182</v>
      </c>
      <c r="G70" s="381"/>
      <c r="H70" s="381"/>
      <c r="I70" s="381"/>
      <c r="J70" s="381"/>
      <c r="K70" s="381"/>
      <c r="L70" s="254" t="s">
        <v>99</v>
      </c>
    </row>
    <row r="71" s="361" customFormat="true" ht="27" hidden="false" customHeight="true" outlineLevel="0" collapsed="false">
      <c r="A71" s="382"/>
      <c r="B71" s="382"/>
      <c r="C71" s="383" t="s">
        <v>92</v>
      </c>
      <c r="D71" s="384" t="str">
        <f aca="false">IF(E71&lt;1.5,"Low",IF(E71&lt;2.5,"Moderate",IF(E71&lt;3.5,"Substantial",IF(E71&lt;4.5,"High","n/a"))))</f>
        <v>Substantial</v>
      </c>
      <c r="E71" s="262" t="n">
        <f aca="false">IF(COUNT(E69:E70)=0,"n/a",AVERAGE(E69:E70))</f>
        <v>2.5</v>
      </c>
      <c r="F71" s="263" t="n">
        <f aca="false">E71</f>
        <v>2.5</v>
      </c>
      <c r="G71" s="241"/>
      <c r="H71" s="264" t="s">
        <v>93</v>
      </c>
      <c r="I71" s="243" t="str">
        <f aca="false">D71</f>
        <v>Substantial</v>
      </c>
      <c r="J71" s="265" t="n">
        <f aca="false">IF(I71=$N$7,"n/a",IF(AND(I71=$N$5,D71=$N$6),1.5,IF(AND(I71=$N$4,D71=$N$5),2.5,IF(AND(I71=$N$3,D71=$N$4),3.5,IF(AND(I71=$N$6,D71=$N$5),1.49,IF(AND(I71=$N$5,D71=$N$4),2.49,IF(AND(I71=$N$4,D71=$N$3),3.49,E71)))))))</f>
        <v>2.5</v>
      </c>
      <c r="K71" s="266" t="s">
        <v>94</v>
      </c>
      <c r="L71" s="359"/>
    </row>
    <row r="72" s="361" customFormat="true" ht="20.25" hidden="false" customHeight="true" outlineLevel="0" collapsed="false">
      <c r="A72" s="385" t="s">
        <v>183</v>
      </c>
      <c r="B72" s="373"/>
      <c r="C72" s="374"/>
      <c r="D72" s="386"/>
      <c r="E72" s="387"/>
      <c r="F72" s="374"/>
      <c r="G72" s="374"/>
      <c r="H72" s="374"/>
      <c r="I72" s="374"/>
      <c r="J72" s="374"/>
      <c r="K72" s="375"/>
      <c r="L72" s="359"/>
    </row>
    <row r="73" s="361" customFormat="true" ht="75" hidden="false" customHeight="true" outlineLevel="0" collapsed="false">
      <c r="A73" s="388" t="s">
        <v>184</v>
      </c>
      <c r="B73" s="388"/>
      <c r="C73" s="377" t="s">
        <v>153</v>
      </c>
      <c r="D73" s="310" t="s">
        <v>76</v>
      </c>
      <c r="E73" s="227" t="n">
        <f aca="false">IF(D73=$N$6,1,IF(D73=$N$5,2,IF(D73=$N$4,3,IF(D73=$N$3,4,"n/a"))))</f>
        <v>2</v>
      </c>
      <c r="F73" s="389" t="s">
        <v>185</v>
      </c>
      <c r="G73" s="389"/>
      <c r="H73" s="389"/>
      <c r="I73" s="389"/>
      <c r="J73" s="389"/>
      <c r="K73" s="389"/>
      <c r="L73" s="254"/>
    </row>
    <row r="74" s="361" customFormat="true" ht="72" hidden="false" customHeight="true" outlineLevel="0" collapsed="false">
      <c r="A74" s="380" t="s">
        <v>186</v>
      </c>
      <c r="B74" s="380"/>
      <c r="C74" s="377" t="s">
        <v>187</v>
      </c>
      <c r="D74" s="232" t="s">
        <v>73</v>
      </c>
      <c r="E74" s="233" t="n">
        <f aca="false">IF(D74=$N$6,1,IF(D74=$N$5,2,IF(D74=$N$4,3,IF(D74=$N$3,4,"n/a"))))</f>
        <v>3</v>
      </c>
      <c r="F74" s="390" t="s">
        <v>188</v>
      </c>
      <c r="G74" s="390"/>
      <c r="H74" s="390"/>
      <c r="I74" s="390"/>
      <c r="J74" s="390"/>
      <c r="K74" s="390"/>
      <c r="L74" s="254" t="s">
        <v>99</v>
      </c>
    </row>
    <row r="75" s="361" customFormat="true" ht="25.5" hidden="false" customHeight="true" outlineLevel="0" collapsed="false">
      <c r="A75" s="391"/>
      <c r="B75" s="391"/>
      <c r="C75" s="392" t="s">
        <v>92</v>
      </c>
      <c r="D75" s="261" t="str">
        <f aca="false">IF(E75&lt;1.5,"Low",IF(E75&lt;2.5,"Moderate",IF(E75&lt;3.5,"Substantial",IF(E75&lt;4.5,"High","n/a"))))</f>
        <v>Substantial</v>
      </c>
      <c r="E75" s="262" t="n">
        <f aca="false">IF(COUNT(E73:E74)=0,"n/a",AVERAGE(E73:E74))</f>
        <v>2.5</v>
      </c>
      <c r="F75" s="240" t="n">
        <f aca="false">E75</f>
        <v>2.5</v>
      </c>
      <c r="G75" s="241"/>
      <c r="H75" s="242" t="s">
        <v>93</v>
      </c>
      <c r="I75" s="340" t="str">
        <f aca="false">D75</f>
        <v>Substantial</v>
      </c>
      <c r="J75" s="244" t="n">
        <f aca="false">IF(I75=$N$7,"n/a",IF(AND(I75=$N$5,D75=$N$6),1.5,IF(AND(I75=$N$4,D75=$N$5),2.5,IF(AND(I75=$N$3,D75=$N$4),3.5,IF(AND(I75=$N$6,D75=$N$5),1.49,IF(AND(I75=$N$5,D75=$N$4),2.49,IF(AND(I75=$N$4,D75=$N$3),3.49,E75)))))))</f>
        <v>2.5</v>
      </c>
      <c r="K75" s="245" t="s">
        <v>94</v>
      </c>
      <c r="L75" s="359"/>
    </row>
    <row r="76" s="361" customFormat="true" ht="21" hidden="false" customHeight="true" outlineLevel="0" collapsed="false">
      <c r="A76" s="371" t="s">
        <v>189</v>
      </c>
      <c r="B76" s="372"/>
      <c r="C76" s="386"/>
      <c r="D76" s="386"/>
      <c r="E76" s="386"/>
      <c r="F76" s="386"/>
      <c r="G76" s="386"/>
      <c r="H76" s="386"/>
      <c r="I76" s="386"/>
      <c r="J76" s="386"/>
      <c r="K76" s="393"/>
      <c r="L76" s="359"/>
    </row>
    <row r="77" s="361" customFormat="true" ht="104.25" hidden="false" customHeight="true" outlineLevel="0" collapsed="false">
      <c r="A77" s="376" t="s">
        <v>190</v>
      </c>
      <c r="B77" s="376"/>
      <c r="C77" s="377" t="s">
        <v>153</v>
      </c>
      <c r="D77" s="310" t="s">
        <v>76</v>
      </c>
      <c r="E77" s="227" t="n">
        <f aca="false">IF(D77=$N$6,1,IF(D77=$N$5,2,IF(D77=$N$4,3,IF(D77=$N$3,4,"n/a"))))</f>
        <v>2</v>
      </c>
      <c r="F77" s="381" t="s">
        <v>191</v>
      </c>
      <c r="G77" s="381"/>
      <c r="H77" s="381"/>
      <c r="I77" s="381"/>
      <c r="J77" s="381"/>
      <c r="K77" s="381"/>
      <c r="L77" s="359"/>
    </row>
    <row r="78" s="361" customFormat="true" ht="87.75" hidden="false" customHeight="true" outlineLevel="0" collapsed="false">
      <c r="A78" s="394" t="s">
        <v>192</v>
      </c>
      <c r="B78" s="394"/>
      <c r="C78" s="377" t="s">
        <v>153</v>
      </c>
      <c r="D78" s="226" t="s">
        <v>76</v>
      </c>
      <c r="E78" s="227" t="n">
        <f aca="false">IF(D78=$N$6,1,IF(D78=$N$5,2,IF(D78=$N$4,3,IF(D78=$N$3,4,"n/a"))))</f>
        <v>2</v>
      </c>
      <c r="F78" s="381" t="s">
        <v>193</v>
      </c>
      <c r="G78" s="381"/>
      <c r="H78" s="381"/>
      <c r="I78" s="381"/>
      <c r="J78" s="381"/>
      <c r="K78" s="381"/>
      <c r="L78" s="254" t="s">
        <v>99</v>
      </c>
    </row>
    <row r="79" s="361" customFormat="true" ht="77.25" hidden="false" customHeight="true" outlineLevel="0" collapsed="false">
      <c r="A79" s="394" t="s">
        <v>194</v>
      </c>
      <c r="B79" s="394"/>
      <c r="C79" s="377" t="s">
        <v>153</v>
      </c>
      <c r="D79" s="232" t="s">
        <v>76</v>
      </c>
      <c r="E79" s="233" t="n">
        <f aca="false">IF(D79=$N$6,1,IF(D79=$N$5,2,IF(D79=$N$4,3,IF(D79=$N$3,4,"n/a"))))</f>
        <v>2</v>
      </c>
      <c r="F79" s="381" t="s">
        <v>195</v>
      </c>
      <c r="G79" s="381"/>
      <c r="H79" s="381"/>
      <c r="I79" s="381"/>
      <c r="J79" s="381"/>
      <c r="K79" s="381"/>
      <c r="L79" s="254" t="s">
        <v>99</v>
      </c>
    </row>
    <row r="80" s="361" customFormat="true" ht="27.75" hidden="false" customHeight="true" outlineLevel="0" collapsed="false">
      <c r="A80" s="391"/>
      <c r="B80" s="391"/>
      <c r="C80" s="392" t="s">
        <v>92</v>
      </c>
      <c r="D80" s="261" t="str">
        <f aca="false">IF(E80&lt;1.5,"Low",IF(E80&lt;2.5,"Moderate",IF(E80&lt;3.5,"Substantial",IF(E80&lt;4.5,"High","n/a"))))</f>
        <v>Moderate</v>
      </c>
      <c r="E80" s="262" t="n">
        <f aca="false">IF(COUNT(E77:E79)=0,"n/a",AVERAGE(E77:E79))</f>
        <v>2</v>
      </c>
      <c r="F80" s="263" t="n">
        <f aca="false">E80</f>
        <v>2</v>
      </c>
      <c r="G80" s="241"/>
      <c r="H80" s="264" t="s">
        <v>93</v>
      </c>
      <c r="I80" s="243" t="str">
        <f aca="false">D80</f>
        <v>Moderate</v>
      </c>
      <c r="J80" s="265" t="n">
        <f aca="false">IF(I80=$N$7,"n/a",IF(AND(I80=$N$5,D80=$N$6),1.5,IF(AND(I80=$N$4,D80=$N$5),2.5,IF(AND(I80=$N$3,D80=$N$4),3.5,IF(AND(I80=$N$6,D80=$N$5),1.49,IF(AND(I80=$N$5,D80=$N$4),2.49,IF(AND(I80=$N$4,D80=$N$3),3.49,E80)))))))</f>
        <v>2</v>
      </c>
      <c r="K80" s="277" t="s">
        <v>94</v>
      </c>
      <c r="L80" s="359"/>
    </row>
    <row r="81" s="361" customFormat="true" ht="21" hidden="false" customHeight="true" outlineLevel="0" collapsed="false">
      <c r="A81" s="395" t="s">
        <v>196</v>
      </c>
      <c r="B81" s="386"/>
      <c r="C81" s="386"/>
      <c r="D81" s="386"/>
      <c r="E81" s="386"/>
      <c r="F81" s="386"/>
      <c r="G81" s="386"/>
      <c r="H81" s="386"/>
      <c r="I81" s="386"/>
      <c r="J81" s="386"/>
      <c r="K81" s="393"/>
      <c r="L81" s="359"/>
    </row>
    <row r="82" s="361" customFormat="true" ht="81" hidden="false" customHeight="true" outlineLevel="0" collapsed="false">
      <c r="A82" s="376" t="s">
        <v>197</v>
      </c>
      <c r="B82" s="376"/>
      <c r="C82" s="396"/>
      <c r="D82" s="310" t="s">
        <v>81</v>
      </c>
      <c r="E82" s="227" t="n">
        <f aca="false">IF(D82=$N$6,1,IF(D82=$N$5,2,IF(D82=$N$4,3,IF(D82=$N$3,4,"n/a"))))</f>
        <v>1</v>
      </c>
      <c r="F82" s="379" t="s">
        <v>198</v>
      </c>
      <c r="G82" s="379"/>
      <c r="H82" s="379"/>
      <c r="I82" s="379"/>
      <c r="J82" s="379"/>
      <c r="K82" s="379"/>
      <c r="L82" s="359"/>
    </row>
    <row r="83" s="361" customFormat="true" ht="57.75" hidden="false" customHeight="true" outlineLevel="0" collapsed="false">
      <c r="A83" s="380" t="s">
        <v>199</v>
      </c>
      <c r="B83" s="380"/>
      <c r="C83" s="397"/>
      <c r="D83" s="232" t="s">
        <v>76</v>
      </c>
      <c r="E83" s="233" t="n">
        <f aca="false">IF(D83=$N$6,1,IF(D83=$N$5,2,IF(D83=$N$4,3,IF(D83=$N$3,4,"n/a"))))</f>
        <v>2</v>
      </c>
      <c r="F83" s="390" t="s">
        <v>200</v>
      </c>
      <c r="G83" s="390"/>
      <c r="H83" s="390"/>
      <c r="I83" s="390"/>
      <c r="J83" s="390"/>
      <c r="K83" s="390"/>
      <c r="L83" s="254" t="s">
        <v>99</v>
      </c>
      <c r="Q83" s="398"/>
    </row>
    <row r="84" s="361" customFormat="true" ht="26.25" hidden="false" customHeight="true" outlineLevel="0" collapsed="false">
      <c r="A84" s="399"/>
      <c r="B84" s="400"/>
      <c r="C84" s="383" t="s">
        <v>92</v>
      </c>
      <c r="D84" s="261" t="str">
        <f aca="false">IF(E84&lt;1.5,"Low",IF(E84&lt;2.5,"Moderate",IF(E84&lt;3.5,"Substantial",IF(E84&lt;4.5,"High","n/a"))))</f>
        <v>Moderate</v>
      </c>
      <c r="E84" s="262" t="n">
        <f aca="false">IF(COUNT(E82:E83)=0,"n/a",AVERAGE(E82:E83))</f>
        <v>1.5</v>
      </c>
      <c r="F84" s="240" t="n">
        <f aca="false">E84</f>
        <v>1.5</v>
      </c>
      <c r="G84" s="401"/>
      <c r="H84" s="402" t="s">
        <v>93</v>
      </c>
      <c r="I84" s="340" t="str">
        <f aca="false">D84</f>
        <v>Moderate</v>
      </c>
      <c r="J84" s="244" t="n">
        <f aca="false">IF(I84=$N$7,"n/a",IF(AND(I84=$N$5,D84=$N$6),1.5,IF(AND(I84=$N$4,D84=$N$5),2.5,IF(AND(I84=$N$3,D84=$N$4),3.5,IF(AND(I84=$N$6,D84=$N$5),1.49,IF(AND(I84=$N$5,D84=$N$4),2.49,IF(AND(I84=$N$4,D84=$N$3),3.49,E84)))))))</f>
        <v>1.5</v>
      </c>
      <c r="K84" s="293" t="s">
        <v>94</v>
      </c>
      <c r="L84" s="359"/>
      <c r="Q84" s="403"/>
    </row>
    <row r="85" s="361" customFormat="true" ht="26.25" hidden="false" customHeight="true" outlineLevel="0" collapsed="false">
      <c r="A85" s="404" t="s">
        <v>201</v>
      </c>
      <c r="B85" s="405"/>
      <c r="C85" s="405"/>
      <c r="D85" s="405"/>
      <c r="E85" s="405"/>
      <c r="F85" s="405"/>
      <c r="G85" s="405"/>
      <c r="H85" s="405"/>
      <c r="I85" s="405"/>
      <c r="J85" s="405"/>
      <c r="K85" s="405"/>
      <c r="L85" s="359"/>
      <c r="Q85" s="403"/>
    </row>
    <row r="86" s="361" customFormat="true" ht="21.75" hidden="false" customHeight="true" outlineLevel="0" collapsed="false">
      <c r="A86" s="406" t="s">
        <v>202</v>
      </c>
      <c r="B86" s="407"/>
      <c r="C86" s="407"/>
      <c r="D86" s="407"/>
      <c r="E86" s="407"/>
      <c r="F86" s="407"/>
      <c r="G86" s="407"/>
      <c r="H86" s="407"/>
      <c r="I86" s="407"/>
      <c r="J86" s="407"/>
      <c r="K86" s="408"/>
      <c r="L86" s="359"/>
      <c r="Q86" s="403"/>
    </row>
    <row r="87" s="361" customFormat="true" ht="65.25" hidden="false" customHeight="true" outlineLevel="0" collapsed="false">
      <c r="A87" s="409" t="s">
        <v>203</v>
      </c>
      <c r="B87" s="409"/>
      <c r="C87" s="410" t="s">
        <v>204</v>
      </c>
      <c r="D87" s="378" t="s">
        <v>76</v>
      </c>
      <c r="E87" s="411" t="n">
        <f aca="false">IF(D87=$N$6,1,IF(D87=$N$5,2,IF(D87=$N$4,3,IF(D87=$N$3,4,"n/a"))))</f>
        <v>2</v>
      </c>
      <c r="F87" s="379" t="s">
        <v>205</v>
      </c>
      <c r="G87" s="379"/>
      <c r="H87" s="379"/>
      <c r="I87" s="379"/>
      <c r="J87" s="379"/>
      <c r="K87" s="379"/>
      <c r="L87" s="359"/>
      <c r="Q87" s="403"/>
    </row>
    <row r="88" s="361" customFormat="true" ht="56.25" hidden="false" customHeight="true" outlineLevel="0" collapsed="false">
      <c r="A88" s="409" t="s">
        <v>206</v>
      </c>
      <c r="B88" s="409"/>
      <c r="C88" s="410" t="s">
        <v>204</v>
      </c>
      <c r="D88" s="378" t="s">
        <v>76</v>
      </c>
      <c r="E88" s="411" t="n">
        <f aca="false">IF(D88=$N$6,1,IF(D88=$N$5,2,IF(D88=$N$4,3,IF(D88=$N$3,4,"n/a"))))</f>
        <v>2</v>
      </c>
      <c r="F88" s="379" t="s">
        <v>207</v>
      </c>
      <c r="G88" s="379"/>
      <c r="H88" s="379"/>
      <c r="I88" s="379"/>
      <c r="J88" s="379"/>
      <c r="K88" s="379"/>
      <c r="L88" s="254" t="s">
        <v>99</v>
      </c>
      <c r="Q88" s="403"/>
    </row>
    <row r="89" s="361" customFormat="true" ht="64.5" hidden="false" customHeight="true" outlineLevel="0" collapsed="false">
      <c r="A89" s="409" t="s">
        <v>208</v>
      </c>
      <c r="B89" s="409"/>
      <c r="C89" s="410" t="s">
        <v>204</v>
      </c>
      <c r="D89" s="378" t="s">
        <v>76</v>
      </c>
      <c r="E89" s="411" t="n">
        <f aca="false">IF(D89=$N$6,1,IF(D89=$N$5,2,IF(D89=$N$4,3,IF(D89=$N$3,4,"n/a"))))</f>
        <v>2</v>
      </c>
      <c r="F89" s="379" t="s">
        <v>209</v>
      </c>
      <c r="G89" s="379"/>
      <c r="H89" s="379"/>
      <c r="I89" s="379"/>
      <c r="J89" s="379"/>
      <c r="K89" s="379"/>
      <c r="L89" s="359"/>
      <c r="Q89" s="403"/>
    </row>
    <row r="90" s="361" customFormat="true" ht="75" hidden="false" customHeight="true" outlineLevel="0" collapsed="false">
      <c r="A90" s="409" t="s">
        <v>210</v>
      </c>
      <c r="B90" s="409"/>
      <c r="C90" s="410" t="s">
        <v>204</v>
      </c>
      <c r="D90" s="378" t="s">
        <v>81</v>
      </c>
      <c r="E90" s="411" t="n">
        <f aca="false">IF(D90=$N$6,1,IF(D90=$N$5,2,IF(D90=$N$4,3,IF(D90=$N$3,4,"n/a"))))</f>
        <v>1</v>
      </c>
      <c r="F90" s="379" t="s">
        <v>211</v>
      </c>
      <c r="G90" s="379"/>
      <c r="H90" s="379"/>
      <c r="I90" s="379"/>
      <c r="J90" s="379"/>
      <c r="K90" s="379"/>
      <c r="L90" s="359"/>
      <c r="Q90" s="403"/>
    </row>
    <row r="91" s="361" customFormat="true" ht="26.25" hidden="false" customHeight="true" outlineLevel="0" collapsed="false">
      <c r="A91" s="412"/>
      <c r="B91" s="412"/>
      <c r="C91" s="413" t="s">
        <v>92</v>
      </c>
      <c r="D91" s="261" t="str">
        <f aca="false">IF(E91&lt;1.5,"Low",IF(E91&lt;2.5,"Moderate",IF(E91&lt;3.5,"Substantial",IF(E91&lt;4.5,"High","n/a"))))</f>
        <v>Moderate</v>
      </c>
      <c r="E91" s="262" t="n">
        <f aca="false">IF(COUNT(E87:E90)=0,"n/a",AVERAGE(E87:E90))</f>
        <v>1.75</v>
      </c>
      <c r="F91" s="263" t="n">
        <f aca="false">E91</f>
        <v>1.75</v>
      </c>
      <c r="G91" s="401"/>
      <c r="H91" s="414" t="s">
        <v>93</v>
      </c>
      <c r="I91" s="243" t="str">
        <f aca="false">D91</f>
        <v>Moderate</v>
      </c>
      <c r="J91" s="265" t="n">
        <f aca="false">IF(I91=$N$7,"n/a",IF(AND(I91=$N$5,D91=$N$6),1.5,IF(AND(I91=$N$4,D91=$N$5),2.5,IF(AND(I91=$N$3,D91=$N$4),3.5,IF(AND(I91=$N$6,D91=$N$5),1.49,IF(AND(I91=$N$5,D91=$N$4),2.49,IF(AND(I91=$N$4,D91=$N$3),3.49,E91)))))))</f>
        <v>1.75</v>
      </c>
      <c r="K91" s="277" t="s">
        <v>94</v>
      </c>
      <c r="L91" s="359"/>
      <c r="Q91" s="403"/>
    </row>
    <row r="92" s="361" customFormat="true" ht="21" hidden="false" customHeight="true" outlineLevel="0" collapsed="false">
      <c r="A92" s="406" t="s">
        <v>212</v>
      </c>
      <c r="B92" s="407"/>
      <c r="C92" s="407"/>
      <c r="D92" s="407"/>
      <c r="E92" s="407"/>
      <c r="F92" s="407"/>
      <c r="G92" s="407"/>
      <c r="H92" s="407"/>
      <c r="I92" s="407"/>
      <c r="J92" s="407"/>
      <c r="K92" s="408"/>
      <c r="L92" s="359"/>
      <c r="Q92" s="403"/>
    </row>
    <row r="93" s="361" customFormat="true" ht="79.5" hidden="false" customHeight="true" outlineLevel="0" collapsed="false">
      <c r="A93" s="409" t="s">
        <v>213</v>
      </c>
      <c r="B93" s="409"/>
      <c r="C93" s="410" t="s">
        <v>204</v>
      </c>
      <c r="D93" s="310" t="s">
        <v>73</v>
      </c>
      <c r="E93" s="411" t="n">
        <f aca="false">IF(D93=$N$6,1,IF(D93=$N$5,2,IF(D93=$N$4,3,IF(D93=$N$3,4,"n/a"))))</f>
        <v>3</v>
      </c>
      <c r="F93" s="379" t="s">
        <v>214</v>
      </c>
      <c r="G93" s="379"/>
      <c r="H93" s="379"/>
      <c r="I93" s="379"/>
      <c r="J93" s="379"/>
      <c r="K93" s="379"/>
      <c r="L93" s="359"/>
      <c r="Q93" s="403"/>
    </row>
    <row r="94" s="361" customFormat="true" ht="99.75" hidden="false" customHeight="true" outlineLevel="0" collapsed="false">
      <c r="A94" s="415" t="s">
        <v>215</v>
      </c>
      <c r="B94" s="415"/>
      <c r="C94" s="410" t="s">
        <v>204</v>
      </c>
      <c r="D94" s="232" t="s">
        <v>76</v>
      </c>
      <c r="E94" s="233" t="n">
        <f aca="false">IF(D94=$N$6,1,IF(D94=$N$5,2,IF(D94=$N$4,3,IF(D94=$N$3,4,"n/a"))))</f>
        <v>2</v>
      </c>
      <c r="F94" s="416" t="s">
        <v>216</v>
      </c>
      <c r="G94" s="416"/>
      <c r="H94" s="416"/>
      <c r="I94" s="416"/>
      <c r="J94" s="416"/>
      <c r="K94" s="416"/>
      <c r="L94" s="254" t="s">
        <v>99</v>
      </c>
      <c r="Q94" s="403"/>
    </row>
    <row r="95" s="361" customFormat="true" ht="26.25" hidden="false" customHeight="true" outlineLevel="0" collapsed="false">
      <c r="A95" s="417"/>
      <c r="B95" s="417"/>
      <c r="C95" s="413" t="s">
        <v>92</v>
      </c>
      <c r="D95" s="261" t="str">
        <f aca="false">IF(E95&lt;1.5,"Low",IF(E95&lt;2.5,"Moderate",IF(E95&lt;3.5,"Substantial",IF(E95&lt;4.5,"High","n/a"))))</f>
        <v>Substantial</v>
      </c>
      <c r="E95" s="262" t="n">
        <f aca="false">IF(COUNT(E93:E94)=0,"n/a",AVERAGE(E93:E94))</f>
        <v>2.5</v>
      </c>
      <c r="F95" s="263" t="n">
        <f aca="false">E95</f>
        <v>2.5</v>
      </c>
      <c r="G95" s="241"/>
      <c r="H95" s="264" t="s">
        <v>93</v>
      </c>
      <c r="I95" s="243" t="str">
        <f aca="false">D95</f>
        <v>Substantial</v>
      </c>
      <c r="J95" s="265" t="n">
        <f aca="false">IF(I95=$N$7,"n/a",IF(AND(I95=$N$5,D95=$N$6),1.5,IF(AND(I95=$N$4,D95=$N$5),2.5,IF(AND(I95=$N$3,D95=$N$4),3.5,IF(AND(I95=$N$6,D95=$N$5),1.49,IF(AND(I95=$N$5,D95=$N$4),2.49,IF(AND(I95=$N$4,D95=$N$3),3.49,E95)))))))</f>
        <v>2.5</v>
      </c>
      <c r="K95" s="277" t="s">
        <v>94</v>
      </c>
      <c r="L95" s="359"/>
      <c r="Q95" s="403"/>
    </row>
    <row r="96" s="361" customFormat="true" ht="21" hidden="false" customHeight="true" outlineLevel="0" collapsed="false">
      <c r="A96" s="406" t="s">
        <v>217</v>
      </c>
      <c r="B96" s="407"/>
      <c r="C96" s="407"/>
      <c r="D96" s="407"/>
      <c r="E96" s="407"/>
      <c r="F96" s="407"/>
      <c r="G96" s="407"/>
      <c r="H96" s="407"/>
      <c r="I96" s="407"/>
      <c r="J96" s="407"/>
      <c r="K96" s="408"/>
      <c r="L96" s="359"/>
      <c r="Q96" s="403"/>
    </row>
    <row r="97" s="361" customFormat="true" ht="94.5" hidden="false" customHeight="true" outlineLevel="0" collapsed="false">
      <c r="A97" s="409" t="s">
        <v>218</v>
      </c>
      <c r="B97" s="409"/>
      <c r="C97" s="410" t="s">
        <v>219</v>
      </c>
      <c r="D97" s="310" t="s">
        <v>76</v>
      </c>
      <c r="E97" s="227" t="n">
        <f aca="false">IF(D97=$N$6,1,IF(D97=$N$5,2,IF(D97=$N$4,3,IF(D97=$N$3,4,"n/a"))))</f>
        <v>2</v>
      </c>
      <c r="F97" s="379" t="s">
        <v>220</v>
      </c>
      <c r="G97" s="379"/>
      <c r="H97" s="379"/>
      <c r="I97" s="379"/>
      <c r="J97" s="379"/>
      <c r="K97" s="379"/>
      <c r="L97" s="254" t="s">
        <v>99</v>
      </c>
      <c r="Q97" s="403"/>
    </row>
    <row r="98" s="361" customFormat="true" ht="75.75" hidden="false" customHeight="true" outlineLevel="0" collapsed="false">
      <c r="A98" s="418" t="s">
        <v>221</v>
      </c>
      <c r="B98" s="418"/>
      <c r="C98" s="410" t="s">
        <v>222</v>
      </c>
      <c r="D98" s="226" t="s">
        <v>76</v>
      </c>
      <c r="E98" s="227" t="n">
        <f aca="false">IF(D98=$N$6,1,IF(D98=$N$5,2,IF(D98=$N$4,3,IF(D98=$N$3,4,"n/a"))))</f>
        <v>2</v>
      </c>
      <c r="F98" s="389" t="s">
        <v>223</v>
      </c>
      <c r="G98" s="389"/>
      <c r="H98" s="389"/>
      <c r="I98" s="389"/>
      <c r="J98" s="389"/>
      <c r="K98" s="389"/>
      <c r="L98" s="254" t="s">
        <v>99</v>
      </c>
      <c r="P98" s="419"/>
      <c r="Q98" s="403"/>
    </row>
    <row r="99" s="361" customFormat="true" ht="55.5" hidden="false" customHeight="true" outlineLevel="0" collapsed="false">
      <c r="A99" s="420" t="s">
        <v>224</v>
      </c>
      <c r="B99" s="420"/>
      <c r="C99" s="410" t="s">
        <v>222</v>
      </c>
      <c r="D99" s="421" t="s">
        <v>85</v>
      </c>
      <c r="E99" s="422" t="str">
        <f aca="false">IF(D99=$N$6,1,IF(D99=$N$5,2,IF(D99=$N$4,3,IF(D99=$N$3,4,"n/a"))))</f>
        <v>n/a</v>
      </c>
      <c r="F99" s="423" t="s">
        <v>225</v>
      </c>
      <c r="G99" s="423"/>
      <c r="H99" s="423"/>
      <c r="I99" s="423"/>
      <c r="J99" s="423"/>
      <c r="K99" s="423"/>
      <c r="L99" s="359"/>
      <c r="P99" s="419"/>
      <c r="Q99" s="403"/>
    </row>
    <row r="100" s="361" customFormat="true" ht="26.25" hidden="false" customHeight="true" outlineLevel="0" collapsed="false">
      <c r="A100" s="424"/>
      <c r="B100" s="424"/>
      <c r="C100" s="413" t="s">
        <v>92</v>
      </c>
      <c r="D100" s="261" t="str">
        <f aca="false">IF(E100&lt;1.5,"Low",IF(E100&lt;2.5,"Moderate",IF(E100&lt;3.5,"Substantial",IF(E100&lt;4.5,"High","n/a"))))</f>
        <v>Moderate</v>
      </c>
      <c r="E100" s="262" t="n">
        <f aca="false">IF(COUNT(E97:E99)=0,"n/a",AVERAGE(E97:E99))</f>
        <v>2</v>
      </c>
      <c r="F100" s="263" t="n">
        <f aca="false">E100</f>
        <v>2</v>
      </c>
      <c r="G100" s="241"/>
      <c r="H100" s="264" t="s">
        <v>93</v>
      </c>
      <c r="I100" s="243" t="str">
        <f aca="false">D100</f>
        <v>Moderate</v>
      </c>
      <c r="J100" s="265" t="n">
        <f aca="false">IF(I100=$N$7,"n/a",IF(AND(I100=$N$5,D100=$N$6),1.5,IF(AND(I100=$N$4,D100=$N$5),2.5,IF(AND(I100=$N$3,D100=$N$4),3.5,IF(AND(I100=$N$6,D100=$N$5),1.49,IF(AND(I100=$N$5,D100=$N$4),2.49,IF(AND(I100=$N$4,D100=$N$3),3.49,E100)))))))</f>
        <v>2</v>
      </c>
      <c r="K100" s="277" t="s">
        <v>94</v>
      </c>
      <c r="L100" s="359"/>
      <c r="P100" s="419"/>
      <c r="Q100" s="403"/>
    </row>
    <row r="101" s="361" customFormat="true" ht="23.25" hidden="false" customHeight="true" outlineLevel="0" collapsed="false">
      <c r="A101" s="425" t="s">
        <v>226</v>
      </c>
      <c r="B101" s="426"/>
      <c r="C101" s="426"/>
      <c r="D101" s="426"/>
      <c r="E101" s="426"/>
      <c r="F101" s="426"/>
      <c r="G101" s="426"/>
      <c r="H101" s="426"/>
      <c r="I101" s="426"/>
      <c r="J101" s="426"/>
      <c r="K101" s="426"/>
      <c r="L101" s="359"/>
      <c r="M101" s="403"/>
    </row>
    <row r="102" s="361" customFormat="true" ht="20.25" hidden="false" customHeight="true" outlineLevel="0" collapsed="false">
      <c r="A102" s="427" t="s">
        <v>227</v>
      </c>
      <c r="B102" s="428"/>
      <c r="C102" s="428"/>
      <c r="D102" s="428"/>
      <c r="E102" s="428"/>
      <c r="F102" s="428"/>
      <c r="G102" s="428"/>
      <c r="H102" s="428"/>
      <c r="I102" s="428"/>
      <c r="J102" s="428"/>
      <c r="K102" s="429"/>
      <c r="L102" s="359"/>
    </row>
    <row r="103" s="361" customFormat="true" ht="67.5" hidden="false" customHeight="true" outlineLevel="0" collapsed="false">
      <c r="A103" s="430" t="s">
        <v>228</v>
      </c>
      <c r="B103" s="430"/>
      <c r="C103" s="431" t="s">
        <v>219</v>
      </c>
      <c r="D103" s="378" t="s">
        <v>73</v>
      </c>
      <c r="E103" s="411" t="n">
        <f aca="false">IF(D103=$N$6,1,IF(D103=$N$5,2,IF(D103=$N$4,3,IF(D103=$N$3,4,"n/a"))))</f>
        <v>3</v>
      </c>
      <c r="F103" s="379" t="s">
        <v>229</v>
      </c>
      <c r="G103" s="379"/>
      <c r="H103" s="379"/>
      <c r="I103" s="379"/>
      <c r="J103" s="379"/>
      <c r="K103" s="379"/>
      <c r="L103" s="254" t="s">
        <v>99</v>
      </c>
      <c r="Q103" s="403"/>
    </row>
    <row r="104" s="361" customFormat="true" ht="40.5" hidden="false" customHeight="true" outlineLevel="0" collapsed="false">
      <c r="A104" s="432" t="s">
        <v>230</v>
      </c>
      <c r="B104" s="432"/>
      <c r="C104" s="431" t="s">
        <v>219</v>
      </c>
      <c r="D104" s="357" t="s">
        <v>73</v>
      </c>
      <c r="E104" s="227" t="n">
        <f aca="false">IF(D104=$N$6,1,IF(D104=$N$5,2,IF(D104=$N$4,3,IF(D104=$N$3,4,"n/a"))))</f>
        <v>3</v>
      </c>
      <c r="F104" s="381" t="s">
        <v>231</v>
      </c>
      <c r="G104" s="381"/>
      <c r="H104" s="381"/>
      <c r="I104" s="381"/>
      <c r="J104" s="381"/>
      <c r="K104" s="381"/>
      <c r="L104" s="254" t="s">
        <v>99</v>
      </c>
      <c r="Q104" s="433"/>
    </row>
    <row r="105" customFormat="false" ht="81" hidden="false" customHeight="true" outlineLevel="0" collapsed="false">
      <c r="A105" s="434" t="s">
        <v>232</v>
      </c>
      <c r="B105" s="434"/>
      <c r="C105" s="431" t="s">
        <v>219</v>
      </c>
      <c r="D105" s="290" t="s">
        <v>73</v>
      </c>
      <c r="E105" s="233" t="n">
        <f aca="false">IF(D105=$N$6,1,IF(D105=$N$5,2,IF(D105=$N$4,3,IF(D105=$N$3,4,"n/a"))))</f>
        <v>3</v>
      </c>
      <c r="F105" s="381" t="s">
        <v>233</v>
      </c>
      <c r="G105" s="381"/>
      <c r="H105" s="381"/>
      <c r="I105" s="381"/>
      <c r="J105" s="381"/>
      <c r="K105" s="381"/>
      <c r="L105" s="254" t="s">
        <v>99</v>
      </c>
    </row>
    <row r="106" customFormat="false" ht="24" hidden="false" customHeight="true" outlineLevel="0" collapsed="false">
      <c r="A106" s="435"/>
      <c r="B106" s="435"/>
      <c r="C106" s="436" t="s">
        <v>92</v>
      </c>
      <c r="D106" s="261" t="str">
        <f aca="false">IF(E106&lt;1.5,"Low",IF(E106&lt;2.5,"Moderate",IF(E106&lt;3.5,"Substantial",IF(E106&lt;4.5,"High","n/a"))))</f>
        <v>Substantial</v>
      </c>
      <c r="E106" s="262" t="n">
        <f aca="false">IF(COUNT(E103:E105)=0,"n/a",AVERAGE(E103:E105))</f>
        <v>3</v>
      </c>
      <c r="F106" s="263" t="n">
        <f aca="false">E106</f>
        <v>3</v>
      </c>
      <c r="G106" s="401"/>
      <c r="H106" s="414" t="s">
        <v>93</v>
      </c>
      <c r="I106" s="243" t="str">
        <f aca="false">D106</f>
        <v>Substantial</v>
      </c>
      <c r="J106" s="265" t="n">
        <f aca="false">IF(I106=$N$7,"n/a",IF(AND(I106=$N$5,D106=$N$6),1.5,IF(AND(I106=$N$4,D106=$N$5),2.5,IF(AND(I106=$N$3,D106=$N$4),3.5,IF(AND(I106=$N$6,D106=$N$5),1.49,IF(AND(I106=$N$5,D106=$N$4),2.49,IF(AND(I106=$N$4,D106=$N$3),3.49,E106)))))))</f>
        <v>3</v>
      </c>
      <c r="K106" s="437" t="s">
        <v>234</v>
      </c>
      <c r="L106" s="269"/>
    </row>
    <row r="107" customFormat="false" ht="19.5" hidden="false" customHeight="true" outlineLevel="0" collapsed="false">
      <c r="A107" s="438" t="s">
        <v>235</v>
      </c>
      <c r="B107" s="428"/>
      <c r="C107" s="428"/>
      <c r="D107" s="428"/>
      <c r="E107" s="428"/>
      <c r="F107" s="428"/>
      <c r="G107" s="428"/>
      <c r="H107" s="428"/>
      <c r="I107" s="428"/>
      <c r="J107" s="428"/>
      <c r="K107" s="429"/>
      <c r="L107" s="269"/>
    </row>
    <row r="108" customFormat="false" ht="65.25" hidden="false" customHeight="true" outlineLevel="0" collapsed="false">
      <c r="A108" s="430" t="s">
        <v>236</v>
      </c>
      <c r="B108" s="430"/>
      <c r="C108" s="431" t="s">
        <v>219</v>
      </c>
      <c r="D108" s="310" t="s">
        <v>73</v>
      </c>
      <c r="E108" s="411" t="n">
        <f aca="false">IF(D108=$N$6,1,IF(D108=$N$5,2,IF(D108=$N$4,3,IF(D108=$N$3,4,"n/a"))))</f>
        <v>3</v>
      </c>
      <c r="F108" s="379" t="s">
        <v>237</v>
      </c>
      <c r="G108" s="379"/>
      <c r="H108" s="379"/>
      <c r="I108" s="379"/>
      <c r="J108" s="379"/>
      <c r="K108" s="379"/>
      <c r="L108" s="269"/>
    </row>
    <row r="109" customFormat="false" ht="88.5" hidden="false" customHeight="true" outlineLevel="0" collapsed="false">
      <c r="A109" s="439" t="s">
        <v>238</v>
      </c>
      <c r="B109" s="439"/>
      <c r="C109" s="431" t="s">
        <v>219</v>
      </c>
      <c r="D109" s="232" t="s">
        <v>73</v>
      </c>
      <c r="E109" s="233" t="n">
        <f aca="false">IF(D109=$N$6,1,IF(D109=$N$5,2,IF(D109=$N$4,3,IF(D109=$N$3,4,"n/a"))))</f>
        <v>3</v>
      </c>
      <c r="F109" s="416" t="s">
        <v>239</v>
      </c>
      <c r="G109" s="416"/>
      <c r="H109" s="416"/>
      <c r="I109" s="416"/>
      <c r="J109" s="416"/>
      <c r="K109" s="416"/>
      <c r="L109" s="269"/>
    </row>
    <row r="110" customFormat="false" ht="27" hidden="false" customHeight="true" outlineLevel="0" collapsed="false">
      <c r="A110" s="440"/>
      <c r="B110" s="440"/>
      <c r="C110" s="436" t="s">
        <v>92</v>
      </c>
      <c r="D110" s="261" t="str">
        <f aca="false">IF(E110&lt;1.5,"Low",IF(E110&lt;2.5,"Moderate",IF(E110&lt;3.5,"Substantial",IF(E110&lt;4.5,"High","n/a"))))</f>
        <v>Substantial</v>
      </c>
      <c r="E110" s="262" t="n">
        <f aca="false">IF(COUNT(E108:E109)=0,"n/a",AVERAGE(E108:E109))</f>
        <v>3</v>
      </c>
      <c r="F110" s="263" t="n">
        <f aca="false">E110</f>
        <v>3</v>
      </c>
      <c r="G110" s="241"/>
      <c r="H110" s="264" t="s">
        <v>93</v>
      </c>
      <c r="I110" s="243" t="str">
        <f aca="false">D110</f>
        <v>Substantial</v>
      </c>
      <c r="J110" s="265" t="n">
        <f aca="false">IF(I110=$N$7,"n/a",IF(AND(I110=$N$5,D110=$N$6),1.5,IF(AND(I110=$N$4,D110=$N$5),2.5,IF(AND(I110=$N$3,D110=$N$4),3.5,IF(AND(I110=$N$6,D110=$N$5),1.49,IF(AND(I110=$N$5,D110=$N$4),2.49,IF(AND(I110=$N$4,D110=$N$3),3.49,E110)))))))</f>
        <v>3</v>
      </c>
      <c r="K110" s="437" t="s">
        <v>234</v>
      </c>
      <c r="L110" s="269"/>
    </row>
    <row r="111" customFormat="false" ht="21" hidden="false" customHeight="true" outlineLevel="0" collapsed="false">
      <c r="A111" s="438" t="s">
        <v>240</v>
      </c>
      <c r="B111" s="428"/>
      <c r="C111" s="428"/>
      <c r="D111" s="428"/>
      <c r="E111" s="428"/>
      <c r="F111" s="428"/>
      <c r="G111" s="428"/>
      <c r="H111" s="428"/>
      <c r="I111" s="428"/>
      <c r="J111" s="428"/>
      <c r="K111" s="429"/>
      <c r="L111" s="269"/>
      <c r="Q111" s="441"/>
    </row>
    <row r="112" customFormat="false" ht="85.5" hidden="false" customHeight="true" outlineLevel="0" collapsed="false">
      <c r="A112" s="430" t="s">
        <v>241</v>
      </c>
      <c r="B112" s="430"/>
      <c r="C112" s="431" t="s">
        <v>219</v>
      </c>
      <c r="D112" s="378" t="s">
        <v>73</v>
      </c>
      <c r="E112" s="411" t="n">
        <f aca="false">IF(D112=$N$6,1,IF(D112=$N$5,2,IF(D112=$N$4,3,IF(D112=$N$3,4,"n/a"))))</f>
        <v>3</v>
      </c>
      <c r="F112" s="379" t="s">
        <v>242</v>
      </c>
      <c r="G112" s="379"/>
      <c r="H112" s="379"/>
      <c r="I112" s="379"/>
      <c r="J112" s="379"/>
      <c r="K112" s="379"/>
      <c r="L112" s="269"/>
    </row>
    <row r="113" customFormat="false" ht="77.25" hidden="false" customHeight="true" outlineLevel="0" collapsed="false">
      <c r="A113" s="432" t="s">
        <v>243</v>
      </c>
      <c r="B113" s="432"/>
      <c r="C113" s="431" t="s">
        <v>219</v>
      </c>
      <c r="D113" s="357" t="s">
        <v>76</v>
      </c>
      <c r="E113" s="227" t="n">
        <f aca="false">IF(D113=$N$6,1,IF(D113=$N$5,2,IF(D113=$N$4,3,IF(D113=$N$3,4,"n/a"))))</f>
        <v>2</v>
      </c>
      <c r="F113" s="389" t="s">
        <v>244</v>
      </c>
      <c r="G113" s="389"/>
      <c r="H113" s="389"/>
      <c r="I113" s="389"/>
      <c r="J113" s="389"/>
      <c r="K113" s="389"/>
      <c r="L113" s="269"/>
    </row>
    <row r="114" customFormat="false" ht="93" hidden="false" customHeight="true" outlineLevel="0" collapsed="false">
      <c r="A114" s="434" t="s">
        <v>245</v>
      </c>
      <c r="B114" s="434"/>
      <c r="C114" s="431" t="s">
        <v>219</v>
      </c>
      <c r="D114" s="290" t="s">
        <v>76</v>
      </c>
      <c r="E114" s="233" t="n">
        <f aca="false">IF(D114=$N$6,1,IF(D114=$N$5,2,IF(D114=$N$4,3,IF(D114=$N$3,4,"n/a"))))</f>
        <v>2</v>
      </c>
      <c r="F114" s="423" t="s">
        <v>246</v>
      </c>
      <c r="G114" s="423"/>
      <c r="H114" s="423"/>
      <c r="I114" s="423"/>
      <c r="J114" s="423"/>
      <c r="K114" s="423"/>
      <c r="L114" s="254" t="s">
        <v>99</v>
      </c>
    </row>
    <row r="115" customFormat="false" ht="26.25" hidden="false" customHeight="true" outlineLevel="0" collapsed="false">
      <c r="A115" s="442"/>
      <c r="B115" s="442"/>
      <c r="C115" s="436" t="s">
        <v>92</v>
      </c>
      <c r="D115" s="261" t="str">
        <f aca="false">IF(E115&lt;1.5,"Low",IF(E115&lt;2.5,"Moderate",IF(E115&lt;3.5,"Substantial",IF(E115&lt;4.5,"High","n/a"))))</f>
        <v>Moderate</v>
      </c>
      <c r="E115" s="262" t="n">
        <f aca="false">IF(COUNT(E112:E114)=0,"n/a",AVERAGE(E112:E114))</f>
        <v>2.33333333333333</v>
      </c>
      <c r="F115" s="263" t="n">
        <f aca="false">E115</f>
        <v>2.33333333333333</v>
      </c>
      <c r="G115" s="241"/>
      <c r="H115" s="264" t="s">
        <v>93</v>
      </c>
      <c r="I115" s="243" t="str">
        <f aca="false">D115</f>
        <v>Moderate</v>
      </c>
      <c r="J115" s="265" t="n">
        <f aca="false">IF(I115=$N$7,"n/a",IF(AND(I115=$N$5,D115=$N$6),1.5,IF(AND(I115=$N$4,D115=$N$5),2.5,IF(AND(I115=$N$3,D115=$N$4),3.5,IF(AND(I115=$N$6,D115=$N$5),1.49,IF(AND(I115=$N$5,D115=$N$4),2.49,IF(AND(I115=$N$4,D115=$N$3),3.49,E115)))))))</f>
        <v>2.33333333333333</v>
      </c>
      <c r="K115" s="443" t="s">
        <v>234</v>
      </c>
      <c r="L115" s="269"/>
    </row>
    <row r="116" customFormat="false" ht="23.25" hidden="false" customHeight="true" outlineLevel="0" collapsed="false">
      <c r="A116" s="438" t="s">
        <v>247</v>
      </c>
      <c r="B116" s="428"/>
      <c r="C116" s="428"/>
      <c r="D116" s="428"/>
      <c r="E116" s="428"/>
      <c r="F116" s="428"/>
      <c r="G116" s="428"/>
      <c r="H116" s="428"/>
      <c r="I116" s="428"/>
      <c r="J116" s="428"/>
      <c r="K116" s="429"/>
      <c r="L116" s="269"/>
    </row>
    <row r="117" customFormat="false" ht="80.25" hidden="false" customHeight="true" outlineLevel="0" collapsed="false">
      <c r="A117" s="444" t="s">
        <v>248</v>
      </c>
      <c r="B117" s="444"/>
      <c r="C117" s="445"/>
      <c r="D117" s="310" t="s">
        <v>73</v>
      </c>
      <c r="E117" s="227" t="n">
        <f aca="false">IF(D117=$N$6,1,IF(D117=$N$5,2,IF(D117=$N$4,3,IF(D117=$N$3,4,"n/a"))))</f>
        <v>3</v>
      </c>
      <c r="F117" s="379" t="s">
        <v>249</v>
      </c>
      <c r="G117" s="379"/>
      <c r="H117" s="379"/>
      <c r="I117" s="379"/>
      <c r="J117" s="379"/>
      <c r="K117" s="379"/>
      <c r="L117" s="254"/>
    </row>
    <row r="118" customFormat="false" ht="33" hidden="false" customHeight="true" outlineLevel="0" collapsed="false">
      <c r="A118" s="444" t="s">
        <v>250</v>
      </c>
      <c r="B118" s="444"/>
      <c r="C118" s="446"/>
      <c r="D118" s="357" t="s">
        <v>85</v>
      </c>
      <c r="E118" s="227" t="str">
        <f aca="false">IF(D118=$N$6,1,IF(D118=$N$5,2,IF(D118=$N$4,3,IF(D118=$N$3,4,"n/a"))))</f>
        <v>n/a</v>
      </c>
      <c r="F118" s="389" t="s">
        <v>251</v>
      </c>
      <c r="G118" s="389"/>
      <c r="H118" s="389"/>
      <c r="I118" s="389"/>
      <c r="J118" s="389"/>
      <c r="K118" s="389"/>
      <c r="L118" s="254"/>
    </row>
    <row r="119" customFormat="false" ht="34.5" hidden="false" customHeight="true" outlineLevel="0" collapsed="false">
      <c r="A119" s="447" t="s">
        <v>252</v>
      </c>
      <c r="B119" s="447"/>
      <c r="C119" s="445"/>
      <c r="D119" s="232" t="s">
        <v>85</v>
      </c>
      <c r="E119" s="233" t="str">
        <f aca="false">IF(D119=$N$6,1,IF(D119=$N$5,2,IF(D119=$N$4,3,IF(D119=$N$3,4,"n/a"))))</f>
        <v>n/a</v>
      </c>
      <c r="F119" s="423" t="s">
        <v>253</v>
      </c>
      <c r="G119" s="423"/>
      <c r="H119" s="423"/>
      <c r="I119" s="423"/>
      <c r="J119" s="423"/>
      <c r="K119" s="423"/>
      <c r="L119" s="254"/>
    </row>
    <row r="120" customFormat="false" ht="27" hidden="false" customHeight="true" outlineLevel="0" collapsed="false">
      <c r="A120" s="440"/>
      <c r="B120" s="440"/>
      <c r="C120" s="436" t="s">
        <v>92</v>
      </c>
      <c r="D120" s="261" t="str">
        <f aca="false">IF(E120&lt;1.5,"Low",IF(E120&lt;2.5,"Moderate",IF(E120&lt;3.5,"Substantial",IF(E120&lt;4.5,"High","n/a"))))</f>
        <v>Substantial</v>
      </c>
      <c r="E120" s="262" t="n">
        <f aca="false">IF(COUNT(E117:E119)=0,"n/a",AVERAGE(E117:E119))</f>
        <v>3</v>
      </c>
      <c r="F120" s="263" t="n">
        <f aca="false">E120</f>
        <v>3</v>
      </c>
      <c r="G120" s="241"/>
      <c r="H120" s="264" t="s">
        <v>93</v>
      </c>
      <c r="I120" s="243" t="str">
        <f aca="false">D120</f>
        <v>Substantial</v>
      </c>
      <c r="J120" s="265" t="n">
        <f aca="false">IF(I120=$N$7,"n/a",IF(AND(I120=$N$5,D120=$N$6),1.5,IF(AND(I120=$N$4,D120=$N$5),2.5,IF(AND(I120=$N$3,D120=$N$4),3.5,IF(AND(I120=$N$6,D120=$N$5),1.49,IF(AND(I120=$N$5,D120=$N$4),2.49,IF(AND(I120=$N$4,D120=$N$3),3.49,E120)))))))</f>
        <v>3</v>
      </c>
      <c r="K120" s="443" t="s">
        <v>254</v>
      </c>
      <c r="L120" s="269"/>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9">
      <formula>"High"</formula>
    </cfRule>
    <cfRule type="cellIs" priority="3" operator="equal" aboveAverage="0" equalAverage="0" bottom="0" percent="0" rank="0" text="" dxfId="70">
      <formula>"Substantial"</formula>
    </cfRule>
    <cfRule type="cellIs" priority="4" operator="equal" aboveAverage="0" equalAverage="0" bottom="0" percent="0" rank="0" text="" dxfId="71">
      <formula>"Moderate"</formula>
    </cfRule>
    <cfRule type="cellIs" priority="5" operator="equal" aboveAverage="0" equalAverage="0" bottom="0" percent="0" rank="0" text="" dxfId="72">
      <formula>"Low"</formula>
    </cfRule>
  </conditionalFormatting>
  <conditionalFormatting sqref="C1">
    <cfRule type="cellIs" priority="6" operator="equal" aboveAverage="0" equalAverage="0" bottom="0" percent="0" rank="0" text="" dxfId="73">
      <formula>"High"</formula>
    </cfRule>
    <cfRule type="cellIs" priority="7" operator="equal" aboveAverage="0" equalAverage="0" bottom="0" percent="0" rank="0" text="" dxfId="74">
      <formula>"Substantial"</formula>
    </cfRule>
    <cfRule type="cellIs" priority="8" operator="equal" aboveAverage="0" equalAverage="0" bottom="0" percent="0" rank="0" text="" dxfId="75">
      <formula>"Moderate"</formula>
    </cfRule>
    <cfRule type="cellIs" priority="9" operator="equal" aboveAverage="0" equalAverage="0" bottom="0" percent="0" rank="0" text="" dxfId="76">
      <formula>"Low"</formula>
    </cfRule>
  </conditionalFormatting>
  <conditionalFormatting sqref="F1">
    <cfRule type="cellIs" priority="10" operator="equal" aboveAverage="0" equalAverage="0" bottom="0" percent="0" rank="0" text="" dxfId="77">
      <formula>"High"</formula>
    </cfRule>
    <cfRule type="cellIs" priority="11" operator="equal" aboveAverage="0" equalAverage="0" bottom="0" percent="0" rank="0" text="" dxfId="78">
      <formula>"Substantial"</formula>
    </cfRule>
    <cfRule type="cellIs" priority="12" operator="equal" aboveAverage="0" equalAverage="0" bottom="0" percent="0" rank="0" text="" dxfId="79">
      <formula>"Moderate"</formula>
    </cfRule>
    <cfRule type="cellIs" priority="13" operator="equal" aboveAverage="0" equalAverage="0" bottom="0" percent="0" rank="0" text="" dxfId="80">
      <formula>"Low"</formula>
    </cfRule>
  </conditionalFormatting>
  <conditionalFormatting sqref="A26 A106 A92:K92 A107:K107 A118:B118 A99:B99 A73:B74 A3:K4 A27:K27 A62:K63 A75:K76 A95:K96 C106:K106 A110:K111 A116:K117 A119:J120 C26:K26 A10:K11 A5:B9 D5:K7 A14:K15 A12:B13 D12:K13 A21:K23 A19:B20 D19:K20 A17:K18 A16:B16 D16:K16 A24:B25 D24:K25 A32:K33 A28:B31 D28:K31 A38:K40 A34:B37 D34:K37 A43:K44 A41:B42 D42:K42 A49:K50 A45:B48 D45:K48 A56:K57 A51:B55 A58:B58 D58:K58 A66:K68 A64:B65 D64:K65 A71:K72 A69:B70 D69:K70 D73:J74 A77:B79 A80:K90 D94:J94 A93:B94 D93:K93 D99:J99 A100:K105 D109:J109 A108:B109 D108:K108 A112:B114 D113:J114 D8:E9 D41:E41 D51:K55 D77:K79 A115:J115 D112:K112">
    <cfRule type="cellIs" priority="14" operator="equal" aboveAverage="0" equalAverage="0" bottom="0" percent="0" rank="0" text="" dxfId="81">
      <formula>$N$6</formula>
    </cfRule>
    <cfRule type="cellIs" priority="15" operator="equal" aboveAverage="0" equalAverage="0" bottom="0" percent="0" rank="0" text="" dxfId="82">
      <formula>$N$5</formula>
    </cfRule>
    <cfRule type="cellIs" priority="16" operator="equal" aboveAverage="0" equalAverage="0" bottom="0" percent="0" rank="0" text="" dxfId="83">
      <formula>$N$4</formula>
    </cfRule>
    <cfRule type="cellIs" priority="17" operator="equal" aboveAverage="0" equalAverage="0" bottom="0" percent="0" rank="0" text="" dxfId="84">
      <formula>$N$3</formula>
    </cfRule>
  </conditionalFormatting>
  <conditionalFormatting sqref="A59:B61 D59:E61">
    <cfRule type="cellIs" priority="18" operator="equal" aboveAverage="0" equalAverage="0" bottom="0" percent="0" rank="0" text="" dxfId="85">
      <formula>$N$6</formula>
    </cfRule>
    <cfRule type="cellIs" priority="19" operator="equal" aboveAverage="0" equalAverage="0" bottom="0" percent="0" rank="0" text="" dxfId="86">
      <formula>$N$5</formula>
    </cfRule>
    <cfRule type="cellIs" priority="20" operator="equal" aboveAverage="0" equalAverage="0" bottom="0" percent="0" rank="0" text="" dxfId="87">
      <formula>$N$4</formula>
    </cfRule>
    <cfRule type="cellIs" priority="21" operator="equal" aboveAverage="0" equalAverage="0" bottom="0" percent="0" rank="0" text="" dxfId="88">
      <formula>$N$3</formula>
    </cfRule>
  </conditionalFormatting>
  <conditionalFormatting sqref="F59:K61">
    <cfRule type="cellIs" priority="22" operator="equal" aboveAverage="0" equalAverage="0" bottom="0" percent="0" rank="0" text="" dxfId="89">
      <formula>$N$6</formula>
    </cfRule>
    <cfRule type="cellIs" priority="23" operator="equal" aboveAverage="0" equalAverage="0" bottom="0" percent="0" rank="0" text="" dxfId="90">
      <formula>$N$5</formula>
    </cfRule>
    <cfRule type="cellIs" priority="24" operator="equal" aboveAverage="0" equalAverage="0" bottom="0" percent="0" rank="0" text="" dxfId="91">
      <formula>$N$4</formula>
    </cfRule>
    <cfRule type="cellIs" priority="25" operator="equal" aboveAverage="0" equalAverage="0" bottom="0" percent="0" rank="0" text="" dxfId="92">
      <formula>$N$3</formula>
    </cfRule>
  </conditionalFormatting>
  <conditionalFormatting sqref="A91 C91:I91 K91">
    <cfRule type="cellIs" priority="26" operator="equal" aboveAverage="0" equalAverage="0" bottom="0" percent="0" rank="0" text="" dxfId="93">
      <formula>$N$6</formula>
    </cfRule>
    <cfRule type="cellIs" priority="27" operator="equal" aboveAverage="0" equalAverage="0" bottom="0" percent="0" rank="0" text="" dxfId="94">
      <formula>$N$5</formula>
    </cfRule>
    <cfRule type="cellIs" priority="28" operator="equal" aboveAverage="0" equalAverage="0" bottom="0" percent="0" rank="0" text="" dxfId="95">
      <formula>$N$4</formula>
    </cfRule>
    <cfRule type="cellIs" priority="29" operator="equal" aboveAverage="0" equalAverage="0" bottom="0" percent="0" rank="0" text="" dxfId="96">
      <formula>$N$3</formula>
    </cfRule>
  </conditionalFormatting>
  <conditionalFormatting sqref="A97:B98 D98:J98 D97:K97">
    <cfRule type="cellIs" priority="30" operator="equal" aboveAverage="0" equalAverage="0" bottom="0" percent="0" rank="0" text="" dxfId="97">
      <formula>$N$6</formula>
    </cfRule>
    <cfRule type="cellIs" priority="31" operator="equal" aboveAverage="0" equalAverage="0" bottom="0" percent="0" rank="0" text="" dxfId="98">
      <formula>$N$5</formula>
    </cfRule>
    <cfRule type="cellIs" priority="32" operator="equal" aboveAverage="0" equalAverage="0" bottom="0" percent="0" rank="0" text="" dxfId="99">
      <formula>$N$4</formula>
    </cfRule>
    <cfRule type="cellIs" priority="33" operator="equal" aboveAverage="0" equalAverage="0" bottom="0" percent="0" rank="0" text="" dxfId="100">
      <formula>$N$3</formula>
    </cfRule>
  </conditionalFormatting>
  <conditionalFormatting sqref="C118:J118">
    <cfRule type="cellIs" priority="34" operator="equal" aboveAverage="0" equalAverage="0" bottom="0" percent="0" rank="0" text="" dxfId="101">
      <formula>$N$6</formula>
    </cfRule>
    <cfRule type="cellIs" priority="35" operator="equal" aboveAverage="0" equalAverage="0" bottom="0" percent="0" rank="0" text="" dxfId="102">
      <formula>$N$5</formula>
    </cfRule>
    <cfRule type="cellIs" priority="36" operator="equal" aboveAverage="0" equalAverage="0" bottom="0" percent="0" rank="0" text="" dxfId="103">
      <formula>$N$4</formula>
    </cfRule>
    <cfRule type="cellIs" priority="37" operator="equal" aboveAverage="0" equalAverage="0" bottom="0" percent="0" rank="0" text="" dxfId="104">
      <formula>$N$3</formula>
    </cfRule>
  </conditionalFormatting>
  <conditionalFormatting sqref="J91">
    <cfRule type="cellIs" priority="38" operator="equal" aboveAverage="0" equalAverage="0" bottom="0" percent="0" rank="0" text="" dxfId="105">
      <formula>$N$6</formula>
    </cfRule>
    <cfRule type="cellIs" priority="39" operator="equal" aboveAverage="0" equalAverage="0" bottom="0" percent="0" rank="0" text="" dxfId="106">
      <formula>$N$5</formula>
    </cfRule>
    <cfRule type="cellIs" priority="40" operator="equal" aboveAverage="0" equalAverage="0" bottom="0" percent="0" rank="0" text="" dxfId="107">
      <formula>$N$4</formula>
    </cfRule>
    <cfRule type="cellIs" priority="41" operator="equal" aboveAverage="0" equalAverage="0" bottom="0" percent="0" rank="0" text="" dxfId="108">
      <formula>$N$3</formula>
    </cfRule>
  </conditionalFormatting>
  <conditionalFormatting sqref="C5:C9">
    <cfRule type="cellIs" priority="42" operator="equal" aboveAverage="0" equalAverage="0" bottom="0" percent="0" rank="0" text="" dxfId="109">
      <formula>$N$6</formula>
    </cfRule>
    <cfRule type="cellIs" priority="43" operator="equal" aboveAverage="0" equalAverage="0" bottom="0" percent="0" rank="0" text="" dxfId="110">
      <formula>$N$5</formula>
    </cfRule>
    <cfRule type="cellIs" priority="44" operator="equal" aboveAverage="0" equalAverage="0" bottom="0" percent="0" rank="0" text="" dxfId="111">
      <formula>$N$4</formula>
    </cfRule>
    <cfRule type="cellIs" priority="45" operator="equal" aboveAverage="0" equalAverage="0" bottom="0" percent="0" rank="0" text="" dxfId="112">
      <formula>$N$3</formula>
    </cfRule>
  </conditionalFormatting>
  <conditionalFormatting sqref="C12:C13">
    <cfRule type="cellIs" priority="46" operator="equal" aboveAverage="0" equalAverage="0" bottom="0" percent="0" rank="0" text="" dxfId="113">
      <formula>$N$6</formula>
    </cfRule>
    <cfRule type="cellIs" priority="47" operator="equal" aboveAverage="0" equalAverage="0" bottom="0" percent="0" rank="0" text="" dxfId="114">
      <formula>$N$5</formula>
    </cfRule>
    <cfRule type="cellIs" priority="48" operator="equal" aboveAverage="0" equalAverage="0" bottom="0" percent="0" rank="0" text="" dxfId="115">
      <formula>$N$4</formula>
    </cfRule>
    <cfRule type="cellIs" priority="49" operator="equal" aboveAverage="0" equalAverage="0" bottom="0" percent="0" rank="0" text="" dxfId="116">
      <formula>$N$3</formula>
    </cfRule>
  </conditionalFormatting>
  <conditionalFormatting sqref="C19:C20">
    <cfRule type="cellIs" priority="50" operator="equal" aboveAverage="0" equalAverage="0" bottom="0" percent="0" rank="0" text="" dxfId="117">
      <formula>$N$6</formula>
    </cfRule>
    <cfRule type="cellIs" priority="51" operator="equal" aboveAverage="0" equalAverage="0" bottom="0" percent="0" rank="0" text="" dxfId="118">
      <formula>$N$5</formula>
    </cfRule>
    <cfRule type="cellIs" priority="52" operator="equal" aboveAverage="0" equalAverage="0" bottom="0" percent="0" rank="0" text="" dxfId="119">
      <formula>$N$4</formula>
    </cfRule>
    <cfRule type="cellIs" priority="53" operator="equal" aboveAverage="0" equalAverage="0" bottom="0" percent="0" rank="0" text="" dxfId="120">
      <formula>$N$3</formula>
    </cfRule>
  </conditionalFormatting>
  <conditionalFormatting sqref="C24:C25">
    <cfRule type="cellIs" priority="54" operator="equal" aboveAverage="0" equalAverage="0" bottom="0" percent="0" rank="0" text="" dxfId="121">
      <formula>$N$6</formula>
    </cfRule>
    <cfRule type="cellIs" priority="55" operator="equal" aboveAverage="0" equalAverage="0" bottom="0" percent="0" rank="0" text="" dxfId="122">
      <formula>$N$5</formula>
    </cfRule>
    <cfRule type="cellIs" priority="56" operator="equal" aboveAverage="0" equalAverage="0" bottom="0" percent="0" rank="0" text="" dxfId="123">
      <formula>$N$4</formula>
    </cfRule>
    <cfRule type="cellIs" priority="57" operator="equal" aboveAverage="0" equalAverage="0" bottom="0" percent="0" rank="0" text="" dxfId="124">
      <formula>$N$3</formula>
    </cfRule>
  </conditionalFormatting>
  <conditionalFormatting sqref="C28">
    <cfRule type="cellIs" priority="58" operator="equal" aboveAverage="0" equalAverage="0" bottom="0" percent="0" rank="0" text="" dxfId="125">
      <formula>$N$6</formula>
    </cfRule>
    <cfRule type="cellIs" priority="59" operator="equal" aboveAverage="0" equalAverage="0" bottom="0" percent="0" rank="0" text="" dxfId="126">
      <formula>$N$5</formula>
    </cfRule>
    <cfRule type="cellIs" priority="60" operator="equal" aboveAverage="0" equalAverage="0" bottom="0" percent="0" rank="0" text="" dxfId="127">
      <formula>$N$4</formula>
    </cfRule>
    <cfRule type="cellIs" priority="61" operator="equal" aboveAverage="0" equalAverage="0" bottom="0" percent="0" rank="0" text="" dxfId="128">
      <formula>$N$3</formula>
    </cfRule>
  </conditionalFormatting>
  <conditionalFormatting sqref="C29">
    <cfRule type="cellIs" priority="62" operator="equal" aboveAverage="0" equalAverage="0" bottom="0" percent="0" rank="0" text="" dxfId="129">
      <formula>$N$6</formula>
    </cfRule>
    <cfRule type="cellIs" priority="63" operator="equal" aboveAverage="0" equalAverage="0" bottom="0" percent="0" rank="0" text="" dxfId="130">
      <formula>$N$5</formula>
    </cfRule>
    <cfRule type="cellIs" priority="64" operator="equal" aboveAverage="0" equalAverage="0" bottom="0" percent="0" rank="0" text="" dxfId="131">
      <formula>$N$4</formula>
    </cfRule>
    <cfRule type="cellIs" priority="65" operator="equal" aboveAverage="0" equalAverage="0" bottom="0" percent="0" rank="0" text="" dxfId="132">
      <formula>$N$3</formula>
    </cfRule>
  </conditionalFormatting>
  <conditionalFormatting sqref="C30">
    <cfRule type="cellIs" priority="66" operator="equal" aboveAverage="0" equalAverage="0" bottom="0" percent="0" rank="0" text="" dxfId="133">
      <formula>$N$6</formula>
    </cfRule>
    <cfRule type="cellIs" priority="67" operator="equal" aboveAverage="0" equalAverage="0" bottom="0" percent="0" rank="0" text="" dxfId="134">
      <formula>$N$5</formula>
    </cfRule>
    <cfRule type="cellIs" priority="68" operator="equal" aboveAverage="0" equalAverage="0" bottom="0" percent="0" rank="0" text="" dxfId="135">
      <formula>$N$4</formula>
    </cfRule>
    <cfRule type="cellIs" priority="69" operator="equal" aboveAverage="0" equalAverage="0" bottom="0" percent="0" rank="0" text="" dxfId="136">
      <formula>$N$3</formula>
    </cfRule>
  </conditionalFormatting>
  <conditionalFormatting sqref="C31">
    <cfRule type="cellIs" priority="70" operator="equal" aboveAverage="0" equalAverage="0" bottom="0" percent="0" rank="0" text="" dxfId="137">
      <formula>$N$6</formula>
    </cfRule>
    <cfRule type="cellIs" priority="71" operator="equal" aboveAverage="0" equalAverage="0" bottom="0" percent="0" rank="0" text="" dxfId="138">
      <formula>$N$5</formula>
    </cfRule>
    <cfRule type="cellIs" priority="72" operator="equal" aboveAverage="0" equalAverage="0" bottom="0" percent="0" rank="0" text="" dxfId="139">
      <formula>$N$4</formula>
    </cfRule>
    <cfRule type="cellIs" priority="73" operator="equal" aboveAverage="0" equalAverage="0" bottom="0" percent="0" rank="0" text="" dxfId="140">
      <formula>$N$3</formula>
    </cfRule>
  </conditionalFormatting>
  <conditionalFormatting sqref="C36:C37">
    <cfRule type="cellIs" priority="74" operator="equal" aboveAverage="0" equalAverage="0" bottom="0" percent="0" rank="0" text="" dxfId="141">
      <formula>$N$6</formula>
    </cfRule>
    <cfRule type="cellIs" priority="75" operator="equal" aboveAverage="0" equalAverage="0" bottom="0" percent="0" rank="0" text="" dxfId="142">
      <formula>$N$5</formula>
    </cfRule>
    <cfRule type="cellIs" priority="76" operator="equal" aboveAverage="0" equalAverage="0" bottom="0" percent="0" rank="0" text="" dxfId="143">
      <formula>$N$4</formula>
    </cfRule>
    <cfRule type="cellIs" priority="77" operator="equal" aboveAverage="0" equalAverage="0" bottom="0" percent="0" rank="0" text="" dxfId="144">
      <formula>$N$3</formula>
    </cfRule>
  </conditionalFormatting>
  <conditionalFormatting sqref="C34">
    <cfRule type="cellIs" priority="78" operator="equal" aboveAverage="0" equalAverage="0" bottom="0" percent="0" rank="0" text="" dxfId="145">
      <formula>$N$6</formula>
    </cfRule>
    <cfRule type="cellIs" priority="79" operator="equal" aboveAverage="0" equalAverage="0" bottom="0" percent="0" rank="0" text="" dxfId="146">
      <formula>$N$5</formula>
    </cfRule>
    <cfRule type="cellIs" priority="80" operator="equal" aboveAverage="0" equalAverage="0" bottom="0" percent="0" rank="0" text="" dxfId="147">
      <formula>$N$4</formula>
    </cfRule>
    <cfRule type="cellIs" priority="81" operator="equal" aboveAverage="0" equalAverage="0" bottom="0" percent="0" rank="0" text="" dxfId="148">
      <formula>$N$3</formula>
    </cfRule>
  </conditionalFormatting>
  <conditionalFormatting sqref="C35">
    <cfRule type="cellIs" priority="82" operator="equal" aboveAverage="0" equalAverage="0" bottom="0" percent="0" rank="0" text="" dxfId="149">
      <formula>$N$6</formula>
    </cfRule>
    <cfRule type="cellIs" priority="83" operator="equal" aboveAverage="0" equalAverage="0" bottom="0" percent="0" rank="0" text="" dxfId="150">
      <formula>$N$5</formula>
    </cfRule>
    <cfRule type="cellIs" priority="84" operator="equal" aboveAverage="0" equalAverage="0" bottom="0" percent="0" rank="0" text="" dxfId="151">
      <formula>$N$4</formula>
    </cfRule>
    <cfRule type="cellIs" priority="85" operator="equal" aboveAverage="0" equalAverage="0" bottom="0" percent="0" rank="0" text="" dxfId="152">
      <formula>$N$3</formula>
    </cfRule>
  </conditionalFormatting>
  <conditionalFormatting sqref="C41:C42">
    <cfRule type="cellIs" priority="86" operator="equal" aboveAverage="0" equalAverage="0" bottom="0" percent="0" rank="0" text="" dxfId="153">
      <formula>$N$6</formula>
    </cfRule>
    <cfRule type="cellIs" priority="87" operator="equal" aboveAverage="0" equalAverage="0" bottom="0" percent="0" rank="0" text="" dxfId="154">
      <formula>$N$5</formula>
    </cfRule>
    <cfRule type="cellIs" priority="88" operator="equal" aboveAverage="0" equalAverage="0" bottom="0" percent="0" rank="0" text="" dxfId="155">
      <formula>$N$4</formula>
    </cfRule>
    <cfRule type="cellIs" priority="89" operator="equal" aboveAverage="0" equalAverage="0" bottom="0" percent="0" rank="0" text="" dxfId="156">
      <formula>$N$3</formula>
    </cfRule>
  </conditionalFormatting>
  <conditionalFormatting sqref="C45:C48">
    <cfRule type="cellIs" priority="90" operator="equal" aboveAverage="0" equalAverage="0" bottom="0" percent="0" rank="0" text="" dxfId="157">
      <formula>$N$6</formula>
    </cfRule>
    <cfRule type="cellIs" priority="91" operator="equal" aboveAverage="0" equalAverage="0" bottom="0" percent="0" rank="0" text="" dxfId="158">
      <formula>$N$5</formula>
    </cfRule>
    <cfRule type="cellIs" priority="92" operator="equal" aboveAverage="0" equalAverage="0" bottom="0" percent="0" rank="0" text="" dxfId="159">
      <formula>$N$4</formula>
    </cfRule>
    <cfRule type="cellIs" priority="93" operator="equal" aboveAverage="0" equalAverage="0" bottom="0" percent="0" rank="0" text="" dxfId="160">
      <formula>$N$3</formula>
    </cfRule>
  </conditionalFormatting>
  <conditionalFormatting sqref="C51:C55">
    <cfRule type="cellIs" priority="94" operator="equal" aboveAverage="0" equalAverage="0" bottom="0" percent="0" rank="0" text="" dxfId="161">
      <formula>$N$6</formula>
    </cfRule>
    <cfRule type="cellIs" priority="95" operator="equal" aboveAverage="0" equalAverage="0" bottom="0" percent="0" rank="0" text="" dxfId="162">
      <formula>$N$5</formula>
    </cfRule>
    <cfRule type="cellIs" priority="96" operator="equal" aboveAverage="0" equalAverage="0" bottom="0" percent="0" rank="0" text="" dxfId="163">
      <formula>$N$4</formula>
    </cfRule>
    <cfRule type="cellIs" priority="97" operator="equal" aboveAverage="0" equalAverage="0" bottom="0" percent="0" rank="0" text="" dxfId="164">
      <formula>$N$3</formula>
    </cfRule>
  </conditionalFormatting>
  <conditionalFormatting sqref="C58:C61">
    <cfRule type="cellIs" priority="98" operator="equal" aboveAverage="0" equalAverage="0" bottom="0" percent="0" rank="0" text="" dxfId="165">
      <formula>$N$6</formula>
    </cfRule>
    <cfRule type="cellIs" priority="99" operator="equal" aboveAverage="0" equalAverage="0" bottom="0" percent="0" rank="0" text="" dxfId="166">
      <formula>$N$5</formula>
    </cfRule>
    <cfRule type="cellIs" priority="100" operator="equal" aboveAverage="0" equalAverage="0" bottom="0" percent="0" rank="0" text="" dxfId="167">
      <formula>$N$4</formula>
    </cfRule>
    <cfRule type="cellIs" priority="101" operator="equal" aboveAverage="0" equalAverage="0" bottom="0" percent="0" rank="0" text="" dxfId="168">
      <formula>$N$3</formula>
    </cfRule>
  </conditionalFormatting>
  <conditionalFormatting sqref="C64:C65">
    <cfRule type="cellIs" priority="102" operator="equal" aboveAverage="0" equalAverage="0" bottom="0" percent="0" rank="0" text="" dxfId="169">
      <formula>$N$6</formula>
    </cfRule>
    <cfRule type="cellIs" priority="103" operator="equal" aboveAverage="0" equalAverage="0" bottom="0" percent="0" rank="0" text="" dxfId="170">
      <formula>$N$5</formula>
    </cfRule>
    <cfRule type="cellIs" priority="104" operator="equal" aboveAverage="0" equalAverage="0" bottom="0" percent="0" rank="0" text="" dxfId="171">
      <formula>$N$4</formula>
    </cfRule>
    <cfRule type="cellIs" priority="105" operator="equal" aboveAverage="0" equalAverage="0" bottom="0" percent="0" rank="0" text="" dxfId="172">
      <formula>$N$3</formula>
    </cfRule>
  </conditionalFormatting>
  <conditionalFormatting sqref="C69:C70">
    <cfRule type="cellIs" priority="106" operator="equal" aboveAverage="0" equalAverage="0" bottom="0" percent="0" rank="0" text="" dxfId="173">
      <formula>$N$6</formula>
    </cfRule>
    <cfRule type="cellIs" priority="107" operator="equal" aboveAverage="0" equalAverage="0" bottom="0" percent="0" rank="0" text="" dxfId="174">
      <formula>$N$5</formula>
    </cfRule>
    <cfRule type="cellIs" priority="108" operator="equal" aboveAverage="0" equalAverage="0" bottom="0" percent="0" rank="0" text="" dxfId="175">
      <formula>$N$4</formula>
    </cfRule>
    <cfRule type="cellIs" priority="109" operator="equal" aboveAverage="0" equalAverage="0" bottom="0" percent="0" rank="0" text="" dxfId="176">
      <formula>$N$3</formula>
    </cfRule>
  </conditionalFormatting>
  <conditionalFormatting sqref="C73:C74">
    <cfRule type="cellIs" priority="110" operator="equal" aboveAverage="0" equalAverage="0" bottom="0" percent="0" rank="0" text="" dxfId="177">
      <formula>$N$6</formula>
    </cfRule>
    <cfRule type="cellIs" priority="111" operator="equal" aboveAverage="0" equalAverage="0" bottom="0" percent="0" rank="0" text="" dxfId="178">
      <formula>$N$5</formula>
    </cfRule>
    <cfRule type="cellIs" priority="112" operator="equal" aboveAverage="0" equalAverage="0" bottom="0" percent="0" rank="0" text="" dxfId="179">
      <formula>$N$4</formula>
    </cfRule>
    <cfRule type="cellIs" priority="113" operator="equal" aboveAverage="0" equalAverage="0" bottom="0" percent="0" rank="0" text="" dxfId="180">
      <formula>$N$3</formula>
    </cfRule>
  </conditionalFormatting>
  <conditionalFormatting sqref="C77:C79">
    <cfRule type="cellIs" priority="114" operator="equal" aboveAverage="0" equalAverage="0" bottom="0" percent="0" rank="0" text="" dxfId="181">
      <formula>$N$6</formula>
    </cfRule>
    <cfRule type="cellIs" priority="115" operator="equal" aboveAverage="0" equalAverage="0" bottom="0" percent="0" rank="0" text="" dxfId="182">
      <formula>$N$5</formula>
    </cfRule>
    <cfRule type="cellIs" priority="116" operator="equal" aboveAverage="0" equalAverage="0" bottom="0" percent="0" rank="0" text="" dxfId="183">
      <formula>$N$4</formula>
    </cfRule>
    <cfRule type="cellIs" priority="117" operator="equal" aboveAverage="0" equalAverage="0" bottom="0" percent="0" rank="0" text="" dxfId="184">
      <formula>$N$3</formula>
    </cfRule>
  </conditionalFormatting>
  <conditionalFormatting sqref="C93:C94">
    <cfRule type="cellIs" priority="118" operator="equal" aboveAverage="0" equalAverage="0" bottom="0" percent="0" rank="0" text="" dxfId="185">
      <formula>$N$6</formula>
    </cfRule>
    <cfRule type="cellIs" priority="119" operator="equal" aboveAverage="0" equalAverage="0" bottom="0" percent="0" rank="0" text="" dxfId="186">
      <formula>$N$5</formula>
    </cfRule>
    <cfRule type="cellIs" priority="120" operator="equal" aboveAverage="0" equalAverage="0" bottom="0" percent="0" rank="0" text="" dxfId="187">
      <formula>$N$4</formula>
    </cfRule>
    <cfRule type="cellIs" priority="121" operator="equal" aboveAverage="0" equalAverage="0" bottom="0" percent="0" rank="0" text="" dxfId="188">
      <formula>$N$3</formula>
    </cfRule>
  </conditionalFormatting>
  <conditionalFormatting sqref="C97:C99">
    <cfRule type="cellIs" priority="122" operator="equal" aboveAverage="0" equalAverage="0" bottom="0" percent="0" rank="0" text="" dxfId="189">
      <formula>$N$6</formula>
    </cfRule>
    <cfRule type="cellIs" priority="123" operator="equal" aboveAverage="0" equalAverage="0" bottom="0" percent="0" rank="0" text="" dxfId="190">
      <formula>$N$5</formula>
    </cfRule>
    <cfRule type="cellIs" priority="124" operator="equal" aboveAverage="0" equalAverage="0" bottom="0" percent="0" rank="0" text="" dxfId="191">
      <formula>$N$4</formula>
    </cfRule>
    <cfRule type="cellIs" priority="125" operator="equal" aboveAverage="0" equalAverage="0" bottom="0" percent="0" rank="0" text="" dxfId="192">
      <formula>$N$3</formula>
    </cfRule>
  </conditionalFormatting>
  <conditionalFormatting sqref="C108:C109">
    <cfRule type="cellIs" priority="126" operator="equal" aboveAverage="0" equalAverage="0" bottom="0" percent="0" rank="0" text="" dxfId="193">
      <formula>$N$6</formula>
    </cfRule>
    <cfRule type="cellIs" priority="127" operator="equal" aboveAverage="0" equalAverage="0" bottom="0" percent="0" rank="0" text="" dxfId="194">
      <formula>$N$5</formula>
    </cfRule>
    <cfRule type="cellIs" priority="128" operator="equal" aboveAverage="0" equalAverage="0" bottom="0" percent="0" rank="0" text="" dxfId="195">
      <formula>$N$4</formula>
    </cfRule>
    <cfRule type="cellIs" priority="129" operator="equal" aboveAverage="0" equalAverage="0" bottom="0" percent="0" rank="0" text="" dxfId="196">
      <formula>$N$3</formula>
    </cfRule>
  </conditionalFormatting>
  <conditionalFormatting sqref="C112:C114">
    <cfRule type="cellIs" priority="130" operator="equal" aboveAverage="0" equalAverage="0" bottom="0" percent="0" rank="0" text="" dxfId="197">
      <formula>$N$6</formula>
    </cfRule>
    <cfRule type="cellIs" priority="131" operator="equal" aboveAverage="0" equalAverage="0" bottom="0" percent="0" rank="0" text="" dxfId="198">
      <formula>$N$5</formula>
    </cfRule>
    <cfRule type="cellIs" priority="132" operator="equal" aboveAverage="0" equalAverage="0" bottom="0" percent="0" rank="0" text="" dxfId="199">
      <formula>$N$4</formula>
    </cfRule>
    <cfRule type="cellIs" priority="133" operator="equal" aboveAverage="0" equalAverage="0" bottom="0" percent="0" rank="0" text="" dxfId="200">
      <formula>$N$3</formula>
    </cfRule>
  </conditionalFormatting>
  <conditionalFormatting sqref="C16">
    <cfRule type="cellIs" priority="134" operator="equal" aboveAverage="0" equalAverage="0" bottom="0" percent="0" rank="0" text="" dxfId="201">
      <formula>$N$6</formula>
    </cfRule>
    <cfRule type="cellIs" priority="135" operator="equal" aboveAverage="0" equalAverage="0" bottom="0" percent="0" rank="0" text="" dxfId="202">
      <formula>$N$5</formula>
    </cfRule>
    <cfRule type="cellIs" priority="136" operator="equal" aboveAverage="0" equalAverage="0" bottom="0" percent="0" rank="0" text="" dxfId="203">
      <formula>$N$4</formula>
    </cfRule>
    <cfRule type="cellIs" priority="137" operator="equal" aboveAverage="0" equalAverage="0" bottom="0" percent="0" rank="0" text="" dxfId="204">
      <formula>$N$3</formula>
    </cfRule>
  </conditionalFormatting>
  <conditionalFormatting sqref="F41:K41">
    <cfRule type="cellIs" priority="138" operator="equal" aboveAverage="0" equalAverage="0" bottom="0" percent="0" rank="0" text="" dxfId="205">
      <formula>$N$6</formula>
    </cfRule>
    <cfRule type="cellIs" priority="139" operator="equal" aboveAverage="0" equalAverage="0" bottom="0" percent="0" rank="0" text="" dxfId="206">
      <formula>$N$5</formula>
    </cfRule>
    <cfRule type="cellIs" priority="140" operator="equal" aboveAverage="0" equalAverage="0" bottom="0" percent="0" rank="0" text="" dxfId="207">
      <formula>$N$4</formula>
    </cfRule>
    <cfRule type="cellIs" priority="141" operator="equal" aboveAverage="0" equalAverage="0" bottom="0" percent="0" rank="0" text="" dxfId="208">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1" activeCellId="0" sqref="B21"/>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48" t="s">
        <v>255</v>
      </c>
      <c r="B1" s="448"/>
    </row>
    <row r="2" s="361" customFormat="true" ht="23.25" hidden="false" customHeight="true" outlineLevel="0" collapsed="false">
      <c r="A2" s="449" t="s">
        <v>256</v>
      </c>
      <c r="B2" s="449"/>
    </row>
    <row r="3" customFormat="false" ht="40.5" hidden="false" customHeight="true" outlineLevel="0" collapsed="false">
      <c r="A3" s="450" t="s">
        <v>257</v>
      </c>
      <c r="B3" s="451" t="s">
        <v>258</v>
      </c>
    </row>
    <row r="4" customFormat="false" ht="36" hidden="false" customHeight="true" outlineLevel="0" collapsed="false">
      <c r="A4" s="452" t="s">
        <v>259</v>
      </c>
      <c r="B4" s="453" t="s">
        <v>260</v>
      </c>
    </row>
    <row r="5" customFormat="false" ht="36" hidden="false" customHeight="true" outlineLevel="0" collapsed="false">
      <c r="A5" s="450" t="s">
        <v>261</v>
      </c>
      <c r="B5" s="454" t="s">
        <v>262</v>
      </c>
    </row>
    <row r="6" customFormat="false" ht="23.25" hidden="false" customHeight="true" outlineLevel="0" collapsed="false">
      <c r="A6" s="455" t="s">
        <v>263</v>
      </c>
      <c r="B6" s="455"/>
    </row>
    <row r="7" customFormat="false" ht="21.75" hidden="false" customHeight="true" outlineLevel="0" collapsed="false">
      <c r="A7" s="456" t="s">
        <v>264</v>
      </c>
      <c r="B7" s="457"/>
    </row>
    <row r="8" customFormat="false" ht="37.5" hidden="false" customHeight="true" outlineLevel="0" collapsed="false">
      <c r="A8" s="458" t="n">
        <v>1</v>
      </c>
      <c r="B8" s="451" t="s">
        <v>265</v>
      </c>
    </row>
    <row r="9" customFormat="false" ht="22.5" hidden="false" customHeight="true" outlineLevel="0" collapsed="false">
      <c r="A9" s="456" t="s">
        <v>266</v>
      </c>
      <c r="B9" s="459"/>
    </row>
    <row r="10" customFormat="false" ht="130.5" hidden="false" customHeight="true" outlineLevel="0" collapsed="false">
      <c r="A10" s="460" t="n">
        <f aca="false">+A8+1</f>
        <v>2</v>
      </c>
      <c r="B10" s="461" t="s">
        <v>267</v>
      </c>
    </row>
    <row r="11" customFormat="false" ht="27" hidden="false" customHeight="true" outlineLevel="0" collapsed="false">
      <c r="A11" s="460" t="n">
        <f aca="false">+A10+1</f>
        <v>3</v>
      </c>
      <c r="B11" s="461" t="s">
        <v>268</v>
      </c>
    </row>
    <row r="12" customFormat="false" ht="23.25" hidden="false" customHeight="true" outlineLevel="0" collapsed="false">
      <c r="A12" s="460" t="n">
        <f aca="false">+A11+1</f>
        <v>4</v>
      </c>
      <c r="B12" s="453" t="s">
        <v>269</v>
      </c>
    </row>
    <row r="13" customFormat="false" ht="114" hidden="false" customHeight="true" outlineLevel="0" collapsed="false">
      <c r="A13" s="460" t="n">
        <f aca="false">+A12+1</f>
        <v>5</v>
      </c>
      <c r="B13" s="453" t="s">
        <v>270</v>
      </c>
    </row>
    <row r="14" customFormat="false" ht="22.5" hidden="false" customHeight="true" outlineLevel="0" collapsed="false">
      <c r="A14" s="456" t="s">
        <v>271</v>
      </c>
      <c r="B14" s="457"/>
    </row>
    <row r="15" customFormat="false" ht="54.75" hidden="false" customHeight="true" outlineLevel="0" collapsed="false">
      <c r="A15" s="460" t="n">
        <f aca="false">+A13+1</f>
        <v>6</v>
      </c>
      <c r="B15" s="461" t="s">
        <v>272</v>
      </c>
    </row>
    <row r="16" customFormat="false" ht="23.25" hidden="false" customHeight="true" outlineLevel="0" collapsed="false">
      <c r="A16" s="460" t="n">
        <f aca="false">+A15+1</f>
        <v>7</v>
      </c>
      <c r="B16" s="453" t="s">
        <v>273</v>
      </c>
    </row>
    <row r="17" customFormat="false" ht="24.75" hidden="false" customHeight="true" outlineLevel="0" collapsed="false">
      <c r="A17" s="460" t="n">
        <f aca="false">+A16+1</f>
        <v>8</v>
      </c>
      <c r="B17" s="453" t="s">
        <v>274</v>
      </c>
    </row>
    <row r="18" customFormat="false" ht="24.75" hidden="false" customHeight="true" outlineLevel="0" collapsed="false">
      <c r="A18" s="460" t="n">
        <f aca="false">+A17+1</f>
        <v>9</v>
      </c>
      <c r="B18" s="461" t="s">
        <v>275</v>
      </c>
    </row>
    <row r="19" customFormat="false" ht="21.75" hidden="false" customHeight="true" outlineLevel="0" collapsed="false">
      <c r="A19" s="456" t="s">
        <v>264</v>
      </c>
      <c r="B19" s="457"/>
    </row>
    <row r="20" customFormat="false" ht="40.5" hidden="false" customHeight="true" outlineLevel="0" collapsed="false">
      <c r="A20" s="458" t="n">
        <f aca="false">+A18+1</f>
        <v>10</v>
      </c>
      <c r="B20" s="454" t="s">
        <v>276</v>
      </c>
    </row>
    <row r="21" customFormat="false" ht="52.5" hidden="false" customHeight="true" outlineLevel="0" collapsed="false">
      <c r="A21" s="462" t="s">
        <v>277</v>
      </c>
      <c r="B21" s="463" t="s">
        <v>278</v>
      </c>
      <c r="E21" s="14"/>
      <c r="F21" s="14"/>
    </row>
    <row r="24" customFormat="false" ht="17.25" hidden="false" customHeight="true" outlineLevel="0" collapsed="false">
      <c r="A24" s="464" t="s">
        <v>279</v>
      </c>
      <c r="B24" s="464" t="s">
        <v>280</v>
      </c>
    </row>
    <row r="25" customFormat="false" ht="12.75" hidden="false" customHeight="false" outlineLevel="0" collapsed="false">
      <c r="A25" s="465" t="s">
        <v>281</v>
      </c>
      <c r="B25" s="465" t="s">
        <v>282</v>
      </c>
    </row>
    <row r="26" customFormat="false" ht="12.75" hidden="false" customHeight="false" outlineLevel="0" collapsed="false">
      <c r="A26" s="465" t="s">
        <v>283</v>
      </c>
      <c r="B26" s="465" t="s">
        <v>282</v>
      </c>
    </row>
    <row r="27" customFormat="false" ht="12.75" hidden="false" customHeight="false" outlineLevel="0" collapsed="false">
      <c r="A27" s="465" t="s">
        <v>284</v>
      </c>
      <c r="B27" s="466" t="s">
        <v>285</v>
      </c>
    </row>
    <row r="28" customFormat="false" ht="32.8" hidden="false" customHeight="false" outlineLevel="0" collapsed="false">
      <c r="A28" s="467" t="n">
        <v>2.1</v>
      </c>
      <c r="B28" s="468" t="s">
        <v>286</v>
      </c>
    </row>
    <row r="29" customFormat="false" ht="12.75" hidden="false" customHeight="false" outlineLevel="0" collapsed="false">
      <c r="A29" s="469" t="s">
        <v>287</v>
      </c>
      <c r="B29" s="469" t="s">
        <v>288</v>
      </c>
    </row>
    <row r="30" customFormat="false" ht="12.75" hidden="false" customHeight="false" outlineLevel="0" collapsed="false">
      <c r="A30" s="469" t="s">
        <v>289</v>
      </c>
      <c r="B30" s="469" t="s">
        <v>290</v>
      </c>
    </row>
    <row r="31" customFormat="false" ht="22.35" hidden="false" customHeight="false" outlineLevel="0" collapsed="false">
      <c r="A31" s="470" t="s">
        <v>291</v>
      </c>
      <c r="B31" s="469" t="s">
        <v>292</v>
      </c>
    </row>
    <row r="32" customFormat="false" ht="12.75" hidden="false" customHeight="false" outlineLevel="0" collapsed="false">
      <c r="A32" s="471" t="s">
        <v>293</v>
      </c>
      <c r="B32" s="471" t="s">
        <v>294</v>
      </c>
    </row>
    <row r="33" customFormat="false" ht="22.35" hidden="false" customHeight="false" outlineLevel="0" collapsed="false">
      <c r="A33" s="472" t="n">
        <v>4</v>
      </c>
      <c r="B33" s="473" t="s">
        <v>295</v>
      </c>
    </row>
    <row r="34" customFormat="false" ht="12.75" hidden="false" customHeight="false" outlineLevel="0" collapsed="false">
      <c r="A34" s="474" t="s">
        <v>296</v>
      </c>
      <c r="B34" s="474" t="s">
        <v>297</v>
      </c>
    </row>
    <row r="35" customFormat="false" ht="12.75" hidden="false" customHeight="false" outlineLevel="0" collapsed="false">
      <c r="A35" s="474" t="s">
        <v>298</v>
      </c>
      <c r="B35" s="474" t="s">
        <v>299</v>
      </c>
    </row>
    <row r="36" customFormat="false" ht="12.75" hidden="false" customHeight="false" outlineLevel="0" collapsed="false">
      <c r="A36" s="474" t="s">
        <v>300</v>
      </c>
      <c r="B36" s="474" t="s">
        <v>301</v>
      </c>
    </row>
    <row r="37" customFormat="false" ht="32.8" hidden="false" customHeight="false" outlineLevel="0" collapsed="false">
      <c r="A37" s="474" t="s">
        <v>302</v>
      </c>
      <c r="B37" s="474" t="s">
        <v>303</v>
      </c>
    </row>
    <row r="38" customFormat="false" ht="22.35" hidden="false" customHeight="false" outlineLevel="0" collapsed="false">
      <c r="A38" s="474" t="s">
        <v>304</v>
      </c>
      <c r="B38" s="474" t="s">
        <v>305</v>
      </c>
    </row>
    <row r="39" customFormat="false" ht="12.75" hidden="false" customHeight="false" outlineLevel="0" collapsed="false">
      <c r="A39" s="474" t="s">
        <v>306</v>
      </c>
      <c r="B39" s="474" t="s">
        <v>307</v>
      </c>
    </row>
    <row r="40" customFormat="false" ht="12.75" hidden="false" customHeight="false" outlineLevel="0" collapsed="false">
      <c r="A40" s="475" t="s">
        <v>308</v>
      </c>
      <c r="B40" s="475" t="s">
        <v>309</v>
      </c>
    </row>
    <row r="41" customFormat="false" ht="12.75" hidden="false" customHeight="false" outlineLevel="0" collapsed="false">
      <c r="A41" s="476" t="s">
        <v>310</v>
      </c>
      <c r="B41" s="476" t="s">
        <v>311</v>
      </c>
    </row>
    <row r="42" customFormat="false" ht="12.75" hidden="false" customHeight="false" outlineLevel="0" collapsed="false">
      <c r="A42" s="476" t="s">
        <v>312</v>
      </c>
      <c r="B42" s="476" t="s">
        <v>313</v>
      </c>
    </row>
    <row r="43" customFormat="false" ht="12.75" hidden="false" customHeight="false" outlineLevel="0" collapsed="false">
      <c r="A43" s="476" t="s">
        <v>314</v>
      </c>
      <c r="B43" s="476" t="s">
        <v>315</v>
      </c>
    </row>
    <row r="44" customFormat="false" ht="12.75" hidden="false" customHeight="false" outlineLevel="0" collapsed="false">
      <c r="A44" s="477" t="s">
        <v>316</v>
      </c>
      <c r="B44" s="477" t="s">
        <v>317</v>
      </c>
    </row>
    <row r="45" customFormat="false" ht="12.75" hidden="false" customHeight="false" outlineLevel="0" collapsed="false">
      <c r="A45" s="477" t="s">
        <v>318</v>
      </c>
      <c r="B45" s="478" t="s">
        <v>319</v>
      </c>
    </row>
    <row r="46" customFormat="false" ht="12.75" hidden="false" customHeight="false" outlineLevel="0" collapsed="false">
      <c r="A46" s="478" t="s">
        <v>320</v>
      </c>
      <c r="B46" s="478" t="s">
        <v>321</v>
      </c>
    </row>
    <row r="47" customFormat="false" ht="12.75" hidden="false" customHeight="false" outlineLevel="0" collapsed="false">
      <c r="A47" s="478" t="s">
        <v>322</v>
      </c>
      <c r="B47" s="478" t="s">
        <v>323</v>
      </c>
    </row>
    <row r="48" customFormat="false" ht="12.75" hidden="false" customHeight="false" outlineLevel="0" collapsed="false">
      <c r="A48" s="479"/>
      <c r="B48" s="479"/>
      <c r="C48" s="14"/>
    </row>
    <row r="49" customFormat="false" ht="27.75" hidden="false" customHeight="true" outlineLevel="0" collapsed="false">
      <c r="A49" s="480"/>
      <c r="B49" s="481"/>
      <c r="D49" s="482"/>
      <c r="E49" s="483" t="s">
        <v>324</v>
      </c>
      <c r="F49" s="484" t="s">
        <v>325</v>
      </c>
    </row>
    <row r="50" customFormat="false" ht="45" hidden="false" customHeight="true" outlineLevel="0" collapsed="false">
      <c r="A50" s="480"/>
      <c r="B50" s="481" t="s">
        <v>326</v>
      </c>
      <c r="C50" s="15"/>
      <c r="D50" s="485" t="s">
        <v>327</v>
      </c>
      <c r="E50" s="486" t="s">
        <v>328</v>
      </c>
      <c r="F50" s="487" t="s">
        <v>329</v>
      </c>
    </row>
    <row r="51" customFormat="false" ht="21.75" hidden="false" customHeight="true" outlineLevel="0" collapsed="false">
      <c r="A51" s="480"/>
      <c r="B51" s="481"/>
      <c r="C51" s="15"/>
      <c r="D51" s="488" t="s">
        <v>33</v>
      </c>
      <c r="E51" s="489" t="n">
        <v>4</v>
      </c>
      <c r="F51" s="490" t="s">
        <v>330</v>
      </c>
    </row>
    <row r="52" customFormat="false" ht="21.75" hidden="false" customHeight="true" outlineLevel="0" collapsed="false">
      <c r="A52" s="480"/>
      <c r="B52" s="481"/>
      <c r="C52" s="15"/>
      <c r="D52" s="491" t="s">
        <v>73</v>
      </c>
      <c r="E52" s="492" t="n">
        <v>3</v>
      </c>
      <c r="F52" s="493" t="s">
        <v>331</v>
      </c>
    </row>
    <row r="53" customFormat="false" ht="21.75" hidden="false" customHeight="true" outlineLevel="0" collapsed="false">
      <c r="A53" s="480"/>
      <c r="B53" s="481"/>
      <c r="C53" s="15"/>
      <c r="D53" s="494" t="s">
        <v>76</v>
      </c>
      <c r="E53" s="492" t="n">
        <v>2</v>
      </c>
      <c r="F53" s="493" t="s">
        <v>332</v>
      </c>
    </row>
    <row r="54" customFormat="false" ht="21.75" hidden="false" customHeight="true" outlineLevel="0" collapsed="false">
      <c r="A54" s="480"/>
      <c r="B54" s="481"/>
      <c r="C54" s="15"/>
      <c r="D54" s="495" t="s">
        <v>81</v>
      </c>
      <c r="E54" s="492" t="n">
        <v>1</v>
      </c>
      <c r="F54" s="493" t="s">
        <v>333</v>
      </c>
    </row>
    <row r="55" customFormat="false" ht="21.75" hidden="false" customHeight="true" outlineLevel="0" collapsed="false">
      <c r="A55" s="480"/>
      <c r="B55" s="481"/>
      <c r="C55" s="15"/>
      <c r="D55" s="496" t="s">
        <v>85</v>
      </c>
      <c r="E55" s="497" t="s">
        <v>334</v>
      </c>
      <c r="F55" s="498" t="s">
        <v>334</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209">
      <formula>$N$6</formula>
    </cfRule>
    <cfRule type="cellIs" priority="3" operator="equal" aboveAverage="0" equalAverage="0" bottom="0" percent="0" rank="0" text="" dxfId="210">
      <formula>#ref!</formula>
    </cfRule>
    <cfRule type="cellIs" priority="4" operator="equal" aboveAverage="0" equalAverage="0" bottom="0" percent="0" rank="0" text="" dxfId="211">
      <formula>$N$4</formula>
    </cfRule>
    <cfRule type="cellIs" priority="5" operator="equal" aboveAverage="0" equalAverage="0" bottom="0" percent="0" rank="0" text="" dxfId="212">
      <formula>$N$3</formula>
    </cfRule>
  </conditionalFormatting>
  <conditionalFormatting sqref="A27">
    <cfRule type="cellIs" priority="6" operator="equal" aboveAverage="0" equalAverage="0" bottom="0" percent="0" rank="0" text="" dxfId="213">
      <formula>$N$6</formula>
    </cfRule>
    <cfRule type="cellIs" priority="7" operator="equal" aboveAverage="0" equalAverage="0" bottom="0" percent="0" rank="0" text="" dxfId="214">
      <formula>#ref!</formula>
    </cfRule>
    <cfRule type="cellIs" priority="8" operator="equal" aboveAverage="0" equalAverage="0" bottom="0" percent="0" rank="0" text="" dxfId="215">
      <formula>$N$4</formula>
    </cfRule>
    <cfRule type="cellIs" priority="9" operator="equal" aboveAverage="0" equalAverage="0" bottom="0" percent="0" rank="0" text="" dxfId="216">
      <formula>$N$3</formula>
    </cfRule>
  </conditionalFormatting>
  <conditionalFormatting sqref="A28">
    <cfRule type="cellIs" priority="10" operator="equal" aboveAverage="0" equalAverage="0" bottom="0" percent="0" rank="0" text="" dxfId="217">
      <formula>$N$6</formula>
    </cfRule>
    <cfRule type="cellIs" priority="11" operator="equal" aboveAverage="0" equalAverage="0" bottom="0" percent="0" rank="0" text="" dxfId="218">
      <formula>#ref!</formula>
    </cfRule>
    <cfRule type="cellIs" priority="12" operator="equal" aboveAverage="0" equalAverage="0" bottom="0" percent="0" rank="0" text="" dxfId="219">
      <formula>$N$4</formula>
    </cfRule>
    <cfRule type="cellIs" priority="13" operator="equal" aboveAverage="0" equalAverage="0" bottom="0" percent="0" rank="0" text="" dxfId="220">
      <formula>$N$3</formula>
    </cfRule>
  </conditionalFormatting>
  <conditionalFormatting sqref="A32:B32">
    <cfRule type="cellIs" priority="14" operator="equal" aboveAverage="0" equalAverage="0" bottom="0" percent="0" rank="0" text="" dxfId="221">
      <formula>$N$6</formula>
    </cfRule>
    <cfRule type="cellIs" priority="15" operator="equal" aboveAverage="0" equalAverage="0" bottom="0" percent="0" rank="0" text="" dxfId="222">
      <formula>#ref!</formula>
    </cfRule>
    <cfRule type="cellIs" priority="16" operator="equal" aboveAverage="0" equalAverage="0" bottom="0" percent="0" rank="0" text="" dxfId="223">
      <formula>$N$4</formula>
    </cfRule>
    <cfRule type="cellIs" priority="17" operator="equal" aboveAverage="0" equalAverage="0" bottom="0" percent="0" rank="0" text="" dxfId="224">
      <formula>$N$3</formula>
    </cfRule>
  </conditionalFormatting>
  <conditionalFormatting sqref="A35:B35">
    <cfRule type="cellIs" priority="18" operator="equal" aboveAverage="0" equalAverage="0" bottom="0" percent="0" rank="0" text="" dxfId="225">
      <formula>$N$6</formula>
    </cfRule>
    <cfRule type="cellIs" priority="19" operator="equal" aboveAverage="0" equalAverage="0" bottom="0" percent="0" rank="0" text="" dxfId="226">
      <formula>#ref!</formula>
    </cfRule>
    <cfRule type="cellIs" priority="20" operator="equal" aboveAverage="0" equalAverage="0" bottom="0" percent="0" rank="0" text="" dxfId="227">
      <formula>$N$4</formula>
    </cfRule>
    <cfRule type="cellIs" priority="21" operator="equal" aboveAverage="0" equalAverage="0" bottom="0" percent="0" rank="0" text="" dxfId="228">
      <formula>$N$3</formula>
    </cfRule>
  </conditionalFormatting>
  <conditionalFormatting sqref="A33:B33">
    <cfRule type="cellIs" priority="22" operator="equal" aboveAverage="0" equalAverage="0" bottom="0" percent="0" rank="0" text="" dxfId="229">
      <formula>$N$6</formula>
    </cfRule>
    <cfRule type="cellIs" priority="23" operator="equal" aboveAverage="0" equalAverage="0" bottom="0" percent="0" rank="0" text="" dxfId="230">
      <formula>#ref!</formula>
    </cfRule>
    <cfRule type="cellIs" priority="24" operator="equal" aboveAverage="0" equalAverage="0" bottom="0" percent="0" rank="0" text="" dxfId="231">
      <formula>$N$4</formula>
    </cfRule>
    <cfRule type="cellIs" priority="25" operator="equal" aboveAverage="0" equalAverage="0" bottom="0" percent="0" rank="0" text="" dxfId="232">
      <formula>$N$3</formula>
    </cfRule>
  </conditionalFormatting>
  <conditionalFormatting sqref="A34:B34">
    <cfRule type="cellIs" priority="26" operator="equal" aboveAverage="0" equalAverage="0" bottom="0" percent="0" rank="0" text="" dxfId="233">
      <formula>$N$6</formula>
    </cfRule>
    <cfRule type="cellIs" priority="27" operator="equal" aboveAverage="0" equalAverage="0" bottom="0" percent="0" rank="0" text="" dxfId="234">
      <formula>#ref!</formula>
    </cfRule>
    <cfRule type="cellIs" priority="28" operator="equal" aboveAverage="0" equalAverage="0" bottom="0" percent="0" rank="0" text="" dxfId="235">
      <formula>$N$4</formula>
    </cfRule>
    <cfRule type="cellIs" priority="29" operator="equal" aboveAverage="0" equalAverage="0" bottom="0" percent="0" rank="0" text="" dxfId="236">
      <formula>$N$3</formula>
    </cfRule>
  </conditionalFormatting>
  <conditionalFormatting sqref="A36:B36">
    <cfRule type="cellIs" priority="30" operator="equal" aboveAverage="0" equalAverage="0" bottom="0" percent="0" rank="0" text="" dxfId="237">
      <formula>$N$6</formula>
    </cfRule>
    <cfRule type="cellIs" priority="31" operator="equal" aboveAverage="0" equalAverage="0" bottom="0" percent="0" rank="0" text="" dxfId="238">
      <formula>#ref!</formula>
    </cfRule>
    <cfRule type="cellIs" priority="32" operator="equal" aboveAverage="0" equalAverage="0" bottom="0" percent="0" rank="0" text="" dxfId="239">
      <formula>$N$4</formula>
    </cfRule>
    <cfRule type="cellIs" priority="33" operator="equal" aboveAverage="0" equalAverage="0" bottom="0" percent="0" rank="0" text="" dxfId="240">
      <formula>$N$3</formula>
    </cfRule>
  </conditionalFormatting>
  <conditionalFormatting sqref="A37:B37">
    <cfRule type="cellIs" priority="34" operator="equal" aboveAverage="0" equalAverage="0" bottom="0" percent="0" rank="0" text="" dxfId="241">
      <formula>$N$6</formula>
    </cfRule>
    <cfRule type="cellIs" priority="35" operator="equal" aboveAverage="0" equalAverage="0" bottom="0" percent="0" rank="0" text="" dxfId="242">
      <formula>#ref!</formula>
    </cfRule>
    <cfRule type="cellIs" priority="36" operator="equal" aboveAverage="0" equalAverage="0" bottom="0" percent="0" rank="0" text="" dxfId="243">
      <formula>$N$4</formula>
    </cfRule>
    <cfRule type="cellIs" priority="37" operator="equal" aboveAverage="0" equalAverage="0" bottom="0" percent="0" rank="0" text="" dxfId="244">
      <formula>$N$3</formula>
    </cfRule>
  </conditionalFormatting>
  <conditionalFormatting sqref="A38:B38">
    <cfRule type="cellIs" priority="38" operator="equal" aboveAverage="0" equalAverage="0" bottom="0" percent="0" rank="0" text="" dxfId="245">
      <formula>$N$6</formula>
    </cfRule>
    <cfRule type="cellIs" priority="39" operator="equal" aboveAverage="0" equalAverage="0" bottom="0" percent="0" rank="0" text="" dxfId="246">
      <formula>#ref!</formula>
    </cfRule>
    <cfRule type="cellIs" priority="40" operator="equal" aboveAverage="0" equalAverage="0" bottom="0" percent="0" rank="0" text="" dxfId="247">
      <formula>$N$4</formula>
    </cfRule>
    <cfRule type="cellIs" priority="41" operator="equal" aboveAverage="0" equalAverage="0" bottom="0" percent="0" rank="0" text="" dxfId="248">
      <formula>$N$3</formula>
    </cfRule>
  </conditionalFormatting>
  <conditionalFormatting sqref="A39:B39">
    <cfRule type="cellIs" priority="42" operator="equal" aboveAverage="0" equalAverage="0" bottom="0" percent="0" rank="0" text="" dxfId="249">
      <formula>$N$6</formula>
    </cfRule>
    <cfRule type="cellIs" priority="43" operator="equal" aboveAverage="0" equalAverage="0" bottom="0" percent="0" rank="0" text="" dxfId="250">
      <formula>#ref!</formula>
    </cfRule>
    <cfRule type="cellIs" priority="44" operator="equal" aboveAverage="0" equalAverage="0" bottom="0" percent="0" rank="0" text="" dxfId="251">
      <formula>$N$4</formula>
    </cfRule>
    <cfRule type="cellIs" priority="45" operator="equal" aboveAverage="0" equalAverage="0" bottom="0" percent="0" rank="0" text="" dxfId="252">
      <formula>$N$3</formula>
    </cfRule>
  </conditionalFormatting>
  <conditionalFormatting sqref="A44">
    <cfRule type="cellIs" priority="46" operator="equal" aboveAverage="0" equalAverage="0" bottom="0" percent="0" rank="0" text="" dxfId="253">
      <formula>$N$6</formula>
    </cfRule>
    <cfRule type="cellIs" priority="47" operator="equal" aboveAverage="0" equalAverage="0" bottom="0" percent="0" rank="0" text="" dxfId="254">
      <formula>#ref!</formula>
    </cfRule>
    <cfRule type="cellIs" priority="48" operator="equal" aboveAverage="0" equalAverage="0" bottom="0" percent="0" rank="0" text="" dxfId="255">
      <formula>$N$4</formula>
    </cfRule>
    <cfRule type="cellIs" priority="49" operator="equal" aboveAverage="0" equalAverage="0" bottom="0" percent="0" rank="0" text="" dxfId="256">
      <formula>$N$3</formula>
    </cfRule>
  </conditionalFormatting>
  <conditionalFormatting sqref="B44">
    <cfRule type="cellIs" priority="50" operator="equal" aboveAverage="0" equalAverage="0" bottom="0" percent="0" rank="0" text="" dxfId="257">
      <formula>$N$6</formula>
    </cfRule>
    <cfRule type="cellIs" priority="51" operator="equal" aboveAverage="0" equalAverage="0" bottom="0" percent="0" rank="0" text="" dxfId="258">
      <formula>#ref!</formula>
    </cfRule>
    <cfRule type="cellIs" priority="52" operator="equal" aboveAverage="0" equalAverage="0" bottom="0" percent="0" rank="0" text="" dxfId="259">
      <formula>$N$4</formula>
    </cfRule>
    <cfRule type="cellIs" priority="53" operator="equal" aboveAverage="0" equalAverage="0" bottom="0" percent="0" rank="0" text="" dxfId="260">
      <formula>$N$3</formula>
    </cfRule>
  </conditionalFormatting>
  <conditionalFormatting sqref="A45">
    <cfRule type="cellIs" priority="54" operator="equal" aboveAverage="0" equalAverage="0" bottom="0" percent="0" rank="0" text="" dxfId="261">
      <formula>$N$6</formula>
    </cfRule>
    <cfRule type="cellIs" priority="55" operator="equal" aboveAverage="0" equalAverage="0" bottom="0" percent="0" rank="0" text="" dxfId="262">
      <formula>#ref!</formula>
    </cfRule>
    <cfRule type="cellIs" priority="56" operator="equal" aboveAverage="0" equalAverage="0" bottom="0" percent="0" rank="0" text="" dxfId="263">
      <formula>$N$4</formula>
    </cfRule>
    <cfRule type="cellIs" priority="57" operator="equal" aboveAverage="0" equalAverage="0" bottom="0" percent="0" rank="0" text="" dxfId="264">
      <formula>$N$3</formula>
    </cfRule>
  </conditionalFormatting>
  <conditionalFormatting sqref="A40">
    <cfRule type="cellIs" priority="58" operator="equal" aboveAverage="0" equalAverage="0" bottom="0" percent="0" rank="0" text="" dxfId="265">
      <formula>$N$6</formula>
    </cfRule>
    <cfRule type="cellIs" priority="59" operator="equal" aboveAverage="0" equalAverage="0" bottom="0" percent="0" rank="0" text="" dxfId="266">
      <formula>#ref!</formula>
    </cfRule>
    <cfRule type="cellIs" priority="60" operator="equal" aboveAverage="0" equalAverage="0" bottom="0" percent="0" rank="0" text="" dxfId="267">
      <formula>$N$4</formula>
    </cfRule>
    <cfRule type="cellIs" priority="61" operator="equal" aboveAverage="0" equalAverage="0" bottom="0" percent="0" rank="0" text="" dxfId="268">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F6FED55A-4058-4E96-8FFF-C2F014B80A5A}"/>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DocSecurity>0</DocSecurity>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dcterms:modified xsi:type="dcterms:W3CDTF">2024-09-02T14:50:14Z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