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wnloads/"/>
    </mc:Choice>
  </mc:AlternateContent>
  <xr:revisionPtr revIDLastSave="0" documentId="13_ncr:1_{FC274996-6604-8E43-8C4E-DD77B827A888}" xr6:coauthVersionLast="45" xr6:coauthVersionMax="45" xr10:uidLastSave="{00000000-0000-0000-0000-000000000000}"/>
  <bookViews>
    <workbookView xWindow="-31060" yWindow="460" windowWidth="27240" windowHeight="16440" xr2:uid="{00FB44B8-D870-C449-8802-88F0A1760663}"/>
  </bookViews>
  <sheets>
    <sheet name="IO Codes" sheetId="1" r:id="rId1"/>
  </sheets>
  <externalReferences>
    <externalReference r:id="rId2"/>
  </externalReferences>
  <definedNames>
    <definedName name="_xlnm._FilterDatabase" localSheetId="0" hidden="1">'IO Codes'!$A$1:$BA$754</definedName>
    <definedName name="Components">'[1]REF - System &amp; Subsystem'!$E:$F</definedName>
    <definedName name="InterfaceCards">'[1]REF - Interface Cards'!$A:$C</definedName>
    <definedName name="IO_Types">'[1]REF - System &amp; Subsystem'!$M:$M</definedName>
    <definedName name="Locations">'[1]REF - System &amp; Subsystem'!$I:$I</definedName>
    <definedName name="Metrics">'[1]REF - System &amp; Subsystem'!$G:$H</definedName>
    <definedName name="Subsystems">'[1]REF - System &amp; Subsystem'!$C:$D</definedName>
    <definedName name="Systems">'[1]REF - System &amp; Subsystem'!$A:$B</definedName>
    <definedName name="Units">'[1]REF - System &amp; Subsystem'!$N:$N</definedName>
    <definedName name="Z_05F20F4D_3409_494A_A804_892BDC39E783_.wvu.FilterData" localSheetId="0" hidden="1">'IO Codes'!$A$1:$AB$754</definedName>
    <definedName name="Z_131DEEE2_E4BD_4706_A118_E449C2C78127_.wvu.FilterData" localSheetId="0" hidden="1">'IO Codes'!$A$1:$AI$754</definedName>
    <definedName name="Z_3246FC6B_9FAB_4616_BA35_E9A9F8469F40_.wvu.FilterData" localSheetId="0" hidden="1">'IO Codes'!$A$1:$S$512</definedName>
    <definedName name="Z_3E8E96FF_39B0_4F81_83BB_B3D9F28C1088_.wvu.FilterData" localSheetId="0" hidden="1">'IO Codes'!$A$1:$BA$754</definedName>
    <definedName name="Z_4A96350B_D92A_4832_9681_AE17C15157D5_.wvu.FilterData" localSheetId="0" hidden="1">'IO Codes'!$A$1:$BA$754</definedName>
    <definedName name="Z_66CCDEE1_223D_48C1_9321_42492950AF40_.wvu.FilterData" localSheetId="0" hidden="1">'IO Codes'!$A$1:$BA$754</definedName>
    <definedName name="Z_750001A0_4BA1_4CAB_BE59_8A1C31AEEEDB_.wvu.FilterData" localSheetId="0" hidden="1">'IO Codes'!$A$1:$BA$754</definedName>
    <definedName name="Z_B3B741A7_5518_4F95_BBC0_B272A970536B_.wvu.FilterData" localSheetId="0" hidden="1">'IO Codes'!$A$1:$T$616</definedName>
    <definedName name="Z_B8AE2E41_ECC9_4DB4_BC66_BD3E3507A642_.wvu.FilterData" localSheetId="0" hidden="1">'IO Codes'!$A$1:$S$754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54" i="1" l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BA728" i="1"/>
  <c r="AZ728" i="1"/>
  <c r="AY728" i="1"/>
  <c r="AX728" i="1"/>
  <c r="AW728" i="1"/>
  <c r="AV728" i="1"/>
  <c r="AU728" i="1"/>
  <c r="AT728" i="1"/>
  <c r="AS728" i="1"/>
  <c r="AR728" i="1"/>
  <c r="AQ728" i="1"/>
  <c r="AP728" i="1"/>
  <c r="AO728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K728" i="1"/>
  <c r="I728" i="1"/>
  <c r="J728" i="1" s="1"/>
  <c r="A728" i="1"/>
  <c r="BA727" i="1"/>
  <c r="AZ727" i="1"/>
  <c r="AY727" i="1"/>
  <c r="AX727" i="1"/>
  <c r="AW727" i="1"/>
  <c r="AV727" i="1"/>
  <c r="AU727" i="1"/>
  <c r="AT727" i="1"/>
  <c r="AS727" i="1"/>
  <c r="AR727" i="1"/>
  <c r="AQ727" i="1"/>
  <c r="AP727" i="1"/>
  <c r="AO727" i="1"/>
  <c r="AN727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K727" i="1"/>
  <c r="I727" i="1"/>
  <c r="J727" i="1" s="1"/>
  <c r="A727" i="1"/>
  <c r="BA726" i="1"/>
  <c r="AZ726" i="1"/>
  <c r="AY726" i="1"/>
  <c r="AX726" i="1"/>
  <c r="AW726" i="1"/>
  <c r="AV726" i="1"/>
  <c r="AU726" i="1"/>
  <c r="AT726" i="1"/>
  <c r="AS726" i="1"/>
  <c r="AR726" i="1"/>
  <c r="AQ726" i="1"/>
  <c r="AP726" i="1"/>
  <c r="AO726" i="1"/>
  <c r="AN726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K726" i="1"/>
  <c r="I726" i="1"/>
  <c r="J726" i="1" s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K725" i="1"/>
  <c r="I725" i="1"/>
  <c r="J725" i="1" s="1"/>
  <c r="A725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K724" i="1"/>
  <c r="I724" i="1"/>
  <c r="J724" i="1" s="1"/>
  <c r="A724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K723" i="1"/>
  <c r="I723" i="1"/>
  <c r="J723" i="1" s="1"/>
  <c r="A723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K722" i="1"/>
  <c r="I722" i="1"/>
  <c r="J722" i="1" s="1"/>
  <c r="A722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K721" i="1"/>
  <c r="I721" i="1"/>
  <c r="J721" i="1" s="1"/>
  <c r="A721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K720" i="1"/>
  <c r="I720" i="1"/>
  <c r="J720" i="1" s="1"/>
  <c r="A720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K719" i="1"/>
  <c r="I719" i="1"/>
  <c r="J719" i="1" s="1"/>
  <c r="A719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K718" i="1"/>
  <c r="J718" i="1"/>
  <c r="I718" i="1"/>
  <c r="A718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K717" i="1"/>
  <c r="I717" i="1"/>
  <c r="J717" i="1" s="1"/>
  <c r="A717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K716" i="1"/>
  <c r="I716" i="1"/>
  <c r="J716" i="1" s="1"/>
  <c r="A716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K715" i="1"/>
  <c r="I715" i="1"/>
  <c r="J715" i="1" s="1"/>
  <c r="A715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K714" i="1"/>
  <c r="I714" i="1"/>
  <c r="J714" i="1" s="1"/>
  <c r="A714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K713" i="1"/>
  <c r="I713" i="1"/>
  <c r="J713" i="1" s="1"/>
  <c r="A713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K712" i="1"/>
  <c r="I712" i="1"/>
  <c r="J712" i="1" s="1"/>
  <c r="A712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K711" i="1"/>
  <c r="I711" i="1"/>
  <c r="J711" i="1" s="1"/>
  <c r="A711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K710" i="1"/>
  <c r="I710" i="1"/>
  <c r="J710" i="1" s="1"/>
  <c r="A710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K709" i="1"/>
  <c r="I709" i="1"/>
  <c r="J709" i="1" s="1"/>
  <c r="A709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K708" i="1"/>
  <c r="I708" i="1"/>
  <c r="J708" i="1" s="1"/>
  <c r="A708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K707" i="1"/>
  <c r="I707" i="1"/>
  <c r="J707" i="1" s="1"/>
  <c r="A707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K706" i="1"/>
  <c r="I706" i="1"/>
  <c r="J706" i="1" s="1"/>
  <c r="A706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K705" i="1"/>
  <c r="J705" i="1"/>
  <c r="I705" i="1"/>
  <c r="A705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K704" i="1"/>
  <c r="I704" i="1"/>
  <c r="J704" i="1" s="1"/>
  <c r="A704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K703" i="1"/>
  <c r="I703" i="1"/>
  <c r="J703" i="1" s="1"/>
  <c r="A703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K702" i="1"/>
  <c r="I702" i="1"/>
  <c r="J702" i="1" s="1"/>
  <c r="A702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K701" i="1"/>
  <c r="I701" i="1"/>
  <c r="J701" i="1" s="1"/>
  <c r="A701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K700" i="1"/>
  <c r="I700" i="1"/>
  <c r="J700" i="1" s="1"/>
  <c r="A700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K699" i="1"/>
  <c r="I699" i="1"/>
  <c r="J699" i="1" s="1"/>
  <c r="A699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K698" i="1"/>
  <c r="I698" i="1"/>
  <c r="J698" i="1" s="1"/>
  <c r="A698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K697" i="1"/>
  <c r="I697" i="1"/>
  <c r="J697" i="1" s="1"/>
  <c r="A697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K696" i="1"/>
  <c r="I696" i="1"/>
  <c r="J696" i="1" s="1"/>
  <c r="A696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K695" i="1"/>
  <c r="I695" i="1"/>
  <c r="J695" i="1" s="1"/>
  <c r="A695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K694" i="1"/>
  <c r="I694" i="1"/>
  <c r="J694" i="1" s="1"/>
  <c r="A694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K693" i="1"/>
  <c r="I693" i="1"/>
  <c r="J693" i="1" s="1"/>
  <c r="A693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K692" i="1"/>
  <c r="I692" i="1"/>
  <c r="J692" i="1" s="1"/>
  <c r="A692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K691" i="1"/>
  <c r="I691" i="1"/>
  <c r="J691" i="1" s="1"/>
  <c r="A691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K690" i="1"/>
  <c r="J690" i="1"/>
  <c r="A690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K689" i="1"/>
  <c r="J689" i="1"/>
  <c r="A689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K688" i="1"/>
  <c r="I688" i="1"/>
  <c r="J688" i="1" s="1"/>
  <c r="A688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K687" i="1"/>
  <c r="I687" i="1"/>
  <c r="J687" i="1" s="1"/>
  <c r="A687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K686" i="1"/>
  <c r="J686" i="1"/>
  <c r="I686" i="1"/>
  <c r="A686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K685" i="1"/>
  <c r="I685" i="1"/>
  <c r="J685" i="1" s="1"/>
  <c r="A685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K684" i="1"/>
  <c r="I684" i="1"/>
  <c r="J684" i="1" s="1"/>
  <c r="A684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K683" i="1"/>
  <c r="J683" i="1"/>
  <c r="I683" i="1"/>
  <c r="A683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K682" i="1"/>
  <c r="I682" i="1"/>
  <c r="J682" i="1" s="1"/>
  <c r="A682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K681" i="1"/>
  <c r="I681" i="1"/>
  <c r="J681" i="1" s="1"/>
  <c r="A681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K680" i="1"/>
  <c r="I680" i="1"/>
  <c r="J680" i="1" s="1"/>
  <c r="A680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K679" i="1"/>
  <c r="J679" i="1"/>
  <c r="I679" i="1"/>
  <c r="A679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K678" i="1"/>
  <c r="I678" i="1"/>
  <c r="J678" i="1" s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K677" i="1"/>
  <c r="I677" i="1"/>
  <c r="J677" i="1" s="1"/>
  <c r="A677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K676" i="1"/>
  <c r="J676" i="1"/>
  <c r="I676" i="1"/>
  <c r="A676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K675" i="1"/>
  <c r="I675" i="1"/>
  <c r="J675" i="1" s="1"/>
  <c r="A675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K674" i="1"/>
  <c r="I674" i="1"/>
  <c r="J674" i="1" s="1"/>
  <c r="A674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K673" i="1"/>
  <c r="I673" i="1"/>
  <c r="J673" i="1" s="1"/>
  <c r="A673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K672" i="1"/>
  <c r="J672" i="1"/>
  <c r="A672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K671" i="1"/>
  <c r="I671" i="1"/>
  <c r="J671" i="1" s="1"/>
  <c r="A671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J670" i="1"/>
  <c r="I670" i="1"/>
  <c r="A670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K669" i="1"/>
  <c r="I669" i="1"/>
  <c r="J669" i="1" s="1"/>
  <c r="A669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K668" i="1"/>
  <c r="J668" i="1"/>
  <c r="A668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K667" i="1"/>
  <c r="I667" i="1"/>
  <c r="J667" i="1" s="1"/>
  <c r="A667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I666" i="1"/>
  <c r="J666" i="1" s="1"/>
  <c r="A666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K665" i="1"/>
  <c r="J665" i="1"/>
  <c r="I665" i="1"/>
  <c r="A665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K664" i="1"/>
  <c r="J664" i="1"/>
  <c r="A664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K663" i="1"/>
  <c r="J663" i="1"/>
  <c r="I663" i="1"/>
  <c r="A663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I662" i="1"/>
  <c r="J662" i="1" s="1"/>
  <c r="A662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K661" i="1"/>
  <c r="I661" i="1"/>
  <c r="J661" i="1" s="1"/>
  <c r="A661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K660" i="1"/>
  <c r="I660" i="1"/>
  <c r="J660" i="1" s="1"/>
  <c r="A660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K659" i="1"/>
  <c r="I659" i="1"/>
  <c r="J659" i="1" s="1"/>
  <c r="A659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K658" i="1"/>
  <c r="J658" i="1"/>
  <c r="I658" i="1"/>
  <c r="A658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K657" i="1"/>
  <c r="J657" i="1"/>
  <c r="I657" i="1"/>
  <c r="A657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K656" i="1"/>
  <c r="I656" i="1"/>
  <c r="J656" i="1" s="1"/>
  <c r="A656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K655" i="1"/>
  <c r="J655" i="1"/>
  <c r="I655" i="1"/>
  <c r="A655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K654" i="1"/>
  <c r="J654" i="1"/>
  <c r="I654" i="1"/>
  <c r="A654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K653" i="1"/>
  <c r="I653" i="1"/>
  <c r="J653" i="1" s="1"/>
  <c r="A653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K652" i="1"/>
  <c r="I652" i="1"/>
  <c r="J652" i="1" s="1"/>
  <c r="A652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K651" i="1"/>
  <c r="I651" i="1"/>
  <c r="J651" i="1" s="1"/>
  <c r="A651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K650" i="1"/>
  <c r="I650" i="1"/>
  <c r="J650" i="1" s="1"/>
  <c r="A650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K649" i="1"/>
  <c r="I649" i="1"/>
  <c r="J649" i="1" s="1"/>
  <c r="A649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K648" i="1"/>
  <c r="J648" i="1"/>
  <c r="I648" i="1"/>
  <c r="A648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K647" i="1"/>
  <c r="I647" i="1"/>
  <c r="J647" i="1" s="1"/>
  <c r="A647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K646" i="1"/>
  <c r="I646" i="1"/>
  <c r="J646" i="1" s="1"/>
  <c r="A646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K645" i="1"/>
  <c r="I645" i="1"/>
  <c r="J645" i="1" s="1"/>
  <c r="A645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K644" i="1"/>
  <c r="I644" i="1"/>
  <c r="J644" i="1" s="1"/>
  <c r="A644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K643" i="1"/>
  <c r="I643" i="1"/>
  <c r="J643" i="1" s="1"/>
  <c r="A643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K642" i="1"/>
  <c r="J642" i="1"/>
  <c r="I642" i="1"/>
  <c r="A642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K641" i="1"/>
  <c r="J641" i="1"/>
  <c r="I641" i="1"/>
  <c r="A641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K640" i="1"/>
  <c r="I640" i="1"/>
  <c r="J640" i="1" s="1"/>
  <c r="A640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K639" i="1"/>
  <c r="I639" i="1"/>
  <c r="J639" i="1" s="1"/>
  <c r="A639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K638" i="1"/>
  <c r="I638" i="1"/>
  <c r="J638" i="1" s="1"/>
  <c r="A638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K637" i="1"/>
  <c r="I637" i="1"/>
  <c r="J637" i="1" s="1"/>
  <c r="A637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K636" i="1"/>
  <c r="I636" i="1"/>
  <c r="J636" i="1" s="1"/>
  <c r="A636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K635" i="1"/>
  <c r="I635" i="1"/>
  <c r="J635" i="1" s="1"/>
  <c r="A635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K634" i="1"/>
  <c r="I634" i="1"/>
  <c r="J634" i="1" s="1"/>
  <c r="A634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K633" i="1"/>
  <c r="I633" i="1"/>
  <c r="J633" i="1" s="1"/>
  <c r="A633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K632" i="1"/>
  <c r="I632" i="1"/>
  <c r="J632" i="1" s="1"/>
  <c r="A632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K631" i="1"/>
  <c r="J631" i="1"/>
  <c r="I631" i="1"/>
  <c r="A631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K630" i="1"/>
  <c r="I630" i="1"/>
  <c r="J630" i="1" s="1"/>
  <c r="A630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K629" i="1"/>
  <c r="J629" i="1"/>
  <c r="I629" i="1"/>
  <c r="A629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K628" i="1"/>
  <c r="I628" i="1"/>
  <c r="J628" i="1" s="1"/>
  <c r="A628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K627" i="1"/>
  <c r="J627" i="1"/>
  <c r="I627" i="1"/>
  <c r="A627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K626" i="1"/>
  <c r="I626" i="1"/>
  <c r="J626" i="1" s="1"/>
  <c r="A626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K625" i="1"/>
  <c r="I625" i="1"/>
  <c r="J625" i="1" s="1"/>
  <c r="A625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K624" i="1"/>
  <c r="I624" i="1"/>
  <c r="J624" i="1" s="1"/>
  <c r="A624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K623" i="1"/>
  <c r="I623" i="1"/>
  <c r="J623" i="1" s="1"/>
  <c r="A623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K622" i="1"/>
  <c r="I622" i="1"/>
  <c r="J622" i="1" s="1"/>
  <c r="A622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K621" i="1"/>
  <c r="I621" i="1"/>
  <c r="J621" i="1" s="1"/>
  <c r="A621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K620" i="1"/>
  <c r="I620" i="1"/>
  <c r="J620" i="1" s="1"/>
  <c r="A620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K619" i="1"/>
  <c r="I619" i="1"/>
  <c r="J619" i="1" s="1"/>
  <c r="A619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K618" i="1"/>
  <c r="I618" i="1"/>
  <c r="J618" i="1" s="1"/>
  <c r="A618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K617" i="1"/>
  <c r="J617" i="1"/>
  <c r="I617" i="1"/>
  <c r="A617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K616" i="1"/>
  <c r="I616" i="1"/>
  <c r="J616" i="1" s="1"/>
  <c r="A616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K615" i="1"/>
  <c r="J615" i="1"/>
  <c r="I615" i="1"/>
  <c r="A615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K614" i="1"/>
  <c r="I614" i="1"/>
  <c r="J614" i="1" s="1"/>
  <c r="A614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K613" i="1"/>
  <c r="I613" i="1"/>
  <c r="J613" i="1" s="1"/>
  <c r="A613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K612" i="1"/>
  <c r="I612" i="1"/>
  <c r="J612" i="1" s="1"/>
  <c r="A612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K611" i="1"/>
  <c r="I611" i="1"/>
  <c r="J611" i="1" s="1"/>
  <c r="A611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K610" i="1"/>
  <c r="J610" i="1"/>
  <c r="I610" i="1"/>
  <c r="A610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K609" i="1"/>
  <c r="I609" i="1"/>
  <c r="J609" i="1" s="1"/>
  <c r="A609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K608" i="1"/>
  <c r="I608" i="1"/>
  <c r="J608" i="1" s="1"/>
  <c r="A608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K607" i="1"/>
  <c r="I607" i="1"/>
  <c r="J607" i="1" s="1"/>
  <c r="A607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K606" i="1"/>
  <c r="I606" i="1"/>
  <c r="J606" i="1" s="1"/>
  <c r="A606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K605" i="1"/>
  <c r="I605" i="1"/>
  <c r="J605" i="1" s="1"/>
  <c r="A605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K604" i="1"/>
  <c r="I604" i="1"/>
  <c r="J604" i="1" s="1"/>
  <c r="A604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K603" i="1"/>
  <c r="I603" i="1"/>
  <c r="J603" i="1" s="1"/>
  <c r="A603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K602" i="1"/>
  <c r="I602" i="1"/>
  <c r="J602" i="1" s="1"/>
  <c r="A602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K601" i="1"/>
  <c r="I601" i="1"/>
  <c r="J601" i="1" s="1"/>
  <c r="A601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K600" i="1"/>
  <c r="J600" i="1"/>
  <c r="I600" i="1"/>
  <c r="A600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K599" i="1"/>
  <c r="I599" i="1"/>
  <c r="J599" i="1" s="1"/>
  <c r="A599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K598" i="1"/>
  <c r="I598" i="1"/>
  <c r="J598" i="1" s="1"/>
  <c r="A598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K597" i="1"/>
  <c r="I597" i="1"/>
  <c r="J597" i="1" s="1"/>
  <c r="A597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K596" i="1"/>
  <c r="I596" i="1"/>
  <c r="J596" i="1" s="1"/>
  <c r="A596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K595" i="1"/>
  <c r="J595" i="1"/>
  <c r="I595" i="1"/>
  <c r="A595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K594" i="1"/>
  <c r="I594" i="1"/>
  <c r="J594" i="1" s="1"/>
  <c r="A594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K593" i="1"/>
  <c r="I593" i="1"/>
  <c r="J593" i="1" s="1"/>
  <c r="A593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K592" i="1"/>
  <c r="I592" i="1"/>
  <c r="J592" i="1" s="1"/>
  <c r="A592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K591" i="1"/>
  <c r="J591" i="1"/>
  <c r="I591" i="1"/>
  <c r="A591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K590" i="1"/>
  <c r="I590" i="1"/>
  <c r="J590" i="1" s="1"/>
  <c r="A590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K589" i="1"/>
  <c r="I589" i="1"/>
  <c r="J589" i="1" s="1"/>
  <c r="A589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K588" i="1"/>
  <c r="I588" i="1"/>
  <c r="J588" i="1" s="1"/>
  <c r="A588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K587" i="1"/>
  <c r="I587" i="1"/>
  <c r="J587" i="1" s="1"/>
  <c r="A587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K586" i="1"/>
  <c r="I586" i="1"/>
  <c r="J586" i="1" s="1"/>
  <c r="A586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K585" i="1"/>
  <c r="I585" i="1"/>
  <c r="J585" i="1" s="1"/>
  <c r="A585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K584" i="1"/>
  <c r="I584" i="1"/>
  <c r="J584" i="1" s="1"/>
  <c r="A584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K583" i="1"/>
  <c r="I583" i="1"/>
  <c r="J583" i="1" s="1"/>
  <c r="A583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K582" i="1"/>
  <c r="I582" i="1"/>
  <c r="J582" i="1" s="1"/>
  <c r="A582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K581" i="1"/>
  <c r="I581" i="1"/>
  <c r="J581" i="1" s="1"/>
  <c r="A581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K580" i="1"/>
  <c r="I580" i="1"/>
  <c r="J580" i="1" s="1"/>
  <c r="A580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K579" i="1"/>
  <c r="J579" i="1"/>
  <c r="I579" i="1"/>
  <c r="A579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K578" i="1"/>
  <c r="I578" i="1"/>
  <c r="J578" i="1" s="1"/>
  <c r="A578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K577" i="1"/>
  <c r="I577" i="1"/>
  <c r="J577" i="1" s="1"/>
  <c r="A577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K576" i="1"/>
  <c r="I576" i="1"/>
  <c r="J576" i="1" s="1"/>
  <c r="A576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K575" i="1"/>
  <c r="I575" i="1"/>
  <c r="J575" i="1" s="1"/>
  <c r="A575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K574" i="1"/>
  <c r="J574" i="1"/>
  <c r="I574" i="1"/>
  <c r="A574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K573" i="1"/>
  <c r="I573" i="1"/>
  <c r="J573" i="1" s="1"/>
  <c r="A573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K572" i="1"/>
  <c r="I572" i="1"/>
  <c r="J572" i="1" s="1"/>
  <c r="A572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K571" i="1"/>
  <c r="I571" i="1"/>
  <c r="J571" i="1" s="1"/>
  <c r="A571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K570" i="1"/>
  <c r="I570" i="1"/>
  <c r="J570" i="1" s="1"/>
  <c r="A570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K569" i="1"/>
  <c r="I569" i="1"/>
  <c r="J569" i="1" s="1"/>
  <c r="A569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K568" i="1"/>
  <c r="I568" i="1"/>
  <c r="J568" i="1" s="1"/>
  <c r="A568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K567" i="1"/>
  <c r="I567" i="1"/>
  <c r="J567" i="1" s="1"/>
  <c r="A567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K566" i="1"/>
  <c r="I566" i="1"/>
  <c r="J566" i="1" s="1"/>
  <c r="A566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K565" i="1"/>
  <c r="I565" i="1"/>
  <c r="J565" i="1" s="1"/>
  <c r="A565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K564" i="1"/>
  <c r="J564" i="1"/>
  <c r="I564" i="1"/>
  <c r="A564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K563" i="1"/>
  <c r="I563" i="1"/>
  <c r="J563" i="1" s="1"/>
  <c r="A563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K562" i="1"/>
  <c r="J562" i="1"/>
  <c r="I562" i="1"/>
  <c r="A562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K561" i="1"/>
  <c r="I561" i="1"/>
  <c r="J561" i="1" s="1"/>
  <c r="A561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K560" i="1"/>
  <c r="I560" i="1"/>
  <c r="J560" i="1" s="1"/>
  <c r="A560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K559" i="1"/>
  <c r="J559" i="1"/>
  <c r="I559" i="1"/>
  <c r="A559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K558" i="1"/>
  <c r="I558" i="1"/>
  <c r="J558" i="1" s="1"/>
  <c r="A558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K557" i="1"/>
  <c r="J557" i="1"/>
  <c r="I557" i="1"/>
  <c r="A557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K556" i="1"/>
  <c r="I556" i="1"/>
  <c r="J556" i="1" s="1"/>
  <c r="A556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K555" i="1"/>
  <c r="I555" i="1"/>
  <c r="J555" i="1" s="1"/>
  <c r="A555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K554" i="1"/>
  <c r="I554" i="1"/>
  <c r="J554" i="1" s="1"/>
  <c r="A554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K553" i="1"/>
  <c r="I553" i="1"/>
  <c r="J553" i="1" s="1"/>
  <c r="A553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I552" i="1"/>
  <c r="J552" i="1" s="1"/>
  <c r="A552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K551" i="1"/>
  <c r="J551" i="1"/>
  <c r="I551" i="1"/>
  <c r="A551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I550" i="1"/>
  <c r="J550" i="1" s="1"/>
  <c r="A550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K549" i="1"/>
  <c r="I549" i="1"/>
  <c r="J549" i="1" s="1"/>
  <c r="A549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K548" i="1"/>
  <c r="I548" i="1"/>
  <c r="J548" i="1" s="1"/>
  <c r="A548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I547" i="1"/>
  <c r="J547" i="1" s="1"/>
  <c r="A547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K546" i="1"/>
  <c r="J546" i="1"/>
  <c r="I546" i="1"/>
  <c r="A546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J545" i="1"/>
  <c r="I545" i="1"/>
  <c r="A545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K544" i="1"/>
  <c r="I544" i="1"/>
  <c r="J544" i="1" s="1"/>
  <c r="A544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K543" i="1"/>
  <c r="I543" i="1"/>
  <c r="J543" i="1" s="1"/>
  <c r="A543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K542" i="1"/>
  <c r="J542" i="1"/>
  <c r="I542" i="1"/>
  <c r="A542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K541" i="1"/>
  <c r="I541" i="1"/>
  <c r="J541" i="1" s="1"/>
  <c r="A541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K540" i="1"/>
  <c r="I540" i="1"/>
  <c r="J540" i="1" s="1"/>
  <c r="A540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K539" i="1"/>
  <c r="J539" i="1"/>
  <c r="I539" i="1"/>
  <c r="A539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K538" i="1"/>
  <c r="I538" i="1"/>
  <c r="J538" i="1" s="1"/>
  <c r="A538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K537" i="1"/>
  <c r="J537" i="1"/>
  <c r="I537" i="1"/>
  <c r="A537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K536" i="1"/>
  <c r="I536" i="1"/>
  <c r="J536" i="1" s="1"/>
  <c r="A536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K535" i="1"/>
  <c r="I535" i="1"/>
  <c r="J535" i="1" s="1"/>
  <c r="A535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K534" i="1"/>
  <c r="I534" i="1"/>
  <c r="J534" i="1" s="1"/>
  <c r="A534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K533" i="1"/>
  <c r="I533" i="1"/>
  <c r="J533" i="1" s="1"/>
  <c r="A533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K532" i="1"/>
  <c r="I532" i="1"/>
  <c r="J532" i="1" s="1"/>
  <c r="A532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K531" i="1"/>
  <c r="I531" i="1"/>
  <c r="J531" i="1" s="1"/>
  <c r="A531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K530" i="1"/>
  <c r="J530" i="1"/>
  <c r="I530" i="1"/>
  <c r="A530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K529" i="1"/>
  <c r="I529" i="1"/>
  <c r="J529" i="1" s="1"/>
  <c r="A529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K528" i="1"/>
  <c r="I528" i="1"/>
  <c r="J528" i="1" s="1"/>
  <c r="A528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K527" i="1"/>
  <c r="J527" i="1"/>
  <c r="I527" i="1"/>
  <c r="A527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K526" i="1"/>
  <c r="I526" i="1"/>
  <c r="J526" i="1" s="1"/>
  <c r="A526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K525" i="1"/>
  <c r="I525" i="1"/>
  <c r="J525" i="1" s="1"/>
  <c r="A525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K524" i="1"/>
  <c r="I524" i="1"/>
  <c r="J524" i="1" s="1"/>
  <c r="A524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K523" i="1"/>
  <c r="I523" i="1"/>
  <c r="J523" i="1" s="1"/>
  <c r="A523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K522" i="1"/>
  <c r="I522" i="1"/>
  <c r="J522" i="1" s="1"/>
  <c r="A522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K521" i="1"/>
  <c r="I521" i="1"/>
  <c r="J521" i="1" s="1"/>
  <c r="A521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K520" i="1"/>
  <c r="I520" i="1"/>
  <c r="A520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K519" i="1"/>
  <c r="I519" i="1"/>
  <c r="A519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K518" i="1"/>
  <c r="I518" i="1"/>
  <c r="J518" i="1" s="1"/>
  <c r="A518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K517" i="1"/>
  <c r="I517" i="1"/>
  <c r="J517" i="1" s="1"/>
  <c r="A517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K516" i="1"/>
  <c r="I516" i="1"/>
  <c r="J516" i="1" s="1"/>
  <c r="A516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K515" i="1"/>
  <c r="J515" i="1"/>
  <c r="I515" i="1"/>
  <c r="A515" i="1"/>
  <c r="D515" i="1" s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K514" i="1"/>
  <c r="J514" i="1"/>
  <c r="I514" i="1"/>
  <c r="A514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K513" i="1"/>
  <c r="I513" i="1"/>
  <c r="J513" i="1" s="1"/>
  <c r="A513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K512" i="1"/>
  <c r="I512" i="1"/>
  <c r="J512" i="1" s="1"/>
  <c r="A512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K511" i="1"/>
  <c r="I511" i="1"/>
  <c r="J511" i="1" s="1"/>
  <c r="A511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K510" i="1"/>
  <c r="I510" i="1"/>
  <c r="J510" i="1" s="1"/>
  <c r="A510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K509" i="1"/>
  <c r="J509" i="1"/>
  <c r="I509" i="1"/>
  <c r="A509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K508" i="1"/>
  <c r="I508" i="1"/>
  <c r="J508" i="1" s="1"/>
  <c r="A508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K507" i="1"/>
  <c r="I507" i="1"/>
  <c r="J507" i="1" s="1"/>
  <c r="A507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K506" i="1"/>
  <c r="I506" i="1"/>
  <c r="J506" i="1" s="1"/>
  <c r="A506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K505" i="1"/>
  <c r="I505" i="1"/>
  <c r="J505" i="1" s="1"/>
  <c r="A505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K504" i="1"/>
  <c r="I504" i="1"/>
  <c r="J504" i="1" s="1"/>
  <c r="A504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K503" i="1"/>
  <c r="I503" i="1"/>
  <c r="J503" i="1" s="1"/>
  <c r="A503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K502" i="1"/>
  <c r="I502" i="1"/>
  <c r="J502" i="1" s="1"/>
  <c r="A502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K501" i="1"/>
  <c r="I501" i="1"/>
  <c r="J501" i="1" s="1"/>
  <c r="A501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K500" i="1"/>
  <c r="I500" i="1"/>
  <c r="J500" i="1" s="1"/>
  <c r="A500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K499" i="1"/>
  <c r="J499" i="1"/>
  <c r="I499" i="1"/>
  <c r="A499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K498" i="1"/>
  <c r="I498" i="1"/>
  <c r="J498" i="1" s="1"/>
  <c r="A498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K497" i="1"/>
  <c r="J497" i="1"/>
  <c r="I497" i="1"/>
  <c r="A497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I496" i="1"/>
  <c r="J496" i="1" s="1"/>
  <c r="A496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I495" i="1"/>
  <c r="J495" i="1" s="1"/>
  <c r="A495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I494" i="1"/>
  <c r="J494" i="1" s="1"/>
  <c r="A494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K493" i="1"/>
  <c r="J493" i="1"/>
  <c r="I493" i="1"/>
  <c r="A493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K492" i="1"/>
  <c r="I492" i="1"/>
  <c r="J492" i="1" s="1"/>
  <c r="A492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K491" i="1"/>
  <c r="J491" i="1"/>
  <c r="I491" i="1"/>
  <c r="A491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K490" i="1"/>
  <c r="I490" i="1"/>
  <c r="J490" i="1" s="1"/>
  <c r="A490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K489" i="1"/>
  <c r="I489" i="1"/>
  <c r="J489" i="1" s="1"/>
  <c r="A489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K488" i="1"/>
  <c r="J488" i="1"/>
  <c r="I488" i="1"/>
  <c r="A488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K487" i="1"/>
  <c r="I487" i="1"/>
  <c r="J487" i="1" s="1"/>
  <c r="A487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K486" i="1"/>
  <c r="I486" i="1"/>
  <c r="J486" i="1" s="1"/>
  <c r="A486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K485" i="1"/>
  <c r="I485" i="1"/>
  <c r="J485" i="1" s="1"/>
  <c r="A485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K484" i="1"/>
  <c r="J484" i="1"/>
  <c r="I484" i="1"/>
  <c r="A484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K483" i="1"/>
  <c r="J483" i="1"/>
  <c r="I483" i="1"/>
  <c r="A483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K482" i="1"/>
  <c r="I482" i="1"/>
  <c r="J482" i="1" s="1"/>
  <c r="A482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K481" i="1"/>
  <c r="I481" i="1"/>
  <c r="J481" i="1" s="1"/>
  <c r="A481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K480" i="1"/>
  <c r="I480" i="1"/>
  <c r="J480" i="1" s="1"/>
  <c r="A480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K479" i="1"/>
  <c r="J479" i="1"/>
  <c r="I479" i="1"/>
  <c r="A479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K478" i="1"/>
  <c r="I478" i="1"/>
  <c r="J478" i="1" s="1"/>
  <c r="A478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K477" i="1"/>
  <c r="I477" i="1"/>
  <c r="J477" i="1" s="1"/>
  <c r="A477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K476" i="1"/>
  <c r="I476" i="1"/>
  <c r="J476" i="1" s="1"/>
  <c r="A476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K475" i="1"/>
  <c r="I475" i="1"/>
  <c r="J475" i="1" s="1"/>
  <c r="A475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K474" i="1"/>
  <c r="I474" i="1"/>
  <c r="J474" i="1" s="1"/>
  <c r="A474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K473" i="1"/>
  <c r="I473" i="1"/>
  <c r="J473" i="1" s="1"/>
  <c r="A473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K472" i="1"/>
  <c r="I472" i="1"/>
  <c r="J472" i="1" s="1"/>
  <c r="A472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K471" i="1"/>
  <c r="J471" i="1"/>
  <c r="I471" i="1"/>
  <c r="A471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K470" i="1"/>
  <c r="I470" i="1"/>
  <c r="J470" i="1" s="1"/>
  <c r="A470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K469" i="1"/>
  <c r="I469" i="1"/>
  <c r="J469" i="1" s="1"/>
  <c r="A469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K468" i="1"/>
  <c r="I468" i="1"/>
  <c r="J468" i="1" s="1"/>
  <c r="A468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K467" i="1"/>
  <c r="J467" i="1"/>
  <c r="I467" i="1"/>
  <c r="A467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K466" i="1"/>
  <c r="I466" i="1"/>
  <c r="J466" i="1" s="1"/>
  <c r="A466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K465" i="1"/>
  <c r="I465" i="1"/>
  <c r="J465" i="1" s="1"/>
  <c r="A465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K464" i="1"/>
  <c r="J464" i="1"/>
  <c r="I464" i="1"/>
  <c r="A464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K463" i="1"/>
  <c r="I463" i="1"/>
  <c r="J463" i="1" s="1"/>
  <c r="A463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K462" i="1"/>
  <c r="I462" i="1"/>
  <c r="J462" i="1" s="1"/>
  <c r="A462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K461" i="1"/>
  <c r="I461" i="1"/>
  <c r="J461" i="1" s="1"/>
  <c r="A461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K460" i="1"/>
  <c r="J460" i="1"/>
  <c r="I460" i="1"/>
  <c r="A460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K459" i="1"/>
  <c r="J459" i="1"/>
  <c r="I459" i="1"/>
  <c r="A459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K458" i="1"/>
  <c r="I458" i="1"/>
  <c r="J458" i="1" s="1"/>
  <c r="A458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K457" i="1"/>
  <c r="I457" i="1"/>
  <c r="J457" i="1" s="1"/>
  <c r="A457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K456" i="1"/>
  <c r="I456" i="1"/>
  <c r="J456" i="1" s="1"/>
  <c r="A456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K455" i="1"/>
  <c r="I455" i="1"/>
  <c r="J455" i="1" s="1"/>
  <c r="A455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K454" i="1"/>
  <c r="J454" i="1"/>
  <c r="I454" i="1"/>
  <c r="A454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K453" i="1"/>
  <c r="I453" i="1"/>
  <c r="J453" i="1" s="1"/>
  <c r="A453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K452" i="1"/>
  <c r="I452" i="1"/>
  <c r="J452" i="1" s="1"/>
  <c r="A452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K451" i="1"/>
  <c r="I451" i="1"/>
  <c r="J451" i="1" s="1"/>
  <c r="A451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K450" i="1"/>
  <c r="I450" i="1"/>
  <c r="J450" i="1" s="1"/>
  <c r="A450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K449" i="1"/>
  <c r="I449" i="1"/>
  <c r="J449" i="1" s="1"/>
  <c r="A449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K448" i="1"/>
  <c r="I448" i="1"/>
  <c r="J448" i="1" s="1"/>
  <c r="A448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K447" i="1"/>
  <c r="J447" i="1"/>
  <c r="I447" i="1"/>
  <c r="A447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K446" i="1"/>
  <c r="I446" i="1"/>
  <c r="J446" i="1" s="1"/>
  <c r="A446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K445" i="1"/>
  <c r="I445" i="1"/>
  <c r="J445" i="1" s="1"/>
  <c r="A445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K444" i="1"/>
  <c r="I444" i="1"/>
  <c r="J444" i="1" s="1"/>
  <c r="A444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K443" i="1"/>
  <c r="I443" i="1"/>
  <c r="J443" i="1" s="1"/>
  <c r="A443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K442" i="1"/>
  <c r="J442" i="1"/>
  <c r="I442" i="1"/>
  <c r="A442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K441" i="1"/>
  <c r="I441" i="1"/>
  <c r="J441" i="1" s="1"/>
  <c r="D441" i="1"/>
  <c r="A441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K440" i="1"/>
  <c r="I440" i="1"/>
  <c r="J440" i="1" s="1"/>
  <c r="A440" i="1"/>
  <c r="D440" i="1" s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K439" i="1"/>
  <c r="I439" i="1"/>
  <c r="J439" i="1" s="1"/>
  <c r="A439" i="1"/>
  <c r="D439" i="1" s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K438" i="1"/>
  <c r="I438" i="1"/>
  <c r="J438" i="1" s="1"/>
  <c r="A438" i="1"/>
  <c r="D438" i="1" s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K437" i="1"/>
  <c r="I437" i="1"/>
  <c r="J437" i="1" s="1"/>
  <c r="A437" i="1"/>
  <c r="D437" i="1" s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K436" i="1"/>
  <c r="I436" i="1"/>
  <c r="J436" i="1" s="1"/>
  <c r="D436" i="1"/>
  <c r="A436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K435" i="1"/>
  <c r="I435" i="1"/>
  <c r="J435" i="1" s="1"/>
  <c r="A435" i="1"/>
  <c r="D435" i="1" s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K434" i="1"/>
  <c r="I434" i="1"/>
  <c r="J434" i="1" s="1"/>
  <c r="D434" i="1"/>
  <c r="A434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K433" i="1"/>
  <c r="I433" i="1"/>
  <c r="J433" i="1" s="1"/>
  <c r="A433" i="1"/>
  <c r="D433" i="1" s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K432" i="1"/>
  <c r="I432" i="1"/>
  <c r="J432" i="1" s="1"/>
  <c r="A432" i="1"/>
  <c r="D432" i="1" s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K431" i="1"/>
  <c r="I431" i="1"/>
  <c r="J431" i="1" s="1"/>
  <c r="A431" i="1"/>
  <c r="D431" i="1" s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K430" i="1"/>
  <c r="I430" i="1"/>
  <c r="J430" i="1" s="1"/>
  <c r="A430" i="1"/>
  <c r="D430" i="1" s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K429" i="1"/>
  <c r="I429" i="1"/>
  <c r="J429" i="1" s="1"/>
  <c r="A429" i="1"/>
  <c r="D429" i="1" s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K428" i="1"/>
  <c r="I428" i="1"/>
  <c r="J428" i="1" s="1"/>
  <c r="A428" i="1"/>
  <c r="D428" i="1" s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K427" i="1"/>
  <c r="I427" i="1"/>
  <c r="J427" i="1" s="1"/>
  <c r="A427" i="1"/>
  <c r="D427" i="1" s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K426" i="1"/>
  <c r="I426" i="1"/>
  <c r="J426" i="1" s="1"/>
  <c r="A426" i="1"/>
  <c r="D426" i="1" s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K425" i="1"/>
  <c r="I425" i="1"/>
  <c r="J425" i="1" s="1"/>
  <c r="A425" i="1"/>
  <c r="D425" i="1" s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K424" i="1"/>
  <c r="I424" i="1"/>
  <c r="J424" i="1" s="1"/>
  <c r="A424" i="1"/>
  <c r="D424" i="1" s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K423" i="1"/>
  <c r="I423" i="1"/>
  <c r="J423" i="1" s="1"/>
  <c r="A423" i="1"/>
  <c r="D423" i="1" s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K422" i="1"/>
  <c r="I422" i="1"/>
  <c r="J422" i="1" s="1"/>
  <c r="A422" i="1"/>
  <c r="D422" i="1" s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K421" i="1"/>
  <c r="I421" i="1"/>
  <c r="J421" i="1" s="1"/>
  <c r="A421" i="1"/>
  <c r="D421" i="1" s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K420" i="1"/>
  <c r="I420" i="1"/>
  <c r="J420" i="1" s="1"/>
  <c r="A420" i="1"/>
  <c r="D420" i="1" s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K419" i="1"/>
  <c r="I419" i="1"/>
  <c r="J419" i="1" s="1"/>
  <c r="A419" i="1"/>
  <c r="D419" i="1" s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K418" i="1"/>
  <c r="I418" i="1"/>
  <c r="J418" i="1" s="1"/>
  <c r="A418" i="1"/>
  <c r="D418" i="1" s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K417" i="1"/>
  <c r="I417" i="1"/>
  <c r="J417" i="1" s="1"/>
  <c r="A417" i="1"/>
  <c r="D417" i="1" s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K416" i="1"/>
  <c r="I416" i="1"/>
  <c r="J416" i="1" s="1"/>
  <c r="A416" i="1"/>
  <c r="D416" i="1" s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K415" i="1"/>
  <c r="I415" i="1"/>
  <c r="J415" i="1" s="1"/>
  <c r="A415" i="1"/>
  <c r="D415" i="1" s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K414" i="1"/>
  <c r="I414" i="1"/>
  <c r="J414" i="1" s="1"/>
  <c r="A414" i="1"/>
  <c r="D414" i="1" s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K413" i="1"/>
  <c r="I413" i="1"/>
  <c r="J413" i="1" s="1"/>
  <c r="A413" i="1"/>
  <c r="D413" i="1" s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K412" i="1"/>
  <c r="I412" i="1"/>
  <c r="J412" i="1" s="1"/>
  <c r="A412" i="1"/>
  <c r="D412" i="1" s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K411" i="1"/>
  <c r="I411" i="1"/>
  <c r="J411" i="1" s="1"/>
  <c r="A411" i="1"/>
  <c r="D411" i="1" s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K410" i="1"/>
  <c r="I410" i="1"/>
  <c r="J410" i="1" s="1"/>
  <c r="A410" i="1"/>
  <c r="D410" i="1" s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K409" i="1"/>
  <c r="I409" i="1"/>
  <c r="J409" i="1" s="1"/>
  <c r="A409" i="1"/>
  <c r="D409" i="1" s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K408" i="1"/>
  <c r="I408" i="1"/>
  <c r="J408" i="1" s="1"/>
  <c r="A408" i="1"/>
  <c r="D408" i="1" s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K407" i="1"/>
  <c r="I407" i="1"/>
  <c r="J407" i="1" s="1"/>
  <c r="A407" i="1"/>
  <c r="D407" i="1" s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K406" i="1"/>
  <c r="I406" i="1"/>
  <c r="J406" i="1" s="1"/>
  <c r="A406" i="1"/>
  <c r="D406" i="1" s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K405" i="1"/>
  <c r="I405" i="1"/>
  <c r="J405" i="1" s="1"/>
  <c r="A405" i="1"/>
  <c r="D405" i="1" s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K404" i="1"/>
  <c r="I404" i="1"/>
  <c r="J404" i="1" s="1"/>
  <c r="A404" i="1"/>
  <c r="D404" i="1" s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K403" i="1"/>
  <c r="I403" i="1"/>
  <c r="J403" i="1" s="1"/>
  <c r="A403" i="1"/>
  <c r="D403" i="1" s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K402" i="1"/>
  <c r="I402" i="1"/>
  <c r="J402" i="1" s="1"/>
  <c r="A402" i="1"/>
  <c r="D402" i="1" s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K401" i="1"/>
  <c r="I401" i="1"/>
  <c r="J401" i="1" s="1"/>
  <c r="A401" i="1"/>
  <c r="D401" i="1" s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K400" i="1"/>
  <c r="I400" i="1"/>
  <c r="J400" i="1" s="1"/>
  <c r="A400" i="1"/>
  <c r="D400" i="1" s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K399" i="1"/>
  <c r="I399" i="1"/>
  <c r="J399" i="1" s="1"/>
  <c r="A399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K398" i="1"/>
  <c r="I398" i="1"/>
  <c r="J398" i="1" s="1"/>
  <c r="A398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K397" i="1"/>
  <c r="I397" i="1"/>
  <c r="J397" i="1" s="1"/>
  <c r="A397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K396" i="1"/>
  <c r="I396" i="1"/>
  <c r="J396" i="1" s="1"/>
  <c r="A396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K395" i="1"/>
  <c r="J395" i="1"/>
  <c r="I395" i="1"/>
  <c r="A395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K394" i="1"/>
  <c r="I394" i="1"/>
  <c r="J394" i="1" s="1"/>
  <c r="A394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K393" i="1"/>
  <c r="I393" i="1"/>
  <c r="J393" i="1" s="1"/>
  <c r="A393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K392" i="1"/>
  <c r="I392" i="1"/>
  <c r="J392" i="1" s="1"/>
  <c r="A392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K391" i="1"/>
  <c r="I391" i="1"/>
  <c r="J391" i="1" s="1"/>
  <c r="A391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K390" i="1"/>
  <c r="I390" i="1"/>
  <c r="J390" i="1" s="1"/>
  <c r="A390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K389" i="1"/>
  <c r="I389" i="1"/>
  <c r="J389" i="1" s="1"/>
  <c r="A389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K388" i="1"/>
  <c r="I388" i="1"/>
  <c r="J388" i="1" s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K387" i="1"/>
  <c r="J387" i="1"/>
  <c r="I387" i="1"/>
  <c r="A387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K386" i="1"/>
  <c r="I386" i="1"/>
  <c r="J386" i="1" s="1"/>
  <c r="A386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K385" i="1"/>
  <c r="I385" i="1"/>
  <c r="J385" i="1" s="1"/>
  <c r="A385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K384" i="1"/>
  <c r="J384" i="1"/>
  <c r="I384" i="1"/>
  <c r="A384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K383" i="1"/>
  <c r="I383" i="1"/>
  <c r="J383" i="1" s="1"/>
  <c r="A383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K382" i="1"/>
  <c r="I382" i="1"/>
  <c r="J382" i="1" s="1"/>
  <c r="A382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K381" i="1"/>
  <c r="J381" i="1"/>
  <c r="I381" i="1"/>
  <c r="A381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K380" i="1"/>
  <c r="I380" i="1"/>
  <c r="J380" i="1" s="1"/>
  <c r="A380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K379" i="1"/>
  <c r="I379" i="1"/>
  <c r="J379" i="1" s="1"/>
  <c r="A379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K378" i="1"/>
  <c r="I378" i="1"/>
  <c r="J378" i="1" s="1"/>
  <c r="A378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K377" i="1"/>
  <c r="I377" i="1"/>
  <c r="J377" i="1" s="1"/>
  <c r="A377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K376" i="1"/>
  <c r="I376" i="1"/>
  <c r="J376" i="1" s="1"/>
  <c r="A376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K375" i="1"/>
  <c r="I375" i="1"/>
  <c r="J375" i="1" s="1"/>
  <c r="A375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K374" i="1"/>
  <c r="I374" i="1"/>
  <c r="J374" i="1" s="1"/>
  <c r="A374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K373" i="1"/>
  <c r="I373" i="1"/>
  <c r="J373" i="1" s="1"/>
  <c r="A373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K372" i="1"/>
  <c r="I372" i="1"/>
  <c r="J372" i="1" s="1"/>
  <c r="A372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K371" i="1"/>
  <c r="J371" i="1"/>
  <c r="I371" i="1"/>
  <c r="A371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K370" i="1"/>
  <c r="I370" i="1"/>
  <c r="J370" i="1" s="1"/>
  <c r="A370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K369" i="1"/>
  <c r="I369" i="1"/>
  <c r="J369" i="1" s="1"/>
  <c r="A369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K368" i="1"/>
  <c r="I368" i="1"/>
  <c r="J368" i="1" s="1"/>
  <c r="A368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K367" i="1"/>
  <c r="I367" i="1"/>
  <c r="J367" i="1" s="1"/>
  <c r="A367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K366" i="1"/>
  <c r="I366" i="1"/>
  <c r="J366" i="1" s="1"/>
  <c r="A366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K365" i="1"/>
  <c r="J365" i="1"/>
  <c r="I365" i="1"/>
  <c r="A365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K364" i="1"/>
  <c r="I364" i="1"/>
  <c r="J364" i="1" s="1"/>
  <c r="A364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K363" i="1"/>
  <c r="J363" i="1"/>
  <c r="I363" i="1"/>
  <c r="A363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K362" i="1"/>
  <c r="I362" i="1"/>
  <c r="J362" i="1" s="1"/>
  <c r="A362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K361" i="1"/>
  <c r="I361" i="1"/>
  <c r="J361" i="1" s="1"/>
  <c r="A361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K360" i="1"/>
  <c r="J360" i="1"/>
  <c r="I360" i="1"/>
  <c r="A360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K359" i="1"/>
  <c r="I359" i="1"/>
  <c r="J359" i="1" s="1"/>
  <c r="A359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K358" i="1"/>
  <c r="I358" i="1"/>
  <c r="J358" i="1" s="1"/>
  <c r="A358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K357" i="1"/>
  <c r="J357" i="1"/>
  <c r="I357" i="1"/>
  <c r="A357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K356" i="1"/>
  <c r="I356" i="1"/>
  <c r="J356" i="1" s="1"/>
  <c r="A356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K355" i="1"/>
  <c r="I355" i="1"/>
  <c r="J355" i="1" s="1"/>
  <c r="A355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K354" i="1"/>
  <c r="I354" i="1"/>
  <c r="J354" i="1" s="1"/>
  <c r="A354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K353" i="1"/>
  <c r="I353" i="1"/>
  <c r="J353" i="1" s="1"/>
  <c r="A353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K352" i="1"/>
  <c r="I352" i="1"/>
  <c r="J352" i="1" s="1"/>
  <c r="A352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K351" i="1"/>
  <c r="I351" i="1"/>
  <c r="J351" i="1" s="1"/>
  <c r="A351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K350" i="1"/>
  <c r="I350" i="1"/>
  <c r="J350" i="1" s="1"/>
  <c r="A350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K349" i="1"/>
  <c r="I349" i="1"/>
  <c r="J349" i="1" s="1"/>
  <c r="A349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K348" i="1"/>
  <c r="I348" i="1"/>
  <c r="J348" i="1" s="1"/>
  <c r="A348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K347" i="1"/>
  <c r="I347" i="1"/>
  <c r="J347" i="1" s="1"/>
  <c r="A347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K346" i="1"/>
  <c r="I346" i="1"/>
  <c r="J346" i="1" s="1"/>
  <c r="A346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K345" i="1"/>
  <c r="I345" i="1"/>
  <c r="J345" i="1" s="1"/>
  <c r="A345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K344" i="1"/>
  <c r="I344" i="1"/>
  <c r="J344" i="1" s="1"/>
  <c r="A344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K343" i="1"/>
  <c r="I343" i="1"/>
  <c r="J343" i="1" s="1"/>
  <c r="A343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K342" i="1"/>
  <c r="I342" i="1"/>
  <c r="J342" i="1" s="1"/>
  <c r="A342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K341" i="1"/>
  <c r="I341" i="1"/>
  <c r="J341" i="1" s="1"/>
  <c r="A341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K340" i="1"/>
  <c r="I340" i="1"/>
  <c r="J340" i="1" s="1"/>
  <c r="A340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K339" i="1"/>
  <c r="I339" i="1"/>
  <c r="J339" i="1" s="1"/>
  <c r="A339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K338" i="1"/>
  <c r="I338" i="1"/>
  <c r="J338" i="1" s="1"/>
  <c r="A338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K337" i="1"/>
  <c r="I337" i="1"/>
  <c r="J337" i="1" s="1"/>
  <c r="A337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K336" i="1"/>
  <c r="I336" i="1"/>
  <c r="J336" i="1" s="1"/>
  <c r="A336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K335" i="1"/>
  <c r="J335" i="1"/>
  <c r="I335" i="1"/>
  <c r="A335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K334" i="1"/>
  <c r="I334" i="1"/>
  <c r="J334" i="1" s="1"/>
  <c r="A334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K333" i="1"/>
  <c r="I333" i="1"/>
  <c r="J333" i="1" s="1"/>
  <c r="A333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K332" i="1"/>
  <c r="I332" i="1"/>
  <c r="J332" i="1" s="1"/>
  <c r="A332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K331" i="1"/>
  <c r="I331" i="1"/>
  <c r="J331" i="1" s="1"/>
  <c r="A331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K330" i="1"/>
  <c r="I330" i="1"/>
  <c r="J330" i="1" s="1"/>
  <c r="A330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K329" i="1"/>
  <c r="J329" i="1"/>
  <c r="I329" i="1"/>
  <c r="A329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K328" i="1"/>
  <c r="I328" i="1"/>
  <c r="J328" i="1" s="1"/>
  <c r="A328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K327" i="1"/>
  <c r="I327" i="1"/>
  <c r="J327" i="1" s="1"/>
  <c r="A327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K326" i="1"/>
  <c r="I326" i="1"/>
  <c r="J326" i="1" s="1"/>
  <c r="A326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K325" i="1"/>
  <c r="I325" i="1"/>
  <c r="J325" i="1" s="1"/>
  <c r="A325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K324" i="1"/>
  <c r="I324" i="1"/>
  <c r="J324" i="1" s="1"/>
  <c r="A324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K323" i="1"/>
  <c r="I323" i="1"/>
  <c r="J323" i="1" s="1"/>
  <c r="A323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K322" i="1"/>
  <c r="J322" i="1"/>
  <c r="I322" i="1"/>
  <c r="A322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K321" i="1"/>
  <c r="I321" i="1"/>
  <c r="J321" i="1" s="1"/>
  <c r="A321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K320" i="1"/>
  <c r="I320" i="1"/>
  <c r="J320" i="1" s="1"/>
  <c r="A320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K319" i="1"/>
  <c r="I319" i="1"/>
  <c r="J319" i="1" s="1"/>
  <c r="A319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K318" i="1"/>
  <c r="I318" i="1"/>
  <c r="J318" i="1" s="1"/>
  <c r="A318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K317" i="1"/>
  <c r="I317" i="1"/>
  <c r="J317" i="1" s="1"/>
  <c r="A317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K316" i="1"/>
  <c r="I316" i="1"/>
  <c r="J316" i="1" s="1"/>
  <c r="A316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K315" i="1"/>
  <c r="I315" i="1"/>
  <c r="J315" i="1" s="1"/>
  <c r="A315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K314" i="1"/>
  <c r="I314" i="1"/>
  <c r="J314" i="1" s="1"/>
  <c r="A314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K313" i="1"/>
  <c r="I313" i="1"/>
  <c r="J313" i="1" s="1"/>
  <c r="A313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K312" i="1"/>
  <c r="I312" i="1"/>
  <c r="J312" i="1" s="1"/>
  <c r="A312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K311" i="1"/>
  <c r="I311" i="1"/>
  <c r="J311" i="1" s="1"/>
  <c r="A311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K310" i="1"/>
  <c r="I310" i="1"/>
  <c r="J310" i="1" s="1"/>
  <c r="A310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K309" i="1"/>
  <c r="I309" i="1"/>
  <c r="J309" i="1" s="1"/>
  <c r="A309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K308" i="1"/>
  <c r="I308" i="1"/>
  <c r="J308" i="1" s="1"/>
  <c r="A308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K307" i="1"/>
  <c r="I307" i="1"/>
  <c r="J307" i="1" s="1"/>
  <c r="A307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K306" i="1"/>
  <c r="I306" i="1"/>
  <c r="J306" i="1" s="1"/>
  <c r="A306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K305" i="1"/>
  <c r="I305" i="1"/>
  <c r="J305" i="1" s="1"/>
  <c r="A305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K304" i="1"/>
  <c r="I304" i="1"/>
  <c r="J304" i="1" s="1"/>
  <c r="A304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K303" i="1"/>
  <c r="I303" i="1"/>
  <c r="J303" i="1" s="1"/>
  <c r="A303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K302" i="1"/>
  <c r="I302" i="1"/>
  <c r="J302" i="1" s="1"/>
  <c r="A302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K301" i="1"/>
  <c r="I301" i="1"/>
  <c r="J301" i="1" s="1"/>
  <c r="A301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K300" i="1"/>
  <c r="I300" i="1"/>
  <c r="J300" i="1" s="1"/>
  <c r="A300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K299" i="1"/>
  <c r="J299" i="1"/>
  <c r="I299" i="1"/>
  <c r="A299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K298" i="1"/>
  <c r="J298" i="1"/>
  <c r="I298" i="1"/>
  <c r="A298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K297" i="1"/>
  <c r="I297" i="1"/>
  <c r="J297" i="1" s="1"/>
  <c r="A297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K296" i="1"/>
  <c r="I296" i="1"/>
  <c r="J296" i="1" s="1"/>
  <c r="A296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K295" i="1"/>
  <c r="I295" i="1"/>
  <c r="J295" i="1" s="1"/>
  <c r="A295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K294" i="1"/>
  <c r="I294" i="1"/>
  <c r="J294" i="1" s="1"/>
  <c r="A294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K293" i="1"/>
  <c r="I293" i="1"/>
  <c r="J293" i="1" s="1"/>
  <c r="A293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K292" i="1"/>
  <c r="I292" i="1"/>
  <c r="J292" i="1" s="1"/>
  <c r="A292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K291" i="1"/>
  <c r="J291" i="1"/>
  <c r="I291" i="1"/>
  <c r="A291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K290" i="1"/>
  <c r="I290" i="1"/>
  <c r="J290" i="1" s="1"/>
  <c r="A290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K289" i="1"/>
  <c r="I289" i="1"/>
  <c r="J289" i="1" s="1"/>
  <c r="A289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K288" i="1"/>
  <c r="I288" i="1"/>
  <c r="J288" i="1" s="1"/>
  <c r="A288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K287" i="1"/>
  <c r="I287" i="1"/>
  <c r="J287" i="1" s="1"/>
  <c r="A287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K286" i="1"/>
  <c r="I286" i="1"/>
  <c r="J286" i="1" s="1"/>
  <c r="A286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K285" i="1"/>
  <c r="I285" i="1"/>
  <c r="J285" i="1" s="1"/>
  <c r="A285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K284" i="1"/>
  <c r="I284" i="1"/>
  <c r="J284" i="1" s="1"/>
  <c r="A284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K283" i="1"/>
  <c r="I283" i="1"/>
  <c r="J283" i="1" s="1"/>
  <c r="A283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K282" i="1"/>
  <c r="I282" i="1"/>
  <c r="J282" i="1" s="1"/>
  <c r="A282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K281" i="1"/>
  <c r="J281" i="1"/>
  <c r="I281" i="1"/>
  <c r="A281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K280" i="1"/>
  <c r="I280" i="1"/>
  <c r="J280" i="1" s="1"/>
  <c r="A280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K279" i="1"/>
  <c r="I279" i="1"/>
  <c r="J279" i="1" s="1"/>
  <c r="A279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K278" i="1"/>
  <c r="I278" i="1"/>
  <c r="J278" i="1" s="1"/>
  <c r="A278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K277" i="1"/>
  <c r="I277" i="1"/>
  <c r="J277" i="1" s="1"/>
  <c r="A277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K276" i="1"/>
  <c r="I276" i="1"/>
  <c r="J276" i="1" s="1"/>
  <c r="A276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K275" i="1"/>
  <c r="I275" i="1"/>
  <c r="J275" i="1" s="1"/>
  <c r="A275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K274" i="1"/>
  <c r="J274" i="1"/>
  <c r="I274" i="1"/>
  <c r="A274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K273" i="1"/>
  <c r="I273" i="1"/>
  <c r="J273" i="1" s="1"/>
  <c r="A273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K272" i="1"/>
  <c r="I272" i="1"/>
  <c r="J272" i="1" s="1"/>
  <c r="A272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K271" i="1"/>
  <c r="I271" i="1"/>
  <c r="J271" i="1" s="1"/>
  <c r="A271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K270" i="1"/>
  <c r="I270" i="1"/>
  <c r="J270" i="1" s="1"/>
  <c r="A270" i="1"/>
  <c r="J269" i="1"/>
  <c r="A269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K268" i="1"/>
  <c r="I268" i="1"/>
  <c r="J268" i="1" s="1"/>
  <c r="A268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K267" i="1"/>
  <c r="I267" i="1"/>
  <c r="J267" i="1" s="1"/>
  <c r="A267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K266" i="1"/>
  <c r="I266" i="1"/>
  <c r="J266" i="1" s="1"/>
  <c r="A266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K265" i="1"/>
  <c r="I265" i="1"/>
  <c r="J265" i="1" s="1"/>
  <c r="A265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K264" i="1"/>
  <c r="I264" i="1"/>
  <c r="J264" i="1" s="1"/>
  <c r="A264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K263" i="1"/>
  <c r="I263" i="1"/>
  <c r="J263" i="1" s="1"/>
  <c r="A263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K262" i="1"/>
  <c r="I262" i="1"/>
  <c r="J262" i="1" s="1"/>
  <c r="A262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K261" i="1"/>
  <c r="I261" i="1"/>
  <c r="J261" i="1" s="1"/>
  <c r="A261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K260" i="1"/>
  <c r="J260" i="1"/>
  <c r="I260" i="1"/>
  <c r="A260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K259" i="1"/>
  <c r="J259" i="1"/>
  <c r="I259" i="1"/>
  <c r="A259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K258" i="1"/>
  <c r="I258" i="1"/>
  <c r="J258" i="1" s="1"/>
  <c r="A258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K257" i="1"/>
  <c r="I257" i="1"/>
  <c r="J257" i="1" s="1"/>
  <c r="A257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K256" i="1"/>
  <c r="I256" i="1"/>
  <c r="J256" i="1" s="1"/>
  <c r="A256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K255" i="1"/>
  <c r="I255" i="1"/>
  <c r="J255" i="1" s="1"/>
  <c r="A255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K254" i="1"/>
  <c r="I254" i="1"/>
  <c r="J254" i="1" s="1"/>
  <c r="A254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K253" i="1"/>
  <c r="J253" i="1"/>
  <c r="I253" i="1"/>
  <c r="A253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K252" i="1"/>
  <c r="I252" i="1"/>
  <c r="J252" i="1" s="1"/>
  <c r="A252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K251" i="1"/>
  <c r="I251" i="1"/>
  <c r="J251" i="1" s="1"/>
  <c r="A251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K250" i="1"/>
  <c r="I250" i="1"/>
  <c r="J250" i="1" s="1"/>
  <c r="A250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K249" i="1"/>
  <c r="I249" i="1"/>
  <c r="J249" i="1" s="1"/>
  <c r="A249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K248" i="1"/>
  <c r="I248" i="1"/>
  <c r="J248" i="1" s="1"/>
  <c r="A248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K247" i="1"/>
  <c r="I247" i="1"/>
  <c r="J247" i="1" s="1"/>
  <c r="A247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K246" i="1"/>
  <c r="I246" i="1"/>
  <c r="J246" i="1" s="1"/>
  <c r="A246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K245" i="1"/>
  <c r="I245" i="1"/>
  <c r="J245" i="1" s="1"/>
  <c r="A245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K244" i="1"/>
  <c r="I244" i="1"/>
  <c r="J244" i="1" s="1"/>
  <c r="A244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K243" i="1"/>
  <c r="I243" i="1"/>
  <c r="J243" i="1" s="1"/>
  <c r="A243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K242" i="1"/>
  <c r="J242" i="1"/>
  <c r="I242" i="1"/>
  <c r="A242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K241" i="1"/>
  <c r="I241" i="1"/>
  <c r="J241" i="1" s="1"/>
  <c r="A241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K240" i="1"/>
  <c r="I240" i="1"/>
  <c r="J240" i="1" s="1"/>
  <c r="A240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K239" i="1"/>
  <c r="I239" i="1"/>
  <c r="J239" i="1" s="1"/>
  <c r="A239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K238" i="1"/>
  <c r="I238" i="1"/>
  <c r="J238" i="1" s="1"/>
  <c r="A238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K237" i="1"/>
  <c r="I237" i="1"/>
  <c r="J237" i="1" s="1"/>
  <c r="A237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K236" i="1"/>
  <c r="I236" i="1"/>
  <c r="J236" i="1" s="1"/>
  <c r="A236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K235" i="1"/>
  <c r="I235" i="1"/>
  <c r="J235" i="1" s="1"/>
  <c r="A235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K234" i="1"/>
  <c r="J234" i="1"/>
  <c r="I234" i="1"/>
  <c r="A234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K233" i="1"/>
  <c r="I233" i="1"/>
  <c r="J233" i="1" s="1"/>
  <c r="A233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K232" i="1"/>
  <c r="I232" i="1"/>
  <c r="J232" i="1" s="1"/>
  <c r="A232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K231" i="1"/>
  <c r="I231" i="1"/>
  <c r="J231" i="1" s="1"/>
  <c r="A231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K230" i="1"/>
  <c r="I230" i="1"/>
  <c r="J230" i="1" s="1"/>
  <c r="A230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K229" i="1"/>
  <c r="I229" i="1"/>
  <c r="J229" i="1" s="1"/>
  <c r="A229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K228" i="1"/>
  <c r="I228" i="1"/>
  <c r="J228" i="1" s="1"/>
  <c r="A228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K227" i="1"/>
  <c r="I227" i="1"/>
  <c r="J227" i="1" s="1"/>
  <c r="A227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K226" i="1"/>
  <c r="I226" i="1"/>
  <c r="J226" i="1" s="1"/>
  <c r="A226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K225" i="1"/>
  <c r="I225" i="1"/>
  <c r="J225" i="1" s="1"/>
  <c r="A225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K224" i="1"/>
  <c r="J224" i="1"/>
  <c r="I224" i="1"/>
  <c r="A224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K223" i="1"/>
  <c r="I223" i="1"/>
  <c r="J223" i="1" s="1"/>
  <c r="A223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K222" i="1"/>
  <c r="J222" i="1"/>
  <c r="I222" i="1"/>
  <c r="A222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K221" i="1"/>
  <c r="I221" i="1"/>
  <c r="J221" i="1" s="1"/>
  <c r="A221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K220" i="1"/>
  <c r="I220" i="1"/>
  <c r="J220" i="1" s="1"/>
  <c r="A220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K219" i="1"/>
  <c r="I219" i="1"/>
  <c r="J219" i="1" s="1"/>
  <c r="A219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K218" i="1"/>
  <c r="I218" i="1"/>
  <c r="J218" i="1" s="1"/>
  <c r="A218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K217" i="1"/>
  <c r="I217" i="1"/>
  <c r="J217" i="1" s="1"/>
  <c r="A217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K216" i="1"/>
  <c r="I216" i="1"/>
  <c r="J216" i="1" s="1"/>
  <c r="A216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K215" i="1"/>
  <c r="I215" i="1"/>
  <c r="J215" i="1" s="1"/>
  <c r="A215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K214" i="1"/>
  <c r="I214" i="1"/>
  <c r="J214" i="1" s="1"/>
  <c r="A214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K213" i="1"/>
  <c r="I213" i="1"/>
  <c r="J213" i="1" s="1"/>
  <c r="A213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K212" i="1"/>
  <c r="I212" i="1"/>
  <c r="J212" i="1" s="1"/>
  <c r="A212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J211" i="1"/>
  <c r="A211" i="1"/>
  <c r="J210" i="1"/>
  <c r="A210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K209" i="1"/>
  <c r="I209" i="1"/>
  <c r="J209" i="1" s="1"/>
  <c r="A209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K208" i="1"/>
  <c r="I208" i="1"/>
  <c r="J208" i="1" s="1"/>
  <c r="A208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K207" i="1"/>
  <c r="I207" i="1"/>
  <c r="J207" i="1" s="1"/>
  <c r="A207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K206" i="1"/>
  <c r="I206" i="1"/>
  <c r="J206" i="1" s="1"/>
  <c r="A206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K205" i="1"/>
  <c r="I205" i="1"/>
  <c r="J205" i="1" s="1"/>
  <c r="A205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K204" i="1"/>
  <c r="J204" i="1"/>
  <c r="I204" i="1"/>
  <c r="A204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K203" i="1"/>
  <c r="I203" i="1"/>
  <c r="J203" i="1" s="1"/>
  <c r="A203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K202" i="1"/>
  <c r="I202" i="1"/>
  <c r="J202" i="1" s="1"/>
  <c r="A202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K201" i="1"/>
  <c r="I201" i="1"/>
  <c r="J201" i="1" s="1"/>
  <c r="A201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K200" i="1"/>
  <c r="I200" i="1"/>
  <c r="J200" i="1" s="1"/>
  <c r="A200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K199" i="1"/>
  <c r="J199" i="1"/>
  <c r="I199" i="1"/>
  <c r="A199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K198" i="1"/>
  <c r="I198" i="1"/>
  <c r="J198" i="1" s="1"/>
  <c r="A198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K197" i="1"/>
  <c r="J197" i="1"/>
  <c r="I197" i="1"/>
  <c r="A197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K196" i="1"/>
  <c r="I196" i="1"/>
  <c r="J196" i="1" s="1"/>
  <c r="A196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K195" i="1"/>
  <c r="I195" i="1"/>
  <c r="J195" i="1" s="1"/>
  <c r="A195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K194" i="1"/>
  <c r="I194" i="1"/>
  <c r="J194" i="1" s="1"/>
  <c r="A194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K193" i="1"/>
  <c r="J193" i="1"/>
  <c r="I193" i="1"/>
  <c r="A193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K192" i="1"/>
  <c r="I192" i="1"/>
  <c r="J192" i="1" s="1"/>
  <c r="A192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K191" i="1"/>
  <c r="I191" i="1"/>
  <c r="J191" i="1" s="1"/>
  <c r="A191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K190" i="1"/>
  <c r="I190" i="1"/>
  <c r="J190" i="1" s="1"/>
  <c r="A190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K189" i="1"/>
  <c r="I189" i="1"/>
  <c r="J189" i="1" s="1"/>
  <c r="A189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K188" i="1"/>
  <c r="I188" i="1"/>
  <c r="J188" i="1" s="1"/>
  <c r="A188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K187" i="1"/>
  <c r="I187" i="1"/>
  <c r="J187" i="1" s="1"/>
  <c r="A187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K186" i="1"/>
  <c r="I186" i="1"/>
  <c r="J186" i="1" s="1"/>
  <c r="A186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K185" i="1"/>
  <c r="J185" i="1"/>
  <c r="I185" i="1"/>
  <c r="A185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K184" i="1"/>
  <c r="I184" i="1"/>
  <c r="J184" i="1" s="1"/>
  <c r="A184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K183" i="1"/>
  <c r="I183" i="1"/>
  <c r="J183" i="1" s="1"/>
  <c r="A183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K182" i="1"/>
  <c r="I182" i="1"/>
  <c r="J182" i="1" s="1"/>
  <c r="A182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K181" i="1"/>
  <c r="J181" i="1"/>
  <c r="I181" i="1"/>
  <c r="A181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K180" i="1"/>
  <c r="I180" i="1"/>
  <c r="J180" i="1" s="1"/>
  <c r="A180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K179" i="1"/>
  <c r="I179" i="1"/>
  <c r="J179" i="1" s="1"/>
  <c r="A179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K178" i="1"/>
  <c r="I178" i="1"/>
  <c r="J178" i="1" s="1"/>
  <c r="A178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K177" i="1"/>
  <c r="I177" i="1"/>
  <c r="J177" i="1" s="1"/>
  <c r="A177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K176" i="1"/>
  <c r="J176" i="1"/>
  <c r="I176" i="1"/>
  <c r="A176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K175" i="1"/>
  <c r="I175" i="1"/>
  <c r="J175" i="1" s="1"/>
  <c r="A175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K174" i="1"/>
  <c r="J174" i="1"/>
  <c r="I174" i="1"/>
  <c r="A174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K173" i="1"/>
  <c r="J173" i="1"/>
  <c r="I173" i="1"/>
  <c r="A173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K172" i="1"/>
  <c r="I172" i="1"/>
  <c r="J172" i="1" s="1"/>
  <c r="A172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K171" i="1"/>
  <c r="I171" i="1"/>
  <c r="J171" i="1" s="1"/>
  <c r="A171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K170" i="1"/>
  <c r="I170" i="1"/>
  <c r="J170" i="1" s="1"/>
  <c r="A170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K169" i="1"/>
  <c r="I169" i="1"/>
  <c r="J169" i="1" s="1"/>
  <c r="A169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K168" i="1"/>
  <c r="J168" i="1"/>
  <c r="I168" i="1"/>
  <c r="A168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K167" i="1"/>
  <c r="I167" i="1"/>
  <c r="J167" i="1" s="1"/>
  <c r="A167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K166" i="1"/>
  <c r="I166" i="1"/>
  <c r="J166" i="1" s="1"/>
  <c r="A166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K165" i="1"/>
  <c r="I165" i="1"/>
  <c r="J165" i="1" s="1"/>
  <c r="A165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K164" i="1"/>
  <c r="I164" i="1"/>
  <c r="J164" i="1" s="1"/>
  <c r="A164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K163" i="1"/>
  <c r="I163" i="1"/>
  <c r="J163" i="1" s="1"/>
  <c r="A163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K162" i="1"/>
  <c r="I162" i="1"/>
  <c r="J162" i="1" s="1"/>
  <c r="A162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K161" i="1"/>
  <c r="J161" i="1"/>
  <c r="I161" i="1"/>
  <c r="A161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K160" i="1"/>
  <c r="I160" i="1"/>
  <c r="J160" i="1" s="1"/>
  <c r="A160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K159" i="1"/>
  <c r="I159" i="1"/>
  <c r="J159" i="1" s="1"/>
  <c r="A159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K158" i="1"/>
  <c r="I158" i="1"/>
  <c r="J158" i="1" s="1"/>
  <c r="A158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K157" i="1"/>
  <c r="J157" i="1"/>
  <c r="I157" i="1"/>
  <c r="A157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K156" i="1"/>
  <c r="I156" i="1"/>
  <c r="J156" i="1" s="1"/>
  <c r="A156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K155" i="1"/>
  <c r="I155" i="1"/>
  <c r="J155" i="1" s="1"/>
  <c r="A155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K154" i="1"/>
  <c r="I154" i="1"/>
  <c r="J154" i="1" s="1"/>
  <c r="A154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K153" i="1"/>
  <c r="I153" i="1"/>
  <c r="J153" i="1" s="1"/>
  <c r="A153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K152" i="1"/>
  <c r="I152" i="1"/>
  <c r="J152" i="1" s="1"/>
  <c r="A152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K151" i="1"/>
  <c r="J151" i="1"/>
  <c r="I151" i="1"/>
  <c r="A151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K150" i="1"/>
  <c r="J150" i="1"/>
  <c r="I150" i="1"/>
  <c r="A150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K149" i="1"/>
  <c r="J149" i="1"/>
  <c r="I149" i="1"/>
  <c r="A149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K148" i="1"/>
  <c r="I148" i="1"/>
  <c r="J148" i="1" s="1"/>
  <c r="A148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K147" i="1"/>
  <c r="I147" i="1"/>
  <c r="J147" i="1" s="1"/>
  <c r="A147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K146" i="1"/>
  <c r="I146" i="1"/>
  <c r="J146" i="1" s="1"/>
  <c r="A146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K145" i="1"/>
  <c r="J145" i="1"/>
  <c r="I145" i="1"/>
  <c r="A145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K144" i="1"/>
  <c r="I144" i="1"/>
  <c r="J144" i="1" s="1"/>
  <c r="A144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K143" i="1"/>
  <c r="I143" i="1"/>
  <c r="J143" i="1" s="1"/>
  <c r="A143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K142" i="1"/>
  <c r="I142" i="1"/>
  <c r="J142" i="1" s="1"/>
  <c r="A142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K141" i="1"/>
  <c r="I141" i="1"/>
  <c r="J141" i="1" s="1"/>
  <c r="A141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K140" i="1"/>
  <c r="I140" i="1"/>
  <c r="J140" i="1" s="1"/>
  <c r="A140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K139" i="1"/>
  <c r="J139" i="1"/>
  <c r="I139" i="1"/>
  <c r="A139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K138" i="1"/>
  <c r="I138" i="1"/>
  <c r="J138" i="1" s="1"/>
  <c r="A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K137" i="1"/>
  <c r="J137" i="1"/>
  <c r="I137" i="1"/>
  <c r="A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K136" i="1"/>
  <c r="I136" i="1"/>
  <c r="J136" i="1" s="1"/>
  <c r="A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K135" i="1"/>
  <c r="I135" i="1"/>
  <c r="J135" i="1" s="1"/>
  <c r="A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K134" i="1"/>
  <c r="I134" i="1"/>
  <c r="J134" i="1" s="1"/>
  <c r="A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K133" i="1"/>
  <c r="I133" i="1"/>
  <c r="J133" i="1" s="1"/>
  <c r="A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K132" i="1"/>
  <c r="I132" i="1"/>
  <c r="J132" i="1" s="1"/>
  <c r="A132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K131" i="1"/>
  <c r="I131" i="1"/>
  <c r="J131" i="1" s="1"/>
  <c r="A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K130" i="1"/>
  <c r="I130" i="1"/>
  <c r="J130" i="1" s="1"/>
  <c r="A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K129" i="1"/>
  <c r="I129" i="1"/>
  <c r="J129" i="1" s="1"/>
  <c r="A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K128" i="1"/>
  <c r="J128" i="1"/>
  <c r="I128" i="1"/>
  <c r="A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K127" i="1"/>
  <c r="J127" i="1"/>
  <c r="I127" i="1"/>
  <c r="A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K126" i="1"/>
  <c r="I126" i="1"/>
  <c r="J126" i="1" s="1"/>
  <c r="A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K125" i="1"/>
  <c r="I125" i="1"/>
  <c r="J125" i="1" s="1"/>
  <c r="A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K124" i="1"/>
  <c r="I124" i="1"/>
  <c r="J124" i="1" s="1"/>
  <c r="A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K123" i="1"/>
  <c r="I123" i="1"/>
  <c r="J123" i="1" s="1"/>
  <c r="A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I122" i="1"/>
  <c r="J122" i="1" s="1"/>
  <c r="K122" i="1" s="1"/>
  <c r="A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J121" i="1"/>
  <c r="K121" i="1" s="1"/>
  <c r="I121" i="1"/>
  <c r="A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I120" i="1"/>
  <c r="J120" i="1" s="1"/>
  <c r="K120" i="1" s="1"/>
  <c r="A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I119" i="1"/>
  <c r="J119" i="1" s="1"/>
  <c r="K119" i="1" s="1"/>
  <c r="A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I118" i="1"/>
  <c r="J118" i="1" s="1"/>
  <c r="K118" i="1" s="1"/>
  <c r="A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K117" i="1"/>
  <c r="I117" i="1"/>
  <c r="J117" i="1" s="1"/>
  <c r="A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K116" i="1"/>
  <c r="J116" i="1"/>
  <c r="I116" i="1"/>
  <c r="A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K115" i="1"/>
  <c r="J115" i="1"/>
  <c r="I115" i="1"/>
  <c r="A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K114" i="1"/>
  <c r="I114" i="1"/>
  <c r="J114" i="1" s="1"/>
  <c r="A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K113" i="1"/>
  <c r="I113" i="1"/>
  <c r="J113" i="1" s="1"/>
  <c r="A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K112" i="1"/>
  <c r="I112" i="1"/>
  <c r="J112" i="1" s="1"/>
  <c r="A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K111" i="1"/>
  <c r="I111" i="1"/>
  <c r="J111" i="1" s="1"/>
  <c r="A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K110" i="1"/>
  <c r="I110" i="1"/>
  <c r="J110" i="1" s="1"/>
  <c r="A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K109" i="1"/>
  <c r="J109" i="1"/>
  <c r="I109" i="1"/>
  <c r="A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K108" i="1"/>
  <c r="I108" i="1"/>
  <c r="J108" i="1" s="1"/>
  <c r="A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K107" i="1"/>
  <c r="I107" i="1"/>
  <c r="J107" i="1" s="1"/>
  <c r="A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K106" i="1"/>
  <c r="I106" i="1"/>
  <c r="J106" i="1" s="1"/>
  <c r="A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K105" i="1"/>
  <c r="I105" i="1"/>
  <c r="J105" i="1" s="1"/>
  <c r="A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K104" i="1"/>
  <c r="I104" i="1"/>
  <c r="J104" i="1" s="1"/>
  <c r="A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K103" i="1"/>
  <c r="I103" i="1"/>
  <c r="J103" i="1" s="1"/>
  <c r="A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K102" i="1"/>
  <c r="J102" i="1"/>
  <c r="I102" i="1"/>
  <c r="A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K101" i="1"/>
  <c r="J101" i="1"/>
  <c r="I101" i="1"/>
  <c r="A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K100" i="1"/>
  <c r="I100" i="1"/>
  <c r="J100" i="1" s="1"/>
  <c r="A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K99" i="1"/>
  <c r="J99" i="1"/>
  <c r="I99" i="1"/>
  <c r="A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K98" i="1"/>
  <c r="I98" i="1"/>
  <c r="J98" i="1" s="1"/>
  <c r="A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K97" i="1"/>
  <c r="I97" i="1"/>
  <c r="J97" i="1" s="1"/>
  <c r="A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K96" i="1"/>
  <c r="I96" i="1"/>
  <c r="J96" i="1" s="1"/>
  <c r="A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K95" i="1"/>
  <c r="I95" i="1"/>
  <c r="J95" i="1" s="1"/>
  <c r="A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K94" i="1"/>
  <c r="I94" i="1"/>
  <c r="J94" i="1" s="1"/>
  <c r="A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K93" i="1"/>
  <c r="I93" i="1"/>
  <c r="J93" i="1" s="1"/>
  <c r="A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K92" i="1"/>
  <c r="J92" i="1"/>
  <c r="I92" i="1"/>
  <c r="A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K91" i="1"/>
  <c r="I91" i="1"/>
  <c r="J91" i="1" s="1"/>
  <c r="A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K90" i="1"/>
  <c r="I90" i="1"/>
  <c r="J90" i="1" s="1"/>
  <c r="A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K89" i="1"/>
  <c r="I89" i="1"/>
  <c r="J89" i="1" s="1"/>
  <c r="A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K88" i="1"/>
  <c r="I88" i="1"/>
  <c r="J88" i="1" s="1"/>
  <c r="A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K87" i="1"/>
  <c r="I87" i="1"/>
  <c r="J87" i="1" s="1"/>
  <c r="A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K86" i="1"/>
  <c r="I86" i="1"/>
  <c r="J86" i="1" s="1"/>
  <c r="A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K85" i="1"/>
  <c r="I85" i="1"/>
  <c r="J85" i="1" s="1"/>
  <c r="A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K84" i="1"/>
  <c r="I84" i="1"/>
  <c r="J84" i="1" s="1"/>
  <c r="A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K83" i="1"/>
  <c r="I83" i="1"/>
  <c r="J83" i="1" s="1"/>
  <c r="A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K82" i="1"/>
  <c r="I82" i="1"/>
  <c r="J82" i="1" s="1"/>
  <c r="A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K81" i="1"/>
  <c r="I81" i="1"/>
  <c r="J81" i="1" s="1"/>
  <c r="A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K80" i="1"/>
  <c r="I80" i="1"/>
  <c r="J80" i="1" s="1"/>
  <c r="A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K79" i="1"/>
  <c r="J79" i="1"/>
  <c r="I79" i="1"/>
  <c r="A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K78" i="1"/>
  <c r="J78" i="1"/>
  <c r="I78" i="1"/>
  <c r="A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K77" i="1"/>
  <c r="I77" i="1"/>
  <c r="J77" i="1" s="1"/>
  <c r="A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K76" i="1"/>
  <c r="I76" i="1"/>
  <c r="J76" i="1" s="1"/>
  <c r="A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K75" i="1"/>
  <c r="I75" i="1"/>
  <c r="J75" i="1" s="1"/>
  <c r="A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K74" i="1"/>
  <c r="I74" i="1"/>
  <c r="J74" i="1" s="1"/>
  <c r="A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K73" i="1"/>
  <c r="I73" i="1"/>
  <c r="J73" i="1" s="1"/>
  <c r="A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K72" i="1"/>
  <c r="I72" i="1"/>
  <c r="J72" i="1" s="1"/>
  <c r="A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K71" i="1"/>
  <c r="I71" i="1"/>
  <c r="J71" i="1" s="1"/>
  <c r="A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K70" i="1"/>
  <c r="I70" i="1"/>
  <c r="J70" i="1" s="1"/>
  <c r="A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K69" i="1"/>
  <c r="I69" i="1"/>
  <c r="J69" i="1" s="1"/>
  <c r="A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K68" i="1"/>
  <c r="I68" i="1"/>
  <c r="J68" i="1" s="1"/>
  <c r="A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K67" i="1"/>
  <c r="J67" i="1"/>
  <c r="I67" i="1"/>
  <c r="A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K66" i="1"/>
  <c r="J66" i="1"/>
  <c r="I66" i="1"/>
  <c r="A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K65" i="1"/>
  <c r="I65" i="1"/>
  <c r="J65" i="1" s="1"/>
  <c r="A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K64" i="1"/>
  <c r="I64" i="1"/>
  <c r="J64" i="1" s="1"/>
  <c r="A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K63" i="1"/>
  <c r="I63" i="1"/>
  <c r="J63" i="1" s="1"/>
  <c r="A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K62" i="1"/>
  <c r="I62" i="1"/>
  <c r="J62" i="1" s="1"/>
  <c r="A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K61" i="1"/>
  <c r="I61" i="1"/>
  <c r="J61" i="1" s="1"/>
  <c r="A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K60" i="1"/>
  <c r="I60" i="1"/>
  <c r="J60" i="1" s="1"/>
  <c r="A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K59" i="1"/>
  <c r="I59" i="1"/>
  <c r="J59" i="1" s="1"/>
  <c r="A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K58" i="1"/>
  <c r="I58" i="1"/>
  <c r="J58" i="1" s="1"/>
  <c r="A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K57" i="1"/>
  <c r="I57" i="1"/>
  <c r="J57" i="1" s="1"/>
  <c r="A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K56" i="1"/>
  <c r="I56" i="1"/>
  <c r="J56" i="1" s="1"/>
  <c r="A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K55" i="1"/>
  <c r="J55" i="1"/>
  <c r="I55" i="1"/>
  <c r="A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K54" i="1"/>
  <c r="I54" i="1"/>
  <c r="J54" i="1" s="1"/>
  <c r="A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K53" i="1"/>
  <c r="I53" i="1"/>
  <c r="J53" i="1" s="1"/>
  <c r="A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K52" i="1"/>
  <c r="I52" i="1"/>
  <c r="J52" i="1" s="1"/>
  <c r="A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K51" i="1"/>
  <c r="I51" i="1"/>
  <c r="J51" i="1" s="1"/>
  <c r="A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K50" i="1"/>
  <c r="I50" i="1"/>
  <c r="J50" i="1" s="1"/>
  <c r="A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K49" i="1"/>
  <c r="I49" i="1"/>
  <c r="J49" i="1" s="1"/>
  <c r="A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K48" i="1"/>
  <c r="I48" i="1"/>
  <c r="J48" i="1" s="1"/>
  <c r="A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K47" i="1"/>
  <c r="I47" i="1"/>
  <c r="J47" i="1" s="1"/>
  <c r="A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K46" i="1"/>
  <c r="I46" i="1"/>
  <c r="J46" i="1" s="1"/>
  <c r="A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K45" i="1"/>
  <c r="I45" i="1"/>
  <c r="J45" i="1" s="1"/>
  <c r="A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K44" i="1"/>
  <c r="I44" i="1"/>
  <c r="J44" i="1" s="1"/>
  <c r="A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K43" i="1"/>
  <c r="I43" i="1"/>
  <c r="J43" i="1" s="1"/>
  <c r="A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K42" i="1"/>
  <c r="I42" i="1"/>
  <c r="J42" i="1" s="1"/>
  <c r="A42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K41" i="1"/>
  <c r="J41" i="1"/>
  <c r="I41" i="1"/>
  <c r="A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K40" i="1"/>
  <c r="I40" i="1"/>
  <c r="J40" i="1" s="1"/>
  <c r="A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K39" i="1"/>
  <c r="I39" i="1"/>
  <c r="J39" i="1" s="1"/>
  <c r="A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K38" i="1"/>
  <c r="I38" i="1"/>
  <c r="J38" i="1" s="1"/>
  <c r="A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K37" i="1"/>
  <c r="I37" i="1"/>
  <c r="J37" i="1" s="1"/>
  <c r="A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K36" i="1"/>
  <c r="I36" i="1"/>
  <c r="J36" i="1" s="1"/>
  <c r="A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K35" i="1"/>
  <c r="I35" i="1"/>
  <c r="J35" i="1" s="1"/>
  <c r="A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K34" i="1"/>
  <c r="I34" i="1"/>
  <c r="J34" i="1" s="1"/>
  <c r="A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K33" i="1"/>
  <c r="I33" i="1"/>
  <c r="J33" i="1" s="1"/>
  <c r="A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K32" i="1"/>
  <c r="I32" i="1"/>
  <c r="J32" i="1" s="1"/>
  <c r="A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K31" i="1"/>
  <c r="I31" i="1"/>
  <c r="J31" i="1" s="1"/>
  <c r="A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K30" i="1"/>
  <c r="J30" i="1"/>
  <c r="I30" i="1"/>
  <c r="A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K29" i="1"/>
  <c r="I29" i="1"/>
  <c r="J29" i="1" s="1"/>
  <c r="A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K28" i="1"/>
  <c r="I28" i="1"/>
  <c r="J28" i="1" s="1"/>
  <c r="A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K27" i="1"/>
  <c r="I27" i="1"/>
  <c r="J27" i="1" s="1"/>
  <c r="A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K26" i="1"/>
  <c r="I26" i="1"/>
  <c r="J26" i="1" s="1"/>
  <c r="A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K25" i="1"/>
  <c r="I25" i="1"/>
  <c r="J25" i="1" s="1"/>
  <c r="A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K24" i="1"/>
  <c r="I24" i="1"/>
  <c r="J24" i="1" s="1"/>
  <c r="A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K23" i="1"/>
  <c r="I23" i="1"/>
  <c r="J23" i="1" s="1"/>
  <c r="A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K22" i="1"/>
  <c r="I22" i="1"/>
  <c r="J22" i="1" s="1"/>
  <c r="A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K21" i="1"/>
  <c r="I21" i="1"/>
  <c r="J21" i="1" s="1"/>
  <c r="A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K20" i="1"/>
  <c r="I20" i="1"/>
  <c r="J20" i="1" s="1"/>
  <c r="A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K19" i="1"/>
  <c r="I19" i="1"/>
  <c r="J19" i="1" s="1"/>
  <c r="A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K18" i="1"/>
  <c r="I18" i="1"/>
  <c r="J18" i="1" s="1"/>
  <c r="A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K17" i="1"/>
  <c r="I17" i="1"/>
  <c r="J17" i="1" s="1"/>
  <c r="A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K16" i="1"/>
  <c r="I16" i="1"/>
  <c r="J16" i="1" s="1"/>
  <c r="A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K15" i="1"/>
  <c r="I15" i="1"/>
  <c r="J15" i="1" s="1"/>
  <c r="A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K14" i="1"/>
  <c r="I14" i="1"/>
  <c r="J14" i="1" s="1"/>
  <c r="A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K13" i="1"/>
  <c r="I13" i="1"/>
  <c r="J13" i="1" s="1"/>
  <c r="A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K12" i="1"/>
  <c r="I12" i="1"/>
  <c r="J12" i="1" s="1"/>
  <c r="A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K11" i="1"/>
  <c r="I11" i="1"/>
  <c r="J11" i="1" s="1"/>
  <c r="A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K10" i="1"/>
  <c r="I10" i="1"/>
  <c r="J10" i="1" s="1"/>
  <c r="A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K9" i="1"/>
  <c r="I9" i="1"/>
  <c r="J9" i="1" s="1"/>
  <c r="A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K8" i="1"/>
  <c r="I8" i="1"/>
  <c r="J8" i="1" s="1"/>
  <c r="A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K7" i="1"/>
  <c r="I7" i="1"/>
  <c r="J7" i="1" s="1"/>
  <c r="A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K6" i="1"/>
  <c r="I6" i="1"/>
  <c r="J6" i="1" s="1"/>
  <c r="A6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K5" i="1"/>
  <c r="I5" i="1"/>
  <c r="J5" i="1" s="1"/>
  <c r="A5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K4" i="1"/>
  <c r="I4" i="1"/>
  <c r="J4" i="1" s="1"/>
  <c r="A4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K3" i="1"/>
  <c r="I3" i="1"/>
  <c r="J3" i="1" s="1"/>
  <c r="A3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K2" i="1"/>
  <c r="I2" i="1"/>
  <c r="J2" i="1" s="1"/>
  <c r="A2" i="1"/>
  <c r="W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7" authorId="0" shapeId="0" xr:uid="{75DE7E8D-A1BA-E049-A1B4-E66F66528412}">
      <text>
        <r>
          <rPr>
            <sz val="10"/>
            <color rgb="FF000000"/>
            <rFont val="Arial"/>
            <family val="2"/>
          </rPr>
          <t>MARS to provide detail
	-James Overton</t>
        </r>
      </text>
    </comment>
    <comment ref="D37" authorId="0" shapeId="0" xr:uid="{6C81DB31-C38B-DE49-A688-1D6C311181A4}">
      <text>
        <r>
          <rPr>
            <sz val="10"/>
            <color rgb="FF000000"/>
            <rFont val="Arial"/>
            <family val="2"/>
          </rPr>
          <t>was 02C303.3 proportional valve</t>
        </r>
      </text>
    </comment>
    <comment ref="D73" authorId="0" shapeId="0" xr:uid="{4F784B49-52DF-E24F-8128-23A28F1D1285}">
      <text>
        <r>
          <rPr>
            <sz val="10"/>
            <color rgb="FF000000"/>
            <rFont val="Arial"/>
            <family val="2"/>
          </rPr>
          <t>To be moved to CB5
	-Gerhard Kaalsen</t>
        </r>
      </text>
    </comment>
    <comment ref="D165" authorId="0" shapeId="0" xr:uid="{0A196041-C61B-8148-8699-8CDAA8030917}">
      <text>
        <r>
          <rPr>
            <sz val="10"/>
            <color rgb="FF000000"/>
            <rFont val="Arial"/>
            <family val="2"/>
          </rPr>
          <t>Was labelled as HVAC-LC-RTD-Ts-115
	-David Sheerin</t>
        </r>
      </text>
    </comment>
    <comment ref="A172" authorId="0" shapeId="0" xr:uid="{B01DB253-24D6-A946-A726-5A14994DAF60}">
      <text>
        <r>
          <rPr>
            <sz val="10"/>
            <color rgb="FF000000"/>
            <rFont val="Arial"/>
            <family val="2"/>
          </rPr>
          <t>Is this actually a DV or a PV? This is not listed in the P&amp;ID at all.
	-David Sheerin
may have been an E-Reg that's been removed
	-James Overton
Right. I'll have to leave the questionable IO's highlighted for now. Unless you can specify that this is actually removed/changed.
	-David Sheerin</t>
        </r>
      </text>
    </comment>
    <comment ref="N194" authorId="0" shapeId="0" xr:uid="{8B4B8F4B-F69A-0246-9E66-39485FC29D57}">
      <text>
        <r>
          <rPr>
            <sz val="10"/>
            <color rgb="FF000000"/>
            <rFont val="Arial"/>
            <family val="2"/>
          </rPr>
          <t>should this be 05?
	-Stuart Parkinson
Yeah. Looks like it should be 5. Pin number makes no sense either! It should be 10....
	-David Sheerin</t>
        </r>
      </text>
    </comment>
    <comment ref="D196" authorId="0" shapeId="0" xr:uid="{B2A0D135-232A-E548-9C67-CA2912641291}">
      <text>
        <r>
          <rPr>
            <sz val="10"/>
            <color rgb="FF000000"/>
            <rFont val="Arial"/>
            <family val="2"/>
          </rPr>
          <t>+d.sheerin@rocketlab.co.nz 
this channel should trigger 05C318 &amp; 05C319 (need to add SSR)
however we should still keep channel 436 to only trigger 05C319, this makes umbilical mate less risky
_Assigned to David Sheerin_
	-James Overton</t>
        </r>
      </text>
    </comment>
    <comment ref="D199" authorId="0" shapeId="0" xr:uid="{EF42DE8D-AA03-5243-A15D-347999477457}">
      <text>
        <r>
          <rPr>
            <sz val="10"/>
            <color rgb="FF000000"/>
            <rFont val="Arial"/>
            <family val="2"/>
          </rPr>
          <t>Was 05CXXX3
	-David Sheerin</t>
        </r>
      </text>
    </comment>
    <comment ref="D202" authorId="0" shapeId="0" xr:uid="{2E0316E5-0E1D-854D-982A-9E264AA30A48}">
      <text>
        <r>
          <rPr>
            <sz val="10"/>
            <color rgb="FF000000"/>
            <rFont val="Arial"/>
            <family val="2"/>
          </rPr>
          <t>Was 05Cxxx__.2 MP113
	-David Sheerin</t>
        </r>
      </text>
    </comment>
    <comment ref="D207" authorId="0" shapeId="0" xr:uid="{710651B1-CD66-5446-9B08-C4A3D3D4D24B}">
      <text>
        <r>
          <rPr>
            <sz val="10"/>
            <color rgb="FF000000"/>
            <rFont val="Arial"/>
            <family val="2"/>
          </rPr>
          <t>Was 05CXXX1</t>
        </r>
      </text>
    </comment>
    <comment ref="D208" authorId="0" shapeId="0" xr:uid="{3C1F32C5-3068-8246-9C93-F14F52E370E8}">
      <text>
        <r>
          <rPr>
            <sz val="10"/>
            <color rgb="FF000000"/>
            <rFont val="Arial"/>
            <family val="2"/>
          </rPr>
          <t>Was 05CXXX2</t>
        </r>
      </text>
    </comment>
    <comment ref="D209" authorId="0" shapeId="0" xr:uid="{1CD8A9A9-568E-0245-9762-3CFDCCE8B1B6}">
      <text>
        <r>
          <rPr>
            <sz val="10"/>
            <color rgb="FF000000"/>
            <rFont val="Arial"/>
            <family val="2"/>
          </rPr>
          <t>Was previously 05C143
	-David Sheerin</t>
        </r>
      </text>
    </comment>
    <comment ref="D213" authorId="0" shapeId="0" xr:uid="{F49A5332-44AC-C742-90B0-E381F780D6C7}">
      <text>
        <r>
          <rPr>
            <sz val="10"/>
            <color rgb="FF000000"/>
            <rFont val="Arial"/>
            <family val="2"/>
          </rPr>
          <t>does not match with P&amp;ID, separate find numbers for valves controllers?
	-James Overton
Changed from .1 to .2
This is the new naming of all .1
	-David Sheerin</t>
        </r>
      </text>
    </comment>
    <comment ref="D245" authorId="0" shapeId="0" xr:uid="{5AA7900D-5540-4B4B-B955-9FF64566C78F}">
      <text>
        <r>
          <rPr>
            <sz val="10"/>
            <color rgb="FF000000"/>
            <rFont val="Arial"/>
            <family val="2"/>
          </rPr>
          <t>was 05C960. Relabelled by Joel (28June)</t>
        </r>
      </text>
    </comment>
    <comment ref="D246" authorId="0" shapeId="0" xr:uid="{4A49CF21-8D4A-064C-A620-5FF594C96A03}">
      <text>
        <r>
          <rPr>
            <sz val="10"/>
            <color rgb="FF000000"/>
            <rFont val="Arial"/>
            <family val="2"/>
          </rPr>
          <t>was 05C961. Relabelled by Joel (28June)</t>
        </r>
      </text>
    </comment>
    <comment ref="A258" authorId="0" shapeId="0" xr:uid="{F328B85C-8724-804A-96E3-6DDFD0EE4E98}">
      <text>
        <r>
          <rPr>
            <sz val="10"/>
            <color rgb="FF000000"/>
            <rFont val="Arial"/>
            <family val="2"/>
          </rPr>
          <t xml:space="preserve">was deleted
</t>
        </r>
      </text>
    </comment>
    <comment ref="D263" authorId="0" shapeId="0" xr:uid="{163F054D-A1D1-FC4D-93B0-9D21743D7117}">
      <text>
        <r>
          <rPr>
            <sz val="10"/>
            <color rgb="FF000000"/>
            <rFont val="Arial"/>
            <family val="2"/>
          </rPr>
          <t>Was down as 
HVAC-FAR-RTD-Ts-116
	-David Sheerin</t>
        </r>
      </text>
    </comment>
    <comment ref="AF285" authorId="0" shapeId="0" xr:uid="{7D67535F-8D6B-0741-A3DC-6F73D8B60574}">
      <text>
        <r>
          <rPr>
            <sz val="10"/>
            <color rgb="FF000000"/>
            <rFont val="Arial"/>
            <family val="2"/>
          </rPr>
          <t>+s.parkinson@rocketlab.co.nz abbreviations used to generate the IO code are looked up here
	-James Overton</t>
        </r>
      </text>
    </comment>
    <comment ref="A287" authorId="0" shapeId="0" xr:uid="{3F9A2497-FC6E-684B-A021-5D6B97437D45}">
      <text>
        <r>
          <rPr>
            <sz val="10"/>
            <color rgb="FF000000"/>
            <rFont val="Arial"/>
            <family val="2"/>
          </rPr>
          <t>was deleted</t>
        </r>
      </text>
    </comment>
    <comment ref="A298" authorId="0" shapeId="0" xr:uid="{B2DCC687-5FD8-884F-AD00-AB2CAA7A04EB}">
      <text>
        <r>
          <rPr>
            <sz val="10"/>
            <color rgb="FF000000"/>
            <rFont val="Arial"/>
            <family val="2"/>
          </rPr>
          <t>was deleted</t>
        </r>
      </text>
    </comment>
    <comment ref="C298" authorId="0" shapeId="0" xr:uid="{33148A31-E619-9E4B-AB9E-E40FE6786B90}">
      <text>
        <r>
          <rPr>
            <sz val="10"/>
            <color rgb="FF000000"/>
            <rFont val="Arial"/>
            <family val="2"/>
          </rPr>
          <t>To be confirmed by RL and marked up by GP
WAS 14C321
	-David Sheerin
This can be deleted
	-David Sheerin</t>
        </r>
      </text>
    </comment>
    <comment ref="A302" authorId="0" shapeId="0" xr:uid="{64EE4A7D-22A5-AB48-9341-3D7729F074E5}">
      <text>
        <r>
          <rPr>
            <sz val="10"/>
            <color rgb="FF000000"/>
            <rFont val="Arial"/>
            <family val="2"/>
          </rPr>
          <t>was deleted</t>
        </r>
      </text>
    </comment>
    <comment ref="A305" authorId="0" shapeId="0" xr:uid="{BCE003B1-511C-6A41-8F68-725C7582181A}">
      <text>
        <r>
          <rPr>
            <sz val="10"/>
            <color rgb="FF000000"/>
            <rFont val="Arial"/>
            <family val="2"/>
          </rPr>
          <t>was deleted</t>
        </r>
      </text>
    </comment>
    <comment ref="D305" authorId="0" shapeId="0" xr:uid="{B5F7E70A-CE36-BC49-A93F-5E43E94985AE}">
      <text>
        <r>
          <rPr>
            <sz val="10"/>
            <color rgb="FF000000"/>
            <rFont val="Arial"/>
            <family val="2"/>
          </rPr>
          <t>This was 15C314. That number was disestablished and I used this output for another EV 15C380.
	-David Sheerin</t>
        </r>
      </text>
    </comment>
    <comment ref="C343" authorId="0" shapeId="0" xr:uid="{3CBA89FC-126C-B244-AF6E-F21D7423F74F}">
      <text>
        <r>
          <rPr>
            <sz val="10"/>
            <color rgb="FF000000"/>
            <rFont val="Arial"/>
            <family val="2"/>
          </rPr>
          <t>+d.sheerin@rocketlab.co.nz 
this has been removed
_Assigned to David Sheerin_
	-James Overton</t>
        </r>
      </text>
    </comment>
    <comment ref="C344" authorId="0" shapeId="0" xr:uid="{187F5772-06E2-BE48-AA8C-B25DFF2C32DA}">
      <text>
        <r>
          <rPr>
            <sz val="10"/>
            <color rgb="FF000000"/>
            <rFont val="Arial"/>
            <family val="2"/>
          </rPr>
          <t>+d.sheerin@rocketlab.co.nz 
this has been removed
_Assigned to David Sheerin_
	-James Overton</t>
        </r>
      </text>
    </comment>
    <comment ref="D453" authorId="0" shapeId="0" xr:uid="{2A582AAE-AE0F-ED40-BBC3-97FAD6F58DB8}">
      <text>
        <r>
          <rPr>
            <sz val="10"/>
            <color rgb="FF000000"/>
            <rFont val="Arial"/>
            <family val="2"/>
          </rPr>
          <t>+d.sheerin@rocketlab.co.nz
previously S8.2, S8.4, S8.6, S8.8
_Assigned to David Sheerin_
	-James Overton
S18,20,22,24
	-Gerhard Kaalsen</t>
        </r>
      </text>
    </comment>
    <comment ref="A468" authorId="0" shapeId="0" xr:uid="{2C4475A1-B319-3448-9427-54452A0097CD}">
      <text>
        <r>
          <rPr>
            <sz val="10"/>
            <color rgb="FF000000"/>
            <rFont val="Arial"/>
            <family val="2"/>
          </rPr>
          <t>+d.sheerin@rocketlab.co.nz 
+s.parkinson@rocketlab.co.nz 
Have added a metric for "Proximity - Extended/Retraced"
Codes 137 to 144 amended to reflect
	-James Overton</t>
        </r>
      </text>
    </comment>
    <comment ref="C513" authorId="0" shapeId="0" xr:uid="{543642A8-F488-1C4F-8326-6B9B83ED4436}">
      <text>
        <r>
          <rPr>
            <sz val="10"/>
            <color rgb="FF000000"/>
            <rFont val="Arial"/>
            <family val="2"/>
          </rPr>
          <t>Re-used open chanel
	-Gerhard Kaalsen</t>
        </r>
      </text>
    </comment>
    <comment ref="D532" authorId="0" shapeId="0" xr:uid="{BCC1EEBB-F4AA-E549-B8DA-9D3317444F6D}">
      <text>
        <r>
          <rPr>
            <sz val="10"/>
            <color rgb="FF000000"/>
            <rFont val="Arial"/>
            <family val="2"/>
          </rPr>
          <t>+d.sheerin@rocketlab.co.nz 
amended based on updated P&amp;ID
	-James Overton</t>
        </r>
      </text>
    </comment>
    <comment ref="C543" authorId="0" shapeId="0" xr:uid="{829129DB-E789-9944-BC34-80EA1DD3A508}">
      <text>
        <r>
          <rPr>
            <sz val="10"/>
            <color rgb="FF000000"/>
            <rFont val="Arial"/>
            <family val="2"/>
          </rPr>
          <t>+d.sheerin@rocketlab.co.nz +g.kaalsen@rocketlab.co.nz
IO 419 and 418 are depracated by 660-&gt;653
_Assigned to David Sheerin_
	-James Overton</t>
        </r>
      </text>
    </comment>
    <comment ref="C554" authorId="0" shapeId="0" xr:uid="{0F71A126-3B94-E646-BFEF-19FE3F33B5FD}">
      <text>
        <r>
          <rPr>
            <sz val="10"/>
            <color rgb="FF000000"/>
            <rFont val="Arial"/>
            <family val="2"/>
          </rPr>
          <t>+d.sheerin@rocketlab.co.nz 
I added this
_Assigned to David Sheerin_
	-James Overton
Do we have any details on this solenoid?
	-David Sheerin
all I know is it's less than 240W
	-James Overton
Jesus Christ I'd hope so.
	-David Sheerin</t>
        </r>
      </text>
    </comment>
    <comment ref="D558" authorId="0" shapeId="0" xr:uid="{D61211F8-0D95-2C4C-A4F2-D102DF048558}">
      <text>
        <r>
          <rPr>
            <sz val="10"/>
            <color rgb="FF000000"/>
            <rFont val="Arial"/>
            <family val="2"/>
          </rPr>
          <t>+d.sheerin@rocketlab.co.nz
	-James Overton</t>
        </r>
      </text>
    </comment>
    <comment ref="D559" authorId="0" shapeId="0" xr:uid="{587C47A8-2852-8C42-BA40-619A29737A88}">
      <text>
        <r>
          <rPr>
            <sz val="10"/>
            <color rgb="FF000000"/>
            <rFont val="Arial"/>
            <family val="2"/>
          </rPr>
          <t>+d.sheerin@rocketlab.co.nz
	-James Overton</t>
        </r>
      </text>
    </comment>
    <comment ref="D560" authorId="0" shapeId="0" xr:uid="{0C67BE25-1C42-F640-A46B-E7070977AD8C}">
      <text>
        <r>
          <rPr>
            <sz val="10"/>
            <color rgb="FF000000"/>
            <rFont val="Arial"/>
            <family val="2"/>
          </rPr>
          <t>+d.sheerin@rocketlab.co.nz 
new addition
_Assigned to David Sheerin_
	-James Overton</t>
        </r>
      </text>
    </comment>
    <comment ref="D561" authorId="0" shapeId="0" xr:uid="{3AC9CEC1-6337-224C-A691-201063AEBAC2}">
      <text>
        <r>
          <rPr>
            <sz val="10"/>
            <color rgb="FF000000"/>
            <rFont val="Arial"/>
            <family val="2"/>
          </rPr>
          <t>+d.sheerin@rocketlab.co.nz 
previously PT-HD
_Assigned to David Sheerin_
	-James Overton</t>
        </r>
      </text>
    </comment>
    <comment ref="D562" authorId="0" shapeId="0" xr:uid="{AB587375-E9BF-F147-8ECA-19F23AA3C81C}">
      <text>
        <r>
          <rPr>
            <sz val="10"/>
            <color rgb="FF000000"/>
            <rFont val="Arial"/>
            <family val="2"/>
          </rPr>
          <t>+d.sheerin@rocketlab.co.nz 
previously pt-u
_Assigned to David Sheerin_
	-James Overton</t>
        </r>
      </text>
    </comment>
    <comment ref="C584" authorId="0" shapeId="0" xr:uid="{C06CD387-4F07-0C42-BC4F-97FC5C5C0DD8}">
      <text>
        <r>
          <rPr>
            <sz val="10"/>
            <color rgb="FF000000"/>
            <rFont val="Arial"/>
            <family val="2"/>
          </rPr>
          <t>Still to be checked
	-Gerhard Kaalsen
Done SSR 132 and 133
	-David Sheerin</t>
        </r>
      </text>
    </comment>
    <comment ref="D586" authorId="0" shapeId="0" xr:uid="{C35D56B7-5A98-C54E-BB9F-9403438F9953}">
      <text>
        <r>
          <rPr>
            <sz val="10"/>
            <color rgb="FF000000"/>
            <rFont val="Arial"/>
            <family val="2"/>
          </rPr>
          <t>+d.sheerin@rocketlab.co.nz 
amended based on updated P&amp;ID
	-James Overton</t>
        </r>
      </text>
    </comment>
    <comment ref="C593" authorId="0" shapeId="0" xr:uid="{8EC7C715-48FE-EA40-9237-0BED1C054BC3}">
      <text>
        <r>
          <rPr>
            <sz val="10"/>
            <color rgb="FF000000"/>
            <rFont val="Arial"/>
            <family val="2"/>
          </rPr>
          <t>Was "Enable back up supply to hold down locks".
Changed with REV B of the HYD P&amp;ID.
	-David Sheerin
yes - the HD locks have their own accumulator now so there is no valve in the S1 umb manifold anymore to enable a back up supply to them
	-James Overton</t>
        </r>
      </text>
    </comment>
    <comment ref="D593" authorId="0" shapeId="0" xr:uid="{0301A1DE-6935-B54A-B4D8-CD5226A76879}">
      <text>
        <r>
          <rPr>
            <sz val="10"/>
            <color rgb="FF000000"/>
            <rFont val="Arial"/>
            <family val="2"/>
          </rPr>
          <t>+d.sheerin@rocketlab.co.nz 
no longer needed
	-James Overton</t>
        </r>
      </text>
    </comment>
    <comment ref="D594" authorId="0" shapeId="0" xr:uid="{CC42BA32-9C6F-D84B-B7BC-9585D92AC12D}">
      <text>
        <r>
          <rPr>
            <sz val="10"/>
            <color rgb="FF000000"/>
            <rFont val="Arial"/>
            <family val="2"/>
          </rPr>
          <t>to be removed - already used as - HYD-HD-DVL-B-120
	-Gerhard Kaalsen</t>
        </r>
      </text>
    </comment>
    <comment ref="D595" authorId="0" shapeId="0" xr:uid="{1D5E5041-2664-4741-98C3-CC1BD6F86C26}">
      <text>
        <r>
          <rPr>
            <sz val="10"/>
            <color rgb="FF000000"/>
            <rFont val="Arial"/>
            <family val="2"/>
          </rPr>
          <t>+d.sheerin@rocketlab.co.nz 
previously S8.1
_Assigned to David Sheerin_
	-James Overton</t>
        </r>
      </text>
    </comment>
    <comment ref="D597" authorId="0" shapeId="0" xr:uid="{76B81544-30D4-A042-B5FA-F6C62CA91A04}">
      <text>
        <r>
          <rPr>
            <sz val="10"/>
            <color rgb="FF000000"/>
            <rFont val="Arial"/>
            <family val="2"/>
          </rPr>
          <t>+d.sheerin@rocketlab.co.nz 
previously S8.3
_Assigned to David Sheerin_
	-James Overton</t>
        </r>
      </text>
    </comment>
    <comment ref="D604" authorId="0" shapeId="0" xr:uid="{2D7BED78-FE76-AC4F-B599-DA668D6C14E7}">
      <text>
        <r>
          <rPr>
            <sz val="10"/>
            <color rgb="FF000000"/>
            <rFont val="Arial"/>
            <family val="2"/>
          </rPr>
          <t>+d.sheerin@rocketlab.co.nz 
amended based on updated P&amp;ID
	-James Overton</t>
        </r>
      </text>
    </comment>
    <comment ref="D605" authorId="0" shapeId="0" xr:uid="{184B6DED-5113-444D-8E92-AB23FAD1484D}">
      <text>
        <r>
          <rPr>
            <sz val="10"/>
            <color rgb="FF000000"/>
            <rFont val="Arial"/>
            <family val="2"/>
          </rPr>
          <t>P&amp;ID is manual valve
	-Gerhard Kaalsen</t>
        </r>
      </text>
    </comment>
    <comment ref="D606" authorId="0" shapeId="0" xr:uid="{299B469E-2BB3-DD49-8473-343A2D649222}">
      <text>
        <r>
          <rPr>
            <sz val="10"/>
            <color rgb="FF000000"/>
            <rFont val="Arial"/>
            <family val="2"/>
          </rPr>
          <t>+d.sheerin@rocketlab.co.nz 
previously S8.7
_Assigned to David Sheerin_
	-James Overton</t>
        </r>
      </text>
    </comment>
    <comment ref="D607" authorId="0" shapeId="0" xr:uid="{C6F0A26E-D8B1-604C-8597-1FF3A2D8C045}">
      <text>
        <r>
          <rPr>
            <sz val="10"/>
            <color rgb="FF000000"/>
            <rFont val="Arial"/>
            <family val="2"/>
          </rPr>
          <t>+d.sheerin@rocketlab.co.nz 
Previously
S9.1
S9.2
S9.3
S9.4
S10.1
S10.2
S10.3
S10.4
_Assigned to David Sheerin_
	-James Overton</t>
        </r>
      </text>
    </comment>
    <comment ref="D626" authorId="0" shapeId="0" xr:uid="{ECC245B2-3C23-7C4D-8DDE-CBDCAFB938D0}">
      <text>
        <r>
          <rPr>
            <sz val="10"/>
            <color rgb="FF000000"/>
            <rFont val="Arial"/>
            <family val="2"/>
          </rPr>
          <t>+d.sheerin@rocketlab.co.nz 
amended based on updated P&amp;ID
_Assigned to David Sheerin_
	-James Overton
Make a note of the previous name before changing it here. Include it in these comments. Makes finding the old component easier.
	-David Sheerin</t>
        </r>
      </text>
    </comment>
    <comment ref="C638" authorId="0" shapeId="0" xr:uid="{C3341E21-65F8-9B46-B4A2-F24F23B8C802}">
      <text>
        <r>
          <rPr>
            <sz val="10"/>
            <color rgb="FF000000"/>
            <rFont val="Arial"/>
            <family val="2"/>
          </rPr>
          <t xml:space="preserve">+d.sheerin@rocketlab.co.nz +g.kaalsen@rocketlab.co.nz 
</t>
        </r>
        <r>
          <rPr>
            <sz val="10"/>
            <color rgb="FF000000"/>
            <rFont val="Arial"/>
            <family val="2"/>
          </rPr>
          <t xml:space="preserve">+s.parkinson@rocketlab.co.nz 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this signal should be primary HS retract and switch S34 &amp; S36. I will add another retract signal for S35 &amp; S37
</t>
        </r>
        <r>
          <rPr>
            <sz val="10"/>
            <color rgb="FF000000"/>
            <rFont val="Arial"/>
            <family val="2"/>
          </rPr>
          <t xml:space="preserve">_Assigned to David Sheerin_
</t>
        </r>
        <r>
          <rPr>
            <sz val="10"/>
            <color rgb="FF000000"/>
            <rFont val="Arial"/>
            <family val="2"/>
          </rPr>
          <t xml:space="preserve">	-James Overton
</t>
        </r>
        <r>
          <rPr>
            <sz val="10"/>
            <color rgb="FF000000"/>
            <rFont val="Arial"/>
            <family val="2"/>
          </rPr>
          <t xml:space="preserve">_Marked as done_
</t>
        </r>
        <r>
          <rPr>
            <sz val="10"/>
            <color rgb="FF000000"/>
            <rFont val="Arial"/>
            <family val="2"/>
          </rPr>
          <t xml:space="preserve">	-David Sheerin
</t>
        </r>
        <r>
          <rPr>
            <sz val="10"/>
            <color rgb="FF000000"/>
            <rFont val="Arial"/>
            <family val="2"/>
          </rPr>
          <t xml:space="preserve">_Re-opened_
</t>
        </r>
        <r>
          <rPr>
            <sz val="10"/>
            <color rgb="FF000000"/>
            <rFont val="Arial"/>
            <family val="2"/>
          </rPr>
          <t xml:space="preserve">	-David Sheerin</t>
        </r>
      </text>
    </comment>
    <comment ref="E658" authorId="0" shapeId="0" xr:uid="{D5EB9651-6056-3F40-B8C6-D7A2E59D2FA5}">
      <text>
        <r>
          <rPr>
            <sz val="10"/>
            <color rgb="FF000000"/>
            <rFont val="Arial"/>
            <family val="2"/>
          </rPr>
          <t>+g.kaalsen@rocketlab.co.nz 
I copied this comment you made to this column. 
"To be moved to CB5"
	-David Sheerin</t>
        </r>
      </text>
    </comment>
    <comment ref="D661" authorId="0" shapeId="0" xr:uid="{505085DF-41EC-5F4C-ADEE-EEC28C9CDA47}">
      <text>
        <r>
          <rPr>
            <sz val="10"/>
            <color rgb="FF000000"/>
            <rFont val="Arial"/>
            <family val="2"/>
          </rPr>
          <t>Moved to FPGA output
	-Gerhard Kaalsen</t>
        </r>
      </text>
    </comment>
    <comment ref="D663" authorId="0" shapeId="0" xr:uid="{36A2B132-5E22-3340-B681-E25E6711DD9C}">
      <text>
        <r>
          <rPr>
            <sz val="10"/>
            <color rgb="FF000000"/>
            <rFont val="Arial"/>
            <family val="2"/>
          </rPr>
          <t>Change from S5 to S7
	-Gerhard Kaalsen</t>
        </r>
      </text>
    </comment>
    <comment ref="C664" authorId="0" shapeId="0" xr:uid="{42C0D969-559F-1349-95B5-2C0469F51F69}">
      <text>
        <r>
          <rPr>
            <sz val="10"/>
            <color rgb="FF000000"/>
            <rFont val="Arial"/>
            <family val="2"/>
          </rPr>
          <t>moved to AI17 FPGA
	-Gerhard Kaalsen</t>
        </r>
      </text>
    </comment>
    <comment ref="D664" authorId="0" shapeId="0" xr:uid="{D91097BB-1770-CC4E-AA5B-247BAC9D1622}">
      <text>
        <r>
          <rPr>
            <sz val="10"/>
            <color rgb="FF000000"/>
            <rFont val="Arial"/>
            <family val="2"/>
          </rPr>
          <t>+d.sheerin@rocketlab.co.nz 
amended based on new P&amp;ID
_Assigned to David Sheerin_
	-James Overton</t>
        </r>
      </text>
    </comment>
    <comment ref="D665" authorId="0" shapeId="0" xr:uid="{608A18EC-1DFB-2346-BEC4-5E3D790AB33A}">
      <text>
        <r>
          <rPr>
            <sz val="10"/>
            <color rgb="FF000000"/>
            <rFont val="Arial"/>
            <family val="2"/>
          </rPr>
          <t>Moved to FPGA output
	-Gerhard Kaalsen</t>
        </r>
      </text>
    </comment>
    <comment ref="C666" authorId="0" shapeId="0" xr:uid="{7CEADFC9-A6C3-4541-80BD-6B9FFC339DD0}">
      <text>
        <r>
          <rPr>
            <sz val="10"/>
            <color rgb="FF000000"/>
            <rFont val="Arial"/>
            <family val="2"/>
          </rPr>
          <t>+d.sheerin@rocketlab.co.nz 
+s.parkinson@rocketlab.co.nz 
+g.kaalsen@rocketlab.co.nz 
as there are signal converters required for these signals, we propose that the spool feedback become an FPGA only input, so we don't need a signal converter for nexus and a signal converter for FPGA.
All other outputs should be paralleled to a nexus and FPGA input though as the logic is running in the RT and we want separate inputs to the gating application as it is safety related
_Assigned to David Sheerin_
	-James Overton</t>
        </r>
      </text>
    </comment>
    <comment ref="D667" authorId="0" shapeId="0" xr:uid="{3BEE8190-6628-C34B-8710-1D0B2CBA990C}">
      <text>
        <r>
          <rPr>
            <sz val="10"/>
            <color rgb="FF000000"/>
            <rFont val="Arial"/>
            <family val="2"/>
          </rPr>
          <t>Change from S6 to S8
	-Gerhard Kaalsen</t>
        </r>
      </text>
    </comment>
    <comment ref="C668" authorId="0" shapeId="0" xr:uid="{037F8C53-5D4F-EF4D-8644-3BE5C3C4F4BE}">
      <text>
        <r>
          <rPr>
            <sz val="10"/>
            <color rgb="FF000000"/>
            <rFont val="Arial"/>
            <family val="2"/>
          </rPr>
          <t>moved to AI17 FPGA
	-Gerhard Kaalsen</t>
        </r>
      </text>
    </comment>
    <comment ref="D668" authorId="0" shapeId="0" xr:uid="{D352A78A-7E78-C44D-97C1-D73EB60E3296}">
      <text>
        <r>
          <rPr>
            <sz val="10"/>
            <color rgb="FF000000"/>
            <rFont val="Arial"/>
            <family val="2"/>
          </rPr>
          <t>+d.sheerin@rocketlab.co.nz 
amended based on new P&amp;ID
_Assigned to David Sheerin_
	-James Overton</t>
        </r>
      </text>
    </comment>
    <comment ref="D669" authorId="0" shapeId="0" xr:uid="{59C10E97-5AAA-BD4E-BB00-FDDCCC0A5112}">
      <text>
        <r>
          <rPr>
            <sz val="10"/>
            <color rgb="FF000000"/>
            <rFont val="Arial"/>
            <family val="2"/>
          </rPr>
          <t>Moved to FPGA output
	-Gerhard Kaalsen</t>
        </r>
      </text>
    </comment>
    <comment ref="D671" authorId="0" shapeId="0" xr:uid="{96B1C6A6-7C3F-EB48-91E7-A528EE1538AF}">
      <text>
        <r>
          <rPr>
            <sz val="10"/>
            <color rgb="FF000000"/>
            <rFont val="Arial"/>
            <family val="2"/>
          </rPr>
          <t>change from S7 to S9
	-Gerhard Kaalsen</t>
        </r>
      </text>
    </comment>
    <comment ref="C672" authorId="0" shapeId="0" xr:uid="{54617572-3F5D-3444-AFF1-F73602F34CF3}">
      <text>
        <r>
          <rPr>
            <sz val="10"/>
            <color rgb="FF000000"/>
            <rFont val="Arial"/>
            <family val="2"/>
          </rPr>
          <t>moved to AI17 FPGA
	-Gerhard Kaalsen</t>
        </r>
      </text>
    </comment>
    <comment ref="D672" authorId="0" shapeId="0" xr:uid="{7FA1FA51-DAE2-C746-BD92-B349E965F228}">
      <text>
        <r>
          <rPr>
            <sz val="10"/>
            <color rgb="FF000000"/>
            <rFont val="Arial"/>
            <family val="2"/>
          </rPr>
          <t>+d.sheerin@rocketlab.co.nz 
amended based on new P&amp;ID
_Assigned to David Sheerin_
	-James Overton</t>
        </r>
      </text>
    </comment>
    <comment ref="D692" authorId="0" shapeId="0" xr:uid="{A2F60C1A-130C-1641-8872-90E1574CC860}">
      <text>
        <r>
          <rPr>
            <sz val="10"/>
            <color rgb="FF000000"/>
            <rFont val="Arial"/>
            <family val="2"/>
          </rPr>
          <t>+d.sheerin@rocketlab.co.nz 
Previously SW11
_Assigned to David Sheerin_
	-James Overton</t>
        </r>
      </text>
    </comment>
    <comment ref="D703" authorId="0" shapeId="0" xr:uid="{2939EFB1-40CE-B048-B05C-07D93EFA20D0}">
      <text>
        <r>
          <rPr>
            <sz val="10"/>
            <color rgb="FF000000"/>
            <rFont val="Arial"/>
            <family val="2"/>
          </rPr>
          <t>+d.sheerin@rocketlab.co.nz 
new additions
_Assigned to David Sheerin_
	-James Overton</t>
        </r>
      </text>
    </comment>
    <comment ref="D704" authorId="0" shapeId="0" xr:uid="{FE7054CB-94B4-6945-8D3A-1395AC61632E}">
      <text>
        <r>
          <rPr>
            <sz val="10"/>
            <color rgb="FF000000"/>
            <rFont val="Arial"/>
            <family val="2"/>
          </rPr>
          <t xml:space="preserve">+d.sheerin@rocketlab.co.nz 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previously SWAC-5
</t>
        </r>
        <r>
          <rPr>
            <sz val="10"/>
            <color rgb="FF000000"/>
            <rFont val="Arial"/>
            <family val="2"/>
          </rPr>
          <t xml:space="preserve">	-James Overton</t>
        </r>
      </text>
    </comment>
    <comment ref="D706" authorId="0" shapeId="0" xr:uid="{A2D4A3D2-7F3A-D44B-A89E-50B953D298EC}">
      <text>
        <r>
          <rPr>
            <sz val="10"/>
            <color rgb="FF000000"/>
            <rFont val="Arial"/>
            <family val="2"/>
          </rPr>
          <t>+d.sheerin@rocketlab.co.nz 
previously SWAC-6
_Assigned to David Sheerin_
	-James Overton</t>
        </r>
      </text>
    </comment>
    <comment ref="A715" authorId="0" shapeId="0" xr:uid="{8D549B88-9654-9F43-99A4-8F6F1CADCB30}">
      <text>
        <r>
          <rPr>
            <sz val="10"/>
            <color rgb="FF000000"/>
            <rFont val="Arial"/>
            <family val="2"/>
          </rPr>
          <t xml:space="preserve">was deleted
</t>
        </r>
      </text>
    </comment>
  </commentList>
</comments>
</file>

<file path=xl/sharedStrings.xml><?xml version="1.0" encoding="utf-8"?>
<sst xmlns="http://schemas.openxmlformats.org/spreadsheetml/2006/main" count="8512" uniqueCount="1545">
  <si>
    <t>IO Code Number</t>
  </si>
  <si>
    <t>Description</t>
  </si>
  <si>
    <t>End Device/P&amp;ID Designator</t>
  </si>
  <si>
    <t>System</t>
  </si>
  <si>
    <t>Subsystem</t>
  </si>
  <si>
    <t>End Device Type</t>
  </si>
  <si>
    <t>Chassis</t>
  </si>
  <si>
    <t>Source Enclosure</t>
  </si>
  <si>
    <t>Slot</t>
  </si>
  <si>
    <t>Interface Card</t>
  </si>
  <si>
    <t>Pin</t>
  </si>
  <si>
    <t>Channel Number</t>
  </si>
  <si>
    <t>Source</t>
  </si>
  <si>
    <t>Component Destination</t>
  </si>
  <si>
    <t>Final Junction Box/ Enclosure</t>
  </si>
  <si>
    <t>Metric</t>
  </si>
  <si>
    <t>Units</t>
  </si>
  <si>
    <t>Failure Worst Case Effect</t>
  </si>
  <si>
    <t>Failure Worst Case Severity</t>
  </si>
  <si>
    <t>Safety review needed</t>
  </si>
  <si>
    <t>Find Number</t>
  </si>
  <si>
    <t>Component Type</t>
  </si>
  <si>
    <t>Line Number</t>
  </si>
  <si>
    <t>ISO Drawing Reference</t>
  </si>
  <si>
    <t>Approved and Ordered</t>
  </si>
  <si>
    <t>Connection Size (in.)</t>
  </si>
  <si>
    <t>Quick Select</t>
  </si>
  <si>
    <t>Cost</t>
  </si>
  <si>
    <t>Manufacturer</t>
  </si>
  <si>
    <t>Model/Part Number</t>
  </si>
  <si>
    <t>Code of Construction</t>
  </si>
  <si>
    <t>Body material</t>
  </si>
  <si>
    <t>Temperature Rating (F)</t>
  </si>
  <si>
    <t>Pressure Rating</t>
  </si>
  <si>
    <t>Protecting Relief Valve</t>
  </si>
  <si>
    <t>RV Set Pressure</t>
  </si>
  <si>
    <t>Notes</t>
  </si>
  <si>
    <t>Volume Constraint</t>
  </si>
  <si>
    <t>Special Requirement</t>
  </si>
  <si>
    <t>Use Standard Part</t>
  </si>
  <si>
    <t>Controls Item</t>
  </si>
  <si>
    <t>AI</t>
  </si>
  <si>
    <t>AO</t>
  </si>
  <si>
    <t>DI</t>
  </si>
  <si>
    <t>DO</t>
  </si>
  <si>
    <t>RTD</t>
  </si>
  <si>
    <t>Controls</t>
  </si>
  <si>
    <t>C1D2 Mitigation</t>
  </si>
  <si>
    <t>Pump Transfer valve - open</t>
  </si>
  <si>
    <t>01C301</t>
  </si>
  <si>
    <t>Kero Fill</t>
  </si>
  <si>
    <t>Kero ISO Panel</t>
  </si>
  <si>
    <t>Limit switch</t>
  </si>
  <si>
    <t>Digital Input (24V)</t>
  </si>
  <si>
    <t>DI7</t>
  </si>
  <si>
    <t>00</t>
  </si>
  <si>
    <t>Kero Skid Control</t>
  </si>
  <si>
    <t>Kero ISO Area</t>
  </si>
  <si>
    <t>CB7</t>
  </si>
  <si>
    <t>Proximity - Open</t>
  </si>
  <si>
    <t>True/False</t>
  </si>
  <si>
    <t>Pump Transfer valve - closed</t>
  </si>
  <si>
    <t>07</t>
  </si>
  <si>
    <t>Proximity - Closed</t>
  </si>
  <si>
    <t>Pump Transfer valve</t>
  </si>
  <si>
    <t>Discrete Valve</t>
  </si>
  <si>
    <t>Digital Output (24V)</t>
  </si>
  <si>
    <t>DO6</t>
  </si>
  <si>
    <t>01</t>
  </si>
  <si>
    <t>Bool</t>
  </si>
  <si>
    <t>Kero ISO dessicant filter array inlet - open</t>
  </si>
  <si>
    <t>01C302</t>
  </si>
  <si>
    <t>02</t>
  </si>
  <si>
    <t>Kero Filter Skid</t>
  </si>
  <si>
    <t>Kero ISO dessicant filter array inlet - closed</t>
  </si>
  <si>
    <t>09</t>
  </si>
  <si>
    <t>Kero ISO dessicant filter array inlet</t>
  </si>
  <si>
    <t>03</t>
  </si>
  <si>
    <t>Kero ISO dessicant filter array outlet - closed</t>
  </si>
  <si>
    <t>01C303</t>
  </si>
  <si>
    <t>Kero ISO dessicant filter array outlet - open</t>
  </si>
  <si>
    <t>Kero ISO dessicant filter array outlet</t>
  </si>
  <si>
    <t>04</t>
  </si>
  <si>
    <t>Filter return - closed</t>
  </si>
  <si>
    <t>01C304</t>
  </si>
  <si>
    <t>Kero Cart</t>
  </si>
  <si>
    <t>Filter return - open</t>
  </si>
  <si>
    <t>06</t>
  </si>
  <si>
    <t>Filter outlet return</t>
  </si>
  <si>
    <t>Kero ISO dessicant filter array bypass - closed</t>
  </si>
  <si>
    <t>01C305</t>
  </si>
  <si>
    <t>Kero ISO dessicant filter array bypass - open</t>
  </si>
  <si>
    <t>Kero ISO dessicant filter array bypass</t>
  </si>
  <si>
    <t>05</t>
  </si>
  <si>
    <t>Pump Bypass - open</t>
  </si>
  <si>
    <t>01C306</t>
  </si>
  <si>
    <t>Pump Bypass - closed</t>
  </si>
  <si>
    <t>08</t>
  </si>
  <si>
    <t>Pump Bypass</t>
  </si>
  <si>
    <t>Pump outlet relief bypass - closed</t>
  </si>
  <si>
    <t>01C307</t>
  </si>
  <si>
    <t>Pump outlet relief bypass - open</t>
  </si>
  <si>
    <t>Pump outlet relief bypass</t>
  </si>
  <si>
    <t>Recirc Inlet Valve- Open</t>
  </si>
  <si>
    <t>01C308</t>
  </si>
  <si>
    <t>Recirc Inlet Valve</t>
  </si>
  <si>
    <t>Recirc Inlet Valve- Closed</t>
  </si>
  <si>
    <t>01C308.2</t>
  </si>
  <si>
    <t>Fill valve position feed back</t>
  </si>
  <si>
    <t>01C309</t>
  </si>
  <si>
    <t>Proportional Valve</t>
  </si>
  <si>
    <t>Analog Input (4-20mA, sinking)</t>
  </si>
  <si>
    <t>AI12</t>
  </si>
  <si>
    <t>Valve Position</t>
  </si>
  <si>
    <t>% Valve Rotation</t>
  </si>
  <si>
    <t>Fill valve position setpoint</t>
  </si>
  <si>
    <t>Analog Output (4-20mA, sourcing)</t>
  </si>
  <si>
    <t>AO5</t>
  </si>
  <si>
    <t>RP1 VSD Speed Feedback</t>
  </si>
  <si>
    <t>01C693</t>
  </si>
  <si>
    <t>VSD</t>
  </si>
  <si>
    <t>Speed</t>
  </si>
  <si>
    <t>RPM</t>
  </si>
  <si>
    <t>RP1 VSD Fault</t>
  </si>
  <si>
    <t>Kero Pump VSD Enable Contact (Internal to VSD)</t>
  </si>
  <si>
    <t>01C693.1</t>
  </si>
  <si>
    <t>Contactor</t>
  </si>
  <si>
    <t>Kero Pump VSD Speed Setpoint</t>
  </si>
  <si>
    <t>01C693.2</t>
  </si>
  <si>
    <t>RP1 Flow Meter</t>
  </si>
  <si>
    <t>01C705</t>
  </si>
  <si>
    <t>Kero Skid</t>
  </si>
  <si>
    <t>Flow Meter</t>
  </si>
  <si>
    <t>Modbus - Analog Input</t>
  </si>
  <si>
    <t>RP-1 Cart Interface Hydrometer</t>
  </si>
  <si>
    <t>01C711</t>
  </si>
  <si>
    <t>Hygrometer</t>
  </si>
  <si>
    <t>RP-1 Recirculation Interface Hygrometer</t>
  </si>
  <si>
    <t>01C712</t>
  </si>
  <si>
    <t>Kero pump outlet pressure</t>
  </si>
  <si>
    <t>01C916</t>
  </si>
  <si>
    <t>Pressure Sensor</t>
  </si>
  <si>
    <t>Pressure</t>
  </si>
  <si>
    <t>kPa-G</t>
  </si>
  <si>
    <t>Kero fill pressure - down stream of fill valve</t>
  </si>
  <si>
    <t>01C917</t>
  </si>
  <si>
    <t>Tank 2 pressure builder</t>
  </si>
  <si>
    <t>02C323</t>
  </si>
  <si>
    <t>Liquid Oxygen</t>
  </si>
  <si>
    <t>LOX Tank 2</t>
  </si>
  <si>
    <t>DO7</t>
  </si>
  <si>
    <t>LOX Skid</t>
  </si>
  <si>
    <t>Tank 2 pressure builder open</t>
  </si>
  <si>
    <t>02C323.2</t>
  </si>
  <si>
    <t>DI6</t>
  </si>
  <si>
    <t>Tank 2 pressure builder closed</t>
  </si>
  <si>
    <t>Tank 1 Ullage vent</t>
  </si>
  <si>
    <t>02C324</t>
  </si>
  <si>
    <t>LOX Tank 1</t>
  </si>
  <si>
    <t>Tank 1 ullage vent open</t>
  </si>
  <si>
    <t>02C324.2</t>
  </si>
  <si>
    <t>Tank 1 ullage vent closed</t>
  </si>
  <si>
    <t>Tank 1 Pressure Builder</t>
  </si>
  <si>
    <t>02C325</t>
  </si>
  <si>
    <t>Tank 1 pressure builder open</t>
  </si>
  <si>
    <t>02C325.2</t>
  </si>
  <si>
    <t>Tank 1 pressure builder closed</t>
  </si>
  <si>
    <t>Tank 2 Ullage vent</t>
  </si>
  <si>
    <t>02C326</t>
  </si>
  <si>
    <t>Tank 2 ullage vent open</t>
  </si>
  <si>
    <t>02C326.2</t>
  </si>
  <si>
    <t>Tank 2 ullage vent closed</t>
  </si>
  <si>
    <t>Tank 1 liquid to skid 1</t>
  </si>
  <si>
    <t>02C327</t>
  </si>
  <si>
    <t>Tank 1 liquid to skid 1 open</t>
  </si>
  <si>
    <t>02C327.2</t>
  </si>
  <si>
    <t>Tank 1 liquid to skid 1 closed</t>
  </si>
  <si>
    <t>Tank 2 liquid to skid 2</t>
  </si>
  <si>
    <t>02C328</t>
  </si>
  <si>
    <t>Tank 2 liquid to skid 2 open</t>
  </si>
  <si>
    <t>02C328.2</t>
  </si>
  <si>
    <t>Tank 2 liquid to skid 2 closed</t>
  </si>
  <si>
    <t>LO2 Flow Control Skid MARS C2 Bottom Return Line Proportional Control Valve</t>
  </si>
  <si>
    <t>02C329</t>
  </si>
  <si>
    <t>Lox Skid 1</t>
  </si>
  <si>
    <t>AI11</t>
  </si>
  <si>
    <t>AO6</t>
  </si>
  <si>
    <t>LO2 Flow Control Skid Return Line Discrete Control Vent Valve</t>
  </si>
  <si>
    <t>02C330</t>
  </si>
  <si>
    <t>LO2 Flow Control Skid Return Line Open</t>
  </si>
  <si>
    <t>02C330.2</t>
  </si>
  <si>
    <t>DI8</t>
  </si>
  <si>
    <t>LO2 Flow Control Skid Return Line Close</t>
  </si>
  <si>
    <t>LO2 Flow Control Skid MARS C3 Bottom Return Line Proportional Control Valve</t>
  </si>
  <si>
    <t>02C331</t>
  </si>
  <si>
    <t>LO2 Flow Control Circulation Loop Proportional Control Valve</t>
  </si>
  <si>
    <t>02C332</t>
  </si>
  <si>
    <t>LO2 Flow Control Skid PMP-02C691 Flow Outlet  Proportional Control Valve</t>
  </si>
  <si>
    <t>02C333</t>
  </si>
  <si>
    <t>LO2 S1 Umbilical Discrete Control Vent Valve</t>
  </si>
  <si>
    <t>02C334</t>
  </si>
  <si>
    <t>DO3</t>
  </si>
  <si>
    <t>LO2 S1 Umbilical Vent Open</t>
  </si>
  <si>
    <t>02C334.2</t>
  </si>
  <si>
    <t>DIO1</t>
  </si>
  <si>
    <t>DI08</t>
  </si>
  <si>
    <t>LO2 S1 Umbilical Vent Close</t>
  </si>
  <si>
    <t>DI09</t>
  </si>
  <si>
    <t>LO2 S2 Umbilical Proportional Control Vent Valve</t>
  </si>
  <si>
    <t>02C335</t>
  </si>
  <si>
    <t>AO2</t>
  </si>
  <si>
    <t>South Vault</t>
  </si>
  <si>
    <t>Strong Back</t>
  </si>
  <si>
    <t>CB5</t>
  </si>
  <si>
    <t>AI7</t>
  </si>
  <si>
    <t>LO2 S2 Umbilical Interface Discrete Control Vent Valve</t>
  </si>
  <si>
    <t>02C336</t>
  </si>
  <si>
    <t>CB1</t>
  </si>
  <si>
    <t>LO2 S2 Umbilical Interface Close</t>
  </si>
  <si>
    <t>02C336.2</t>
  </si>
  <si>
    <t>DI4</t>
  </si>
  <si>
    <t>LO2 S2 Umbilical Interface Open</t>
  </si>
  <si>
    <t>LO2 S1 Umbilical Supply Proportional Control Valve</t>
  </si>
  <si>
    <t>02C337</t>
  </si>
  <si>
    <t>AI2</t>
  </si>
  <si>
    <t>LO2 S2 Umbilical Supply Proportional Control Valve</t>
  </si>
  <si>
    <t>02C338</t>
  </si>
  <si>
    <t xml:space="preserve">LO2 Flow Control Skid Outlet Primary Discrete Control Valve </t>
  </si>
  <si>
    <t>02C339</t>
  </si>
  <si>
    <t>LO2 Flow Control Skid Outlet Primary Open</t>
  </si>
  <si>
    <t>02C339.2</t>
  </si>
  <si>
    <t>LO2 Flow Control Skid Outlet Primary Close</t>
  </si>
  <si>
    <t xml:space="preserve">LO2 Flow Control Skid Outlet Redundant Discrete Control Valve </t>
  </si>
  <si>
    <t>02C340</t>
  </si>
  <si>
    <t>LO2 Flow Control Skid Outlet Redundant Open</t>
  </si>
  <si>
    <t>02C340.2</t>
  </si>
  <si>
    <t>LO2 Flow Control Skid Outlet Redundant close</t>
  </si>
  <si>
    <t>LO2 Dump Line Discrete Control Vent Valve</t>
  </si>
  <si>
    <t>02C341</t>
  </si>
  <si>
    <t>LOX Dump</t>
  </si>
  <si>
    <t>LO2 Dump Line Discrete Vent Open</t>
  </si>
  <si>
    <t>02C341.2</t>
  </si>
  <si>
    <t>LO2 Dump Line Discrete Vent Close</t>
  </si>
  <si>
    <t>LO2 PMP-02C692 Return Line Discrete Control Vent Valve</t>
  </si>
  <si>
    <t>02C342</t>
  </si>
  <si>
    <t>LO2 PMP-02C692 Return Line Vent Open</t>
  </si>
  <si>
    <t>02C342.2</t>
  </si>
  <si>
    <t>LO2 PMP-02C692 Return Line Vent Close</t>
  </si>
  <si>
    <t xml:space="preserve">LO2 PMP-02C692 Outlet Primary Discrete Control Valve </t>
  </si>
  <si>
    <t>02C343</t>
  </si>
  <si>
    <t>LO2 PMP-02C692 Outlet Primary Open</t>
  </si>
  <si>
    <t>02C343.2</t>
  </si>
  <si>
    <t>LO2 PMP-02C692 Outlet Primary CLose</t>
  </si>
  <si>
    <t xml:space="preserve">LO2 PMP-02C692Outlet Redundant Discrete Control Valve </t>
  </si>
  <si>
    <t>02C344</t>
  </si>
  <si>
    <t>LO2 PMP-02C692Outlet Redundant Open</t>
  </si>
  <si>
    <t>02C344.2</t>
  </si>
  <si>
    <t>LO2 PMP-02C692Outlet Redundant Close</t>
  </si>
  <si>
    <t>02C345</t>
  </si>
  <si>
    <t>LO2 Flow Control Skid PMP-02C692 Flow Outlet  Proportional Control Valve</t>
  </si>
  <si>
    <t>02C346</t>
  </si>
  <si>
    <t>Tank 1 liquid to skid 2</t>
  </si>
  <si>
    <t>02C348</t>
  </si>
  <si>
    <t>Tank 1 liquid to skid 2 closed</t>
  </si>
  <si>
    <t>02C348.2</t>
  </si>
  <si>
    <t>Tank 1 liquid to skid 2 open</t>
  </si>
  <si>
    <t>Tank 2 liquid to skid 1</t>
  </si>
  <si>
    <t>02C349</t>
  </si>
  <si>
    <t>Tank 2 liquid to skid 1 open</t>
  </si>
  <si>
    <t>02C349.2</t>
  </si>
  <si>
    <t>Tank 2 liquid to skid 1 closed</t>
  </si>
  <si>
    <t>LO2 Flow Control Skid MARS|C3 Top Return Line Pr Valve</t>
  </si>
  <si>
    <t>02C382</t>
  </si>
  <si>
    <t>LO2 Flow Control Skid MARS|C2 Top Return Line Pr Valve</t>
  </si>
  <si>
    <t>02C383</t>
  </si>
  <si>
    <t>TBC (next to S1 UMBILICAL MP119)</t>
  </si>
  <si>
    <t>02C384</t>
  </si>
  <si>
    <t>Erector Base</t>
  </si>
  <si>
    <t xml:space="preserve">S1 Proportional Vent to Dump
</t>
  </si>
  <si>
    <t>AI4</t>
  </si>
  <si>
    <t>TBC (next to ceck valve 02C425)</t>
  </si>
  <si>
    <t>02C388</t>
  </si>
  <si>
    <t>TBC (next to ceck valve 02C425) Open</t>
  </si>
  <si>
    <t>02C388.2</t>
  </si>
  <si>
    <t>TBC (next to ceck valve 02C425) Close</t>
  </si>
  <si>
    <t>Skid 1 Return Iso Valve</t>
  </si>
  <si>
    <t>02C389</t>
  </si>
  <si>
    <t>Skid 1 Return Iso Valve Open</t>
  </si>
  <si>
    <t>02C389.2</t>
  </si>
  <si>
    <t>Skid 1 Return Iso Valve Close</t>
  </si>
  <si>
    <t>LO2 Flow Control Skid Primary Flow Meter</t>
  </si>
  <si>
    <t>02C701</t>
  </si>
  <si>
    <t>CB8</t>
  </si>
  <si>
    <t>Mass Flow Rate</t>
  </si>
  <si>
    <t>kg/S</t>
  </si>
  <si>
    <t>LO2 Flow Control Skid Outlet Vent Line Moisture Sensor</t>
  </si>
  <si>
    <t>02C702</t>
  </si>
  <si>
    <t>LOX Ground</t>
  </si>
  <si>
    <t>North Vault</t>
  </si>
  <si>
    <t>Erector Ground South</t>
  </si>
  <si>
    <t>LO2 S1 Umibilical Supply Flow Meter</t>
  </si>
  <si>
    <t>02C703</t>
  </si>
  <si>
    <t>CB3</t>
  </si>
  <si>
    <t xml:space="preserve">LO2 S2 Umbilical Supply Flow Meter </t>
  </si>
  <si>
    <t>02C704</t>
  </si>
  <si>
    <t>LO2 Flow Control Skid Outlet Vent Line Flow Meter</t>
  </si>
  <si>
    <t>02C705</t>
  </si>
  <si>
    <t xml:space="preserve">LO2 PMP-02C691 Inlet Pressure Transducer </t>
  </si>
  <si>
    <t>02C915</t>
  </si>
  <si>
    <t>PSI-G</t>
  </si>
  <si>
    <t>LO2 PMP-02C691 Inlet Temperature Sensor</t>
  </si>
  <si>
    <t>02C916</t>
  </si>
  <si>
    <t>4-Wire RTD</t>
  </si>
  <si>
    <t>RTD5</t>
  </si>
  <si>
    <t>1,20,2,21</t>
  </si>
  <si>
    <t>EX0+,RTD0+,RTD0-,COM0</t>
  </si>
  <si>
    <t>Temperature</t>
  </si>
  <si>
    <t>Celcius</t>
  </si>
  <si>
    <t>LO2 PMP-02C691 Outlet Pressure Transducer</t>
  </si>
  <si>
    <t>02C917</t>
  </si>
  <si>
    <t>LO2 PMP-02C691 Outlet Temperature Sensor</t>
  </si>
  <si>
    <t>02C918</t>
  </si>
  <si>
    <t>3,22,4,23</t>
  </si>
  <si>
    <t>EX1+,RTD1+,RTD1-,COM1</t>
  </si>
  <si>
    <t>LO2 Flow Control Skid Outlet Pressure Transducer</t>
  </si>
  <si>
    <t>02C919</t>
  </si>
  <si>
    <t>LO2 Flow Control Skid Outlet Temperature Sensor</t>
  </si>
  <si>
    <t>02C920</t>
  </si>
  <si>
    <t>5,24,6,25</t>
  </si>
  <si>
    <t>EX2+,RTD2+,RTD2-,COM2</t>
  </si>
  <si>
    <t>LO2 S1 Umbilical Pressure Transducer</t>
  </si>
  <si>
    <t>02C921</t>
  </si>
  <si>
    <t>Stage 1 Umbilical</t>
  </si>
  <si>
    <t>LO2 S2 Umbilical Pressure Transducer</t>
  </si>
  <si>
    <t>02C922</t>
  </si>
  <si>
    <t>Stage 2 Umbilical</t>
  </si>
  <si>
    <t>LO2 S2 Umbilical Temperature Sensor</t>
  </si>
  <si>
    <t>02C923</t>
  </si>
  <si>
    <t>RTD4</t>
  </si>
  <si>
    <t>15,34,16,35</t>
  </si>
  <si>
    <t>EX6+,RTD6+,RTD6-,COM6</t>
  </si>
  <si>
    <t xml:space="preserve">LO2 PMP-02C692 Inlet Pressure Transducer </t>
  </si>
  <si>
    <t>02C924</t>
  </si>
  <si>
    <t>LO2 PMP-02C692 Outlet Pressure Transducer</t>
  </si>
  <si>
    <t>02C925</t>
  </si>
  <si>
    <t>LO2 PMP-02C692 Outlet Temperature Sensor</t>
  </si>
  <si>
    <t>02C926</t>
  </si>
  <si>
    <t>7,26,8,27</t>
  </si>
  <si>
    <t>EX3+,RTD3+,RTD3-,COM3</t>
  </si>
  <si>
    <t>LO2 PMP-02C692 Inlet Temperature Sensor</t>
  </si>
  <si>
    <t>02C927</t>
  </si>
  <si>
    <t>11,30,12,31</t>
  </si>
  <si>
    <t>EX4+,RTD4+,RTD4-,COM4</t>
  </si>
  <si>
    <t>02C928</t>
  </si>
  <si>
    <t>13,32,14,33</t>
  </si>
  <si>
    <t>EX5+,RTD5+,RTD5-,COM5</t>
  </si>
  <si>
    <t>PMP-02692 Feed Line Pressure Transducer</t>
  </si>
  <si>
    <t>02C929</t>
  </si>
  <si>
    <t>C2 Storage Vessel Pressure Sensor</t>
  </si>
  <si>
    <t>02C930</t>
  </si>
  <si>
    <t>AI14</t>
  </si>
  <si>
    <t>C3 Storage Vessel Pressure Sensor</t>
  </si>
  <si>
    <t>02C931</t>
  </si>
  <si>
    <t>Skid 1 Return Vent Temp Sensor</t>
  </si>
  <si>
    <t>02C932</t>
  </si>
  <si>
    <t>C2 Level Sensor</t>
  </si>
  <si>
    <t>Level Sensor</t>
  </si>
  <si>
    <t>Level</t>
  </si>
  <si>
    <t>Skid 2 Return Vent Temp Sensor</t>
  </si>
  <si>
    <t>02C933</t>
  </si>
  <si>
    <t>Lox Skid 2</t>
  </si>
  <si>
    <t>17,36,18,37</t>
  </si>
  <si>
    <t>EX7+,RTD7+,RTD7-,COM7</t>
  </si>
  <si>
    <t>C3 Level Sensor</t>
  </si>
  <si>
    <t>02C934</t>
  </si>
  <si>
    <t>Temperature Sensor S1 Interface</t>
  </si>
  <si>
    <t>02C935</t>
  </si>
  <si>
    <t>RTD2</t>
  </si>
  <si>
    <t>LO2 Dump Valve Temp Sensor</t>
  </si>
  <si>
    <t>02C953</t>
  </si>
  <si>
    <t>LO2 Loop Temp Sensor</t>
  </si>
  <si>
    <t>02C954</t>
  </si>
  <si>
    <t>LO2 Strongback Vent Temp Sensor</t>
  </si>
  <si>
    <t>02C955</t>
  </si>
  <si>
    <t>Stage 2</t>
  </si>
  <si>
    <t>C3 Return Line Temperature Sensor</t>
  </si>
  <si>
    <t>02C956</t>
  </si>
  <si>
    <t>C2 Return Line Temperature Sensor</t>
  </si>
  <si>
    <t>02C957</t>
  </si>
  <si>
    <t>Tank 2 top fill open</t>
  </si>
  <si>
    <t>02CXXX2.2</t>
  </si>
  <si>
    <t>Tank 1 top fill closed</t>
  </si>
  <si>
    <t>02CXXX4.2</t>
  </si>
  <si>
    <t>ECS GN2 LN2 Interface to Payload Umbilical Line Proportional Control Valve Controller</t>
  </si>
  <si>
    <t>03C347.1</t>
  </si>
  <si>
    <t>HVAC</t>
  </si>
  <si>
    <t>Fairing</t>
  </si>
  <si>
    <t>AO1</t>
  </si>
  <si>
    <t>03C347.2</t>
  </si>
  <si>
    <t>AI1</t>
  </si>
  <si>
    <t>ECS GN2 LN2 Interface to S2 Umbilical Line Proportional Control Valve Controller</t>
  </si>
  <si>
    <t>03C348.1</t>
  </si>
  <si>
    <t>Interstage 2</t>
  </si>
  <si>
    <t>03C348.2</t>
  </si>
  <si>
    <t>03C349.1</t>
  </si>
  <si>
    <t>Interstage 1</t>
  </si>
  <si>
    <t>03C349.2</t>
  </si>
  <si>
    <t>ECS GN2 LN2 Interface to S1 Umbilical Line Proportional Control Valve Controller</t>
  </si>
  <si>
    <t>03C350.1</t>
  </si>
  <si>
    <t>Power Pack</t>
  </si>
  <si>
    <t>03C350.2</t>
  </si>
  <si>
    <t>LN2 Isolation Valve Coil</t>
  </si>
  <si>
    <t>03C390</t>
  </si>
  <si>
    <t>Line Chill</t>
  </si>
  <si>
    <t>LN2 Isolation Valve Open</t>
  </si>
  <si>
    <t>03C390.2</t>
  </si>
  <si>
    <t>Proximity Sensor</t>
  </si>
  <si>
    <t>DI9</t>
  </si>
  <si>
    <t>CB2</t>
  </si>
  <si>
    <t>LN2 Isolation Valve Closed</t>
  </si>
  <si>
    <t>LN2 Regulator Supply Pressure Transducer</t>
  </si>
  <si>
    <t>03C936</t>
  </si>
  <si>
    <t>South Gas Pad</t>
  </si>
  <si>
    <t>F1</t>
  </si>
  <si>
    <t>Line Chill Manifold temperature</t>
  </si>
  <si>
    <t>03C937</t>
  </si>
  <si>
    <t>RTD1</t>
  </si>
  <si>
    <t>Fairing LN2 Supply Temperature Sensor</t>
  </si>
  <si>
    <t>03C938</t>
  </si>
  <si>
    <t>Line Chill Fairing</t>
  </si>
  <si>
    <t>Interstage 1 LN2 Supply Temperature Sensor</t>
  </si>
  <si>
    <t>03C939</t>
  </si>
  <si>
    <t>Line Chill Interstage 1</t>
  </si>
  <si>
    <t>Interstage 2 LN2 Supply Temperature Sensor</t>
  </si>
  <si>
    <t>03C942</t>
  </si>
  <si>
    <t>Line Chill Interstage 2</t>
  </si>
  <si>
    <t>Stage 1 LN2 Supply Temperature Sensor</t>
  </si>
  <si>
    <t>03C944</t>
  </si>
  <si>
    <t>Vehicle Helium Back up</t>
  </si>
  <si>
    <r>
      <rPr>
        <strike/>
        <sz val="10"/>
        <rFont val="Arial"/>
        <family val="2"/>
      </rPr>
      <t xml:space="preserve">04C339  </t>
    </r>
    <r>
      <rPr>
        <sz val="10"/>
        <color rgb="FF000000"/>
        <rFont val="Arial"/>
        <family val="2"/>
      </rPr>
      <t>04C343</t>
    </r>
  </si>
  <si>
    <t>Vehicle Helium Backup</t>
  </si>
  <si>
    <t>Backup</t>
  </si>
  <si>
    <r>
      <rPr>
        <strike/>
        <sz val="10"/>
        <rFont val="Arial"/>
        <family val="2"/>
      </rPr>
      <t>04C340</t>
    </r>
    <r>
      <rPr>
        <sz val="10"/>
        <color rgb="FF000000"/>
        <rFont val="Arial"/>
        <family val="2"/>
      </rPr>
      <t xml:space="preserve">  04C344</t>
    </r>
  </si>
  <si>
    <t>GHe Source Pressure Supply Backup Discrete Valve Controller</t>
  </si>
  <si>
    <t>04C342</t>
  </si>
  <si>
    <t>Gas Helium</t>
  </si>
  <si>
    <t>Storage</t>
  </si>
  <si>
    <t>GHe Source Pressure Supply Backup Discrete Valve Controller Open</t>
  </si>
  <si>
    <t>04C342.2</t>
  </si>
  <si>
    <t>GHe Source Pressure Supply Backup Discrete Valve Controller Closed</t>
  </si>
  <si>
    <t>Store Helium Back up</t>
  </si>
  <si>
    <t>04C343</t>
  </si>
  <si>
    <t>GHe Stage 1 Anti-Geysering Low Flow Valve Controller</t>
  </si>
  <si>
    <t>04C345</t>
  </si>
  <si>
    <t>Anti-Geysering</t>
  </si>
  <si>
    <t>Low Flow</t>
  </si>
  <si>
    <t>F2</t>
  </si>
  <si>
    <t>GHe Stage 1 Anti-Geysering Low Flow Valve Controller Open</t>
  </si>
  <si>
    <t>04C345.2</t>
  </si>
  <si>
    <t>High Flow</t>
  </si>
  <si>
    <t>DI2</t>
  </si>
  <si>
    <t>GHe Stage 1 Anti-Geysering Low Flow Valve Controller Closed</t>
  </si>
  <si>
    <t>GHe Stage 1 Anti-Geysering High Flow Valve Controller</t>
  </si>
  <si>
    <t>04C346</t>
  </si>
  <si>
    <t>GHe Stage 1 Anti-Geysering High Flow Valve Controller Open</t>
  </si>
  <si>
    <t>04C346.2</t>
  </si>
  <si>
    <t>GHe Stage 1 Anti-Geysering High Flow Valve Controller Closed</t>
  </si>
  <si>
    <t>GHe Stage 2 Anti-Geysering Low Flow Valve Controller</t>
  </si>
  <si>
    <t>04C385</t>
  </si>
  <si>
    <t>GHe Stage 2 Anti-Geysering High Flow Valve Controller</t>
  </si>
  <si>
    <t>04C386</t>
  </si>
  <si>
    <t>Flow Meter 1 Helium</t>
  </si>
  <si>
    <t>04C706</t>
  </si>
  <si>
    <t>Helium</t>
  </si>
  <si>
    <t>AI15</t>
  </si>
  <si>
    <t>Flow Meter 2 Helium</t>
  </si>
  <si>
    <t>04C707</t>
  </si>
  <si>
    <t>Gas Helium Bottle Pressure</t>
  </si>
  <si>
    <t>04C924</t>
  </si>
  <si>
    <t>Gas Helium Regulator Pressure</t>
  </si>
  <si>
    <t>04C925</t>
  </si>
  <si>
    <t>GHe Stage Backup Supply Pressure Transducer</t>
  </si>
  <si>
    <t>04C927</t>
  </si>
  <si>
    <t>GHe Stage 1 Anti-Geysering Supply Pressure Transducer</t>
  </si>
  <si>
    <t>04C929</t>
  </si>
  <si>
    <t>CB4</t>
  </si>
  <si>
    <t>S2 Anti Geysering Delivery Pressure</t>
  </si>
  <si>
    <t>04C930</t>
  </si>
  <si>
    <t>GHe Stage 2 Anti-Geysering Supply Pressure Transducer</t>
  </si>
  <si>
    <t>04C931</t>
  </si>
  <si>
    <t>S1 Anti Geysering Delivery Pressure</t>
  </si>
  <si>
    <t>04C932</t>
  </si>
  <si>
    <t>Electrical Regulator Kero S1</t>
  </si>
  <si>
    <t>05C022</t>
  </si>
  <si>
    <t>Kero tank purge</t>
  </si>
  <si>
    <t>Electrical Regulator. Kero S2</t>
  </si>
  <si>
    <t>05C027</t>
  </si>
  <si>
    <t>AO3</t>
  </si>
  <si>
    <t>GOX GN2 Purge 3-Way Solenoid Valve</t>
  </si>
  <si>
    <t>05C315</t>
  </si>
  <si>
    <t>Igniter</t>
  </si>
  <si>
    <t>Gas Oxygen</t>
  </si>
  <si>
    <t>S2 Umbilical Jettison - High pressure jettison valve</t>
  </si>
  <si>
    <t>05C318</t>
  </si>
  <si>
    <t>S2 Umbilical Jettison</t>
  </si>
  <si>
    <t>S2 umbilical head</t>
  </si>
  <si>
    <t>S2 Umbilical Jettison - Low pressure locking valve</t>
  </si>
  <si>
    <t>05C319</t>
  </si>
  <si>
    <t>CH4 GN2 Purge Line 3-Way Solenoid Valve</t>
  </si>
  <si>
    <t>05C322</t>
  </si>
  <si>
    <t>Methane</t>
  </si>
  <si>
    <t>WFF GN2/Kero Purge Stage 2</t>
  </si>
  <si>
    <t>05C331</t>
  </si>
  <si>
    <t>05C331.2</t>
  </si>
  <si>
    <t>WFF Erector GN2 Purge Gas</t>
  </si>
  <si>
    <t>05C332</t>
  </si>
  <si>
    <t>Stage 1</t>
  </si>
  <si>
    <t>DO2</t>
  </si>
  <si>
    <t>05C332.2</t>
  </si>
  <si>
    <t>VP500 Solenoid Block-1</t>
  </si>
  <si>
    <t>05C333</t>
  </si>
  <si>
    <t>Solenoid</t>
  </si>
  <si>
    <t>EV - Ejection GN2</t>
  </si>
  <si>
    <t>05C335</t>
  </si>
  <si>
    <t>Electronic Valve</t>
  </si>
  <si>
    <t>VP500 Solenoid Block-2</t>
  </si>
  <si>
    <t>05C336</t>
  </si>
  <si>
    <t>VP500 Solenoid Block-3</t>
  </si>
  <si>
    <t>05C337</t>
  </si>
  <si>
    <t>DO4</t>
  </si>
  <si>
    <t>VP500 Solenoid Block-4</t>
  </si>
  <si>
    <t>05C338</t>
  </si>
  <si>
    <t>DO5</t>
  </si>
  <si>
    <t>S2 Pressure maintain. Blanket purge</t>
  </si>
  <si>
    <t>05C339</t>
  </si>
  <si>
    <t>Gas Nitrogen</t>
  </si>
  <si>
    <t>Purge</t>
  </si>
  <si>
    <t>C1</t>
  </si>
  <si>
    <t>S1 Pressure maintain. Blanket purge</t>
  </si>
  <si>
    <t>05C344</t>
  </si>
  <si>
    <t>ECS GN2 Supply to Payload Umbilical Proportional Control Valve Controller</t>
  </si>
  <si>
    <t>05C351.2</t>
  </si>
  <si>
    <t>ECS GN2 Supply to S2 Umbilical Proportional Control Valve (Top) Controller</t>
  </si>
  <si>
    <t>05C352.1</t>
  </si>
  <si>
    <t>05C352.2</t>
  </si>
  <si>
    <t>ECS GN2 Supply to S2 Umbilical Proportional Control Valve (Bottom) Controller</t>
  </si>
  <si>
    <t>05C353.1</t>
  </si>
  <si>
    <t>05C353.2</t>
  </si>
  <si>
    <t>ECS GN2 Supply to S1 Umbilical Proportional Control Valve Controller</t>
  </si>
  <si>
    <t>05C354.1</t>
  </si>
  <si>
    <t>05C354.2</t>
  </si>
  <si>
    <t>Valve, Electronic Solenoid (TBC)</t>
  </si>
  <si>
    <t>05C360</t>
  </si>
  <si>
    <t>LO2 S1</t>
  </si>
  <si>
    <t>DO8</t>
  </si>
  <si>
    <t>05C361</t>
  </si>
  <si>
    <t>DO9</t>
  </si>
  <si>
    <t>05C362</t>
  </si>
  <si>
    <t>DO10</t>
  </si>
  <si>
    <t>05C363</t>
  </si>
  <si>
    <t>ENGINE CONT. PURGE</t>
  </si>
  <si>
    <t>DO11</t>
  </si>
  <si>
    <t>Motor/ShaftSeal Purge?</t>
  </si>
  <si>
    <t>05C364</t>
  </si>
  <si>
    <t>05C365</t>
  </si>
  <si>
    <t>FACE S1</t>
  </si>
  <si>
    <t>DO12</t>
  </si>
  <si>
    <t>GN2 High Flow isolation Valve Coil</t>
  </si>
  <si>
    <t>05C366</t>
  </si>
  <si>
    <t>GN2 High Flow isolation Valve Open</t>
  </si>
  <si>
    <t>05C366.2</t>
  </si>
  <si>
    <t>DI10</t>
  </si>
  <si>
    <t>GN2 High Flow isolation Valve Closed</t>
  </si>
  <si>
    <t>WFF RP-1 Purge Stage 1 Discrete Control Valve</t>
  </si>
  <si>
    <t>05C368</t>
  </si>
  <si>
    <t>WFF RP-1 Purge Stage 1 Open</t>
  </si>
  <si>
    <t>05C368.2</t>
  </si>
  <si>
    <t>WFF RP-1 Purge Stage 1 Close</t>
  </si>
  <si>
    <t>Kero Tank Purge Stage 2 Isolation Coil</t>
  </si>
  <si>
    <t>05C369</t>
  </si>
  <si>
    <t>Kero Tank Purge Stage 2 Isolation Open</t>
  </si>
  <si>
    <t>05C369.2</t>
  </si>
  <si>
    <t>Kero Tank Purge Stage 2 Isolation Closed</t>
  </si>
  <si>
    <t>05C370</t>
  </si>
  <si>
    <t>DO13</t>
  </si>
  <si>
    <t>05C371</t>
  </si>
  <si>
    <t>DO14</t>
  </si>
  <si>
    <t>05C372</t>
  </si>
  <si>
    <t>IGN</t>
  </si>
  <si>
    <t>DO15</t>
  </si>
  <si>
    <t>Skid 1 Purge</t>
  </si>
  <si>
    <t>05C373</t>
  </si>
  <si>
    <t>Skid 2 purge</t>
  </si>
  <si>
    <t>05C374</t>
  </si>
  <si>
    <t>Fill Skid Purge</t>
  </si>
  <si>
    <t>05C375</t>
  </si>
  <si>
    <t>ECS GN2 Payload Umbilical Supply Mass Flow Meter</t>
  </si>
  <si>
    <t>05C708</t>
  </si>
  <si>
    <t>ECS GN2 S2 Umbilical Supply Mass Flow Meter (Top)</t>
  </si>
  <si>
    <t>05C709</t>
  </si>
  <si>
    <t>ECS GN2 S2 Umbilical Supply Mass Flow Meter (Bottom)</t>
  </si>
  <si>
    <t>05C710</t>
  </si>
  <si>
    <t>ECS GN2 S1 Umbilical Supply Mass Flow Meter</t>
  </si>
  <si>
    <t>05C711</t>
  </si>
  <si>
    <r>
      <t xml:space="preserve">S2 </t>
    </r>
    <r>
      <rPr>
        <strike/>
        <sz val="10"/>
        <rFont val="Arial"/>
        <family val="2"/>
      </rPr>
      <t xml:space="preserve">Kero Tank </t>
    </r>
    <r>
      <rPr>
        <sz val="10"/>
        <color rgb="FF000000"/>
        <rFont val="Arial"/>
        <family val="2"/>
      </rPr>
      <t>Purge Moisture Sensor</t>
    </r>
  </si>
  <si>
    <t>05C760</t>
  </si>
  <si>
    <t>Serial</t>
  </si>
  <si>
    <t>Water Content</t>
  </si>
  <si>
    <t>S2 Kero Tank Purge Moisture Sensor</t>
  </si>
  <si>
    <t>05C761</t>
  </si>
  <si>
    <t>GOX GN2 Purge Line Pressure Transducer</t>
  </si>
  <si>
    <t>05C909</t>
  </si>
  <si>
    <t>CH4 GN2 Purge Line Pressure Transducer</t>
  </si>
  <si>
    <t>05C914</t>
  </si>
  <si>
    <t>Fairing ECS Heater 1 Outlet Temperature</t>
  </si>
  <si>
    <t>05C938</t>
  </si>
  <si>
    <t>Interstage 2 ECS Heater 1 Outlet Temperature</t>
  </si>
  <si>
    <t>05C939</t>
  </si>
  <si>
    <t>GN2 Utility Skid Insturment Supply Pressure Sensor</t>
  </si>
  <si>
    <t>05C940</t>
  </si>
  <si>
    <t>AI9</t>
  </si>
  <si>
    <t>North Gas Pad</t>
  </si>
  <si>
    <t>F5</t>
  </si>
  <si>
    <t>GN2 Utility Skid Ejection Purge Pressure Sensor</t>
  </si>
  <si>
    <t>05C941</t>
  </si>
  <si>
    <t>Interstage 1 ECS Heater 1 Outlet Temperature</t>
  </si>
  <si>
    <t>05C942</t>
  </si>
  <si>
    <t>GN2 Utility Skid MP High Flow Supply Pressure Sensor</t>
  </si>
  <si>
    <t>GN2 Utility Skid ECS Supply Pressure Sensor</t>
  </si>
  <si>
    <t>05C943</t>
  </si>
  <si>
    <t>Power Pack ECS Heater 1 Outlet Temperature</t>
  </si>
  <si>
    <t>05C944</t>
  </si>
  <si>
    <t>GN2 Utility Skid Muscle Supply Pressure Sensor</t>
  </si>
  <si>
    <t>05C945</t>
  </si>
  <si>
    <t xml:space="preserve">Power Pack ECS Heater 2 Outlet Temperature </t>
  </si>
  <si>
    <t>05C946</t>
  </si>
  <si>
    <t>Pressure Transducers. ECS, PL (Fairing) before the umb</t>
  </si>
  <si>
    <t>05C947</t>
  </si>
  <si>
    <t>Pressure Transducers. ECS, IS1 before the umb</t>
  </si>
  <si>
    <t>05C948</t>
  </si>
  <si>
    <t>Pressure Transducers. ECS, IS2 before the umb</t>
  </si>
  <si>
    <t>05C949</t>
  </si>
  <si>
    <t>Pressure Transducers. ECS, PP before the umb</t>
  </si>
  <si>
    <t>05C951</t>
  </si>
  <si>
    <t>Fairing ECS Interface/Umbilical Temperature</t>
  </si>
  <si>
    <t>05C952</t>
  </si>
  <si>
    <t>Fairing ECS Interface|Umbilical Temperature 2</t>
  </si>
  <si>
    <t>05C952XXX2</t>
  </si>
  <si>
    <t>Fairing Umbilical</t>
  </si>
  <si>
    <t>Thermocouple</t>
  </si>
  <si>
    <t>RTD6</t>
  </si>
  <si>
    <t>Fairing ECS Interface|Umbilical Temperature 3</t>
  </si>
  <si>
    <t>05C952XXX3</t>
  </si>
  <si>
    <t>Interstage 2 Interface/Umbilical Temperature</t>
  </si>
  <si>
    <t>05C953</t>
  </si>
  <si>
    <t>Interstage 1 Interface/Umbilical Temperature</t>
  </si>
  <si>
    <t>05C954</t>
  </si>
  <si>
    <t>Power Pack Interface/Umbilical Temperature</t>
  </si>
  <si>
    <t>05C955</t>
  </si>
  <si>
    <t>High Flow GN2 Pressure Transducer</t>
  </si>
  <si>
    <t>05C956</t>
  </si>
  <si>
    <t>N2</t>
  </si>
  <si>
    <t>Pressure Transducers. Kero S2</t>
  </si>
  <si>
    <t>05C957</t>
  </si>
  <si>
    <t>Pressure Transducers. Kero S1</t>
  </si>
  <si>
    <t>05C958</t>
  </si>
  <si>
    <t>High Flow GN2|Flow Switch</t>
  </si>
  <si>
    <t>05C959</t>
  </si>
  <si>
    <t>Pressure Switch</t>
  </si>
  <si>
    <t>PT Fitted to the accumulator</t>
  </si>
  <si>
    <t>05C962</t>
  </si>
  <si>
    <t>CB6</t>
  </si>
  <si>
    <t>PT - Ejection GN2</t>
  </si>
  <si>
    <t>05C963</t>
  </si>
  <si>
    <t>kPa-A</t>
  </si>
  <si>
    <t>05CXXX MP115 PT downstream of 05C143</t>
  </si>
  <si>
    <t>05CXXX MP115.2</t>
  </si>
  <si>
    <t>Strong back inclinometer 1</t>
  </si>
  <si>
    <t>08C901</t>
  </si>
  <si>
    <t>Hydraulics</t>
  </si>
  <si>
    <t>Lift</t>
  </si>
  <si>
    <t>Inclinometer</t>
  </si>
  <si>
    <t>Inclination</t>
  </si>
  <si>
    <t>degrees</t>
  </si>
  <si>
    <t>Strong back inclinometer 2</t>
  </si>
  <si>
    <t>08C902</t>
  </si>
  <si>
    <t>Strong back inclinometer 3</t>
  </si>
  <si>
    <t>08C903</t>
  </si>
  <si>
    <t>Primary Discrete Valve Controller</t>
  </si>
  <si>
    <t>13C301.2</t>
  </si>
  <si>
    <t>CO2 Fire Suppression</t>
  </si>
  <si>
    <t>Main</t>
  </si>
  <si>
    <t>DI1</t>
  </si>
  <si>
    <t>Secondary Discrete Valve Controller</t>
  </si>
  <si>
    <t>13C302.2</t>
  </si>
  <si>
    <t>Secondary Discrete Valve open</t>
  </si>
  <si>
    <t>CO2 Panel Pressure Transducer  Honeywell Pressure (0-3000)</t>
  </si>
  <si>
    <t>13C901</t>
  </si>
  <si>
    <t>CO2 Flow indicating Pressure Transducer</t>
  </si>
  <si>
    <t>13C961</t>
  </si>
  <si>
    <t>CH4 Ignitor Bottle Supply - EV</t>
  </si>
  <si>
    <t>14C317</t>
  </si>
  <si>
    <t>CH4 Panel Controlled Vent Discrete Valve</t>
  </si>
  <si>
    <t>14C318</t>
  </si>
  <si>
    <t>CH4 Ignitor Purge Bypass Discrete Valve</t>
  </si>
  <si>
    <t>14C319</t>
  </si>
  <si>
    <t>CH4 Primary Ignitor Supply Discrete Valve</t>
  </si>
  <si>
    <t>14C320</t>
  </si>
  <si>
    <t>CH4 Primary Ignitor Supply Discrete Valve Open</t>
  </si>
  <si>
    <t>14C320.2</t>
  </si>
  <si>
    <t>CH4 Primary Ignitor Supply Discrete Valve Closed</t>
  </si>
  <si>
    <t>CH4 Upstream Vent Return Solenoid</t>
  </si>
  <si>
    <t>14C381</t>
  </si>
  <si>
    <t>CH4 Panel Storage Bottle Supply Pressure Transducer</t>
  </si>
  <si>
    <t>14C911</t>
  </si>
  <si>
    <t>CH4 Panel Ignitor Supply Regulator Pressure Transducer</t>
  </si>
  <si>
    <t>14C912</t>
  </si>
  <si>
    <t>CH4 Ignitor Bottle/Accumulator Pressure Transducer</t>
  </si>
  <si>
    <t>14C913</t>
  </si>
  <si>
    <t>CH4 Downstream Pressure Transducer</t>
  </si>
  <si>
    <t>14C969</t>
  </si>
  <si>
    <t>CAN BE DELETED</t>
  </si>
  <si>
    <t>14CXXX</t>
  </si>
  <si>
    <t>GOX Storage ISO valve</t>
  </si>
  <si>
    <t>15C310</t>
  </si>
  <si>
    <t>GOX Panel Controlled Vent Discrete Valve</t>
  </si>
  <si>
    <t>15C311</t>
  </si>
  <si>
    <t>GOX Bypass</t>
  </si>
  <si>
    <t>15C312</t>
  </si>
  <si>
    <t>GOX Umbilical ISO valve</t>
  </si>
  <si>
    <t>15C313</t>
  </si>
  <si>
    <t>GOX Umbilical ISO valve Open</t>
  </si>
  <si>
    <t>15C313.2</t>
  </si>
  <si>
    <t>GOX Umbilical ISO valve Closed</t>
  </si>
  <si>
    <t>GOX Ignitor Upstream Vent Return Solenoid</t>
  </si>
  <si>
    <t>15C380</t>
  </si>
  <si>
    <t>GOX Panel Source Supply Bottle Pressure Transducer</t>
  </si>
  <si>
    <t>15C906</t>
  </si>
  <si>
    <t>GOX Panel Ignitor Supply Regulator Pressure Transducer</t>
  </si>
  <si>
    <t>15C907</t>
  </si>
  <si>
    <t>GOX Ignitor Bottle/Accumulator Pressure Transducer</t>
  </si>
  <si>
    <t>15C908</t>
  </si>
  <si>
    <t>GOX downstream Pressure Transducer</t>
  </si>
  <si>
    <t>15C961</t>
  </si>
  <si>
    <t>purge pressure - CB3</t>
  </si>
  <si>
    <t>33C910</t>
  </si>
  <si>
    <t>Positive Pressure System</t>
  </si>
  <si>
    <t>purge pressure - CB4</t>
  </si>
  <si>
    <t>33C911</t>
  </si>
  <si>
    <t>AI5</t>
  </si>
  <si>
    <t>purge pressure - F2</t>
  </si>
  <si>
    <t>33C912</t>
  </si>
  <si>
    <t>purge pressure - F3</t>
  </si>
  <si>
    <t>33C913</t>
  </si>
  <si>
    <t>F3</t>
  </si>
  <si>
    <t>purge pressure - F4</t>
  </si>
  <si>
    <t>33C914</t>
  </si>
  <si>
    <t>AI3</t>
  </si>
  <si>
    <t>F4</t>
  </si>
  <si>
    <t>purge pressure - CB9</t>
  </si>
  <si>
    <t>33C915</t>
  </si>
  <si>
    <t>AI6</t>
  </si>
  <si>
    <t>purge pressure - S2</t>
  </si>
  <si>
    <t>33C916</t>
  </si>
  <si>
    <t>AI8</t>
  </si>
  <si>
    <t>S2</t>
  </si>
  <si>
    <t>purge pressure - PL</t>
  </si>
  <si>
    <t>33C917</t>
  </si>
  <si>
    <t>PL</t>
  </si>
  <si>
    <t>purge pressure - CB5</t>
  </si>
  <si>
    <t>33C918</t>
  </si>
  <si>
    <t>purge pressure - CB7</t>
  </si>
  <si>
    <t>33C920</t>
  </si>
  <si>
    <t>purge pressure - CB8</t>
  </si>
  <si>
    <t>33C921</t>
  </si>
  <si>
    <t>purge pressure - F1</t>
  </si>
  <si>
    <t>33C922</t>
  </si>
  <si>
    <t>purge pressure - GOX/METHANE PANEL</t>
  </si>
  <si>
    <t>33C925</t>
  </si>
  <si>
    <t>AI16</t>
  </si>
  <si>
    <t xml:space="preserve">Main Flow Valve|Controller </t>
  </si>
  <si>
    <t>41C303.2</t>
  </si>
  <si>
    <t>Water Deluge</t>
  </si>
  <si>
    <t>Location</t>
  </si>
  <si>
    <t>Main Flow Valve Controller</t>
  </si>
  <si>
    <t>AO4</t>
  </si>
  <si>
    <t>Flame Trence Curtain Valve Controller (FUTURE)</t>
  </si>
  <si>
    <t>41C305.2</t>
  </si>
  <si>
    <t>Flame Trench Curtain</t>
  </si>
  <si>
    <t>North Side Rainbirds Valve Controller</t>
  </si>
  <si>
    <t>41C306</t>
  </si>
  <si>
    <t>Rain birds</t>
  </si>
  <si>
    <t>North Side Rainbirds Valve Open</t>
  </si>
  <si>
    <t>41C306.2</t>
  </si>
  <si>
    <t>North Side Rainbirds Valve Closed</t>
  </si>
  <si>
    <t>ASR Bleed Discrete Ball Valve Controller</t>
  </si>
  <si>
    <t>41C307.2</t>
  </si>
  <si>
    <t>Halo ring</t>
  </si>
  <si>
    <t>Ring Discrete Ball Valve Controller</t>
  </si>
  <si>
    <t>41C308</t>
  </si>
  <si>
    <t>Auxiliary</t>
  </si>
  <si>
    <t>Ring Discrete Ball Valve Open</t>
  </si>
  <si>
    <t>41C308.2</t>
  </si>
  <si>
    <t>Ring Discrete Ball Valve Closed</t>
  </si>
  <si>
    <t>South Side Rainbirds Valve Controller</t>
  </si>
  <si>
    <t>41C309</t>
  </si>
  <si>
    <t>South Side Rainbirds Valve Open</t>
  </si>
  <si>
    <t>41C309.2</t>
  </si>
  <si>
    <t>DI3</t>
  </si>
  <si>
    <t>South Side Rainbirds Valve Closed</t>
  </si>
  <si>
    <t>Supply Source Pressure Transducer</t>
  </si>
  <si>
    <t>41C902</t>
  </si>
  <si>
    <t>Primary Inlet Transducer</t>
  </si>
  <si>
    <t>41C903</t>
  </si>
  <si>
    <t>Flow Control</t>
  </si>
  <si>
    <t>Secondary Inlet Transducer</t>
  </si>
  <si>
    <t>41C904</t>
  </si>
  <si>
    <t>Flow Pressure Transducer</t>
  </si>
  <si>
    <t>41C905</t>
  </si>
  <si>
    <t>North Side Rainbird Line Pressure</t>
  </si>
  <si>
    <t>41CXXX1</t>
  </si>
  <si>
    <t>Ring Line Pressure</t>
  </si>
  <si>
    <t>41CXXX2</t>
  </si>
  <si>
    <t>South Side Rainbird Line Pressure</t>
  </si>
  <si>
    <t>41CXXX3</t>
  </si>
  <si>
    <t>Lift ram linear encoder</t>
  </si>
  <si>
    <t>A1</t>
  </si>
  <si>
    <t>Linear Encoder</t>
  </si>
  <si>
    <t>Proximity</t>
  </si>
  <si>
    <t>mm</t>
  </si>
  <si>
    <t>Strongback ram linear encoder</t>
  </si>
  <si>
    <t>A2</t>
  </si>
  <si>
    <t>purge pressure - S1U</t>
  </si>
  <si>
    <t>BP-PRG-PRS-Ps-638</t>
  </si>
  <si>
    <t>S1 Umb Box</t>
  </si>
  <si>
    <t>Warm Oil Circulation</t>
  </si>
  <si>
    <t>C28</t>
  </si>
  <si>
    <t>C34</t>
  </si>
  <si>
    <t>Hold Down Locks</t>
  </si>
  <si>
    <t>C9</t>
  </si>
  <si>
    <t>DO1</t>
  </si>
  <si>
    <t>ECS Heater Control Fairing</t>
  </si>
  <si>
    <t>Chromalux Controls Fairing</t>
  </si>
  <si>
    <t>Heater</t>
  </si>
  <si>
    <t>CB10</t>
  </si>
  <si>
    <t>ECS Heater Control Interstage 1</t>
  </si>
  <si>
    <t>Chromalux Controls IS1</t>
  </si>
  <si>
    <t>ECS Heater Control Interstage 2</t>
  </si>
  <si>
    <t>Chromalux Controls IS2</t>
  </si>
  <si>
    <t>24V Safety E-stop</t>
  </si>
  <si>
    <t>CPWR-RST-FX-CD-45</t>
  </si>
  <si>
    <t>Control Power</t>
  </si>
  <si>
    <t>Reset</t>
  </si>
  <si>
    <t>Fuse</t>
  </si>
  <si>
    <t>Current Draw</t>
  </si>
  <si>
    <t>Filter dP F1</t>
  </si>
  <si>
    <t>Hydraulic Power Unit</t>
  </si>
  <si>
    <t>DI5</t>
  </si>
  <si>
    <t>Filter dP F2</t>
  </si>
  <si>
    <t>Filter dP F3</t>
  </si>
  <si>
    <t>Filter dP F4</t>
  </si>
  <si>
    <t>Lift circuit platform filter</t>
  </si>
  <si>
    <t>Filter dP F6</t>
  </si>
  <si>
    <t>F6</t>
  </si>
  <si>
    <t>Hold downs</t>
  </si>
  <si>
    <t>Fairing Umbi Encoder</t>
  </si>
  <si>
    <t>FARU-INTF-LE-Px-619</t>
  </si>
  <si>
    <t>Interface</t>
  </si>
  <si>
    <t>0V on proximity</t>
  </si>
  <si>
    <t>FARU-INTF-PXS-PxE-591</t>
  </si>
  <si>
    <t>Proximity - Extended</t>
  </si>
  <si>
    <t>FARU-INTF-PXS-PxR-592</t>
  </si>
  <si>
    <t>Proximity - Retracted</t>
  </si>
  <si>
    <t>24V to engage, 0V to retract</t>
  </si>
  <si>
    <t>FARU-INTF-SLD-B-589</t>
  </si>
  <si>
    <t>Fairing Umb Rev 2. Muscle Air Enable</t>
  </si>
  <si>
    <t>FARU-MA-SLD-B-617</t>
  </si>
  <si>
    <t>Muscle Air</t>
  </si>
  <si>
    <t>Fairing Umb Rev 2. Muscle Air Disable</t>
  </si>
  <si>
    <t>FARU-MA-SLD-B-618</t>
  </si>
  <si>
    <t>FARU-TL-PXS-PxE-593</t>
  </si>
  <si>
    <t>Tilt</t>
  </si>
  <si>
    <t>FARU-TL-PXS-PxR-594</t>
  </si>
  <si>
    <t>24V to tilt, 0V to home</t>
  </si>
  <si>
    <t>FARU-TL-SLD-B-588</t>
  </si>
  <si>
    <t>Power Isolation Contactor FTS-ISO(A)</t>
  </si>
  <si>
    <t>FTS-ISO(A)</t>
  </si>
  <si>
    <t>Avionics Shore Power</t>
  </si>
  <si>
    <t>BLANK</t>
  </si>
  <si>
    <t>Auxiliary Contact</t>
  </si>
  <si>
    <t>CB9</t>
  </si>
  <si>
    <t>State</t>
  </si>
  <si>
    <t>Power Isolation Contactor FTS-ISO(B)</t>
  </si>
  <si>
    <t>FTS-ISO(B)</t>
  </si>
  <si>
    <t>SPARE RTD</t>
  </si>
  <si>
    <t>HVAC-AUX-RTD-Ts-114</t>
  </si>
  <si>
    <t>Heater 4 Enable (110V = Enabled)</t>
  </si>
  <si>
    <t>HVAC-FAR-HTR-ST-495</t>
  </si>
  <si>
    <t>Temp Setpoint 4-20mA (0-100 degrees C)</t>
  </si>
  <si>
    <t>HVAC-FAR-HTR-ST-496</t>
  </si>
  <si>
    <t>Demand Setpoint PID 4-20mA (0-100% duty cycle)</t>
  </si>
  <si>
    <t>HVAC-FAR-HTR-ST-497</t>
  </si>
  <si>
    <t>AO8</t>
  </si>
  <si>
    <t>Trip Reset 24V to reset</t>
  </si>
  <si>
    <t>HVAC-FAR-HTR-ST-498</t>
  </si>
  <si>
    <t>Mode (24V = PID mode, 0V = demand mode)</t>
  </si>
  <si>
    <t>HVAC-FAR-HTR-ST-499</t>
  </si>
  <si>
    <t>Heater Outlet Temperature 4-20mA (-50 to 150 degrees C)</t>
  </si>
  <si>
    <t>HVAC-FAR-HTR-Ts-500</t>
  </si>
  <si>
    <t>AI10</t>
  </si>
  <si>
    <t>overtemp trip (0V = trip)</t>
  </si>
  <si>
    <t>HVAC-FAR-HTR-Ts-501</t>
  </si>
  <si>
    <t>Heater 2 Enable (110V = Enabled)</t>
  </si>
  <si>
    <t>HVAC-IS1-HTR-ST-479</t>
  </si>
  <si>
    <t>HVAC-IS1-HTR-ST-480</t>
  </si>
  <si>
    <t>HVAC-IS1-HTR-ST-481</t>
  </si>
  <si>
    <t>HVAC-IS1-HTR-ST-482</t>
  </si>
  <si>
    <t>HVAC-IS1-HTR-ST-483</t>
  </si>
  <si>
    <t>HVAC-IS1-HTR-Ts-484</t>
  </si>
  <si>
    <t>HVAC-IS1-HTR-Ts-485</t>
  </si>
  <si>
    <t>Heater 3 Enable (110V = Enabled)</t>
  </si>
  <si>
    <t>HVAC-IS2-HTR-ST-487</t>
  </si>
  <si>
    <t>HVAC-IS2-HTR-ST-488</t>
  </si>
  <si>
    <t>HVAC-IS2-HTR-ST-489</t>
  </si>
  <si>
    <t>HVAC-IS2-HTR-ST-490</t>
  </si>
  <si>
    <t>HVAC-IS2-HTR-ST-491</t>
  </si>
  <si>
    <t>HVAC-IS2-HTR-Ts-492</t>
  </si>
  <si>
    <t>HVAC-IS2-HTR-Ts-493</t>
  </si>
  <si>
    <t>Heater 1 Enable stage 1 (110V = Enabled)</t>
  </si>
  <si>
    <t>HVAC-S1-HTR-ST-470</t>
  </si>
  <si>
    <t>Heater 1 Enable stage 2 (110V = Enabled)</t>
  </si>
  <si>
    <t>HVAC-S1-HTR-ST-471</t>
  </si>
  <si>
    <t>HVAC-S1-HTR-ST-472</t>
  </si>
  <si>
    <t>HVAC-S1-HTR-ST-473</t>
  </si>
  <si>
    <t>HVAC-S1-HTR-ST-474</t>
  </si>
  <si>
    <t>HVAC-S1-HTR-ST-475</t>
  </si>
  <si>
    <t>HVAC-S1-HTR-Ts-476</t>
  </si>
  <si>
    <t>HVAC-S1-HTR-Ts-477</t>
  </si>
  <si>
    <t>Battery Heater Current-H01</t>
  </si>
  <si>
    <t>High Voltage Battery Heaters</t>
  </si>
  <si>
    <t>Shunt &amp; Iso Amplifer</t>
  </si>
  <si>
    <t>AI13</t>
  </si>
  <si>
    <t>Amp</t>
  </si>
  <si>
    <t>Battery Heater Current-H02</t>
  </si>
  <si>
    <t>Battery Heater Current-H03</t>
  </si>
  <si>
    <t>Battery Heater Current-H04</t>
  </si>
  <si>
    <t>Battery Heater Current-H05</t>
  </si>
  <si>
    <t>Battery Heater Current-H06</t>
  </si>
  <si>
    <t>Battery Heater Current-H07</t>
  </si>
  <si>
    <t>Battery Heater Current-H08</t>
  </si>
  <si>
    <t>Battery Heater Current-H09</t>
  </si>
  <si>
    <t>Battery Heater Current-H10</t>
  </si>
  <si>
    <t>Battery Heater Current-H11</t>
  </si>
  <si>
    <t>Battery Heater Current-H12</t>
  </si>
  <si>
    <t>Battery Heater Current-H13</t>
  </si>
  <si>
    <t>Battery Heater Current-H14</t>
  </si>
  <si>
    <t>Battery Heater Fans Current 1-7</t>
  </si>
  <si>
    <t>Battery Heater Fans Current 8-14</t>
  </si>
  <si>
    <t>Battery Heater Fans Enable 1-7</t>
  </si>
  <si>
    <t>Fan Select Enable</t>
  </si>
  <si>
    <t>Solid State Relay</t>
  </si>
  <si>
    <t>DIO2</t>
  </si>
  <si>
    <t>Battery Heater Fans Enable 8-14</t>
  </si>
  <si>
    <t>Battery Heater Enable-H01</t>
  </si>
  <si>
    <t>Heater Select Enable</t>
  </si>
  <si>
    <t>DO00</t>
  </si>
  <si>
    <t>Battery Heater Enable-H02</t>
  </si>
  <si>
    <t>DO01</t>
  </si>
  <si>
    <t>Battery Heater Enable-H03</t>
  </si>
  <si>
    <t>DO02</t>
  </si>
  <si>
    <t>Battery Heater Enable-H04</t>
  </si>
  <si>
    <t>DO03</t>
  </si>
  <si>
    <t>Battery Heater Enable-H05</t>
  </si>
  <si>
    <t>DO04</t>
  </si>
  <si>
    <t>Battery Heater Enable-H06</t>
  </si>
  <si>
    <t>DO05</t>
  </si>
  <si>
    <t>Battery Heater Enable-H07</t>
  </si>
  <si>
    <t>DO06</t>
  </si>
  <si>
    <t>Battery Heater Enable-H08</t>
  </si>
  <si>
    <t>DO07</t>
  </si>
  <si>
    <t>Battery Heater Enable-H09</t>
  </si>
  <si>
    <t>DO08</t>
  </si>
  <si>
    <t>Battery Heater Enable-H10</t>
  </si>
  <si>
    <t>DO09</t>
  </si>
  <si>
    <t>Battery Heater Enable-H11</t>
  </si>
  <si>
    <t>Battery Heater Enable-H12</t>
  </si>
  <si>
    <t>Battery Heater Enable-H13</t>
  </si>
  <si>
    <t>Battery Heater Enable-H14</t>
  </si>
  <si>
    <t>Battery Heater Temp H01</t>
  </si>
  <si>
    <t>Temperature Feedback</t>
  </si>
  <si>
    <t>TC Voltage (Type T)</t>
  </si>
  <si>
    <t>TC01</t>
  </si>
  <si>
    <t>Battery Heater Temp H02</t>
  </si>
  <si>
    <t>Battery Heater Temp H03</t>
  </si>
  <si>
    <t>Battery Heater Temp H04</t>
  </si>
  <si>
    <t>Battery Heater Temp H05</t>
  </si>
  <si>
    <t>Battery Heater Temp H06</t>
  </si>
  <si>
    <t>Battery Heater Temp H07</t>
  </si>
  <si>
    <t>Battery Heater Temp H08</t>
  </si>
  <si>
    <t>Battery Heater Temp H09</t>
  </si>
  <si>
    <t>Battery Heater Temp H10</t>
  </si>
  <si>
    <t>HVHSUP-GENRACK|E-STOP Reset</t>
  </si>
  <si>
    <t>HVHSUP</t>
  </si>
  <si>
    <t>DI05</t>
  </si>
  <si>
    <t>South compartment temp TBD</t>
  </si>
  <si>
    <t>HYD_Comp_Ts</t>
  </si>
  <si>
    <t>Temperatures</t>
  </si>
  <si>
    <t>Zone Temperature</t>
  </si>
  <si>
    <t>N/A</t>
  </si>
  <si>
    <t>Hydraulic pressure ring temp CB4</t>
  </si>
  <si>
    <t>HYD_Ring_Ts</t>
  </si>
  <si>
    <t>FPGA - Clamp Left Closed for</t>
  </si>
  <si>
    <t>HYD-CL-PXS-PxC-243</t>
  </si>
  <si>
    <t>Mechancal</t>
  </si>
  <si>
    <t>Clamp</t>
  </si>
  <si>
    <t>DIO3</t>
  </si>
  <si>
    <t>DI06</t>
  </si>
  <si>
    <t>Prox Clamp Closed Left</t>
  </si>
  <si>
    <t>FPGA - Clamp Right Closed for</t>
  </si>
  <si>
    <t>HYD-CL-PXS-PxC-244</t>
  </si>
  <si>
    <t>DI07</t>
  </si>
  <si>
    <t>Prox Clamp Closed Right</t>
  </si>
  <si>
    <t>FPGA - Clamp Left Open</t>
  </si>
  <si>
    <t>HYD-CL-PXS-PxO-241</t>
  </si>
  <si>
    <t>DI04</t>
  </si>
  <si>
    <t>Prox Clamp Open Left</t>
  </si>
  <si>
    <t>FPGA - Clamp Right Open</t>
  </si>
  <si>
    <t>HYD-CL-PXS-PxO-242</t>
  </si>
  <si>
    <t>Prox Clamp Open Right</t>
  </si>
  <si>
    <t>Secondary High Speed release trigger (S18,20,22,24)</t>
  </si>
  <si>
    <t>HYD-HD-DVL-B-170</t>
  </si>
  <si>
    <t xml:space="preserve">FPGA - HD circuit bleed Enable for </t>
  </si>
  <si>
    <t>HYD-HD-DVL-B-216</t>
  </si>
  <si>
    <t>Prox Open - HD Lock 1</t>
  </si>
  <si>
    <t>HYD-HD-PXS-Px-225</t>
  </si>
  <si>
    <t>Prox Open - HD Lock 2</t>
  </si>
  <si>
    <t>HYD-HD-PXS-Px-226</t>
  </si>
  <si>
    <t>Prox Open - HD Lock 3</t>
  </si>
  <si>
    <t>HYD-HD-PXS-Px-227</t>
  </si>
  <si>
    <t>Prox Open - HD Lock 4</t>
  </si>
  <si>
    <t>HYD-HD-PXS-Px-228</t>
  </si>
  <si>
    <t>Prox Closed - HD Lock 1</t>
  </si>
  <si>
    <t>HYD-HD-PXS-Px-229</t>
  </si>
  <si>
    <t>Prox Closed - HD Lock 2</t>
  </si>
  <si>
    <t>HYD-HD-PXS-Px-230</t>
  </si>
  <si>
    <t>Prox Closed - HD Lock 3</t>
  </si>
  <si>
    <t>HYD-HD-PXS-Px-231</t>
  </si>
  <si>
    <t>Prox Closed - HD Lock 4</t>
  </si>
  <si>
    <t>HYD-HD-PXS-Px-232</t>
  </si>
  <si>
    <t>FPGA - Hold Down Lock 1 Safe for</t>
  </si>
  <si>
    <t>HYD-HD-PXS-PxC-229</t>
  </si>
  <si>
    <t>DIO4</t>
  </si>
  <si>
    <t>Erector Ground North</t>
  </si>
  <si>
    <t>FPGA - Hold Down Lock 2 Safe for</t>
  </si>
  <si>
    <t>HYD-HD-PXS-PxC-230</t>
  </si>
  <si>
    <t>FPGA - Hold Down Lock 3 Safe for</t>
  </si>
  <si>
    <t>HYD-HD-PXS-PxC-231</t>
  </si>
  <si>
    <t>FPGA - Hold Down Lock 4 Safe for</t>
  </si>
  <si>
    <t>HYD-HD-PXS-PxC-232</t>
  </si>
  <si>
    <t>FPGA - Hold Down 1 Extended</t>
  </si>
  <si>
    <t>HYD-HD-PXS-PxE-233</t>
  </si>
  <si>
    <t>Prox Extended HD 1</t>
  </si>
  <si>
    <t>FPGA - Hold Down 2 Extended</t>
  </si>
  <si>
    <t>HYD-HD-PXS-PxE-234</t>
  </si>
  <si>
    <t>Prox Extended HD 2</t>
  </si>
  <si>
    <t>FPGA - Hold Down 3 Extended for</t>
  </si>
  <si>
    <t>HYD-HD-PXS-PxE-235</t>
  </si>
  <si>
    <t>DI12</t>
  </si>
  <si>
    <t>Prox Extended HD 3</t>
  </si>
  <si>
    <t>FPGA - Hold Down 4 Extended for</t>
  </si>
  <si>
    <t>HYD-HD-PXS-PxE-236</t>
  </si>
  <si>
    <t>DI14</t>
  </si>
  <si>
    <t>Prox Extended HD 4</t>
  </si>
  <si>
    <t>FPGA - Hold Down Lock 1 Armed for</t>
  </si>
  <si>
    <t>HYD-HD-PXS-PxO-225</t>
  </si>
  <si>
    <t>DI00</t>
  </si>
  <si>
    <t>FPGA - Hold Down Lock 2 Armed for</t>
  </si>
  <si>
    <t>HYD-HD-PXS-PxO-226</t>
  </si>
  <si>
    <t>DI01</t>
  </si>
  <si>
    <t>FPGA - Hold Down Lock 3 Armed for</t>
  </si>
  <si>
    <t>HYD-HD-PXS-PxO-227</t>
  </si>
  <si>
    <t>DI02</t>
  </si>
  <si>
    <t>FPGA - Hold Down Lock 4 Armed for</t>
  </si>
  <si>
    <t>HYD-HD-PXS-PxO-228</t>
  </si>
  <si>
    <t>DI03</t>
  </si>
  <si>
    <t>FPGA - Hold Down 1 Retracted</t>
  </si>
  <si>
    <t>HYD-HD-PXS-PxR-237</t>
  </si>
  <si>
    <t>Prox Retracted HD 1</t>
  </si>
  <si>
    <t>FPGA - Hold Down 2 Retracted</t>
  </si>
  <si>
    <t>HYD-HD-PXS-PxR-238</t>
  </si>
  <si>
    <t>DI11</t>
  </si>
  <si>
    <t>Prox Retracted HD 2</t>
  </si>
  <si>
    <t>FPGA - Hold Down 3 Retracted for</t>
  </si>
  <si>
    <t>HYD-HD-PXS-PxR-239</t>
  </si>
  <si>
    <t>DI13</t>
  </si>
  <si>
    <t>Prox Retracted HD 3</t>
  </si>
  <si>
    <t>FPGA - Hold Down 4 Retracted for</t>
  </si>
  <si>
    <t>HYD-HD-PXS-PxR-240</t>
  </si>
  <si>
    <t>DI15</t>
  </si>
  <si>
    <t>Prox Retracted HD 4</t>
  </si>
  <si>
    <t>Primary High Speed retract enable</t>
  </si>
  <si>
    <t>HYD-HD-SSR-B-168</t>
  </si>
  <si>
    <t>Secondary High Speed retract enable</t>
  </si>
  <si>
    <t>HYD-HD-SSR-B-169</t>
  </si>
  <si>
    <t>FPGA - Hold Down Fast Retract Secondary Enable for</t>
  </si>
  <si>
    <t>PTAC-1 Temp</t>
  </si>
  <si>
    <t>HYD-HD-TC-Ts-548</t>
  </si>
  <si>
    <t>RTD3</t>
  </si>
  <si>
    <t>PTAC-2 Temp</t>
  </si>
  <si>
    <t>HYD-HD-TC-Ts-549</t>
  </si>
  <si>
    <t>PTAC-3 Temp</t>
  </si>
  <si>
    <t>HYD-HD-TC-Ts-550</t>
  </si>
  <si>
    <t>PTAC-4 Temp</t>
  </si>
  <si>
    <t>HYD-HD-TC-Ts-551</t>
  </si>
  <si>
    <t>FPGA - Erector/Strongback inclinometer 1 for</t>
  </si>
  <si>
    <t>HYD-LFT-INC-INCL-246</t>
  </si>
  <si>
    <t>AI17</t>
  </si>
  <si>
    <t>FPGA - Erector/Strongback inclinometer 2 for</t>
  </si>
  <si>
    <t>HYD-LFT-INC-INCL-247</t>
  </si>
  <si>
    <t>FPGA - Erector/Strongback inclinometer 3 for</t>
  </si>
  <si>
    <t>HYD-LFT-INC-INCL-248</t>
  </si>
  <si>
    <t>FPGA - Clamp Spool PVA Power Relay for</t>
  </si>
  <si>
    <t>HYD-LFT-PVL-Pos-152</t>
  </si>
  <si>
    <t>FPGA - Strongback Spool PVA Power Relay for</t>
  </si>
  <si>
    <t>HYD-LFT-PVL-Pos-153</t>
  </si>
  <si>
    <t>FPGA - Lift Spool PVA Power SSR Relay for</t>
  </si>
  <si>
    <t>HYD-LFT-PVL-Pos-154</t>
  </si>
  <si>
    <t xml:space="preserve">FPGA - S1 Umbilical accumulator bleed Enable for </t>
  </si>
  <si>
    <t>HYD-S1U-DVL-B-202</t>
  </si>
  <si>
    <t>S1 Position Prox 1 - Extended</t>
  </si>
  <si>
    <t>HYD-S1U-PXS-Px-221</t>
  </si>
  <si>
    <t>S1 Position Prox 2 - Cleared Flame Bucket</t>
  </si>
  <si>
    <t>HYD-S1U-PXS-Px-222</t>
  </si>
  <si>
    <t>FPGA - S1U Retract 2 - NO Prox</t>
  </si>
  <si>
    <t>S1 Position Prox 3 - Cleared Flame Bucket</t>
  </si>
  <si>
    <t>HYD-S1U-PXS-Px-223</t>
  </si>
  <si>
    <t>FPGA - S1U Retract 3 - NO Prox for</t>
  </si>
  <si>
    <t>S1 Position Prox 4 - Retracted</t>
  </si>
  <si>
    <t>HYD-S1U-PXS-Px-224</t>
  </si>
  <si>
    <t>S1 Umbilical Engagement distance prox</t>
  </si>
  <si>
    <t>HYD-S1U-PXS-Px-245</t>
  </si>
  <si>
    <t>Inductive Proximity| Sensor S1 head</t>
  </si>
  <si>
    <t>HYD-S1U-PXS-Px-578</t>
  </si>
  <si>
    <t>FPGA - S1U Retract 1 - NO Prox</t>
  </si>
  <si>
    <t>HYD-S1U-PXS-PxE-221</t>
  </si>
  <si>
    <t>FPGA - S1U Retract 4 - NO Prox for</t>
  </si>
  <si>
    <t>HYD-S1U-PXS-PxR-224</t>
  </si>
  <si>
    <t>IGN store bottle Tempurature CB3</t>
  </si>
  <si>
    <t>IGN_Ts</t>
  </si>
  <si>
    <t>RTD7</t>
  </si>
  <si>
    <t>Rocket Power Isolation Enable PSU A</t>
  </si>
  <si>
    <t>ISO-EN PSU A</t>
  </si>
  <si>
    <t>Rocket Power Isolation Enable PSU B</t>
  </si>
  <si>
    <t>ISO-EN PSU B</t>
  </si>
  <si>
    <t>Motor Enable Contactor</t>
  </si>
  <si>
    <t>KF-KS-CT-B-572</t>
  </si>
  <si>
    <t>RP-1 Pump Inlet Pressure</t>
  </si>
  <si>
    <t>Reservoir Oil Level</t>
  </si>
  <si>
    <t>LEV-1</t>
  </si>
  <si>
    <t>HD 1 &amp; 4 Sump level</t>
  </si>
  <si>
    <t>LEV-2</t>
  </si>
  <si>
    <t>HD 2 &amp; 3 Sump level</t>
  </si>
  <si>
    <t>LEV-3</t>
  </si>
  <si>
    <t>Lift Off Detect Prox A</t>
  </si>
  <si>
    <t>LOD-PXS-PXR-A</t>
  </si>
  <si>
    <t>Lift off detect</t>
  </si>
  <si>
    <t>Lift Off Detect Prox B</t>
  </si>
  <si>
    <t>LOD-PXS-PXR-B</t>
  </si>
  <si>
    <t>Pump 1 Contactor</t>
  </si>
  <si>
    <t>M1</t>
  </si>
  <si>
    <t>Pump 1 SS Start</t>
  </si>
  <si>
    <t>Soft Starter</t>
  </si>
  <si>
    <t>Pump 1 SS Stop</t>
  </si>
  <si>
    <t>LOX PUMP 2 VSD Fault</t>
  </si>
  <si>
    <t>M10</t>
  </si>
  <si>
    <t>LOX PUMP 2 VSD Enable Contact (Internal to VSD)</t>
  </si>
  <si>
    <t>LOX PUMP 2 VSD Speed Feedback</t>
  </si>
  <si>
    <t>LOX PUMP 2 VSD Speed Setpoint</t>
  </si>
  <si>
    <t>AO7</t>
  </si>
  <si>
    <t>LOX PUMP 2 Enable Contactor</t>
  </si>
  <si>
    <t>M10K</t>
  </si>
  <si>
    <t>Pump 2 SS Stop</t>
  </si>
  <si>
    <t>M2</t>
  </si>
  <si>
    <t>Pump 2 Contactor</t>
  </si>
  <si>
    <t>Pump 2 SS Start</t>
  </si>
  <si>
    <t>Recirculation Pumps</t>
  </si>
  <si>
    <t>M3</t>
  </si>
  <si>
    <t xml:space="preserve">M3 Sump Run Feedback </t>
  </si>
  <si>
    <t>Motor</t>
  </si>
  <si>
    <t>HD 2 &amp; 3 Sump Pump Start</t>
  </si>
  <si>
    <t>M4</t>
  </si>
  <si>
    <t xml:space="preserve">M4 Sump Run Feedback </t>
  </si>
  <si>
    <t>HD 1 &amp; 4 Sump Pump Start</t>
  </si>
  <si>
    <t>M5</t>
  </si>
  <si>
    <t>Recirculation Pump Feedback</t>
  </si>
  <si>
    <t>LOX PUMP 1 VSD Fault</t>
  </si>
  <si>
    <t>M9</t>
  </si>
  <si>
    <t>LOX PUMP 1 VSD Enable Contact (Internal to VSD)</t>
  </si>
  <si>
    <t>LOX PUMP 1 VSD Speed Feedback</t>
  </si>
  <si>
    <t>LOX PUMP 1 VSD Speed Setpoint</t>
  </si>
  <si>
    <t>LOX PUMP 1 Enable Contactor</t>
  </si>
  <si>
    <t>M9K</t>
  </si>
  <si>
    <t>Clamp lock latch - state feed back - closed</t>
  </si>
  <si>
    <t>MEC-CL-PXS-PxC-419</t>
  </si>
  <si>
    <t>FPGA - Clamp Lock position - locked</t>
  </si>
  <si>
    <t>MEC-CL-PXS-PxC-651</t>
  </si>
  <si>
    <t>Clamp Lock position - locked</t>
  </si>
  <si>
    <t>FPGA - Clamp Lock position - locked for</t>
  </si>
  <si>
    <t>MEC-CL-PXS-PxC-653</t>
  </si>
  <si>
    <t>Clamp lock latch - state feed back - open</t>
  </si>
  <si>
    <t>MEC-CL-PXS-PxO-418</t>
  </si>
  <si>
    <t>FPGA - Clamp Lock position - unlocked</t>
  </si>
  <si>
    <t>MEC-CL-PXS-PxO-650</t>
  </si>
  <si>
    <t>Clamp Lock position - unlocked</t>
  </si>
  <si>
    <t>FPGA - Clamp Lock position - unlocked for</t>
  </si>
  <si>
    <t>MEC-CL-PXS-PxO-652</t>
  </si>
  <si>
    <t>Clamp lock latch - energize to unlock latch</t>
  </si>
  <si>
    <t>MEC-CL-SLD-B-417</t>
  </si>
  <si>
    <t>Clamp Lock - Energize to Lock clamp</t>
  </si>
  <si>
    <t>MEC-CL-SLD-B-649</t>
  </si>
  <si>
    <t>Pump 1 PRV</t>
  </si>
  <si>
    <t>P1 PRV (S5)</t>
  </si>
  <si>
    <t>% Spool Position</t>
  </si>
  <si>
    <t>Pump 2 PRV</t>
  </si>
  <si>
    <t>P2 PRV (S6)</t>
  </si>
  <si>
    <t>Box Purge Status - From PLC</t>
  </si>
  <si>
    <t>PC-PRG-CTL-GV-420</t>
  </si>
  <si>
    <t>Pad Control</t>
  </si>
  <si>
    <t>Controller</t>
  </si>
  <si>
    <t>Gas Vapor Warning</t>
  </si>
  <si>
    <t>Pressure to lift circuit</t>
  </si>
  <si>
    <t>PT-1</t>
  </si>
  <si>
    <t>Pressure to HD circuit</t>
  </si>
  <si>
    <t>PT-2</t>
  </si>
  <si>
    <t>Lift circuit line pressure</t>
  </si>
  <si>
    <t>PT-3</t>
  </si>
  <si>
    <t>Hold down circuit pressure</t>
  </si>
  <si>
    <t>PT-4</t>
  </si>
  <si>
    <t>S1 Umbilical circuit pressure</t>
  </si>
  <si>
    <t>PT-5</t>
  </si>
  <si>
    <t>HDL line pressure</t>
  </si>
  <si>
    <t>PT-6</t>
  </si>
  <si>
    <t>instroke pressure - HD1</t>
  </si>
  <si>
    <t>PTA-1</t>
  </si>
  <si>
    <t>instroke pressure - HD2</t>
  </si>
  <si>
    <t>PTA-2</t>
  </si>
  <si>
    <t>instroke pressure - HD3</t>
  </si>
  <si>
    <t>PTA-3</t>
  </si>
  <si>
    <t>instroke pressure - HD4</t>
  </si>
  <si>
    <t>PTA-4</t>
  </si>
  <si>
    <t>S1 Umbilical outstroke pressure</t>
  </si>
  <si>
    <t>PTA-5</t>
  </si>
  <si>
    <t>Prevalve open pressure</t>
  </si>
  <si>
    <t>PTA-6</t>
  </si>
  <si>
    <t>Accumulator Bladder gas pressure - HD1</t>
  </si>
  <si>
    <t>PTAC-1</t>
  </si>
  <si>
    <t>Accumulator Bladder gas pressure - HD2</t>
  </si>
  <si>
    <t>PTAC-2</t>
  </si>
  <si>
    <t>Accumulator Bladder gas pressure - HD3</t>
  </si>
  <si>
    <t>PTAC-3</t>
  </si>
  <si>
    <t>Accumulator Bladder gas pressure - HD4</t>
  </si>
  <si>
    <t>PTAC-4</t>
  </si>
  <si>
    <t>S1 Umbilical Accumulator Bladder Pressure</t>
  </si>
  <si>
    <t>PTAC-5</t>
  </si>
  <si>
    <t>Umbilical extend accumulator pressure</t>
  </si>
  <si>
    <t>PTAC-6</t>
  </si>
  <si>
    <t>HDL accumulator bladder pressure</t>
  </si>
  <si>
    <t>PTAC-7</t>
  </si>
  <si>
    <t>outstroke pressure - HD1</t>
  </si>
  <si>
    <t>PTB-1</t>
  </si>
  <si>
    <t>outstroke pressure - HD2</t>
  </si>
  <si>
    <t>PTB-2</t>
  </si>
  <si>
    <t>outstroke pressure - HD3</t>
  </si>
  <si>
    <t>PTB-3</t>
  </si>
  <si>
    <t>outstroke pressure - HD4</t>
  </si>
  <si>
    <t>PTB-4</t>
  </si>
  <si>
    <t>S1 Umbilical instroke pressure</t>
  </si>
  <si>
    <t>PTB-5</t>
  </si>
  <si>
    <t>Prevalve close pressure</t>
  </si>
  <si>
    <t>PTB-6</t>
  </si>
  <si>
    <t>FPGA - Shore Power Isolate Enable for CPWR-RST-FX-CD-31</t>
  </si>
  <si>
    <t>Relay to be added</t>
  </si>
  <si>
    <t>FPGA - Clamp Lock Enable</t>
  </si>
  <si>
    <t>FPGA - Clamp Unlock Enable SSR</t>
  </si>
  <si>
    <t>Isolate P1 Circuit</t>
  </si>
  <si>
    <t>S1</t>
  </si>
  <si>
    <t>Back up S10 - top clamp open</t>
  </si>
  <si>
    <t>S10.1</t>
  </si>
  <si>
    <t>Back up S10 - top clamp close</t>
  </si>
  <si>
    <t>S10.2</t>
  </si>
  <si>
    <t>S8 changeover to backup</t>
  </si>
  <si>
    <t>S11, S12</t>
  </si>
  <si>
    <t>Back up S13 - strongback retract</t>
  </si>
  <si>
    <t>S13.1</t>
  </si>
  <si>
    <t>Back up S13 - strongback engage</t>
  </si>
  <si>
    <t>S13.2</t>
  </si>
  <si>
    <t>S9 change over to back up</t>
  </si>
  <si>
    <t>S14, S15</t>
  </si>
  <si>
    <t>HD circuit bleed</t>
  </si>
  <si>
    <t>S16</t>
  </si>
  <si>
    <t>High Speed Retract HD1</t>
  </si>
  <si>
    <t>S17</t>
  </si>
  <si>
    <t xml:space="preserve">FPGA - Hold Down Fast Retract Primary Enable for HYD-HD-SSR-B-168 </t>
  </si>
  <si>
    <t>S17,S18,S21,S23</t>
  </si>
  <si>
    <t>High Speed Retract HD2</t>
  </si>
  <si>
    <t>S19</t>
  </si>
  <si>
    <t>Power Isolation Contactor S1L-ISO(A)</t>
  </si>
  <si>
    <t>S1L-ISO(A)</t>
  </si>
  <si>
    <t>Power Isolation Contactor S1L-ISO(B)</t>
  </si>
  <si>
    <t>S1L-ISO(B)</t>
  </si>
  <si>
    <t>Power Isolation Contactor S1U-ISO(A)</t>
  </si>
  <si>
    <t>S1U-ISO(A)</t>
  </si>
  <si>
    <t>Power Isolation Contactor S1U-ISO(B)</t>
  </si>
  <si>
    <t>S1U-ISO(B)</t>
  </si>
  <si>
    <t>S1 Umbilical face Temperature CB3</t>
  </si>
  <si>
    <t>S1-UMB_Face_Ts</t>
  </si>
  <si>
    <t>S1 Umbilical top cover Temperature CB3</t>
  </si>
  <si>
    <t>S1-UMB_Ts</t>
  </si>
  <si>
    <t>Single Pump Operation</t>
  </si>
  <si>
    <t>High Speed Retract HD3</t>
  </si>
  <si>
    <t>S21</t>
  </si>
  <si>
    <t>High Speed Retract HD4</t>
  </si>
  <si>
    <t>S23</t>
  </si>
  <si>
    <t>Slow Extend HD1</t>
  </si>
  <si>
    <t>S25.1</t>
  </si>
  <si>
    <t>FPGA - Hold Down slow extend enable and the HD recirc Valves</t>
  </si>
  <si>
    <t>S25.1, S26.1, S27.1, S28.1, S47.1, S47.2, S47.3, S47.4</t>
  </si>
  <si>
    <t>Slow Retract HD1</t>
  </si>
  <si>
    <t>S25.2</t>
  </si>
  <si>
    <t>FPGA - Hold Down slow retract enable for HYD-HD-DVL-B-175to178</t>
  </si>
  <si>
    <t>S25.2,S26.2,S27.2,S28.2</t>
  </si>
  <si>
    <t>Slow Extend HD2</t>
  </si>
  <si>
    <t>S26.1</t>
  </si>
  <si>
    <t>Slow Retract HD2</t>
  </si>
  <si>
    <t>S26.2</t>
  </si>
  <si>
    <t>Slow Extend HD3</t>
  </si>
  <si>
    <t>S27.1</t>
  </si>
  <si>
    <t>Slow Retract HD3</t>
  </si>
  <si>
    <t>S27.2</t>
  </si>
  <si>
    <t>Slow Extend HD4</t>
  </si>
  <si>
    <t>S28.1</t>
  </si>
  <si>
    <t>Slow Retract HD4</t>
  </si>
  <si>
    <t>S28.2</t>
  </si>
  <si>
    <t>S1 Umbilical accumulator bleed</t>
  </si>
  <si>
    <t>S29</t>
  </si>
  <si>
    <t>FPGA - S2 Jettison Enable PVA Power SSR for</t>
  </si>
  <si>
    <t>S2J-S2H-DVL-Pos-435</t>
  </si>
  <si>
    <t>S2 Umbilical locking ram position - Extended</t>
  </si>
  <si>
    <t>S2J-S2H-PXS-PxE-437</t>
  </si>
  <si>
    <t>S2 Umbilical locking ram position - Retracted</t>
  </si>
  <si>
    <t>S2J-S2H-PXS-PxR-438</t>
  </si>
  <si>
    <t>Power Isolation Contactor S2L-ISO(A)</t>
  </si>
  <si>
    <t>S2L-ISO(A)</t>
  </si>
  <si>
    <t>Power Isolation Contactor S2L-ISO(B)</t>
  </si>
  <si>
    <t>S2L-ISO(B)</t>
  </si>
  <si>
    <t>Power Isolation Contactor S2U-ISO(A)</t>
  </si>
  <si>
    <t>S2U-ISO(A)</t>
  </si>
  <si>
    <t>Power Isolation Contactor S2U-ISO(B)</t>
  </si>
  <si>
    <t>S2U-ISO(B)</t>
  </si>
  <si>
    <t>S2 Umbilical face temperature CB5</t>
  </si>
  <si>
    <t>S2-Umb_Ts</t>
  </si>
  <si>
    <t>Isolate P2 Circuit</t>
  </si>
  <si>
    <t>S3</t>
  </si>
  <si>
    <t>S1 Umbilical Primary Slow Extend</t>
  </si>
  <si>
    <t>S30.1</t>
  </si>
  <si>
    <t>FPGA - S1 Umbilical slow movement enable for HYD-S1U-DVL-B-208/209</t>
  </si>
  <si>
    <t>S30.1, S30.2</t>
  </si>
  <si>
    <t>S1 Umbilical Primary Slow Retract</t>
  </si>
  <si>
    <t>S30.2</t>
  </si>
  <si>
    <t>S1 Umbilical Secondary Slow Extend</t>
  </si>
  <si>
    <t>S31.1</t>
  </si>
  <si>
    <t>FPGA - S1 Umbilical slow movement enable for HYD-S1U-DVL-B-210/211</t>
  </si>
  <si>
    <t>S31.1, S31.2</t>
  </si>
  <si>
    <t>S1 Umbilical Secondary Slow Retract</t>
  </si>
  <si>
    <t>S31.2</t>
  </si>
  <si>
    <t>Prevalve open</t>
  </si>
  <si>
    <t>S32.1</t>
  </si>
  <si>
    <t>Prevalve close</t>
  </si>
  <si>
    <t>S32.2</t>
  </si>
  <si>
    <t>FPGA - Prevalve close Enable for HYD-S1U-DVL-B-204</t>
  </si>
  <si>
    <t>Prevalve back up invert actuator state</t>
  </si>
  <si>
    <t>S33</t>
  </si>
  <si>
    <t>FPGA - Prevalve back up invert actuator state Enable for HYD-S1U-DVL-B-205</t>
  </si>
  <si>
    <t>S1 Umbilical high speed retract primary</t>
  </si>
  <si>
    <t>S34, S36</t>
  </si>
  <si>
    <t>FPGA - S1 Umbilical Fast Retract Primary Enable for HYD-S1U-DVL-B-207</t>
  </si>
  <si>
    <t>S34,S36</t>
  </si>
  <si>
    <t>S1 Umbilical high speed retract secondary For</t>
  </si>
  <si>
    <t>S35,S37</t>
  </si>
  <si>
    <t>FPGA - S1 Umbilical Fast Retract Secondary Enable for HYD-S1U-DVL-B-701</t>
  </si>
  <si>
    <t>prevalve bleed</t>
  </si>
  <si>
    <t>S38, S39</t>
  </si>
  <si>
    <t>Power Isolation Contactor S3-ISO(A)</t>
  </si>
  <si>
    <t>S3-ISO(A)</t>
  </si>
  <si>
    <t>Power Isolation Contactor S3-ISO(B)</t>
  </si>
  <si>
    <t>S3-ISO(B)</t>
  </si>
  <si>
    <t>Bypass Valve For Pressure Testing HD Circuit</t>
  </si>
  <si>
    <t>S4</t>
  </si>
  <si>
    <t>HD lock accumulator bleed</t>
  </si>
  <si>
    <t>S40</t>
  </si>
  <si>
    <t>HD lock gang open close</t>
  </si>
  <si>
    <t>S41</t>
  </si>
  <si>
    <t>HD lock invert drive state</t>
  </si>
  <si>
    <t>S42</t>
  </si>
  <si>
    <t>Isolate HDL1</t>
  </si>
  <si>
    <t>S43</t>
  </si>
  <si>
    <t>FPGA - Isolate HDL1 Enable for HYD-HDL-DVL-B-261</t>
  </si>
  <si>
    <t>Isolate HDL2</t>
  </si>
  <si>
    <t>S44</t>
  </si>
  <si>
    <t>FPGA - Isolate HDL2 Enable for HYD-HDL-DVL-B-262</t>
  </si>
  <si>
    <t>Isolate HDL3</t>
  </si>
  <si>
    <t>S45</t>
  </si>
  <si>
    <t>FPGA - Isolate HDL3 Enable for HYD-HDL-DVL-B-263</t>
  </si>
  <si>
    <t>Isolate HDL4</t>
  </si>
  <si>
    <t>S46</t>
  </si>
  <si>
    <t>FPGA - Isolate HDL4 Enable for HYD-HDL-DVL-B-264</t>
  </si>
  <si>
    <t>Hold Down Cylinder Oil Circulation Valve HD1</t>
  </si>
  <si>
    <t>S47.1</t>
  </si>
  <si>
    <t>Hold Down Cylinder Oil Circulation Valve HD2</t>
  </si>
  <si>
    <t>S47.2</t>
  </si>
  <si>
    <t>Hold Down Cylinder Oil Circulation Valve HD3</t>
  </si>
  <si>
    <t>S47.3</t>
  </si>
  <si>
    <t>Hold Down Cylinder Oil Circulation Valve HD4</t>
  </si>
  <si>
    <t>S47.4</t>
  </si>
  <si>
    <t>Platform tilt Valve supply on</t>
  </si>
  <si>
    <t>S7</t>
  </si>
  <si>
    <t>FPGA - Lift Spool PVA Feedback for</t>
  </si>
  <si>
    <t>Platform tilt</t>
  </si>
  <si>
    <t>Platform tilt - spool position</t>
  </si>
  <si>
    <t>N3</t>
  </si>
  <si>
    <t>Top Clamp Valve supply on</t>
  </si>
  <si>
    <t>S8</t>
  </si>
  <si>
    <t>FPGA - Clamp Spool PVA Position Feedback for</t>
  </si>
  <si>
    <t>Top Clamp Open/Close</t>
  </si>
  <si>
    <t>Top Clamp Open/Close - spool position</t>
  </si>
  <si>
    <t>Strongback Valve supply on</t>
  </si>
  <si>
    <t>S9</t>
  </si>
  <si>
    <t>FPGA - Strongback Spool PVA Feedback for</t>
  </si>
  <si>
    <t>Strongback extend/retract</t>
  </si>
  <si>
    <t>Strongback extend/retract - spool position</t>
  </si>
  <si>
    <t>SITOP1 Power supply Trip</t>
  </si>
  <si>
    <t>SITOP1</t>
  </si>
  <si>
    <t>Current Overload</t>
  </si>
  <si>
    <t>SITOP10 Power supply Trip</t>
  </si>
  <si>
    <t>SITOP10</t>
  </si>
  <si>
    <t>SITOP12 Power supply trip</t>
  </si>
  <si>
    <t>SITOP12</t>
  </si>
  <si>
    <t>SITOP13 Power supply trip</t>
  </si>
  <si>
    <t>SITOP13</t>
  </si>
  <si>
    <t>SITOP14 Power supply trip</t>
  </si>
  <si>
    <t>SITOP14</t>
  </si>
  <si>
    <t>ISO-EN</t>
  </si>
  <si>
    <t>SITOP15 Power supply trip</t>
  </si>
  <si>
    <t>SITOP15</t>
  </si>
  <si>
    <t>SITOP2 Power supply Trip</t>
  </si>
  <si>
    <t>SITOP2</t>
  </si>
  <si>
    <t>SITOP3 Power supply Trip</t>
  </si>
  <si>
    <t>SITOP3</t>
  </si>
  <si>
    <t>SITOP4 Power supply Trip</t>
  </si>
  <si>
    <t>SITOP4</t>
  </si>
  <si>
    <t>SITOP5 Power supply Trip</t>
  </si>
  <si>
    <t>SITOP5</t>
  </si>
  <si>
    <t>SITOP6 Power supply Trip</t>
  </si>
  <si>
    <t>SITOP6</t>
  </si>
  <si>
    <t>SITOP7 Power supply Trip</t>
  </si>
  <si>
    <t>SITOP7</t>
  </si>
  <si>
    <t>SITOP8 Power supply Trip</t>
  </si>
  <si>
    <t>SITOP8</t>
  </si>
  <si>
    <t>SITOP9 Power supply Trip</t>
  </si>
  <si>
    <t>SITOP9</t>
  </si>
  <si>
    <t>ESTOP Reset HV Batt</t>
  </si>
  <si>
    <t>SSR017</t>
  </si>
  <si>
    <t>Strongback face Temp CB5</t>
  </si>
  <si>
    <t>STB_Fr_Face_Ts</t>
  </si>
  <si>
    <t>SITOP's Reset CB6</t>
  </si>
  <si>
    <t>STP-CB6RST</t>
  </si>
  <si>
    <t>N5</t>
  </si>
  <si>
    <t>SITOP's Reset CB8</t>
  </si>
  <si>
    <t>STP-CB8RST</t>
  </si>
  <si>
    <t>C2</t>
  </si>
  <si>
    <t>All SITOP's Reset</t>
  </si>
  <si>
    <t>STP-RST</t>
  </si>
  <si>
    <t>HD circuit bleed valve state</t>
  </si>
  <si>
    <t>SW16</t>
  </si>
  <si>
    <t>S1 Umbilical accumulator bleed valve state</t>
  </si>
  <si>
    <t>SW29</t>
  </si>
  <si>
    <t>HD lock accumulator bleed valve state</t>
  </si>
  <si>
    <t>SW40</t>
  </si>
  <si>
    <t>Accumulator isolation valve state - HD1</t>
  </si>
  <si>
    <t>SWAC-1-C</t>
  </si>
  <si>
    <t>SWAC-1-O</t>
  </si>
  <si>
    <t>Accumulator isolation valve state - HD2</t>
  </si>
  <si>
    <t>SWAC-2-C</t>
  </si>
  <si>
    <t>SWAC-2-O</t>
  </si>
  <si>
    <t>Accumulator isolation valve state - HD3</t>
  </si>
  <si>
    <t>SWAC-3-C</t>
  </si>
  <si>
    <t>SWAC-3-O</t>
  </si>
  <si>
    <t>Accumulator isolation valve state - HD4</t>
  </si>
  <si>
    <t>SWAC-4-C</t>
  </si>
  <si>
    <t>SWAC-4-O</t>
  </si>
  <si>
    <t>S1 Umbilical Accumulator Isolator closed</t>
  </si>
  <si>
    <t>SWAC-5-C</t>
  </si>
  <si>
    <t>S1 Umbilical Accumulator Isolator open</t>
  </si>
  <si>
    <t>SWAC-5-O</t>
  </si>
  <si>
    <t>S1 Umbilical extend accumulator Isolator closed</t>
  </si>
  <si>
    <t>SWAC-6-C</t>
  </si>
  <si>
    <t>S1 Umbilical extend accumulator Isolator open</t>
  </si>
  <si>
    <t>SWAC-6-O</t>
  </si>
  <si>
    <t>Accumulator isolation HD Lock</t>
  </si>
  <si>
    <t>SWAC-7-C</t>
  </si>
  <si>
    <t>SWAC-7-O</t>
  </si>
  <si>
    <t>24V to vent, 0V to supply</t>
  </si>
  <si>
    <t>TBD 05C143XXX</t>
  </si>
  <si>
    <t>Reservoir Oil Temp</t>
  </si>
  <si>
    <t>TEMP-1</t>
  </si>
  <si>
    <t>Fairing - Heater 1 cut out circuit state</t>
  </si>
  <si>
    <t>Thermal Protection, FS-05C920</t>
  </si>
  <si>
    <t>Cut Out Circuit</t>
  </si>
  <si>
    <t>Interstage 2 - Heater 1 cut out circuit state</t>
  </si>
  <si>
    <t>Thermal Protection, FS-05C921</t>
  </si>
  <si>
    <t>Interstage 1 - Heater 1 cut out circuit state</t>
  </si>
  <si>
    <t>Thermal Protection, FS-05C922</t>
  </si>
  <si>
    <t>Power Pack - Heater 1 cut out circuit state Heater 1</t>
  </si>
  <si>
    <t>Thermal Protection, FS-05C923</t>
  </si>
  <si>
    <t>Power Pack - cut out circuit state Heater 2</t>
  </si>
  <si>
    <t>Thermal Protection, FS-05C924</t>
  </si>
  <si>
    <t>Umbilical temp Sensor CB3</t>
  </si>
  <si>
    <t>TMP-ZT-RTD-Ts-721</t>
  </si>
  <si>
    <t>HD 2 Accumulator Temp - CB3</t>
  </si>
  <si>
    <t>TMP-ZT-RTD-Ts-726</t>
  </si>
  <si>
    <t>HD 3 Accumulator Temp - CB3</t>
  </si>
  <si>
    <t>TMP-ZT-RTD-Ts-727</t>
  </si>
  <si>
    <t>HD 1 Accumulator Temp - CB4</t>
  </si>
  <si>
    <t>TMP-ZT-RTD-Ts-728</t>
  </si>
  <si>
    <t>HD 4 Accumulator Temp - CB4</t>
  </si>
  <si>
    <t>TMP-ZT-RTD-Ts-729</t>
  </si>
  <si>
    <t>RECIRC HEATING - Return Located near CB4</t>
  </si>
  <si>
    <t>TMP-ZT-RTD-Ts-730</t>
  </si>
  <si>
    <t>SPARE ANALOGUE INPUT</t>
  </si>
  <si>
    <t>S1 OT Pressure sensors</t>
  </si>
  <si>
    <t>Vehicle LOX Tank pressure maintain</t>
  </si>
  <si>
    <t>S2 OT Pressure sensors</t>
  </si>
  <si>
    <t>Fairing Umbilical HVAC delivery temp 2</t>
  </si>
  <si>
    <t>Fairing Umbilical HVAC delivery temp 3</t>
  </si>
  <si>
    <t>IO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</si>
</sst>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2413000</xdr:colOff>
      <xdr:row>11</xdr:row>
      <xdr:rowOff>50800</xdr:rowOff>
    </xdr:from>
    <xdr:to>
      <xdr:col>7</xdr:col>
      <xdr:colOff>355600</xdr:colOff>
      <xdr:row>16</xdr:row>
      <xdr:rowOff>161925</xdr:rowOff>
    </xdr:to>
    <xdr:sp macro="" textlink="">
      <xdr:nvSpPr>
        <xdr:cNvPr id="2" name="Text Box 20" hidden="1">
          <a:extLst>
            <a:ext uri="{FF2B5EF4-FFF2-40B4-BE49-F238E27FC236}">
              <a16:creationId xmlns:a16="http://schemas.microsoft.com/office/drawing/2014/main" id="{B10B7A21-5CC6-204A-B35D-48B95EDE64CD}"/>
            </a:ext>
          </a:extLst>
        </xdr:cNvPr>
        <xdr:cNvSpPr txBox="1">
          <a:spLocks noChangeArrowheads="1"/>
        </xdr:cNvSpPr>
      </xdr:nvSpPr>
      <xdr:spPr bwMode="auto">
        <a:xfrm>
          <a:off x="10426700" y="2273300"/>
          <a:ext cx="6591300" cy="936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LC2%20IO%20-%20REV-A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IO Codes"/>
      <sheetName val="Review"/>
      <sheetName val="IS Review"/>
      <sheetName val="Cable List Rev1"/>
      <sheetName val="Cable List Rev2"/>
      <sheetName val="Drawing Status"/>
      <sheetName val="ECS Heater Control Review "/>
      <sheetName val="Fusing"/>
      <sheetName val="DC Terminal designations"/>
      <sheetName val="REF - Interface Cards"/>
      <sheetName val="REF - System &amp; Subsystem"/>
      <sheetName val="FGSE LC-2 BOM"/>
      <sheetName val="Hydraulics BOM"/>
      <sheetName val="Copy of Leg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Card</v>
          </cell>
          <cell r="B1" t="str">
            <v>Chassis</v>
          </cell>
          <cell r="C1" t="str">
            <v>Slot</v>
          </cell>
        </row>
        <row r="2">
          <cell r="A2" t="str">
            <v>DO1</v>
          </cell>
          <cell r="B2" t="str">
            <v>C1</v>
          </cell>
          <cell r="C2">
            <v>1</v>
          </cell>
          <cell r="F2" t="str">
            <v>C1</v>
          </cell>
          <cell r="G2" t="str">
            <v>CB1</v>
          </cell>
        </row>
        <row r="3">
          <cell r="A3" t="str">
            <v>DO2</v>
          </cell>
          <cell r="B3" t="str">
            <v>C1</v>
          </cell>
          <cell r="C3">
            <v>2</v>
          </cell>
          <cell r="F3" t="str">
            <v>C2</v>
          </cell>
          <cell r="G3" t="str">
            <v>CB8</v>
          </cell>
        </row>
        <row r="4">
          <cell r="A4" t="str">
            <v>DO3</v>
          </cell>
          <cell r="B4" t="str">
            <v>C1</v>
          </cell>
          <cell r="C4">
            <v>3</v>
          </cell>
          <cell r="F4" t="str">
            <v>C3</v>
          </cell>
          <cell r="G4" t="str">
            <v>CB7</v>
          </cell>
        </row>
        <row r="5">
          <cell r="A5" t="str">
            <v>DO4</v>
          </cell>
          <cell r="B5" t="str">
            <v>C1</v>
          </cell>
          <cell r="C5">
            <v>4</v>
          </cell>
          <cell r="F5" t="str">
            <v>N1</v>
          </cell>
          <cell r="G5" t="str">
            <v>CB2</v>
          </cell>
        </row>
        <row r="6">
          <cell r="A6" t="str">
            <v>DIO1</v>
          </cell>
          <cell r="B6" t="str">
            <v>C1</v>
          </cell>
          <cell r="C6">
            <v>5</v>
          </cell>
          <cell r="F6" t="str">
            <v>N2</v>
          </cell>
          <cell r="G6" t="str">
            <v>CB3</v>
          </cell>
        </row>
        <row r="7">
          <cell r="A7" t="str">
            <v>DIO3</v>
          </cell>
          <cell r="B7" t="str">
            <v>C1</v>
          </cell>
          <cell r="C7">
            <v>6</v>
          </cell>
          <cell r="F7" t="str">
            <v>N3</v>
          </cell>
          <cell r="G7" t="str">
            <v>CB4</v>
          </cell>
        </row>
        <row r="8">
          <cell r="A8" t="str">
            <v>DIO4</v>
          </cell>
          <cell r="B8" t="str">
            <v>C1</v>
          </cell>
          <cell r="C8">
            <v>7</v>
          </cell>
          <cell r="F8" t="str">
            <v>N4</v>
          </cell>
          <cell r="G8" t="str">
            <v>CB5</v>
          </cell>
        </row>
        <row r="9">
          <cell r="A9" t="str">
            <v>AI17</v>
          </cell>
          <cell r="B9" t="str">
            <v>C1</v>
          </cell>
          <cell r="C9">
            <v>8</v>
          </cell>
          <cell r="F9" t="str">
            <v>N5</v>
          </cell>
          <cell r="G9" t="str">
            <v>CB6</v>
          </cell>
        </row>
        <row r="10">
          <cell r="A10" t="str">
            <v>AI11</v>
          </cell>
          <cell r="B10" t="str">
            <v>C2</v>
          </cell>
          <cell r="C10">
            <v>1</v>
          </cell>
          <cell r="F10" t="str">
            <v>N6</v>
          </cell>
          <cell r="G10" t="str">
            <v>CB9</v>
          </cell>
        </row>
        <row r="11">
          <cell r="A11" t="str">
            <v>AO6</v>
          </cell>
          <cell r="B11" t="str">
            <v>C2</v>
          </cell>
          <cell r="C11">
            <v>2</v>
          </cell>
          <cell r="F11" t="str">
            <v>Chromalux</v>
          </cell>
          <cell r="G11" t="str">
            <v>CB10</v>
          </cell>
        </row>
        <row r="12">
          <cell r="A12" t="str">
            <v>DI6</v>
          </cell>
          <cell r="B12" t="str">
            <v>C2</v>
          </cell>
          <cell r="C12">
            <v>3</v>
          </cell>
        </row>
        <row r="13">
          <cell r="A13" t="str">
            <v>DO7</v>
          </cell>
          <cell r="B13" t="str">
            <v>C2</v>
          </cell>
          <cell r="C13">
            <v>4</v>
          </cell>
        </row>
        <row r="14">
          <cell r="A14" t="str">
            <v>RTD5</v>
          </cell>
          <cell r="B14" t="str">
            <v>C2</v>
          </cell>
          <cell r="C14">
            <v>5</v>
          </cell>
        </row>
        <row r="15">
          <cell r="A15" t="str">
            <v>DI8</v>
          </cell>
          <cell r="B15" t="str">
            <v>C2</v>
          </cell>
          <cell r="C15">
            <v>6</v>
          </cell>
        </row>
        <row r="16">
          <cell r="A16" t="str">
            <v>AI14</v>
          </cell>
          <cell r="B16" t="str">
            <v>C2</v>
          </cell>
          <cell r="C16">
            <v>7</v>
          </cell>
        </row>
        <row r="17">
          <cell r="A17" t="str">
            <v>AO7</v>
          </cell>
          <cell r="B17" t="str">
            <v>C2</v>
          </cell>
          <cell r="C17">
            <v>8</v>
          </cell>
        </row>
        <row r="18">
          <cell r="A18" t="str">
            <v>AI12</v>
          </cell>
          <cell r="B18" t="str">
            <v>C3</v>
          </cell>
          <cell r="C18">
            <v>1</v>
          </cell>
        </row>
        <row r="19">
          <cell r="A19" t="str">
            <v>AO5</v>
          </cell>
          <cell r="B19" t="str">
            <v>C3</v>
          </cell>
          <cell r="C19">
            <v>2</v>
          </cell>
        </row>
        <row r="20">
          <cell r="A20" t="str">
            <v>DI7</v>
          </cell>
          <cell r="B20" t="str">
            <v>C3</v>
          </cell>
          <cell r="C20">
            <v>3</v>
          </cell>
        </row>
        <row r="21">
          <cell r="A21" t="str">
            <v>DO6</v>
          </cell>
          <cell r="B21" t="str">
            <v>C3</v>
          </cell>
          <cell r="C21">
            <v>4</v>
          </cell>
        </row>
        <row r="22">
          <cell r="A22" t="str">
            <v>DIO7</v>
          </cell>
          <cell r="B22" t="str">
            <v>C3</v>
          </cell>
          <cell r="C22">
            <v>5</v>
          </cell>
        </row>
        <row r="23">
          <cell r="A23" t="str">
            <v>SPARE</v>
          </cell>
          <cell r="B23" t="str">
            <v>C3</v>
          </cell>
          <cell r="C23">
            <v>6</v>
          </cell>
        </row>
        <row r="24">
          <cell r="A24" t="str">
            <v>SPARE</v>
          </cell>
          <cell r="B24" t="str">
            <v>C3</v>
          </cell>
          <cell r="C24">
            <v>7</v>
          </cell>
        </row>
        <row r="25">
          <cell r="A25" t="str">
            <v>SPARE</v>
          </cell>
          <cell r="B25" t="str">
            <v>C3</v>
          </cell>
          <cell r="C25">
            <v>8</v>
          </cell>
        </row>
        <row r="26">
          <cell r="A26" t="str">
            <v>AI1</v>
          </cell>
          <cell r="B26" t="str">
            <v>N1</v>
          </cell>
          <cell r="C26">
            <v>2</v>
          </cell>
        </row>
        <row r="27">
          <cell r="A27" t="str">
            <v>DI1</v>
          </cell>
          <cell r="B27" t="str">
            <v>N1</v>
          </cell>
          <cell r="C27">
            <v>1</v>
          </cell>
        </row>
        <row r="28">
          <cell r="A28" t="str">
            <v>AI2</v>
          </cell>
          <cell r="B28" t="str">
            <v>N1</v>
          </cell>
          <cell r="C28">
            <v>3</v>
          </cell>
        </row>
        <row r="29">
          <cell r="A29" t="str">
            <v>RTD1</v>
          </cell>
          <cell r="B29" t="str">
            <v>N1</v>
          </cell>
          <cell r="C29">
            <v>4</v>
          </cell>
        </row>
        <row r="30">
          <cell r="A30" t="str">
            <v>DI9</v>
          </cell>
          <cell r="B30" t="str">
            <v>N1</v>
          </cell>
          <cell r="C30">
            <v>5</v>
          </cell>
        </row>
        <row r="31">
          <cell r="A31" t="str">
            <v>AO1</v>
          </cell>
          <cell r="B31" t="str">
            <v>N1</v>
          </cell>
          <cell r="C31">
            <v>6</v>
          </cell>
        </row>
        <row r="32">
          <cell r="A32" t="str">
            <v>AO2</v>
          </cell>
          <cell r="B32" t="str">
            <v>N1</v>
          </cell>
          <cell r="C32">
            <v>7</v>
          </cell>
        </row>
        <row r="33">
          <cell r="A33" t="str">
            <v>AO3</v>
          </cell>
          <cell r="B33" t="str">
            <v>N1</v>
          </cell>
          <cell r="C33">
            <v>8</v>
          </cell>
        </row>
        <row r="34">
          <cell r="A34" t="str">
            <v>DI2</v>
          </cell>
          <cell r="B34" t="str">
            <v>N2</v>
          </cell>
          <cell r="C34">
            <v>1</v>
          </cell>
        </row>
        <row r="35">
          <cell r="A35" t="str">
            <v>AI3</v>
          </cell>
          <cell r="B35" t="str">
            <v>N2</v>
          </cell>
          <cell r="C35">
            <v>2</v>
          </cell>
        </row>
        <row r="36">
          <cell r="A36" t="str">
            <v>AI4</v>
          </cell>
          <cell r="B36" t="str">
            <v>N2</v>
          </cell>
          <cell r="C36">
            <v>3</v>
          </cell>
        </row>
        <row r="37">
          <cell r="A37" t="str">
            <v>RTD2</v>
          </cell>
          <cell r="B37" t="str">
            <v>N2</v>
          </cell>
          <cell r="C37">
            <v>4</v>
          </cell>
        </row>
        <row r="38">
          <cell r="A38" t="str">
            <v>AI15</v>
          </cell>
          <cell r="B38" t="str">
            <v>N2</v>
          </cell>
          <cell r="C38">
            <v>5</v>
          </cell>
        </row>
        <row r="39">
          <cell r="A39" t="str">
            <v>DI10</v>
          </cell>
          <cell r="B39" t="str">
            <v>N2</v>
          </cell>
          <cell r="C39">
            <v>6</v>
          </cell>
        </row>
        <row r="40">
          <cell r="A40" t="str">
            <v>AI16</v>
          </cell>
          <cell r="B40" t="str">
            <v>N2</v>
          </cell>
          <cell r="C40">
            <v>7</v>
          </cell>
        </row>
        <row r="41">
          <cell r="A41" t="str">
            <v>RTD7</v>
          </cell>
          <cell r="B41" t="str">
            <v>N2</v>
          </cell>
          <cell r="C41">
            <v>8</v>
          </cell>
        </row>
        <row r="42">
          <cell r="A42" t="str">
            <v>DI3</v>
          </cell>
          <cell r="B42" t="str">
            <v>N3</v>
          </cell>
          <cell r="C42">
            <v>1</v>
          </cell>
        </row>
        <row r="43">
          <cell r="A43" t="str">
            <v>AI5</v>
          </cell>
          <cell r="B43" t="str">
            <v>N3</v>
          </cell>
          <cell r="C43">
            <v>2</v>
          </cell>
        </row>
        <row r="44">
          <cell r="A44" t="str">
            <v>AI6</v>
          </cell>
          <cell r="B44" t="str">
            <v>N3</v>
          </cell>
          <cell r="C44">
            <v>3</v>
          </cell>
        </row>
        <row r="45">
          <cell r="A45" t="str">
            <v>RTD3</v>
          </cell>
          <cell r="B45" t="str">
            <v>N3</v>
          </cell>
          <cell r="C45">
            <v>4</v>
          </cell>
        </row>
        <row r="46">
          <cell r="A46" t="str">
            <v>SPARE</v>
          </cell>
          <cell r="B46" t="str">
            <v>N3</v>
          </cell>
          <cell r="C46">
            <v>7</v>
          </cell>
        </row>
        <row r="47">
          <cell r="A47" t="str">
            <v>SPARE</v>
          </cell>
          <cell r="B47" t="str">
            <v>N3</v>
          </cell>
          <cell r="C47">
            <v>8</v>
          </cell>
        </row>
        <row r="48">
          <cell r="A48" t="str">
            <v>DI4</v>
          </cell>
          <cell r="B48" t="str">
            <v>N4</v>
          </cell>
          <cell r="C48">
            <v>1</v>
          </cell>
        </row>
        <row r="49">
          <cell r="A49" t="str">
            <v>AI7</v>
          </cell>
          <cell r="B49" t="str">
            <v>N4</v>
          </cell>
          <cell r="C49">
            <v>2</v>
          </cell>
        </row>
        <row r="50">
          <cell r="A50" t="str">
            <v>AI8</v>
          </cell>
          <cell r="B50" t="str">
            <v>N4</v>
          </cell>
          <cell r="C50">
            <v>3</v>
          </cell>
        </row>
        <row r="51">
          <cell r="A51" t="str">
            <v>RTD4</v>
          </cell>
          <cell r="B51" t="str">
            <v>N4</v>
          </cell>
          <cell r="C51">
            <v>4</v>
          </cell>
        </row>
        <row r="52">
          <cell r="A52" t="str">
            <v>RTD6</v>
          </cell>
          <cell r="B52" t="str">
            <v>N4</v>
          </cell>
          <cell r="C52">
            <v>5</v>
          </cell>
        </row>
        <row r="53">
          <cell r="A53" t="str">
            <v>SPARE</v>
          </cell>
          <cell r="B53" t="str">
            <v>N4</v>
          </cell>
          <cell r="C53">
            <v>6</v>
          </cell>
        </row>
        <row r="54">
          <cell r="A54" t="str">
            <v>SPARE</v>
          </cell>
          <cell r="B54" t="str">
            <v>N4</v>
          </cell>
          <cell r="C54">
            <v>7</v>
          </cell>
        </row>
        <row r="55">
          <cell r="A55" t="str">
            <v>SPARE</v>
          </cell>
          <cell r="B55" t="str">
            <v>N4</v>
          </cell>
          <cell r="C55">
            <v>8</v>
          </cell>
        </row>
        <row r="56">
          <cell r="A56" t="str">
            <v>DO5</v>
          </cell>
          <cell r="B56" t="str">
            <v>N5</v>
          </cell>
          <cell r="C56">
            <v>1</v>
          </cell>
        </row>
        <row r="57">
          <cell r="A57" t="str">
            <v>DI5</v>
          </cell>
          <cell r="B57" t="str">
            <v>N5</v>
          </cell>
          <cell r="C57">
            <v>2</v>
          </cell>
        </row>
        <row r="58">
          <cell r="A58" t="str">
            <v>AI9</v>
          </cell>
          <cell r="B58" t="str">
            <v>N5</v>
          </cell>
          <cell r="C58">
            <v>3</v>
          </cell>
        </row>
        <row r="59">
          <cell r="A59" t="str">
            <v>AI10</v>
          </cell>
          <cell r="B59" t="str">
            <v>N5</v>
          </cell>
          <cell r="C59">
            <v>4</v>
          </cell>
        </row>
        <row r="60">
          <cell r="A60" t="str">
            <v>AO4</v>
          </cell>
          <cell r="B60" t="str">
            <v>N5</v>
          </cell>
          <cell r="C60">
            <v>5</v>
          </cell>
        </row>
        <row r="61">
          <cell r="A61" t="str">
            <v>AO8</v>
          </cell>
          <cell r="B61" t="str">
            <v>N5</v>
          </cell>
          <cell r="C61">
            <v>6</v>
          </cell>
        </row>
        <row r="62">
          <cell r="A62" t="str">
            <v>SPARE</v>
          </cell>
          <cell r="B62" t="str">
            <v>N5</v>
          </cell>
          <cell r="C62">
            <v>7</v>
          </cell>
        </row>
        <row r="63">
          <cell r="A63" t="str">
            <v>SPARE</v>
          </cell>
          <cell r="B63" t="str">
            <v>N5</v>
          </cell>
          <cell r="C63">
            <v>8</v>
          </cell>
        </row>
        <row r="64">
          <cell r="A64" t="str">
            <v>DIO2</v>
          </cell>
          <cell r="B64" t="str">
            <v>N6</v>
          </cell>
          <cell r="C64">
            <v>1</v>
          </cell>
        </row>
        <row r="65">
          <cell r="A65" t="str">
            <v>SPARE</v>
          </cell>
          <cell r="B65" t="str">
            <v>N6</v>
          </cell>
          <cell r="C65">
            <v>2</v>
          </cell>
        </row>
        <row r="66">
          <cell r="A66" t="str">
            <v>TC01</v>
          </cell>
          <cell r="B66" t="str">
            <v>N6</v>
          </cell>
          <cell r="C66">
            <v>3</v>
          </cell>
        </row>
        <row r="67">
          <cell r="A67" t="str">
            <v>AI13</v>
          </cell>
          <cell r="B67" t="str">
            <v>N6</v>
          </cell>
          <cell r="C67">
            <v>4</v>
          </cell>
        </row>
      </sheetData>
      <sheetData sheetId="11">
        <row r="1">
          <cell r="A1" t="str">
            <v>System</v>
          </cell>
          <cell r="C1" t="str">
            <v>Subsystem</v>
          </cell>
          <cell r="E1" t="str">
            <v>Component</v>
          </cell>
          <cell r="G1" t="str">
            <v>Metric</v>
          </cell>
          <cell r="I1" t="str">
            <v>Location</v>
          </cell>
          <cell r="M1" t="str">
            <v>IO Type</v>
          </cell>
          <cell r="N1" t="str">
            <v>Units</v>
          </cell>
        </row>
        <row r="2">
          <cell r="A2" t="str">
            <v>Liquid Oxygen</v>
          </cell>
          <cell r="B2" t="str">
            <v>LOX</v>
          </cell>
          <cell r="C2" t="str">
            <v>Purge</v>
          </cell>
          <cell r="D2" t="str">
            <v>PRG</v>
          </cell>
          <cell r="E2" t="str">
            <v>RTD</v>
          </cell>
          <cell r="F2" t="str">
            <v>RTD</v>
          </cell>
          <cell r="G2" t="str">
            <v>Temperature</v>
          </cell>
          <cell r="H2" t="str">
            <v>Ts</v>
          </cell>
          <cell r="I2" t="str">
            <v>Strong Back</v>
          </cell>
          <cell r="M2" t="str">
            <v>Analog Input (4-20mA, sinking)</v>
          </cell>
          <cell r="N2" t="str">
            <v>Celcius</v>
          </cell>
        </row>
        <row r="3">
          <cell r="A3" t="str">
            <v>Igniter</v>
          </cell>
          <cell r="B3" t="str">
            <v>IGN</v>
          </cell>
          <cell r="C3" t="str">
            <v>Methane</v>
          </cell>
          <cell r="D3" t="str">
            <v>CH4</v>
          </cell>
          <cell r="E3" t="str">
            <v>Thermocouple</v>
          </cell>
          <cell r="F3" t="str">
            <v>TC</v>
          </cell>
          <cell r="G3" t="str">
            <v>Pressure</v>
          </cell>
          <cell r="H3" t="str">
            <v>Ps</v>
          </cell>
          <cell r="I3" t="str">
            <v>Kero Skid Control</v>
          </cell>
          <cell r="M3" t="str">
            <v>Analog Output (4-20mA, sourcing)</v>
          </cell>
          <cell r="N3" t="str">
            <v>Kelvin</v>
          </cell>
        </row>
        <row r="4">
          <cell r="A4" t="str">
            <v>Hydraulics</v>
          </cell>
          <cell r="B4" t="str">
            <v>HYD</v>
          </cell>
          <cell r="C4" t="str">
            <v>Gas Oxygen</v>
          </cell>
          <cell r="D4" t="str">
            <v>GOX</v>
          </cell>
          <cell r="E4" t="str">
            <v>Discrete Valve</v>
          </cell>
          <cell r="F4" t="str">
            <v>DVL</v>
          </cell>
          <cell r="G4" t="str">
            <v>Proximity</v>
          </cell>
          <cell r="H4" t="str">
            <v>Px</v>
          </cell>
          <cell r="I4" t="str">
            <v>Kero ISO Panel</v>
          </cell>
          <cell r="M4" t="str">
            <v>Digital Input (24V)</v>
          </cell>
          <cell r="N4" t="str">
            <v>kPa-G</v>
          </cell>
        </row>
        <row r="5">
          <cell r="A5" t="str">
            <v>Gas Nitrogen</v>
          </cell>
          <cell r="B5" t="str">
            <v>GN2</v>
          </cell>
          <cell r="C5" t="str">
            <v>Helium</v>
          </cell>
          <cell r="D5" t="str">
            <v>He</v>
          </cell>
          <cell r="E5" t="str">
            <v>Limit switch</v>
          </cell>
          <cell r="F5" t="str">
            <v>LS</v>
          </cell>
          <cell r="G5" t="str">
            <v>Contact</v>
          </cell>
          <cell r="H5" t="str">
            <v>Ct</v>
          </cell>
          <cell r="I5" t="str">
            <v>Kero ISO Area</v>
          </cell>
          <cell r="M5" t="str">
            <v>Digital Output (24V)</v>
          </cell>
          <cell r="N5" t="str">
            <v>kPa-A</v>
          </cell>
        </row>
        <row r="6">
          <cell r="A6" t="str">
            <v>Purge</v>
          </cell>
          <cell r="B6" t="str">
            <v>PRG</v>
          </cell>
          <cell r="C6" t="str">
            <v>Storage</v>
          </cell>
          <cell r="D6" t="str">
            <v>STR</v>
          </cell>
          <cell r="E6" t="str">
            <v>Heater</v>
          </cell>
          <cell r="F6" t="str">
            <v>HTR</v>
          </cell>
          <cell r="G6" t="str">
            <v>Mass Flow Rate</v>
          </cell>
          <cell r="H6" t="str">
            <v>MFs</v>
          </cell>
          <cell r="I6" t="str">
            <v>Kero Cart</v>
          </cell>
          <cell r="M6" t="str">
            <v>Modbus - Analog Input</v>
          </cell>
          <cell r="N6" t="str">
            <v>L/min</v>
          </cell>
        </row>
        <row r="7">
          <cell r="A7" t="str">
            <v>Anti-Geysering</v>
          </cell>
          <cell r="B7" t="str">
            <v>AG</v>
          </cell>
          <cell r="C7" t="str">
            <v>Stage 1 Umbilical</v>
          </cell>
          <cell r="D7" t="str">
            <v>S1U</v>
          </cell>
          <cell r="E7" t="str">
            <v>Motor</v>
          </cell>
          <cell r="F7" t="str">
            <v>MTR</v>
          </cell>
          <cell r="G7" t="str">
            <v>Distance</v>
          </cell>
          <cell r="H7" t="str">
            <v>Ds</v>
          </cell>
          <cell r="I7" t="str">
            <v>Kero Filter Skid</v>
          </cell>
          <cell r="M7" t="str">
            <v>Modbus - Digital Input</v>
          </cell>
          <cell r="N7" t="str">
            <v>L/s</v>
          </cell>
        </row>
        <row r="8">
          <cell r="A8" t="str">
            <v>Engine purge</v>
          </cell>
          <cell r="B8" t="str">
            <v>EP</v>
          </cell>
          <cell r="C8" t="str">
            <v>Lift</v>
          </cell>
          <cell r="D8" t="str">
            <v>LFT</v>
          </cell>
          <cell r="E8" t="str">
            <v>VSD</v>
          </cell>
          <cell r="F8" t="str">
            <v>VSD</v>
          </cell>
          <cell r="G8" t="str">
            <v>Valve Position</v>
          </cell>
          <cell r="H8" t="str">
            <v>Pos</v>
          </cell>
          <cell r="I8" t="str">
            <v>North Vault</v>
          </cell>
          <cell r="M8" t="str">
            <v>LAN</v>
          </cell>
          <cell r="N8" t="str">
            <v>mm</v>
          </cell>
        </row>
        <row r="9">
          <cell r="A9" t="str">
            <v>Kero tank purge</v>
          </cell>
          <cell r="B9" t="str">
            <v>KTP</v>
          </cell>
          <cell r="C9" t="str">
            <v>Hold downs</v>
          </cell>
          <cell r="D9" t="str">
            <v>HD</v>
          </cell>
          <cell r="E9" t="str">
            <v>Pump</v>
          </cell>
          <cell r="F9" t="str">
            <v>PMP</v>
          </cell>
          <cell r="G9" t="str">
            <v>Bool</v>
          </cell>
          <cell r="H9" t="str">
            <v>B</v>
          </cell>
          <cell r="I9" t="str">
            <v>South Vault</v>
          </cell>
          <cell r="M9" t="str">
            <v>RS-232</v>
          </cell>
          <cell r="N9" t="str">
            <v>% Valve Rotation</v>
          </cell>
        </row>
        <row r="10">
          <cell r="A10" t="str">
            <v>Pad Control</v>
          </cell>
          <cell r="B10" t="str">
            <v>PC</v>
          </cell>
          <cell r="C10" t="str">
            <v>Hydraulic Power Unit</v>
          </cell>
          <cell r="D10" t="str">
            <v>HPU</v>
          </cell>
          <cell r="E10" t="str">
            <v>Pressure Sensor</v>
          </cell>
          <cell r="F10" t="str">
            <v>PRS</v>
          </cell>
          <cell r="G10" t="str">
            <v>Level</v>
          </cell>
          <cell r="H10" t="str">
            <v>LVL</v>
          </cell>
          <cell r="I10" t="str">
            <v>Erector Base</v>
          </cell>
          <cell r="M10" t="str">
            <v>RS-485</v>
          </cell>
          <cell r="N10" t="str">
            <v>% Spool Position</v>
          </cell>
        </row>
        <row r="11">
          <cell r="A11" t="str">
            <v>Water Deluge</v>
          </cell>
          <cell r="B11" t="str">
            <v>WD</v>
          </cell>
          <cell r="C11" t="str">
            <v>Sumps</v>
          </cell>
          <cell r="D11" t="str">
            <v>SMP</v>
          </cell>
          <cell r="E11" t="str">
            <v>Contactor</v>
          </cell>
          <cell r="F11" t="str">
            <v>CT</v>
          </cell>
          <cell r="G11" t="str">
            <v>Speed</v>
          </cell>
          <cell r="H11" t="str">
            <v>SPD</v>
          </cell>
          <cell r="I11" t="str">
            <v>LOX Skid</v>
          </cell>
          <cell r="M11" t="str">
            <v>4-Wire RTD</v>
          </cell>
          <cell r="N11" t="str">
            <v>RPM</v>
          </cell>
        </row>
        <row r="12">
          <cell r="A12" t="str">
            <v>S2 Umbilical Jettison</v>
          </cell>
          <cell r="B12" t="str">
            <v>S2J</v>
          </cell>
          <cell r="C12" t="str">
            <v>Heating</v>
          </cell>
          <cell r="D12" t="str">
            <v>HT</v>
          </cell>
          <cell r="E12" t="str">
            <v>Flow Meter</v>
          </cell>
          <cell r="F12" t="str">
            <v>FM</v>
          </cell>
          <cell r="G12" t="str">
            <v>Inclination</v>
          </cell>
          <cell r="H12" t="str">
            <v>INCL</v>
          </cell>
          <cell r="I12" t="str">
            <v>South Gas Pad</v>
          </cell>
          <cell r="M12" t="str">
            <v>TC Voltage (Type T)</v>
          </cell>
          <cell r="N12" t="str">
            <v>mmWG</v>
          </cell>
        </row>
        <row r="13">
          <cell r="A13" t="str">
            <v>CO2 Fire Suppression</v>
          </cell>
          <cell r="B13" t="str">
            <v>CO2</v>
          </cell>
          <cell r="C13" t="str">
            <v>Pre-Valve</v>
          </cell>
          <cell r="D13" t="str">
            <v>PRV</v>
          </cell>
          <cell r="E13" t="str">
            <v>Hygrometer</v>
          </cell>
          <cell r="F13" t="str">
            <v>HYG</v>
          </cell>
          <cell r="G13" t="str">
            <v>Water Content</v>
          </cell>
          <cell r="H13" t="str">
            <v>WC</v>
          </cell>
          <cell r="I13" t="str">
            <v>North Gas Pad</v>
          </cell>
          <cell r="M13" t="str">
            <v>Serial</v>
          </cell>
          <cell r="N13" t="str">
            <v>Litres</v>
          </cell>
        </row>
        <row r="14">
          <cell r="A14" t="str">
            <v>Gas Helium</v>
          </cell>
          <cell r="B14" t="str">
            <v>GHe</v>
          </cell>
          <cell r="C14" t="str">
            <v>Stage 1</v>
          </cell>
          <cell r="D14" t="str">
            <v>S1</v>
          </cell>
          <cell r="E14" t="str">
            <v>Auxiliary Contact</v>
          </cell>
          <cell r="F14" t="str">
            <v>AxCt</v>
          </cell>
          <cell r="G14" t="str">
            <v>Tanked Mass</v>
          </cell>
          <cell r="H14" t="str">
            <v>MS</v>
          </cell>
          <cell r="I14" t="str">
            <v>LOX Tank 1</v>
          </cell>
          <cell r="N14" t="str">
            <v>degrees</v>
          </cell>
        </row>
        <row r="15">
          <cell r="A15" t="str">
            <v>HVAC</v>
          </cell>
          <cell r="B15" t="str">
            <v>HVAC</v>
          </cell>
          <cell r="C15" t="str">
            <v>Stage 2</v>
          </cell>
          <cell r="D15" t="str">
            <v>S2</v>
          </cell>
          <cell r="E15" t="str">
            <v>Proportional Valve</v>
          </cell>
          <cell r="F15" t="str">
            <v>PVL</v>
          </cell>
          <cell r="G15" t="str">
            <v>Proximity - Open</v>
          </cell>
          <cell r="H15" t="str">
            <v>PxO</v>
          </cell>
          <cell r="I15" t="str">
            <v>LOX Tank 2</v>
          </cell>
          <cell r="N15" t="str">
            <v>True/False</v>
          </cell>
        </row>
        <row r="16">
          <cell r="A16" t="str">
            <v>Vehicle Helium Backup</v>
          </cell>
          <cell r="B16" t="str">
            <v>VHE</v>
          </cell>
          <cell r="C16" t="str">
            <v>Low Flow</v>
          </cell>
          <cell r="D16" t="str">
            <v>LF</v>
          </cell>
          <cell r="E16" t="str">
            <v>Pressure Switch</v>
          </cell>
          <cell r="F16" t="str">
            <v>PSW</v>
          </cell>
          <cell r="G16" t="str">
            <v>Proximity - Closed</v>
          </cell>
          <cell r="H16" t="str">
            <v>PxC</v>
          </cell>
          <cell r="I16" t="str">
            <v>LOX Dump</v>
          </cell>
          <cell r="N16" t="str">
            <v>kg/S</v>
          </cell>
        </row>
        <row r="17">
          <cell r="A17" t="str">
            <v>High Voltage Battery Heaters</v>
          </cell>
          <cell r="B17" t="str">
            <v>HVBH</v>
          </cell>
          <cell r="C17" t="str">
            <v>High Flow</v>
          </cell>
          <cell r="D17" t="str">
            <v>HF</v>
          </cell>
          <cell r="E17" t="str">
            <v>Linear Encoder</v>
          </cell>
          <cell r="F17" t="str">
            <v>LE</v>
          </cell>
          <cell r="G17" t="str">
            <v>Volumetric Flow Rate</v>
          </cell>
          <cell r="H17" t="str">
            <v>VFs</v>
          </cell>
          <cell r="I17" t="str">
            <v>Erector Ground South</v>
          </cell>
          <cell r="N17" t="str">
            <v>WA</v>
          </cell>
        </row>
        <row r="18">
          <cell r="A18" t="str">
            <v>Payload Electrical Loom</v>
          </cell>
          <cell r="B18" t="str">
            <v>PLE</v>
          </cell>
          <cell r="C18" t="str">
            <v>Main</v>
          </cell>
          <cell r="D18" t="str">
            <v>MN</v>
          </cell>
          <cell r="E18" t="str">
            <v>Solid State Relay</v>
          </cell>
          <cell r="F18" t="str">
            <v>SSR</v>
          </cell>
          <cell r="G18" t="str">
            <v>Gas Vapor Warning</v>
          </cell>
          <cell r="H18" t="str">
            <v>GV</v>
          </cell>
          <cell r="I18" t="str">
            <v>Erector Ground North</v>
          </cell>
          <cell r="N18" t="str">
            <v>PPM</v>
          </cell>
        </row>
        <row r="19">
          <cell r="A19" t="str">
            <v>Vehicle LOX Tank pressure maintain</v>
          </cell>
          <cell r="B19" t="str">
            <v>VPM</v>
          </cell>
          <cell r="C19" t="str">
            <v>Backup</v>
          </cell>
          <cell r="D19" t="str">
            <v>BU</v>
          </cell>
          <cell r="E19" t="str">
            <v>Proximity Sensor</v>
          </cell>
          <cell r="F19" t="str">
            <v>PXS</v>
          </cell>
          <cell r="G19" t="str">
            <v>Proximity - Extended</v>
          </cell>
          <cell r="H19" t="str">
            <v>PxE</v>
          </cell>
          <cell r="I19" t="str">
            <v>S1 Umb Box</v>
          </cell>
          <cell r="N19" t="str">
            <v>kg</v>
          </cell>
        </row>
        <row r="20">
          <cell r="A20" t="str">
            <v>Automatic Flight Termination System</v>
          </cell>
          <cell r="B20" t="str">
            <v>AFTS</v>
          </cell>
          <cell r="C20" t="str">
            <v>Power Pack</v>
          </cell>
          <cell r="D20" t="str">
            <v>PP</v>
          </cell>
          <cell r="E20" t="str">
            <v>Inclinometer</v>
          </cell>
          <cell r="F20" t="str">
            <v>INC</v>
          </cell>
          <cell r="G20" t="str">
            <v>Proximity - Retracted</v>
          </cell>
          <cell r="H20" t="str">
            <v>PxR</v>
          </cell>
          <cell r="N20" t="str">
            <v>PSI-G</v>
          </cell>
        </row>
        <row r="21">
          <cell r="A21" t="str">
            <v>Avionics Shore Power</v>
          </cell>
          <cell r="B21" t="str">
            <v>ASP</v>
          </cell>
          <cell r="C21" t="str">
            <v>Interstage 1</v>
          </cell>
          <cell r="D21" t="str">
            <v>IS1</v>
          </cell>
          <cell r="E21" t="str">
            <v>Controller</v>
          </cell>
          <cell r="F21" t="str">
            <v>CTL</v>
          </cell>
          <cell r="G21" t="str">
            <v>State</v>
          </cell>
          <cell r="H21" t="str">
            <v>ST</v>
          </cell>
          <cell r="N21" t="str">
            <v>PSI-A</v>
          </cell>
        </row>
        <row r="22">
          <cell r="A22" t="str">
            <v>Electron Fueling</v>
          </cell>
          <cell r="B22" t="str">
            <v>EF</v>
          </cell>
          <cell r="C22" t="str">
            <v>Interstage 2</v>
          </cell>
          <cell r="D22" t="str">
            <v>IS2</v>
          </cell>
          <cell r="E22" t="str">
            <v>Cut Out Circuit</v>
          </cell>
          <cell r="F22" t="str">
            <v>COT</v>
          </cell>
          <cell r="G22" t="str">
            <v>Current Draw</v>
          </cell>
          <cell r="H22" t="str">
            <v>CD</v>
          </cell>
          <cell r="N22" t="str">
            <v>Amp</v>
          </cell>
        </row>
        <row r="23">
          <cell r="A23" t="str">
            <v>Pneumatics</v>
          </cell>
          <cell r="B23" t="str">
            <v>PNU</v>
          </cell>
          <cell r="C23" t="str">
            <v>Fairing</v>
          </cell>
          <cell r="D23" t="str">
            <v>FAR</v>
          </cell>
          <cell r="E23" t="str">
            <v>Shunt &amp; Iso Amplifer</v>
          </cell>
          <cell r="F23" t="str">
            <v>AMP</v>
          </cell>
        </row>
        <row r="24">
          <cell r="A24" t="str">
            <v>Electron</v>
          </cell>
          <cell r="B24" t="str">
            <v>VEH</v>
          </cell>
          <cell r="C24" t="str">
            <v>Auxiliary</v>
          </cell>
          <cell r="D24" t="str">
            <v>AUX</v>
          </cell>
          <cell r="E24" t="str">
            <v>Level Sensor</v>
          </cell>
          <cell r="F24" t="str">
            <v>LEV</v>
          </cell>
        </row>
        <row r="25">
          <cell r="A25" t="str">
            <v>Kero Fill</v>
          </cell>
          <cell r="B25" t="str">
            <v>KF</v>
          </cell>
          <cell r="C25" t="str">
            <v>Vapourizer</v>
          </cell>
          <cell r="D25" t="str">
            <v>VAP</v>
          </cell>
          <cell r="E25" t="str">
            <v>Solenoid</v>
          </cell>
          <cell r="F25" t="str">
            <v>SLD</v>
          </cell>
        </row>
        <row r="26">
          <cell r="A26" t="str">
            <v>Mechancal</v>
          </cell>
          <cell r="B26" t="str">
            <v>MEC</v>
          </cell>
          <cell r="C26" t="str">
            <v>Line Chill</v>
          </cell>
          <cell r="D26" t="str">
            <v>LC</v>
          </cell>
          <cell r="E26" t="str">
            <v>Serial Converter</v>
          </cell>
          <cell r="F26" t="str">
            <v>SC</v>
          </cell>
        </row>
        <row r="27">
          <cell r="A27" t="str">
            <v>Control Power</v>
          </cell>
          <cell r="B27" t="str">
            <v>CPWR</v>
          </cell>
          <cell r="C27" t="str">
            <v>Winch</v>
          </cell>
          <cell r="D27" t="str">
            <v>WCH</v>
          </cell>
          <cell r="E27" t="str">
            <v>Modbus Gateway</v>
          </cell>
          <cell r="F27" t="str">
            <v>MG</v>
          </cell>
        </row>
        <row r="28">
          <cell r="A28" t="str">
            <v>Positive Pressure System</v>
          </cell>
          <cell r="B28" t="str">
            <v>BP</v>
          </cell>
          <cell r="C28" t="str">
            <v>Safety</v>
          </cell>
          <cell r="D28" t="str">
            <v>SAF</v>
          </cell>
          <cell r="E28" t="str">
            <v>Fuse</v>
          </cell>
          <cell r="F28" t="str">
            <v>FX</v>
          </cell>
        </row>
        <row r="29">
          <cell r="A29" t="str">
            <v>Fairing Umbilical</v>
          </cell>
          <cell r="B29" t="str">
            <v>FARU</v>
          </cell>
          <cell r="C29" t="str">
            <v>Flow Control</v>
          </cell>
          <cell r="D29" t="str">
            <v>FLC</v>
          </cell>
          <cell r="E29" t="str">
            <v>Electronic Valve</v>
          </cell>
          <cell r="F29" t="str">
            <v>EV</v>
          </cell>
        </row>
        <row r="30">
          <cell r="A30" t="str">
            <v>Temperatures</v>
          </cell>
          <cell r="B30" t="str">
            <v>TMP</v>
          </cell>
          <cell r="C30" t="str">
            <v>S2 umbilical head</v>
          </cell>
          <cell r="D30" t="str">
            <v>S2H</v>
          </cell>
          <cell r="E30" t="str">
            <v>Soft Starter</v>
          </cell>
          <cell r="F30" t="str">
            <v>SS</v>
          </cell>
        </row>
        <row r="31">
          <cell r="C31" t="str">
            <v>Rain birds</v>
          </cell>
          <cell r="D31" t="str">
            <v>RB</v>
          </cell>
        </row>
        <row r="32">
          <cell r="C32" t="str">
            <v>Lift off detect</v>
          </cell>
          <cell r="D32" t="str">
            <v>LOD</v>
          </cell>
        </row>
        <row r="33">
          <cell r="C33" t="str">
            <v>Kero ISO Panel</v>
          </cell>
          <cell r="D33" t="str">
            <v>KI</v>
          </cell>
        </row>
        <row r="34">
          <cell r="C34" t="str">
            <v>Kero Cart</v>
          </cell>
          <cell r="D34" t="str">
            <v>KC</v>
          </cell>
        </row>
        <row r="35">
          <cell r="C35" t="str">
            <v>Halo ring</v>
          </cell>
          <cell r="D35" t="str">
            <v>HR</v>
          </cell>
        </row>
        <row r="36">
          <cell r="C36" t="str">
            <v>Flame Trench Curtain</v>
          </cell>
          <cell r="D36" t="str">
            <v>FTC</v>
          </cell>
        </row>
        <row r="37">
          <cell r="C37" t="str">
            <v>Lox Skid 1</v>
          </cell>
          <cell r="D37" t="str">
            <v>LS1</v>
          </cell>
        </row>
        <row r="38">
          <cell r="C38" t="str">
            <v>Stage 2 Umbilical</v>
          </cell>
          <cell r="D38" t="str">
            <v>S2U</v>
          </cell>
        </row>
        <row r="39">
          <cell r="C39" t="str">
            <v>Current Draw</v>
          </cell>
          <cell r="D39" t="str">
            <v>CD</v>
          </cell>
        </row>
        <row r="40">
          <cell r="C40" t="str">
            <v>Heater Select Enable</v>
          </cell>
          <cell r="D40" t="str">
            <v>HSE</v>
          </cell>
        </row>
        <row r="41">
          <cell r="C41" t="str">
            <v>Temperature Feedback</v>
          </cell>
          <cell r="D41" t="str">
            <v>TF</v>
          </cell>
        </row>
        <row r="42">
          <cell r="C42" t="str">
            <v>Fan Select Enable</v>
          </cell>
          <cell r="D42" t="str">
            <v>FSE</v>
          </cell>
        </row>
        <row r="43">
          <cell r="C43" t="str">
            <v>Hold Down Locks</v>
          </cell>
          <cell r="D43" t="str">
            <v>HDL</v>
          </cell>
        </row>
        <row r="44">
          <cell r="C44" t="str">
            <v>Clamp</v>
          </cell>
          <cell r="D44" t="str">
            <v>CL</v>
          </cell>
        </row>
        <row r="45">
          <cell r="C45" t="str">
            <v>Current Overload</v>
          </cell>
          <cell r="D45" t="str">
            <v>OL</v>
          </cell>
        </row>
        <row r="46">
          <cell r="C46" t="str">
            <v>Reset</v>
          </cell>
          <cell r="D46" t="str">
            <v>RST</v>
          </cell>
        </row>
        <row r="47">
          <cell r="C47" t="str">
            <v>BLANK</v>
          </cell>
        </row>
        <row r="48">
          <cell r="C48" t="str">
            <v>Lox Skid 2</v>
          </cell>
          <cell r="D48" t="str">
            <v>LS2</v>
          </cell>
        </row>
        <row r="49">
          <cell r="C49" t="str">
            <v>LOX Tank 1</v>
          </cell>
          <cell r="D49" t="str">
            <v>LT1</v>
          </cell>
        </row>
        <row r="50">
          <cell r="C50" t="str">
            <v>LOX Tank 2</v>
          </cell>
          <cell r="D50" t="str">
            <v>LT2</v>
          </cell>
        </row>
        <row r="51">
          <cell r="C51" t="str">
            <v>LOX Ground</v>
          </cell>
          <cell r="D51" t="str">
            <v>LG</v>
          </cell>
        </row>
        <row r="52">
          <cell r="C52" t="str">
            <v>LOX Dump</v>
          </cell>
          <cell r="D52" t="str">
            <v>LD</v>
          </cell>
        </row>
        <row r="53">
          <cell r="C53" t="str">
            <v>Kero Skid</v>
          </cell>
          <cell r="D53" t="str">
            <v>KS</v>
          </cell>
        </row>
        <row r="54">
          <cell r="C54" t="str">
            <v>Line Chill Stage 1</v>
          </cell>
          <cell r="D54" t="str">
            <v>LC1</v>
          </cell>
        </row>
        <row r="55">
          <cell r="C55" t="str">
            <v>Line Chill Interstage 1</v>
          </cell>
          <cell r="D55" t="str">
            <v>LC2.1</v>
          </cell>
        </row>
        <row r="56">
          <cell r="C56" t="str">
            <v>Line Chill Interstage 2</v>
          </cell>
          <cell r="D56" t="str">
            <v>LC2.2</v>
          </cell>
        </row>
        <row r="57">
          <cell r="C57" t="str">
            <v>Line Chill Fairing</v>
          </cell>
          <cell r="D57" t="str">
            <v>LCF</v>
          </cell>
        </row>
        <row r="58">
          <cell r="C58" t="str">
            <v>LO2 S1</v>
          </cell>
          <cell r="D58" t="str">
            <v>LX1</v>
          </cell>
        </row>
        <row r="59">
          <cell r="C59" t="str">
            <v>IGN</v>
          </cell>
          <cell r="D59" t="str">
            <v>IGN</v>
          </cell>
        </row>
        <row r="60">
          <cell r="C60" t="str">
            <v>FACE S1</v>
          </cell>
          <cell r="D60" t="str">
            <v>FS1</v>
          </cell>
        </row>
        <row r="61">
          <cell r="C61" t="str">
            <v>ENGINE CONT. PURGE</v>
          </cell>
          <cell r="D61" t="str">
            <v>ECP</v>
          </cell>
        </row>
        <row r="62">
          <cell r="C62" t="str">
            <v>Tilt</v>
          </cell>
          <cell r="D62" t="str">
            <v>TL</v>
          </cell>
        </row>
        <row r="63">
          <cell r="C63" t="str">
            <v>Interface</v>
          </cell>
          <cell r="D63" t="str">
            <v>INTF</v>
          </cell>
        </row>
        <row r="64">
          <cell r="C64" t="str">
            <v>Muscle Air</v>
          </cell>
          <cell r="D64" t="str">
            <v>MA</v>
          </cell>
        </row>
        <row r="65">
          <cell r="C65" t="str">
            <v>Zone Temperature</v>
          </cell>
          <cell r="D65" t="str">
            <v>ZT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9CD1-F551-D34F-85B5-9AD0964233AA}">
  <sheetPr>
    <outlinePr summaryBelow="0" summaryRight="0"/>
    <pageSetUpPr fitToPage="1"/>
  </sheetPr>
  <dimension ref="A1:BA754"/>
  <sheetViews>
    <sheetView tabSelected="1" workbookViewId="0">
      <pane xSplit="4" ySplit="1" topLeftCell="F2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ColWidth="14.5" defaultRowHeight="15.75" customHeight="1" x14ac:dyDescent="0.15"/>
  <cols>
    <col min="1" max="1" width="21.1640625" bestFit="1" customWidth="1"/>
    <col min="2" max="2" width="14.1640625" bestFit="1" customWidth="1"/>
    <col min="3" max="3" width="69.83203125" bestFit="1" customWidth="1"/>
    <col min="4" max="4" width="46.5" bestFit="1" customWidth="1"/>
    <col min="5" max="5" width="29.83203125" bestFit="1" customWidth="1"/>
    <col min="6" max="6" width="20" bestFit="1" customWidth="1"/>
    <col min="7" max="7" width="17.1640625" bestFit="1" customWidth="1"/>
    <col min="8" max="8" width="29.5" customWidth="1"/>
    <col min="9" max="9" width="9.33203125" customWidth="1"/>
    <col min="10" max="10" width="8.6640625" customWidth="1"/>
    <col min="11" max="11" width="6" customWidth="1"/>
    <col min="12" max="12" width="9.33203125" customWidth="1"/>
    <col min="13" max="13" width="10.83203125" customWidth="1"/>
    <col min="14" max="14" width="10.6640625" customWidth="1"/>
    <col min="15" max="15" width="18.5" customWidth="1"/>
    <col min="16" max="16" width="22" customWidth="1"/>
    <col min="17" max="17" width="12.5" customWidth="1"/>
    <col min="18" max="18" width="18" customWidth="1"/>
    <col min="19" max="19" width="19.5" customWidth="1"/>
    <col min="20" max="20" width="8.83203125" customWidth="1"/>
    <col min="21" max="21" width="10.5" customWidth="1"/>
    <col min="22" max="22" width="16.5" customWidth="1"/>
    <col min="23" max="23" width="35.5" customWidth="1"/>
    <col min="24" max="24" width="18.5" customWidth="1"/>
    <col min="25" max="25" width="25.6640625" customWidth="1"/>
    <col min="26" max="26" width="12.83203125" customWidth="1"/>
    <col min="27" max="27" width="9.83203125" customWidth="1"/>
    <col min="28" max="28" width="51.1640625" customWidth="1"/>
    <col min="29" max="29" width="21.83203125" customWidth="1"/>
    <col min="30" max="30" width="72.1640625" customWidth="1"/>
    <col min="31" max="31" width="26.83203125" customWidth="1"/>
    <col min="32" max="32" width="26" customWidth="1"/>
    <col min="33" max="33" width="11" customWidth="1"/>
    <col min="34" max="34" width="13.6640625" customWidth="1"/>
    <col min="35" max="35" width="37" customWidth="1"/>
    <col min="36" max="36" width="23.6640625" customWidth="1"/>
    <col min="37" max="37" width="15.33203125" customWidth="1"/>
    <col min="38" max="38" width="22.33203125" customWidth="1"/>
    <col min="39" max="39" width="15.1640625" customWidth="1"/>
    <col min="40" max="40" width="21.33203125" customWidth="1"/>
    <col min="41" max="41" width="15.33203125" customWidth="1"/>
    <col min="42" max="42" width="57.5" customWidth="1"/>
    <col min="43" max="43" width="17.83203125" customWidth="1"/>
    <col min="44" max="44" width="19.6640625" customWidth="1"/>
    <col min="45" max="45" width="17.5" customWidth="1"/>
    <col min="46" max="46" width="24.83203125" customWidth="1"/>
    <col min="47" max="51" width="5.33203125" customWidth="1"/>
    <col min="52" max="52" width="8.6640625" customWidth="1"/>
    <col min="53" max="53" width="45.33203125" customWidth="1"/>
  </cols>
  <sheetData>
    <row r="1" spans="1:53" ht="45.75" customHeight="1" x14ac:dyDescent="0.15">
      <c r="A1" t="s">
        <v>1544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tr">
        <f t="shared" ref="W1:W64" si="0">CONCATENATE(L1,":",N1)</f>
        <v>Interface Card:Channel Number</v>
      </c>
      <c r="X1" t="s">
        <v>20</v>
      </c>
      <c r="Y1" t="s">
        <v>21</v>
      </c>
      <c r="Z1" t="s">
        <v>22</v>
      </c>
      <c r="AA1" t="s">
        <v>3</v>
      </c>
      <c r="AB1" t="s">
        <v>23</v>
      </c>
      <c r="AC1" t="s">
        <v>24</v>
      </c>
      <c r="AD1" t="s">
        <v>1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</row>
    <row r="2" spans="1:53" ht="13" x14ac:dyDescent="0.15">
      <c r="A2" t="str">
        <f t="shared" ref="A2:A65" si="1">CONCATENATE(VLOOKUP(E2,Systems,2,FALSE),"-",VLOOKUP(F2,Subsystems,2,FALSE),"-",VLOOKUP(G2,Components,2,FALSE),"-",VLOOKUP(R2,Metrics,2,FALSE),"-",B2)</f>
        <v>KF-KI-LS-PxO-301</v>
      </c>
      <c r="B2">
        <v>301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tr">
        <f t="shared" ref="I2:I33" si="2">VLOOKUP(L2,InterfaceCards,2,FALSE)</f>
        <v>C3</v>
      </c>
      <c r="J2" t="str">
        <f>VLOOKUP(I2,'[1]REF - Interface Cards'!$F$2:$G$11,2,FALSE)</f>
        <v>CB7</v>
      </c>
      <c r="K2">
        <f t="shared" ref="K2:K33" si="3">VLOOKUP(L2,InterfaceCards,3,FALSE)</f>
        <v>3</v>
      </c>
      <c r="L2" t="s">
        <v>54</v>
      </c>
      <c r="M2">
        <v>1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V2" t="b">
        <v>0</v>
      </c>
      <c r="W2" t="str">
        <f t="shared" si="0"/>
        <v>DI7:00</v>
      </c>
      <c r="X2" t="str">
        <f ca="1">IFERROR(__xludf.DUMMYFUNCTION("VLOOKUP($D119,IMPORTRANGE(""1F5N2lheBqU_ssv2fEg7XSiyl0_Jtf24RQubw3IWp7fc"",""'LC-2 BOM'!C2:AF1000""),X$1,FALSE)"),"05C360")</f>
        <v>05C360</v>
      </c>
      <c r="Y2" t="str">
        <f ca="1">IFERROR(__xludf.DUMMYFUNCTION("VLOOKUP($D300,IMPORTRANGE(""1zGeY54V42y3h6ga3LEauokEcjIAfHuNXKCYKLfLWtMI"",""'LC-2 BOM'!C2:AF900""),Y$1,FALSE)"),"Valve, Discrete Ball")</f>
        <v>Valve, Discrete Ball</v>
      </c>
      <c r="Z2" t="str">
        <f ca="1">IFERROR(__xludf.DUMMYFUNCTION("VLOOKUP($D300,IMPORTRANGE(""1zGeY54V42y3h6ga3LEauokEcjIAfHuNXKCYKLfLWtMI"",""'LC-2 BOM'!C2:AF900""),Y$1,FALSE)"),"Valve, Discrete Ball")</f>
        <v>Valve, Discrete Ball</v>
      </c>
      <c r="AA2" t="str">
        <f ca="1">IFERROR(__xludf.DUMMYFUNCTION("VLOOKUP($D300,IMPORTRANGE(""1zGeY54V42y3h6ga3LEauokEcjIAfHuNXKCYKLfLWtMI"",""'LC-2 BOM'!C2:AF900""),Y$1,FALSE)"),"Valve, Discrete Ball")</f>
        <v>Valve, Discrete Ball</v>
      </c>
      <c r="AB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C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D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E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F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G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H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I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J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K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L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M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N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O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P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Q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R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S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T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U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V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W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X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Y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Z2" t="str">
        <f ca="1">IFERROR(__xludf.DUMMYFUNCTION("VLOOKUP($D300,IMPORTRANGE(""1F5N2lheBqU_ssv2fEg7XSiyl0_Jtf24RQubw3IWp7fc"",""'LC-2 BOM'!C2:AF1000""),AB$1,FALSE)"),"WFF LC-2 Kero (D60) - MP-108")</f>
        <v>WFF LC-2 Kero (D60) - MP-108</v>
      </c>
      <c r="BA2" t="str">
        <f ca="1">IFERROR(__xludf.DUMMYFUNCTION("VLOOKUP($D300,IMPORTRANGE(""1F5N2lheBqU_ssv2fEg7XSiyl0_Jtf24RQubw3IWp7fc"",""'LC-2 BOM'!C2:AF1000""),AB$1,FALSE)"),"WFF LC-2 Kero (D60) - MP-108")</f>
        <v>WFF LC-2 Kero (D60) - MP-108</v>
      </c>
    </row>
    <row r="3" spans="1:53" ht="13" x14ac:dyDescent="0.15">
      <c r="A3" t="str">
        <f t="shared" si="1"/>
        <v>KF-KI-LS-PxC-308</v>
      </c>
      <c r="B3">
        <v>308</v>
      </c>
      <c r="C3" t="s">
        <v>61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tr">
        <f t="shared" si="2"/>
        <v>C3</v>
      </c>
      <c r="J3" t="str">
        <f>VLOOKUP(I3,'[1]REF - Interface Cards'!$F$2:$G$11,2,FALSE)</f>
        <v>CB7</v>
      </c>
      <c r="K3">
        <f t="shared" si="3"/>
        <v>3</v>
      </c>
      <c r="L3" t="s">
        <v>54</v>
      </c>
      <c r="M3">
        <v>8</v>
      </c>
      <c r="N3" t="s">
        <v>62</v>
      </c>
      <c r="O3" t="s">
        <v>56</v>
      </c>
      <c r="P3" t="s">
        <v>57</v>
      </c>
      <c r="Q3" t="s">
        <v>58</v>
      </c>
      <c r="R3" t="s">
        <v>63</v>
      </c>
      <c r="S3" t="s">
        <v>60</v>
      </c>
      <c r="V3" t="b">
        <v>0</v>
      </c>
      <c r="W3" t="str">
        <f t="shared" si="0"/>
        <v>DI7:07</v>
      </c>
      <c r="X3" t="str">
        <f ca="1">IFERROR(__xludf.DUMMYFUNCTION("VLOOKUP($D119,IMPORTRANGE(""1F5N2lheBqU_ssv2fEg7XSiyl0_Jtf24RQubw3IWp7fc"",""'LC-2 BOM'!C2:AF1000""),X$1,FALSE)"),"05C360")</f>
        <v>05C360</v>
      </c>
      <c r="Y3" t="str">
        <f ca="1">IFERROR(__xludf.DUMMYFUNCTION("VLOOKUP($D307,IMPORTRANGE(""1zGeY54V42y3h6ga3LEauokEcjIAfHuNXKCYKLfLWtMI"",""'LC-2 BOM'!C2:AF900""),Y$1,FALSE)"),"Valve, Discrete Ball")</f>
        <v>Valve, Discrete Ball</v>
      </c>
      <c r="Z3" t="str">
        <f ca="1">IFERROR(__xludf.DUMMYFUNCTION("VLOOKUP($D307,IMPORTRANGE(""1zGeY54V42y3h6ga3LEauokEcjIAfHuNXKCYKLfLWtMI"",""'LC-2 BOM'!C2:AF900""),Y$1,FALSE)"),"Valve, Discrete Ball")</f>
        <v>Valve, Discrete Ball</v>
      </c>
      <c r="AA3" t="str">
        <f ca="1">IFERROR(__xludf.DUMMYFUNCTION("VLOOKUP($D307,IMPORTRANGE(""1zGeY54V42y3h6ga3LEauokEcjIAfHuNXKCYKLfLWtMI"",""'LC-2 BOM'!C2:AF900""),Y$1,FALSE)"),"Valve, Discrete Ball")</f>
        <v>Valve, Discrete Ball</v>
      </c>
      <c r="AB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C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D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E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F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G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H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I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J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K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L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M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N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O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P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Q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R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S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T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U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V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W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X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Y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Z3" t="str">
        <f ca="1">IFERROR(__xludf.DUMMYFUNCTION("VLOOKUP($D307,IMPORTRANGE(""1F5N2lheBqU_ssv2fEg7XSiyl0_Jtf24RQubw3IWp7fc"",""'LC-2 BOM'!C2:AF1000""),AB$1,FALSE)"),"WFF LC-2 Kero (D60) - MP-108")</f>
        <v>WFF LC-2 Kero (D60) - MP-108</v>
      </c>
      <c r="BA3" t="str">
        <f ca="1">IFERROR(__xludf.DUMMYFUNCTION("VLOOKUP($D307,IMPORTRANGE(""1F5N2lheBqU_ssv2fEg7XSiyl0_Jtf24RQubw3IWp7fc"",""'LC-2 BOM'!C2:AF1000""),AB$1,FALSE)"),"WFF LC-2 Kero (D60) - MP-108")</f>
        <v>WFF LC-2 Kero (D60) - MP-108</v>
      </c>
    </row>
    <row r="4" spans="1:53" ht="13" x14ac:dyDescent="0.15">
      <c r="A4" t="str">
        <f t="shared" si="1"/>
        <v>KF-KI-DVL-B-288</v>
      </c>
      <c r="B4">
        <v>288</v>
      </c>
      <c r="C4" t="s">
        <v>64</v>
      </c>
      <c r="D4" t="s">
        <v>49</v>
      </c>
      <c r="E4" t="s">
        <v>50</v>
      </c>
      <c r="F4" t="s">
        <v>51</v>
      </c>
      <c r="G4" t="s">
        <v>65</v>
      </c>
      <c r="H4" t="s">
        <v>66</v>
      </c>
      <c r="I4" t="str">
        <f t="shared" si="2"/>
        <v>C3</v>
      </c>
      <c r="J4" t="str">
        <f>VLOOKUP(I4,'[1]REF - Interface Cards'!$F$2:$G$11,2,FALSE)</f>
        <v>CB7</v>
      </c>
      <c r="K4">
        <f t="shared" si="3"/>
        <v>4</v>
      </c>
      <c r="L4" t="s">
        <v>67</v>
      </c>
      <c r="M4">
        <v>2</v>
      </c>
      <c r="N4" t="s">
        <v>68</v>
      </c>
      <c r="O4" t="s">
        <v>56</v>
      </c>
      <c r="P4" t="s">
        <v>57</v>
      </c>
      <c r="Q4" t="s">
        <v>58</v>
      </c>
      <c r="R4" t="s">
        <v>69</v>
      </c>
      <c r="V4" t="b">
        <v>0</v>
      </c>
      <c r="W4" t="str">
        <f t="shared" si="0"/>
        <v>DO6:01</v>
      </c>
      <c r="X4" t="str">
        <f ca="1">IFERROR(__xludf.DUMMYFUNCTION("VLOOKUP($D119,IMPORTRANGE(""1F5N2lheBqU_ssv2fEg7XSiyl0_Jtf24RQubw3IWp7fc"",""'LC-2 BOM'!C2:AF1000""),X$1,FALSE)"),"05C360")</f>
        <v>05C360</v>
      </c>
      <c r="Y4" t="str">
        <f ca="1">IFERROR(__xludf.DUMMYFUNCTION("VLOOKUP($D311,IMPORTRANGE(""1F5N2lheBqU_ssv2fEg7XSiyl0_Jtf24RQubw3IWp7fc"",""'LC-2 BOM'!C2:AF900""),Y$1,FALSE)"),"Valve, Discrete Ball")</f>
        <v>Valve, Discrete Ball</v>
      </c>
      <c r="Z4" t="str">
        <f ca="1">IFERROR(__xludf.DUMMYFUNCTION("VLOOKUP($D311,IMPORTRANGE(""1F5N2lheBqU_ssv2fEg7XSiyl0_Jtf24RQubw3IWp7fc"",""'LC-2 BOM'!C2:AF900""),Y$1,FALSE)"),"Valve, Discrete Ball")</f>
        <v>Valve, Discrete Ball</v>
      </c>
      <c r="AA4" t="str">
        <f ca="1">IFERROR(__xludf.DUMMYFUNCTION("VLOOKUP($D311,IMPORTRANGE(""1F5N2lheBqU_ssv2fEg7XSiyl0_Jtf24RQubw3IWp7fc"",""'LC-2 BOM'!C2:AF900""),Y$1,FALSE)"),"Valve, Discrete Ball")</f>
        <v>Valve, Discrete Ball</v>
      </c>
      <c r="AB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C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D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E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F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G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H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I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J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K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L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M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N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O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P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Q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R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S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T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U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V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W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X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Y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Z4" t="str">
        <f ca="1">IFERROR(__xludf.DUMMYFUNCTION("VLOOKUP($D311,IMPORTRANGE(""1F5N2lheBqU_ssv2fEg7XSiyl0_Jtf24RQubw3IWp7fc"",""'LC-2 BOM'!C2:AF1000""),AB$1,FALSE)"),"WFF LC-2 Kero (D60) - MP-108")</f>
        <v>WFF LC-2 Kero (D60) - MP-108</v>
      </c>
      <c r="BA4" t="str">
        <f ca="1">IFERROR(__xludf.DUMMYFUNCTION("VLOOKUP($D311,IMPORTRANGE(""1F5N2lheBqU_ssv2fEg7XSiyl0_Jtf24RQubw3IWp7fc"",""'LC-2 BOM'!C2:AF1000""),AB$1,FALSE)"),"WFF LC-2 Kero (D60) - MP-108")</f>
        <v>WFF LC-2 Kero (D60) - MP-108</v>
      </c>
    </row>
    <row r="5" spans="1:53" ht="13" x14ac:dyDescent="0.15">
      <c r="A5" t="str">
        <f t="shared" si="1"/>
        <v>KF-KI-LS-PxO-303</v>
      </c>
      <c r="B5">
        <v>303</v>
      </c>
      <c r="C5" t="s">
        <v>70</v>
      </c>
      <c r="D5" t="s">
        <v>71</v>
      </c>
      <c r="E5" t="s">
        <v>50</v>
      </c>
      <c r="F5" t="s">
        <v>51</v>
      </c>
      <c r="G5" t="s">
        <v>52</v>
      </c>
      <c r="H5" t="s">
        <v>53</v>
      </c>
      <c r="I5" t="str">
        <f t="shared" si="2"/>
        <v>C3</v>
      </c>
      <c r="J5" t="str">
        <f>VLOOKUP(I5,'[1]REF - Interface Cards'!$F$2:$G$11,2,FALSE)</f>
        <v>CB7</v>
      </c>
      <c r="K5">
        <f t="shared" si="3"/>
        <v>3</v>
      </c>
      <c r="L5" t="s">
        <v>54</v>
      </c>
      <c r="M5">
        <v>3</v>
      </c>
      <c r="N5" t="s">
        <v>72</v>
      </c>
      <c r="O5" t="s">
        <v>56</v>
      </c>
      <c r="P5" t="s">
        <v>73</v>
      </c>
      <c r="Q5" t="s">
        <v>58</v>
      </c>
      <c r="R5" t="s">
        <v>59</v>
      </c>
      <c r="S5" t="s">
        <v>60</v>
      </c>
      <c r="V5" t="b">
        <v>0</v>
      </c>
      <c r="W5" t="str">
        <f t="shared" si="0"/>
        <v>DI7:02</v>
      </c>
      <c r="X5" t="str">
        <f ca="1">IFERROR(__xludf.DUMMYFUNCTION("VLOOKUP($D119,IMPORTRANGE(""1F5N2lheBqU_ssv2fEg7XSiyl0_Jtf24RQubw3IWp7fc"",""'LC-2 BOM'!C2:AF1000""),X$1,FALSE)"),"05C360")</f>
        <v>05C360</v>
      </c>
      <c r="Y5" t="str">
        <f ca="1">IFERROR(__xludf.DUMMYFUNCTION("VLOOKUP($D302,IMPORTRANGE(""1zGeY54V42y3h6ga3LEauokEcjIAfHuNXKCYKLfLWtMI"",""'LC-2 BOM'!C2:AF900""),Y$1,FALSE)"),"Valve, Discrete Ball")</f>
        <v>Valve, Discrete Ball</v>
      </c>
      <c r="Z5" t="str">
        <f ca="1">IFERROR(__xludf.DUMMYFUNCTION("VLOOKUP($D302,IMPORTRANGE(""1zGeY54V42y3h6ga3LEauokEcjIAfHuNXKCYKLfLWtMI"",""'LC-2 BOM'!C2:AF900""),Y$1,FALSE)"),"Valve, Discrete Ball")</f>
        <v>Valve, Discrete Ball</v>
      </c>
      <c r="AA5" t="str">
        <f ca="1">IFERROR(__xludf.DUMMYFUNCTION("VLOOKUP($D302,IMPORTRANGE(""1zGeY54V42y3h6ga3LEauokEcjIAfHuNXKCYKLfLWtMI"",""'LC-2 BOM'!C2:AF900""),Y$1,FALSE)"),"Valve, Discrete Ball")</f>
        <v>Valve, Discrete Ball</v>
      </c>
      <c r="AB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C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D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E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F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G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H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I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J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K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L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M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N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O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P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Q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R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S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T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U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V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W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X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Y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Z5" t="str">
        <f ca="1">IFERROR(__xludf.DUMMYFUNCTION("VLOOKUP($D302,IMPORTRANGE(""1F5N2lheBqU_ssv2fEg7XSiyl0_Jtf24RQubw3IWp7fc"",""'LC-2 BOM'!C2:AF1000""),AB$1,FALSE)"),"WFF LC-2 Kero (D60) - MP-108")</f>
        <v>WFF LC-2 Kero (D60) - MP-108</v>
      </c>
      <c r="BA5" t="str">
        <f ca="1">IFERROR(__xludf.DUMMYFUNCTION("VLOOKUP($D302,IMPORTRANGE(""1F5N2lheBqU_ssv2fEg7XSiyl0_Jtf24RQubw3IWp7fc"",""'LC-2 BOM'!C2:AF1000""),AB$1,FALSE)"),"WFF LC-2 Kero (D60) - MP-108")</f>
        <v>WFF LC-2 Kero (D60) - MP-108</v>
      </c>
    </row>
    <row r="6" spans="1:53" ht="13" x14ac:dyDescent="0.15">
      <c r="A6" t="str">
        <f t="shared" si="1"/>
        <v>KF-KI-LS-PxC-310</v>
      </c>
      <c r="B6">
        <v>310</v>
      </c>
      <c r="C6" t="s">
        <v>74</v>
      </c>
      <c r="D6" t="s">
        <v>71</v>
      </c>
      <c r="E6" t="s">
        <v>50</v>
      </c>
      <c r="F6" t="s">
        <v>51</v>
      </c>
      <c r="G6" t="s">
        <v>52</v>
      </c>
      <c r="H6" t="s">
        <v>53</v>
      </c>
      <c r="I6" t="str">
        <f t="shared" si="2"/>
        <v>C3</v>
      </c>
      <c r="J6" t="str">
        <f>VLOOKUP(I6,'[1]REF - Interface Cards'!$F$2:$G$11,2,FALSE)</f>
        <v>CB7</v>
      </c>
      <c r="K6">
        <f t="shared" si="3"/>
        <v>3</v>
      </c>
      <c r="L6" t="s">
        <v>54</v>
      </c>
      <c r="M6">
        <v>12</v>
      </c>
      <c r="N6" t="s">
        <v>75</v>
      </c>
      <c r="O6" t="s">
        <v>56</v>
      </c>
      <c r="P6" t="s">
        <v>73</v>
      </c>
      <c r="Q6" t="s">
        <v>58</v>
      </c>
      <c r="R6" t="s">
        <v>63</v>
      </c>
      <c r="S6" t="s">
        <v>60</v>
      </c>
      <c r="V6" t="b">
        <v>0</v>
      </c>
      <c r="W6" t="str">
        <f t="shared" si="0"/>
        <v>DI7:09</v>
      </c>
      <c r="X6" t="str">
        <f ca="1">IFERROR(__xludf.DUMMYFUNCTION("VLOOKUP($D119,IMPORTRANGE(""1F5N2lheBqU_ssv2fEg7XSiyl0_Jtf24RQubw3IWp7fc"",""'LC-2 BOM'!C2:AF1000""),X$1,FALSE)"),"05C360")</f>
        <v>05C360</v>
      </c>
      <c r="Y6" t="str">
        <f ca="1">IFERROR(__xludf.DUMMYFUNCTION("VLOOKUP($D309,IMPORTRANGE(""1zGeY54V42y3h6ga3LEauokEcjIAfHuNXKCYKLfLWtMI"",""'LC-2 BOM'!C2:AF900""),Y$1,FALSE)"),"Valve, Discrete Ball")</f>
        <v>Valve, Discrete Ball</v>
      </c>
      <c r="Z6" t="str">
        <f ca="1">IFERROR(__xludf.DUMMYFUNCTION("VLOOKUP($D309,IMPORTRANGE(""1zGeY54V42y3h6ga3LEauokEcjIAfHuNXKCYKLfLWtMI"",""'LC-2 BOM'!C2:AF900""),Y$1,FALSE)"),"Valve, Discrete Ball")</f>
        <v>Valve, Discrete Ball</v>
      </c>
      <c r="AA6" t="str">
        <f ca="1">IFERROR(__xludf.DUMMYFUNCTION("VLOOKUP($D309,IMPORTRANGE(""1zGeY54V42y3h6ga3LEauokEcjIAfHuNXKCYKLfLWtMI"",""'LC-2 BOM'!C2:AF900""),Y$1,FALSE)"),"Valve, Discrete Ball")</f>
        <v>Valve, Discrete Ball</v>
      </c>
      <c r="AB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C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D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E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F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G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H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I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J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K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L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M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N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O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P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Q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R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S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T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U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V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W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X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Y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Z6" t="str">
        <f ca="1">IFERROR(__xludf.DUMMYFUNCTION("VLOOKUP($D309,IMPORTRANGE(""1F5N2lheBqU_ssv2fEg7XSiyl0_Jtf24RQubw3IWp7fc"",""'LC-2 BOM'!C2:AF1000""),AB$1,FALSE)"),"WFF LC-2 Kero (D60) - MP-108")</f>
        <v>WFF LC-2 Kero (D60) - MP-108</v>
      </c>
      <c r="BA6" t="str">
        <f ca="1">IFERROR(__xludf.DUMMYFUNCTION("VLOOKUP($D309,IMPORTRANGE(""1F5N2lheBqU_ssv2fEg7XSiyl0_Jtf24RQubw3IWp7fc"",""'LC-2 BOM'!C2:AF1000""),AB$1,FALSE)"),"WFF LC-2 Kero (D60) - MP-108")</f>
        <v>WFF LC-2 Kero (D60) - MP-108</v>
      </c>
    </row>
    <row r="7" spans="1:53" ht="13" x14ac:dyDescent="0.15">
      <c r="A7" t="str">
        <f t="shared" si="1"/>
        <v>KF-KI-DVL-B-290</v>
      </c>
      <c r="B7">
        <v>290</v>
      </c>
      <c r="C7" t="s">
        <v>76</v>
      </c>
      <c r="D7" t="s">
        <v>71</v>
      </c>
      <c r="E7" t="s">
        <v>50</v>
      </c>
      <c r="F7" t="s">
        <v>51</v>
      </c>
      <c r="G7" t="s">
        <v>65</v>
      </c>
      <c r="H7" t="s">
        <v>66</v>
      </c>
      <c r="I7" t="str">
        <f t="shared" si="2"/>
        <v>C3</v>
      </c>
      <c r="J7" t="str">
        <f>VLOOKUP(I7,'[1]REF - Interface Cards'!$F$2:$G$11,2,FALSE)</f>
        <v>CB7</v>
      </c>
      <c r="K7">
        <f t="shared" si="3"/>
        <v>4</v>
      </c>
      <c r="L7" t="s">
        <v>67</v>
      </c>
      <c r="M7">
        <v>4</v>
      </c>
      <c r="N7" t="s">
        <v>77</v>
      </c>
      <c r="O7" t="s">
        <v>56</v>
      </c>
      <c r="P7" t="s">
        <v>73</v>
      </c>
      <c r="Q7" t="s">
        <v>58</v>
      </c>
      <c r="R7" t="s">
        <v>69</v>
      </c>
      <c r="V7" t="b">
        <v>0</v>
      </c>
      <c r="W7" t="str">
        <f t="shared" si="0"/>
        <v>DO6:03</v>
      </c>
      <c r="X7" t="str">
        <f ca="1">IFERROR(__xludf.DUMMYFUNCTION("VLOOKUP($D119,IMPORTRANGE(""1F5N2lheBqU_ssv2fEg7XSiyl0_Jtf24RQubw3IWp7fc"",""'LC-2 BOM'!C2:AF1000""),X$1,FALSE)"),"05C360")</f>
        <v>05C360</v>
      </c>
      <c r="Y7" t="str">
        <f ca="1">IFERROR(__xludf.DUMMYFUNCTION("VLOOKUP($D313,IMPORTRANGE(""1F5N2lheBqU_ssv2fEg7XSiyl0_Jtf24RQubw3IWp7fc"",""'LC-2 BOM'!C2:AF900""),Y$1,FALSE)"),"Valve, Discrete Ball")</f>
        <v>Valve, Discrete Ball</v>
      </c>
      <c r="Z7" t="str">
        <f ca="1">IFERROR(__xludf.DUMMYFUNCTION("VLOOKUP($D313,IMPORTRANGE(""1F5N2lheBqU_ssv2fEg7XSiyl0_Jtf24RQubw3IWp7fc"",""'LC-2 BOM'!C2:AF900""),Y$1,FALSE)"),"Valve, Discrete Ball")</f>
        <v>Valve, Discrete Ball</v>
      </c>
      <c r="AA7" t="str">
        <f ca="1">IFERROR(__xludf.DUMMYFUNCTION("VLOOKUP($D313,IMPORTRANGE(""1F5N2lheBqU_ssv2fEg7XSiyl0_Jtf24RQubw3IWp7fc"",""'LC-2 BOM'!C2:AF900""),Y$1,FALSE)"),"Valve, Discrete Ball")</f>
        <v>Valve, Discrete Ball</v>
      </c>
      <c r="AB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C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D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E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F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G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H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I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J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K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L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M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N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O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P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Q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R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S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T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U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V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W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X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Y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Z7" t="str">
        <f ca="1">IFERROR(__xludf.DUMMYFUNCTION("VLOOKUP($D313,IMPORTRANGE(""1F5N2lheBqU_ssv2fEg7XSiyl0_Jtf24RQubw3IWp7fc"",""'LC-2 BOM'!C2:AF1000""),AB$1,FALSE)"),"WFF LC-2 Kero (D60) - MP-108")</f>
        <v>WFF LC-2 Kero (D60) - MP-108</v>
      </c>
      <c r="BA7" t="str">
        <f ca="1">IFERROR(__xludf.DUMMYFUNCTION("VLOOKUP($D313,IMPORTRANGE(""1F5N2lheBqU_ssv2fEg7XSiyl0_Jtf24RQubw3IWp7fc"",""'LC-2 BOM'!C2:AF1000""),AB$1,FALSE)"),"WFF LC-2 Kero (D60) - MP-108")</f>
        <v>WFF LC-2 Kero (D60) - MP-108</v>
      </c>
    </row>
    <row r="8" spans="1:53" ht="13" x14ac:dyDescent="0.15">
      <c r="A8" t="str">
        <f t="shared" si="1"/>
        <v>KF-KI-LS-PxC-311</v>
      </c>
      <c r="B8">
        <v>311</v>
      </c>
      <c r="C8" t="s">
        <v>78</v>
      </c>
      <c r="D8" t="s">
        <v>79</v>
      </c>
      <c r="E8" t="s">
        <v>50</v>
      </c>
      <c r="F8" t="s">
        <v>51</v>
      </c>
      <c r="G8" t="s">
        <v>52</v>
      </c>
      <c r="H8" t="s">
        <v>53</v>
      </c>
      <c r="I8" t="str">
        <f t="shared" si="2"/>
        <v>C3</v>
      </c>
      <c r="J8" t="str">
        <f>VLOOKUP(I8,'[1]REF - Interface Cards'!$F$2:$G$11,2,FALSE)</f>
        <v>CB7</v>
      </c>
      <c r="K8">
        <f t="shared" si="3"/>
        <v>3</v>
      </c>
      <c r="L8" t="s">
        <v>54</v>
      </c>
      <c r="M8">
        <v>13</v>
      </c>
      <c r="N8">
        <v>10</v>
      </c>
      <c r="O8" t="s">
        <v>56</v>
      </c>
      <c r="P8" t="s">
        <v>73</v>
      </c>
      <c r="Q8" t="s">
        <v>58</v>
      </c>
      <c r="R8" t="s">
        <v>63</v>
      </c>
      <c r="S8" t="s">
        <v>60</v>
      </c>
      <c r="V8" t="b">
        <v>0</v>
      </c>
      <c r="W8" t="str">
        <f t="shared" si="0"/>
        <v>DI7:10</v>
      </c>
      <c r="X8" t="str">
        <f ca="1">IFERROR(__xludf.DUMMYFUNCTION("VLOOKUP($D119,IMPORTRANGE(""1F5N2lheBqU_ssv2fEg7XSiyl0_Jtf24RQubw3IWp7fc"",""'LC-2 BOM'!C2:AF1000""),X$1,FALSE)"),"05C360")</f>
        <v>05C360</v>
      </c>
      <c r="Y8" t="str">
        <f ca="1">IFERROR(__xludf.DUMMYFUNCTION("VLOOKUP($D293,IMPORTRANGE(""1zGeY54V42y3h6ga3LEauokEcjIAfHuNXKCYKLfLWtMI"",""'LC-2 BOM'!C2:AF900""),Y$1,FALSE)"),"Valve, Discrete Ball")</f>
        <v>Valve, Discrete Ball</v>
      </c>
      <c r="Z8" t="str">
        <f ca="1">IFERROR(__xludf.DUMMYFUNCTION("VLOOKUP($D293,IMPORTRANGE(""1zGeY54V42y3h6ga3LEauokEcjIAfHuNXKCYKLfLWtMI"",""'LC-2 BOM'!C2:AF900""),Y$1,FALSE)"),"Valve, Discrete Ball")</f>
        <v>Valve, Discrete Ball</v>
      </c>
      <c r="AA8" t="str">
        <f ca="1">IFERROR(__xludf.DUMMYFUNCTION("VLOOKUP($D293,IMPORTRANGE(""1zGeY54V42y3h6ga3LEauokEcjIAfHuNXKCYKLfLWtMI"",""'LC-2 BOM'!C2:AF900""),Y$1,FALSE)"),"Valve, Discrete Ball")</f>
        <v>Valve, Discrete Ball</v>
      </c>
      <c r="AB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C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D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E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F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G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H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I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J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K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L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M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N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O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P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Q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R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S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T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U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V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W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X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Y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Z8" t="str">
        <f ca="1">IFERROR(__xludf.DUMMYFUNCTION("VLOOKUP($D293,IMPORTRANGE(""1F5N2lheBqU_ssv2fEg7XSiyl0_Jtf24RQubw3IWp7fc"",""'LC-2 BOM'!C2:AF1000""),AB$1,FALSE)"),"WFF LC-2 Kero (D60) - MP-108")</f>
        <v>WFF LC-2 Kero (D60) - MP-108</v>
      </c>
      <c r="BA8" t="str">
        <f ca="1">IFERROR(__xludf.DUMMYFUNCTION("VLOOKUP($D293,IMPORTRANGE(""1F5N2lheBqU_ssv2fEg7XSiyl0_Jtf24RQubw3IWp7fc"",""'LC-2 BOM'!C2:AF1000""),AB$1,FALSE)"),"WFF LC-2 Kero (D60) - MP-108")</f>
        <v>WFF LC-2 Kero (D60) - MP-108</v>
      </c>
    </row>
    <row r="9" spans="1:53" ht="13" x14ac:dyDescent="0.15">
      <c r="A9" t="str">
        <f t="shared" si="1"/>
        <v>KF-KI-LS-PxO-304</v>
      </c>
      <c r="B9">
        <v>304</v>
      </c>
      <c r="C9" t="s">
        <v>80</v>
      </c>
      <c r="D9" t="s">
        <v>79</v>
      </c>
      <c r="E9" t="s">
        <v>50</v>
      </c>
      <c r="F9" t="s">
        <v>51</v>
      </c>
      <c r="G9" t="s">
        <v>52</v>
      </c>
      <c r="H9" t="s">
        <v>53</v>
      </c>
      <c r="I9" t="str">
        <f t="shared" si="2"/>
        <v>C3</v>
      </c>
      <c r="J9" t="str">
        <f>VLOOKUP(I9,'[1]REF - Interface Cards'!$F$2:$G$11,2,FALSE)</f>
        <v>CB7</v>
      </c>
      <c r="K9">
        <f t="shared" si="3"/>
        <v>3</v>
      </c>
      <c r="L9" t="s">
        <v>54</v>
      </c>
      <c r="M9">
        <v>4</v>
      </c>
      <c r="N9" t="s">
        <v>77</v>
      </c>
      <c r="O9" t="s">
        <v>56</v>
      </c>
      <c r="P9" t="s">
        <v>73</v>
      </c>
      <c r="Q9" t="s">
        <v>58</v>
      </c>
      <c r="R9" t="s">
        <v>59</v>
      </c>
      <c r="S9" t="s">
        <v>60</v>
      </c>
      <c r="V9" t="b">
        <v>0</v>
      </c>
      <c r="W9" t="str">
        <f t="shared" si="0"/>
        <v>DI7:03</v>
      </c>
      <c r="X9" t="str">
        <f ca="1">IFERROR(__xludf.DUMMYFUNCTION("VLOOKUP($D119,IMPORTRANGE(""1F5N2lheBqU_ssv2fEg7XSiyl0_Jtf24RQubw3IWp7fc"",""'LC-2 BOM'!C2:AF1000""),X$1,FALSE)"),"05C360")</f>
        <v>05C360</v>
      </c>
      <c r="Y9" t="str">
        <f ca="1">IFERROR(__xludf.DUMMYFUNCTION("VLOOKUP($D303,IMPORTRANGE(""1F5N2lheBqU_ssv2fEg7XSiyl0_Jtf24RQubw3IWp7fc"",""'LC-2 BOM'!C2:AF900""),Y$1,FALSE)"),"Valve, Discrete Ball")</f>
        <v>Valve, Discrete Ball</v>
      </c>
      <c r="Z9" t="str">
        <f ca="1">IFERROR(__xludf.DUMMYFUNCTION("VLOOKUP($D303,IMPORTRANGE(""1F5N2lheBqU_ssv2fEg7XSiyl0_Jtf24RQubw3IWp7fc"",""'LC-2 BOM'!C2:AF900""),Y$1,FALSE)"),"Valve, Discrete Ball")</f>
        <v>Valve, Discrete Ball</v>
      </c>
      <c r="AA9" t="str">
        <f ca="1">IFERROR(__xludf.DUMMYFUNCTION("VLOOKUP($D303,IMPORTRANGE(""1F5N2lheBqU_ssv2fEg7XSiyl0_Jtf24RQubw3IWp7fc"",""'LC-2 BOM'!C2:AF900""),Y$1,FALSE)"),"Valve, Discrete Ball")</f>
        <v>Valve, Discrete Ball</v>
      </c>
      <c r="AB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C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D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E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F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G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H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I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J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K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L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M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N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O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P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Q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R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S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T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U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V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W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X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Y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Z9" t="str">
        <f ca="1">IFERROR(__xludf.DUMMYFUNCTION("VLOOKUP($D303,IMPORTRANGE(""1F5N2lheBqU_ssv2fEg7XSiyl0_Jtf24RQubw3IWp7fc"",""'LC-2 BOM'!C2:AF1000""),AB$1,FALSE)"),"WFF LC-2 Kero (D60) - MP-108")</f>
        <v>WFF LC-2 Kero (D60) - MP-108</v>
      </c>
      <c r="BA9" t="str">
        <f ca="1">IFERROR(__xludf.DUMMYFUNCTION("VLOOKUP($D303,IMPORTRANGE(""1F5N2lheBqU_ssv2fEg7XSiyl0_Jtf24RQubw3IWp7fc"",""'LC-2 BOM'!C2:AF1000""),AB$1,FALSE)"),"WFF LC-2 Kero (D60) - MP-108")</f>
        <v>WFF LC-2 Kero (D60) - MP-108</v>
      </c>
    </row>
    <row r="10" spans="1:53" ht="13" x14ac:dyDescent="0.15">
      <c r="A10" t="str">
        <f t="shared" si="1"/>
        <v>KF-KI-DVL-B-291</v>
      </c>
      <c r="B10">
        <v>291</v>
      </c>
      <c r="C10" t="s">
        <v>81</v>
      </c>
      <c r="D10" t="s">
        <v>79</v>
      </c>
      <c r="E10" t="s">
        <v>50</v>
      </c>
      <c r="F10" t="s">
        <v>51</v>
      </c>
      <c r="G10" t="s">
        <v>65</v>
      </c>
      <c r="H10" t="s">
        <v>66</v>
      </c>
      <c r="I10" t="str">
        <f t="shared" si="2"/>
        <v>C3</v>
      </c>
      <c r="J10" t="str">
        <f>VLOOKUP(I10,'[1]REF - Interface Cards'!$F$2:$G$11,2,FALSE)</f>
        <v>CB7</v>
      </c>
      <c r="K10">
        <f t="shared" si="3"/>
        <v>4</v>
      </c>
      <c r="L10" t="s">
        <v>67</v>
      </c>
      <c r="M10">
        <v>5</v>
      </c>
      <c r="N10" t="s">
        <v>82</v>
      </c>
      <c r="O10" t="s">
        <v>56</v>
      </c>
      <c r="P10" t="s">
        <v>73</v>
      </c>
      <c r="Q10" t="s">
        <v>58</v>
      </c>
      <c r="R10" t="s">
        <v>69</v>
      </c>
      <c r="V10" t="b">
        <v>0</v>
      </c>
      <c r="W10" t="str">
        <f t="shared" si="0"/>
        <v>DO6:04</v>
      </c>
      <c r="X10" t="str">
        <f ca="1">IFERROR(__xludf.DUMMYFUNCTION("VLOOKUP($D119,IMPORTRANGE(""1F5N2lheBqU_ssv2fEg7XSiyl0_Jtf24RQubw3IWp7fc"",""'LC-2 BOM'!C2:AF1000""),X$1,FALSE)"),"05C360")</f>
        <v>05C360</v>
      </c>
      <c r="Y10" t="str">
        <f ca="1">IFERROR(__xludf.DUMMYFUNCTION("VLOOKUP($D314,IMPORTRANGE(""1F5N2lheBqU_ssv2fEg7XSiyl0_Jtf24RQubw3IWp7fc"",""'LC-2 BOM'!C2:AF900""),Y$1,FALSE)"),"Valve, Discrete Ball")</f>
        <v>Valve, Discrete Ball</v>
      </c>
      <c r="Z10" t="str">
        <f ca="1">IFERROR(__xludf.DUMMYFUNCTION("VLOOKUP($D314,IMPORTRANGE(""1F5N2lheBqU_ssv2fEg7XSiyl0_Jtf24RQubw3IWp7fc"",""'LC-2 BOM'!C2:AF900""),Y$1,FALSE)"),"Valve, Discrete Ball")</f>
        <v>Valve, Discrete Ball</v>
      </c>
      <c r="AA10" t="str">
        <f ca="1">IFERROR(__xludf.DUMMYFUNCTION("VLOOKUP($D314,IMPORTRANGE(""1F5N2lheBqU_ssv2fEg7XSiyl0_Jtf24RQubw3IWp7fc"",""'LC-2 BOM'!C2:AF900""),Y$1,FALSE)"),"Valve, Discrete Ball")</f>
        <v>Valve, Discrete Ball</v>
      </c>
      <c r="AB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C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D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E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F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G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H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I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J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K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L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M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N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O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P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Q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R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S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T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U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V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W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X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Y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Z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BA10" t="str">
        <f ca="1">IFERROR(__xludf.DUMMYFUNCTION("VLOOKUP($D314,IMPORTRANGE(""1F5N2lheBqU_ssv2fEg7XSiyl0_Jtf24RQubw3IWp7fc"",""'LC-2 BOM'!C2:AF1000""),AB$1,FALSE)"),"WFF LC-2 Kero (D60) - MP-108")</f>
        <v>WFF LC-2 Kero (D60) - MP-108</v>
      </c>
    </row>
    <row r="11" spans="1:53" ht="13" x14ac:dyDescent="0.15">
      <c r="A11" t="str">
        <f t="shared" si="1"/>
        <v>KF-KC-LS-PxC-314</v>
      </c>
      <c r="B11">
        <v>314</v>
      </c>
      <c r="C11" t="s">
        <v>83</v>
      </c>
      <c r="D11" t="s">
        <v>84</v>
      </c>
      <c r="E11" t="s">
        <v>50</v>
      </c>
      <c r="F11" t="s">
        <v>85</v>
      </c>
      <c r="G11" t="s">
        <v>52</v>
      </c>
      <c r="H11" t="s">
        <v>53</v>
      </c>
      <c r="I11" t="str">
        <f t="shared" si="2"/>
        <v>C3</v>
      </c>
      <c r="J11" t="str">
        <f>VLOOKUP(I11,'[1]REF - Interface Cards'!$F$2:$G$11,2,FALSE)</f>
        <v>CB7</v>
      </c>
      <c r="K11">
        <f t="shared" si="3"/>
        <v>3</v>
      </c>
      <c r="L11" t="s">
        <v>54</v>
      </c>
      <c r="M11">
        <v>16</v>
      </c>
      <c r="N11">
        <v>13</v>
      </c>
      <c r="O11" t="s">
        <v>56</v>
      </c>
      <c r="P11" t="s">
        <v>73</v>
      </c>
      <c r="Q11" t="s">
        <v>58</v>
      </c>
      <c r="R11" t="s">
        <v>63</v>
      </c>
      <c r="S11" t="s">
        <v>60</v>
      </c>
      <c r="V11" t="b">
        <v>0</v>
      </c>
      <c r="W11" t="str">
        <f t="shared" si="0"/>
        <v>DI7:13</v>
      </c>
      <c r="X11" t="str">
        <f ca="1">IFERROR(__xludf.DUMMYFUNCTION("VLOOKUP($D119,IMPORTRANGE(""1F5N2lheBqU_ssv2fEg7XSiyl0_Jtf24RQubw3IWp7fc"",""'LC-2 BOM'!C2:AF1000""),X$1,FALSE)"),"05C360")</f>
        <v>05C360</v>
      </c>
      <c r="Y11" t="str">
        <f ca="1">IFERROR(__xludf.DUMMYFUNCTION("VLOOKUP($D296,IMPORTRANGE(""1zGeY54V42y3h6ga3LEauokEcjIAfHuNXKCYKLfLWtMI"",""'LC-2 BOM'!C2:AF900""),Y$1,FALSE)"),"Valve, Discrete Ball")</f>
        <v>Valve, Discrete Ball</v>
      </c>
      <c r="Z11" t="str">
        <f ca="1">IFERROR(__xludf.DUMMYFUNCTION("VLOOKUP($D296,IMPORTRANGE(""1zGeY54V42y3h6ga3LEauokEcjIAfHuNXKCYKLfLWtMI"",""'LC-2 BOM'!C2:AF900""),Y$1,FALSE)"),"Valve, Discrete Ball")</f>
        <v>Valve, Discrete Ball</v>
      </c>
      <c r="AA11" t="str">
        <f ca="1">IFERROR(__xludf.DUMMYFUNCTION("VLOOKUP($D296,IMPORTRANGE(""1zGeY54V42y3h6ga3LEauokEcjIAfHuNXKCYKLfLWtMI"",""'LC-2 BOM'!C2:AF900""),Y$1,FALSE)"),"Valve, Discrete Ball")</f>
        <v>Valve, Discrete Ball</v>
      </c>
      <c r="AB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C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D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E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F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G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H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I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J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K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L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M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N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O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P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Q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R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S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T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U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V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W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X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Y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Z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BA11" t="str">
        <f ca="1">IFERROR(__xludf.DUMMYFUNCTION("VLOOKUP($D296,IMPORTRANGE(""1F5N2lheBqU_ssv2fEg7XSiyl0_Jtf24RQubw3IWp7fc"",""'LC-2 BOM'!C2:AF1000""),AB$1,FALSE)"),"WFF LC-2 Kero (D60) - MP-108")</f>
        <v>WFF LC-2 Kero (D60) - MP-108</v>
      </c>
    </row>
    <row r="12" spans="1:53" ht="13" x14ac:dyDescent="0.15">
      <c r="A12" t="str">
        <f t="shared" si="1"/>
        <v>KF-KI-LS-PxO-307</v>
      </c>
      <c r="B12">
        <v>307</v>
      </c>
      <c r="C12" t="s">
        <v>86</v>
      </c>
      <c r="D12" t="s">
        <v>84</v>
      </c>
      <c r="E12" t="s">
        <v>50</v>
      </c>
      <c r="F12" t="s">
        <v>51</v>
      </c>
      <c r="G12" t="s">
        <v>52</v>
      </c>
      <c r="H12" t="s">
        <v>53</v>
      </c>
      <c r="I12" t="str">
        <f t="shared" si="2"/>
        <v>C3</v>
      </c>
      <c r="J12" t="str">
        <f>VLOOKUP(I12,'[1]REF - Interface Cards'!$F$2:$G$11,2,FALSE)</f>
        <v>CB7</v>
      </c>
      <c r="K12">
        <f t="shared" si="3"/>
        <v>3</v>
      </c>
      <c r="L12" t="s">
        <v>54</v>
      </c>
      <c r="M12">
        <v>7</v>
      </c>
      <c r="N12" t="s">
        <v>87</v>
      </c>
      <c r="O12" t="s">
        <v>56</v>
      </c>
      <c r="P12" t="s">
        <v>73</v>
      </c>
      <c r="Q12" t="s">
        <v>58</v>
      </c>
      <c r="R12" t="s">
        <v>59</v>
      </c>
      <c r="S12" t="s">
        <v>60</v>
      </c>
      <c r="V12" t="b">
        <v>0</v>
      </c>
      <c r="W12" t="str">
        <f t="shared" si="0"/>
        <v>DI7:06</v>
      </c>
      <c r="X12" t="str">
        <f ca="1">IFERROR(__xludf.DUMMYFUNCTION("VLOOKUP($D119,IMPORTRANGE(""1F5N2lheBqU_ssv2fEg7XSiyl0_Jtf24RQubw3IWp7fc"",""'LC-2 BOM'!C2:AF1000""),X$1,FALSE)"),"05C360")</f>
        <v>05C360</v>
      </c>
      <c r="Y12" t="str">
        <f ca="1">IFERROR(__xludf.DUMMYFUNCTION("VLOOKUP($D306,IMPORTRANGE(""1zGeY54V42y3h6ga3LEauokEcjIAfHuNXKCYKLfLWtMI"",""'LC-2 BOM'!C2:AF900""),Y$1,FALSE)"),"Valve, Discrete Ball")</f>
        <v>Valve, Discrete Ball</v>
      </c>
      <c r="Z12" t="str">
        <f ca="1">IFERROR(__xludf.DUMMYFUNCTION("VLOOKUP($D306,IMPORTRANGE(""1zGeY54V42y3h6ga3LEauokEcjIAfHuNXKCYKLfLWtMI"",""'LC-2 BOM'!C2:AF900""),Y$1,FALSE)"),"Valve, Discrete Ball")</f>
        <v>Valve, Discrete Ball</v>
      </c>
      <c r="AA12" t="str">
        <f ca="1">IFERROR(__xludf.DUMMYFUNCTION("VLOOKUP($D306,IMPORTRANGE(""1zGeY54V42y3h6ga3LEauokEcjIAfHuNXKCYKLfLWtMI"",""'LC-2 BOM'!C2:AF900""),Y$1,FALSE)"),"Valve, Discrete Ball")</f>
        <v>Valve, Discrete Ball</v>
      </c>
      <c r="AB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C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D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E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F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G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H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I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J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K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L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M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N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O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P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Q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R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S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T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U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V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W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X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Y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Z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BA12" t="str">
        <f ca="1">IFERROR(__xludf.DUMMYFUNCTION("VLOOKUP($D306,IMPORTRANGE(""1F5N2lheBqU_ssv2fEg7XSiyl0_Jtf24RQubw3IWp7fc"",""'LC-2 BOM'!C2:AF1000""),AB$1,FALSE)"),"WFF LC-2 Kero (D60) - MP-108")</f>
        <v>WFF LC-2 Kero (D60) - MP-108</v>
      </c>
    </row>
    <row r="13" spans="1:53" ht="13" x14ac:dyDescent="0.15">
      <c r="A13" t="str">
        <f t="shared" si="1"/>
        <v>KF-KI-DVL-B-294</v>
      </c>
      <c r="B13">
        <v>294</v>
      </c>
      <c r="C13" t="s">
        <v>88</v>
      </c>
      <c r="D13" t="s">
        <v>84</v>
      </c>
      <c r="E13" t="s">
        <v>50</v>
      </c>
      <c r="F13" t="s">
        <v>51</v>
      </c>
      <c r="G13" t="s">
        <v>65</v>
      </c>
      <c r="H13" t="s">
        <v>66</v>
      </c>
      <c r="I13" t="str">
        <f t="shared" si="2"/>
        <v>C3</v>
      </c>
      <c r="J13" t="str">
        <f>VLOOKUP(I13,'[1]REF - Interface Cards'!$F$2:$G$11,2,FALSE)</f>
        <v>CB7</v>
      </c>
      <c r="K13">
        <f t="shared" si="3"/>
        <v>4</v>
      </c>
      <c r="L13" t="s">
        <v>67</v>
      </c>
      <c r="M13">
        <v>8</v>
      </c>
      <c r="N13" t="s">
        <v>62</v>
      </c>
      <c r="O13" t="s">
        <v>56</v>
      </c>
      <c r="P13" t="s">
        <v>73</v>
      </c>
      <c r="Q13" t="s">
        <v>58</v>
      </c>
      <c r="R13" t="s">
        <v>69</v>
      </c>
      <c r="V13" t="b">
        <v>0</v>
      </c>
      <c r="W13" t="str">
        <f t="shared" si="0"/>
        <v>DO6:07</v>
      </c>
      <c r="X13" t="str">
        <f ca="1">IFERROR(__xludf.DUMMYFUNCTION("VLOOKUP($D119,IMPORTRANGE(""1F5N2lheBqU_ssv2fEg7XSiyl0_Jtf24RQubw3IWp7fc"",""'LC-2 BOM'!C2:AF1000""),X$1,FALSE)"),"05C360")</f>
        <v>05C360</v>
      </c>
      <c r="Y13" t="str">
        <f ca="1">IFERROR(__xludf.DUMMYFUNCTION("VLOOKUP($D317,IMPORTRANGE(""1zGeY54V42y3h6ga3LEauokEcjIAfHuNXKCYKLfLWtMI"",""'LC-2 BOM'!C2:AF900""),Y$1,FALSE)"),"Valve, Discrete Ball")</f>
        <v>Valve, Discrete Ball</v>
      </c>
      <c r="Z13" t="str">
        <f ca="1">IFERROR(__xludf.DUMMYFUNCTION("VLOOKUP($D317,IMPORTRANGE(""1zGeY54V42y3h6ga3LEauokEcjIAfHuNXKCYKLfLWtMI"",""'LC-2 BOM'!C2:AF900""),Y$1,FALSE)"),"Valve, Discrete Ball")</f>
        <v>Valve, Discrete Ball</v>
      </c>
      <c r="AA13" t="str">
        <f ca="1">IFERROR(__xludf.DUMMYFUNCTION("VLOOKUP($D317,IMPORTRANGE(""1zGeY54V42y3h6ga3LEauokEcjIAfHuNXKCYKLfLWtMI"",""'LC-2 BOM'!C2:AF900""),Y$1,FALSE)"),"Valve, Discrete Ball")</f>
        <v>Valve, Discrete Ball</v>
      </c>
      <c r="AB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C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D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E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F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G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H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I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J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K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L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M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N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O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P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Q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R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S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T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U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V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W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X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Y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Z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BA13" t="str">
        <f ca="1">IFERROR(__xludf.DUMMYFUNCTION("VLOOKUP($D317,IMPORTRANGE(""1F5N2lheBqU_ssv2fEg7XSiyl0_Jtf24RQubw3IWp7fc"",""'LC-2 BOM'!C2:AF1000""),AB$1,FALSE)"),"WFF LC-2 Kero (D60) - MP-108")</f>
        <v>WFF LC-2 Kero (D60) - MP-108</v>
      </c>
    </row>
    <row r="14" spans="1:53" ht="13" x14ac:dyDescent="0.15">
      <c r="A14" t="str">
        <f t="shared" si="1"/>
        <v>KF-KI-LS-PxC-312</v>
      </c>
      <c r="B14">
        <v>312</v>
      </c>
      <c r="C14" t="s">
        <v>89</v>
      </c>
      <c r="D14" t="s">
        <v>90</v>
      </c>
      <c r="E14" t="s">
        <v>50</v>
      </c>
      <c r="F14" t="s">
        <v>51</v>
      </c>
      <c r="G14" t="s">
        <v>52</v>
      </c>
      <c r="H14" t="s">
        <v>53</v>
      </c>
      <c r="I14" t="str">
        <f t="shared" si="2"/>
        <v>C3</v>
      </c>
      <c r="J14" t="str">
        <f>VLOOKUP(I14,'[1]REF - Interface Cards'!$F$2:$G$11,2,FALSE)</f>
        <v>CB7</v>
      </c>
      <c r="K14">
        <f t="shared" si="3"/>
        <v>3</v>
      </c>
      <c r="L14" t="s">
        <v>54</v>
      </c>
      <c r="M14">
        <v>14</v>
      </c>
      <c r="N14">
        <v>11</v>
      </c>
      <c r="O14" t="s">
        <v>56</v>
      </c>
      <c r="P14" t="s">
        <v>73</v>
      </c>
      <c r="Q14" t="s">
        <v>58</v>
      </c>
      <c r="R14" t="s">
        <v>63</v>
      </c>
      <c r="S14" t="s">
        <v>60</v>
      </c>
      <c r="V14" t="b">
        <v>0</v>
      </c>
      <c r="W14" t="str">
        <f t="shared" si="0"/>
        <v>DI7:11</v>
      </c>
      <c r="X14" t="str">
        <f ca="1">IFERROR(__xludf.DUMMYFUNCTION("VLOOKUP($D119,IMPORTRANGE(""1F5N2lheBqU_ssv2fEg7XSiyl0_Jtf24RQubw3IWp7fc"",""'LC-2 BOM'!C2:AF1000""),X$1,FALSE)"),"05C360")</f>
        <v>05C360</v>
      </c>
      <c r="Y14" t="str">
        <f ca="1">IFERROR(__xludf.DUMMYFUNCTION("VLOOKUP($D294,IMPORTRANGE(""1F5N2lheBqU_ssv2fEg7XSiyl0_Jtf24RQubw3IWp7fc"",""'LC-2 BOM'!C2:AF900""),Y$1,FALSE)"),"Valve, Discrete Ball")</f>
        <v>Valve, Discrete Ball</v>
      </c>
      <c r="Z14" t="str">
        <f ca="1">IFERROR(__xludf.DUMMYFUNCTION("VLOOKUP($D294,IMPORTRANGE(""1F5N2lheBqU_ssv2fEg7XSiyl0_Jtf24RQubw3IWp7fc"",""'LC-2 BOM'!C2:AF900""),Y$1,FALSE)"),"Valve, Discrete Ball")</f>
        <v>Valve, Discrete Ball</v>
      </c>
      <c r="AA14" t="str">
        <f ca="1">IFERROR(__xludf.DUMMYFUNCTION("VLOOKUP($D294,IMPORTRANGE(""1F5N2lheBqU_ssv2fEg7XSiyl0_Jtf24RQubw3IWp7fc"",""'LC-2 BOM'!C2:AF900""),Y$1,FALSE)"),"Valve, Discrete Ball")</f>
        <v>Valve, Discrete Ball</v>
      </c>
      <c r="AB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C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D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E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F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G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H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I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J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K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L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M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N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O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P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Q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R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S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T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U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V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W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X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Y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Z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BA14" t="str">
        <f ca="1">IFERROR(__xludf.DUMMYFUNCTION("VLOOKUP($D294,IMPORTRANGE(""1F5N2lheBqU_ssv2fEg7XSiyl0_Jtf24RQubw3IWp7fc"",""'LC-2 BOM'!C2:AF1000""),AB$1,FALSE)"),"WFF LC-2 Kero (D60) - MP-108")</f>
        <v>WFF LC-2 Kero (D60) - MP-108</v>
      </c>
    </row>
    <row r="15" spans="1:53" ht="13" x14ac:dyDescent="0.15">
      <c r="A15" t="str">
        <f t="shared" si="1"/>
        <v>KF-KI-LS-PxO-305</v>
      </c>
      <c r="B15">
        <v>305</v>
      </c>
      <c r="C15" t="s">
        <v>91</v>
      </c>
      <c r="D15" t="s">
        <v>90</v>
      </c>
      <c r="E15" t="s">
        <v>50</v>
      </c>
      <c r="F15" t="s">
        <v>51</v>
      </c>
      <c r="G15" t="s">
        <v>52</v>
      </c>
      <c r="H15" t="s">
        <v>53</v>
      </c>
      <c r="I15" t="str">
        <f t="shared" si="2"/>
        <v>C3</v>
      </c>
      <c r="J15" t="str">
        <f>VLOOKUP(I15,'[1]REF - Interface Cards'!$F$2:$G$11,2,FALSE)</f>
        <v>CB7</v>
      </c>
      <c r="K15">
        <f t="shared" si="3"/>
        <v>3</v>
      </c>
      <c r="L15" t="s">
        <v>54</v>
      </c>
      <c r="M15">
        <v>5</v>
      </c>
      <c r="N15" t="s">
        <v>82</v>
      </c>
      <c r="O15" t="s">
        <v>56</v>
      </c>
      <c r="P15" t="s">
        <v>73</v>
      </c>
      <c r="Q15" t="s">
        <v>58</v>
      </c>
      <c r="R15" t="s">
        <v>59</v>
      </c>
      <c r="S15" t="s">
        <v>60</v>
      </c>
      <c r="V15" t="b">
        <v>0</v>
      </c>
      <c r="W15" t="str">
        <f t="shared" si="0"/>
        <v>DI7:04</v>
      </c>
      <c r="X15" t="str">
        <f ca="1">IFERROR(__xludf.DUMMYFUNCTION("VLOOKUP($D119,IMPORTRANGE(""1F5N2lheBqU_ssv2fEg7XSiyl0_Jtf24RQubw3IWp7fc"",""'LC-2 BOM'!C2:AF1000""),X$1,FALSE)"),"05C360")</f>
        <v>05C360</v>
      </c>
      <c r="Y15" t="str">
        <f ca="1">IFERROR(__xludf.DUMMYFUNCTION("VLOOKUP($D304,IMPORTRANGE(""1F5N2lheBqU_ssv2fEg7XSiyl0_Jtf24RQubw3IWp7fc"",""'LC-2 BOM'!C2:AF900""),Y$1,FALSE)"),"Valve, Discrete Ball")</f>
        <v>Valve, Discrete Ball</v>
      </c>
      <c r="Z15" t="str">
        <f ca="1">IFERROR(__xludf.DUMMYFUNCTION("VLOOKUP($D304,IMPORTRANGE(""1F5N2lheBqU_ssv2fEg7XSiyl0_Jtf24RQubw3IWp7fc"",""'LC-2 BOM'!C2:AF900""),Y$1,FALSE)"),"Valve, Discrete Ball")</f>
        <v>Valve, Discrete Ball</v>
      </c>
      <c r="AA15" t="str">
        <f ca="1">IFERROR(__xludf.DUMMYFUNCTION("VLOOKUP($D304,IMPORTRANGE(""1F5N2lheBqU_ssv2fEg7XSiyl0_Jtf24RQubw3IWp7fc"",""'LC-2 BOM'!C2:AF900""),Y$1,FALSE)"),"Valve, Discrete Ball")</f>
        <v>Valve, Discrete Ball</v>
      </c>
      <c r="AB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C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D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E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F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G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H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I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J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K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L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M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N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O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P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Q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R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S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T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U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V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W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X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Y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Z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BA15" t="str">
        <f ca="1">IFERROR(__xludf.DUMMYFUNCTION("VLOOKUP($D304,IMPORTRANGE(""1F5N2lheBqU_ssv2fEg7XSiyl0_Jtf24RQubw3IWp7fc"",""'LC-2 BOM'!C2:AF1000""),AB$1,FALSE)"),"WFF LC-2 Kero (D60) - MP-108")</f>
        <v>WFF LC-2 Kero (D60) - MP-108</v>
      </c>
    </row>
    <row r="16" spans="1:53" ht="13" x14ac:dyDescent="0.15">
      <c r="A16" t="str">
        <f t="shared" si="1"/>
        <v>KF-KI-DVL-B-292</v>
      </c>
      <c r="B16">
        <v>292</v>
      </c>
      <c r="C16" t="s">
        <v>92</v>
      </c>
      <c r="D16" t="s">
        <v>90</v>
      </c>
      <c r="E16" t="s">
        <v>50</v>
      </c>
      <c r="F16" t="s">
        <v>51</v>
      </c>
      <c r="G16" t="s">
        <v>65</v>
      </c>
      <c r="H16" t="s">
        <v>66</v>
      </c>
      <c r="I16" t="str">
        <f t="shared" si="2"/>
        <v>C3</v>
      </c>
      <c r="J16" t="str">
        <f>VLOOKUP(I16,'[1]REF - Interface Cards'!$F$2:$G$11,2,FALSE)</f>
        <v>CB7</v>
      </c>
      <c r="K16">
        <f t="shared" si="3"/>
        <v>4</v>
      </c>
      <c r="L16" t="s">
        <v>67</v>
      </c>
      <c r="M16">
        <v>6</v>
      </c>
      <c r="N16" t="s">
        <v>93</v>
      </c>
      <c r="O16" t="s">
        <v>56</v>
      </c>
      <c r="P16" t="s">
        <v>73</v>
      </c>
      <c r="Q16" t="s">
        <v>58</v>
      </c>
      <c r="R16" t="s">
        <v>69</v>
      </c>
      <c r="V16" t="b">
        <v>0</v>
      </c>
      <c r="W16" t="str">
        <f t="shared" si="0"/>
        <v>DO6:05</v>
      </c>
      <c r="X16" t="str">
        <f ca="1">IFERROR(__xludf.DUMMYFUNCTION("VLOOKUP($D119,IMPORTRANGE(""1F5N2lheBqU_ssv2fEg7XSiyl0_Jtf24RQubw3IWp7fc"",""'LC-2 BOM'!C2:AF1000""),X$1,FALSE)"),"05C360")</f>
        <v>05C360</v>
      </c>
      <c r="Y16" t="str">
        <f ca="1">IFERROR(__xludf.DUMMYFUNCTION("VLOOKUP($D315,IMPORTRANGE(""1F5N2lheBqU_ssv2fEg7XSiyl0_Jtf24RQubw3IWp7fc"",""'LC-2 BOM'!C2:AF900""),Y$1,FALSE)"),"Valve, Discrete Ball")</f>
        <v>Valve, Discrete Ball</v>
      </c>
      <c r="Z16" t="str">
        <f ca="1">IFERROR(__xludf.DUMMYFUNCTION("VLOOKUP($D315,IMPORTRANGE(""1F5N2lheBqU_ssv2fEg7XSiyl0_Jtf24RQubw3IWp7fc"",""'LC-2 BOM'!C2:AF900""),Y$1,FALSE)"),"Valve, Discrete Ball")</f>
        <v>Valve, Discrete Ball</v>
      </c>
      <c r="AA16" t="str">
        <f ca="1">IFERROR(__xludf.DUMMYFUNCTION("VLOOKUP($D315,IMPORTRANGE(""1F5N2lheBqU_ssv2fEg7XSiyl0_Jtf24RQubw3IWp7fc"",""'LC-2 BOM'!C2:AF900""),Y$1,FALSE)"),"Valve, Discrete Ball")</f>
        <v>Valve, Discrete Ball</v>
      </c>
      <c r="AB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C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D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E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F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G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H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I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J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K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L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M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N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O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P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Q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R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S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T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U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V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W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X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Y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Z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BA16" t="str">
        <f ca="1">IFERROR(__xludf.DUMMYFUNCTION("VLOOKUP($D315,IMPORTRANGE(""1F5N2lheBqU_ssv2fEg7XSiyl0_Jtf24RQubw3IWp7fc"",""'LC-2 BOM'!C2:AF1000""),AB$1,FALSE)"),"WFF LC-2 Kero (D60) - MP-108")</f>
        <v>WFF LC-2 Kero (D60) - MP-108</v>
      </c>
    </row>
    <row r="17" spans="1:53" ht="13" x14ac:dyDescent="0.15">
      <c r="A17" t="str">
        <f t="shared" si="1"/>
        <v>KF-KI-LS-PxO-302</v>
      </c>
      <c r="B17">
        <v>302</v>
      </c>
      <c r="C17" t="s">
        <v>94</v>
      </c>
      <c r="D17" t="s">
        <v>95</v>
      </c>
      <c r="E17" t="s">
        <v>50</v>
      </c>
      <c r="F17" t="s">
        <v>51</v>
      </c>
      <c r="G17" t="s">
        <v>52</v>
      </c>
      <c r="H17" t="s">
        <v>53</v>
      </c>
      <c r="I17" t="str">
        <f t="shared" si="2"/>
        <v>C3</v>
      </c>
      <c r="J17" t="str">
        <f>VLOOKUP(I17,'[1]REF - Interface Cards'!$F$2:$G$11,2,FALSE)</f>
        <v>CB7</v>
      </c>
      <c r="K17">
        <f t="shared" si="3"/>
        <v>3</v>
      </c>
      <c r="L17" t="s">
        <v>54</v>
      </c>
      <c r="M17">
        <v>2</v>
      </c>
      <c r="N17" t="s">
        <v>68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  <c r="V17" t="b">
        <v>0</v>
      </c>
      <c r="W17" t="str">
        <f t="shared" si="0"/>
        <v>DI7:01</v>
      </c>
      <c r="X17" t="str">
        <f ca="1">IFERROR(__xludf.DUMMYFUNCTION("VLOOKUP($D119,IMPORTRANGE(""1F5N2lheBqU_ssv2fEg7XSiyl0_Jtf24RQubw3IWp7fc"",""'LC-2 BOM'!C2:AF1000""),X$1,FALSE)"),"05C360")</f>
        <v>05C360</v>
      </c>
      <c r="Y17" t="str">
        <f ca="1">IFERROR(__xludf.DUMMYFUNCTION("VLOOKUP($D301,IMPORTRANGE(""1zGeY54V42y3h6ga3LEauokEcjIAfHuNXKCYKLfLWtMI"",""'LC-2 BOM'!C2:AF900""),Y$1,FALSE)"),"Valve, Discrete Ball")</f>
        <v>Valve, Discrete Ball</v>
      </c>
      <c r="Z17" t="str">
        <f ca="1">IFERROR(__xludf.DUMMYFUNCTION("VLOOKUP($D301,IMPORTRANGE(""1zGeY54V42y3h6ga3LEauokEcjIAfHuNXKCYKLfLWtMI"",""'LC-2 BOM'!C2:AF900""),Y$1,FALSE)"),"Valve, Discrete Ball")</f>
        <v>Valve, Discrete Ball</v>
      </c>
      <c r="AA17" t="str">
        <f ca="1">IFERROR(__xludf.DUMMYFUNCTION("VLOOKUP($D301,IMPORTRANGE(""1zGeY54V42y3h6ga3LEauokEcjIAfHuNXKCYKLfLWtMI"",""'LC-2 BOM'!C2:AF900""),Y$1,FALSE)"),"Valve, Discrete Ball")</f>
        <v>Valve, Discrete Ball</v>
      </c>
      <c r="AB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C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D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E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F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G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H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I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J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K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L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M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N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O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P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Q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R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S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T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U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V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W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X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Y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Z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BA17" t="str">
        <f ca="1">IFERROR(__xludf.DUMMYFUNCTION("VLOOKUP($D301,IMPORTRANGE(""1F5N2lheBqU_ssv2fEg7XSiyl0_Jtf24RQubw3IWp7fc"",""'LC-2 BOM'!C2:AF1000""),AB$1,FALSE)"),"WFF LC-2 Kero (D60) - MP-108")</f>
        <v>WFF LC-2 Kero (D60) - MP-108</v>
      </c>
    </row>
    <row r="18" spans="1:53" ht="13" x14ac:dyDescent="0.15">
      <c r="A18" t="str">
        <f t="shared" si="1"/>
        <v>KF-KI-LS-PxC-309</v>
      </c>
      <c r="B18">
        <v>309</v>
      </c>
      <c r="C18" t="s">
        <v>96</v>
      </c>
      <c r="D18" t="s">
        <v>95</v>
      </c>
      <c r="E18" t="s">
        <v>50</v>
      </c>
      <c r="F18" t="s">
        <v>51</v>
      </c>
      <c r="G18" t="s">
        <v>52</v>
      </c>
      <c r="H18" t="s">
        <v>53</v>
      </c>
      <c r="I18" t="str">
        <f t="shared" si="2"/>
        <v>C3</v>
      </c>
      <c r="J18" t="str">
        <f>VLOOKUP(I18,'[1]REF - Interface Cards'!$F$2:$G$11,2,FALSE)</f>
        <v>CB7</v>
      </c>
      <c r="K18">
        <f t="shared" si="3"/>
        <v>3</v>
      </c>
      <c r="L18" t="s">
        <v>54</v>
      </c>
      <c r="M18">
        <v>11</v>
      </c>
      <c r="N18" t="s">
        <v>97</v>
      </c>
      <c r="O18" t="s">
        <v>56</v>
      </c>
      <c r="P18" t="s">
        <v>57</v>
      </c>
      <c r="Q18" t="s">
        <v>58</v>
      </c>
      <c r="R18" t="s">
        <v>63</v>
      </c>
      <c r="S18" t="s">
        <v>60</v>
      </c>
      <c r="V18" t="b">
        <v>0</v>
      </c>
      <c r="W18" t="str">
        <f t="shared" si="0"/>
        <v>DI7:08</v>
      </c>
      <c r="X18" t="str">
        <f ca="1">IFERROR(__xludf.DUMMYFUNCTION("VLOOKUP($D119,IMPORTRANGE(""1F5N2lheBqU_ssv2fEg7XSiyl0_Jtf24RQubw3IWp7fc"",""'LC-2 BOM'!C2:AF1000""),X$1,FALSE)"),"05C360")</f>
        <v>05C360</v>
      </c>
      <c r="Y18" t="str">
        <f ca="1">IFERROR(__xludf.DUMMYFUNCTION("VLOOKUP($D308,IMPORTRANGE(""1zGeY54V42y3h6ga3LEauokEcjIAfHuNXKCYKLfLWtMI"",""'LC-2 BOM'!C2:AF900""),Y$1,FALSE)"),"Valve, Discrete Ball")</f>
        <v>Valve, Discrete Ball</v>
      </c>
      <c r="Z18" t="str">
        <f ca="1">IFERROR(__xludf.DUMMYFUNCTION("VLOOKUP($D308,IMPORTRANGE(""1zGeY54V42y3h6ga3LEauokEcjIAfHuNXKCYKLfLWtMI"",""'LC-2 BOM'!C2:AF900""),Y$1,FALSE)"),"Valve, Discrete Ball")</f>
        <v>Valve, Discrete Ball</v>
      </c>
      <c r="AA18" t="str">
        <f ca="1">IFERROR(__xludf.DUMMYFUNCTION("VLOOKUP($D308,IMPORTRANGE(""1zGeY54V42y3h6ga3LEauokEcjIAfHuNXKCYKLfLWtMI"",""'LC-2 BOM'!C2:AF900""),Y$1,FALSE)"),"Valve, Discrete Ball")</f>
        <v>Valve, Discrete Ball</v>
      </c>
      <c r="AB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C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D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E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F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G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H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I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J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K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L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M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N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O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P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Q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R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S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T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U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V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W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X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Y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Z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BA18" t="str">
        <f ca="1">IFERROR(__xludf.DUMMYFUNCTION("VLOOKUP($D308,IMPORTRANGE(""1F5N2lheBqU_ssv2fEg7XSiyl0_Jtf24RQubw3IWp7fc"",""'LC-2 BOM'!C2:AF1000""),AB$1,FALSE)"),"WFF LC-2 Kero (D60) - MP-108")</f>
        <v>WFF LC-2 Kero (D60) - MP-108</v>
      </c>
    </row>
    <row r="19" spans="1:53" ht="13" x14ac:dyDescent="0.15">
      <c r="A19" t="str">
        <f t="shared" si="1"/>
        <v>KF-KI-DVL-B-289</v>
      </c>
      <c r="B19">
        <v>289</v>
      </c>
      <c r="C19" t="s">
        <v>98</v>
      </c>
      <c r="D19" t="s">
        <v>95</v>
      </c>
      <c r="E19" t="s">
        <v>50</v>
      </c>
      <c r="F19" t="s">
        <v>51</v>
      </c>
      <c r="G19" t="s">
        <v>65</v>
      </c>
      <c r="H19" t="s">
        <v>66</v>
      </c>
      <c r="I19" t="str">
        <f t="shared" si="2"/>
        <v>C3</v>
      </c>
      <c r="J19" t="str">
        <f>VLOOKUP(I19,'[1]REF - Interface Cards'!$F$2:$G$11,2,FALSE)</f>
        <v>CB7</v>
      </c>
      <c r="K19">
        <f t="shared" si="3"/>
        <v>4</v>
      </c>
      <c r="L19" t="s">
        <v>67</v>
      </c>
      <c r="M19">
        <v>3</v>
      </c>
      <c r="N19" t="s">
        <v>72</v>
      </c>
      <c r="O19" t="s">
        <v>56</v>
      </c>
      <c r="P19" t="s">
        <v>57</v>
      </c>
      <c r="Q19" t="s">
        <v>58</v>
      </c>
      <c r="R19" t="s">
        <v>69</v>
      </c>
      <c r="V19" t="b">
        <v>0</v>
      </c>
      <c r="W19" t="str">
        <f t="shared" si="0"/>
        <v>DO6:02</v>
      </c>
      <c r="X19" t="str">
        <f ca="1">IFERROR(__xludf.DUMMYFUNCTION("VLOOKUP($D119,IMPORTRANGE(""1F5N2lheBqU_ssv2fEg7XSiyl0_Jtf24RQubw3IWp7fc"",""'LC-2 BOM'!C2:AF1000""),X$1,FALSE)"),"05C360")</f>
        <v>05C360</v>
      </c>
      <c r="Y19" t="str">
        <f ca="1">IFERROR(__xludf.DUMMYFUNCTION("VLOOKUP($D312,IMPORTRANGE(""1F5N2lheBqU_ssv2fEg7XSiyl0_Jtf24RQubw3IWp7fc"",""'LC-2 BOM'!C2:AF900""),Y$1,FALSE)"),"Valve, Discrete Ball")</f>
        <v>Valve, Discrete Ball</v>
      </c>
      <c r="Z19" t="str">
        <f ca="1">IFERROR(__xludf.DUMMYFUNCTION("VLOOKUP($D312,IMPORTRANGE(""1F5N2lheBqU_ssv2fEg7XSiyl0_Jtf24RQubw3IWp7fc"",""'LC-2 BOM'!C2:AF900""),Y$1,FALSE)"),"Valve, Discrete Ball")</f>
        <v>Valve, Discrete Ball</v>
      </c>
      <c r="AA19" t="str">
        <f ca="1">IFERROR(__xludf.DUMMYFUNCTION("VLOOKUP($D312,IMPORTRANGE(""1F5N2lheBqU_ssv2fEg7XSiyl0_Jtf24RQubw3IWp7fc"",""'LC-2 BOM'!C2:AF900""),Y$1,FALSE)"),"Valve, Discrete Ball")</f>
        <v>Valve, Discrete Ball</v>
      </c>
      <c r="AB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C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D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E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F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G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H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I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J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K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L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M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N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O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P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Q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R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S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T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U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V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W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X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Y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Z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BA19" t="str">
        <f ca="1">IFERROR(__xludf.DUMMYFUNCTION("VLOOKUP($D312,IMPORTRANGE(""1F5N2lheBqU_ssv2fEg7XSiyl0_Jtf24RQubw3IWp7fc"",""'LC-2 BOM'!C2:AF1000""),AB$1,FALSE)"),"WFF LC-2 Kero (D60) - MP-108")</f>
        <v>WFF LC-2 Kero (D60) - MP-108</v>
      </c>
    </row>
    <row r="20" spans="1:53" ht="13" x14ac:dyDescent="0.15">
      <c r="A20" t="str">
        <f t="shared" si="1"/>
        <v>KF-KI-LS-PxC-313</v>
      </c>
      <c r="B20">
        <v>313</v>
      </c>
      <c r="C20" t="s">
        <v>99</v>
      </c>
      <c r="D20" t="s">
        <v>100</v>
      </c>
      <c r="E20" t="s">
        <v>50</v>
      </c>
      <c r="F20" t="s">
        <v>51</v>
      </c>
      <c r="G20" t="s">
        <v>52</v>
      </c>
      <c r="H20" t="s">
        <v>53</v>
      </c>
      <c r="I20" t="str">
        <f t="shared" si="2"/>
        <v>C3</v>
      </c>
      <c r="J20" t="str">
        <f>VLOOKUP(I20,'[1]REF - Interface Cards'!$F$2:$G$11,2,FALSE)</f>
        <v>CB7</v>
      </c>
      <c r="K20">
        <f t="shared" si="3"/>
        <v>3</v>
      </c>
      <c r="L20" t="s">
        <v>54</v>
      </c>
      <c r="M20">
        <v>15</v>
      </c>
      <c r="N20">
        <v>12</v>
      </c>
      <c r="O20" t="s">
        <v>56</v>
      </c>
      <c r="P20" t="s">
        <v>57</v>
      </c>
      <c r="Q20" t="s">
        <v>58</v>
      </c>
      <c r="R20" t="s">
        <v>63</v>
      </c>
      <c r="S20" t="s">
        <v>60</v>
      </c>
      <c r="V20" t="b">
        <v>0</v>
      </c>
      <c r="W20" t="str">
        <f t="shared" si="0"/>
        <v>DI7:12</v>
      </c>
      <c r="X20" t="str">
        <f ca="1">IFERROR(__xludf.DUMMYFUNCTION("VLOOKUP($D119,IMPORTRANGE(""1F5N2lheBqU_ssv2fEg7XSiyl0_Jtf24RQubw3IWp7fc"",""'LC-2 BOM'!C2:AF1000""),X$1,FALSE)"),"05C360")</f>
        <v>05C360</v>
      </c>
      <c r="Y20" t="str">
        <f ca="1">IFERROR(__xludf.DUMMYFUNCTION("VLOOKUP($D295,IMPORTRANGE(""1F5N2lheBqU_ssv2fEg7XSiyl0_Jtf24RQubw3IWp7fc"",""'LC-2 BOM'!C2:AF900""),Y$1,FALSE)"),"Valve, Discrete Ball")</f>
        <v>Valve, Discrete Ball</v>
      </c>
      <c r="Z20" t="str">
        <f ca="1">IFERROR(__xludf.DUMMYFUNCTION("VLOOKUP($D295,IMPORTRANGE(""1F5N2lheBqU_ssv2fEg7XSiyl0_Jtf24RQubw3IWp7fc"",""'LC-2 BOM'!C2:AF900""),Y$1,FALSE)"),"Valve, Discrete Ball")</f>
        <v>Valve, Discrete Ball</v>
      </c>
      <c r="AA20" t="str">
        <f ca="1">IFERROR(__xludf.DUMMYFUNCTION("VLOOKUP($D295,IMPORTRANGE(""1F5N2lheBqU_ssv2fEg7XSiyl0_Jtf24RQubw3IWp7fc"",""'LC-2 BOM'!C2:AF900""),Y$1,FALSE)"),"Valve, Discrete Ball")</f>
        <v>Valve, Discrete Ball</v>
      </c>
      <c r="AB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C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D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E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F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G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H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I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J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K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L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M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N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O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P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Q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R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S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T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U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V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W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X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Y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Z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BA20" t="str">
        <f ca="1">IFERROR(__xludf.DUMMYFUNCTION("VLOOKUP($D295,IMPORTRANGE(""1F5N2lheBqU_ssv2fEg7XSiyl0_Jtf24RQubw3IWp7fc"",""'LC-2 BOM'!C2:AF1000""),AB$1,FALSE)"),"WFF LC-2 Kero (D60) - MP-108")</f>
        <v>WFF LC-2 Kero (D60) - MP-108</v>
      </c>
    </row>
    <row r="21" spans="1:53" ht="13" x14ac:dyDescent="0.15">
      <c r="A21" t="str">
        <f t="shared" si="1"/>
        <v>KF-KI-LS-PxO-306</v>
      </c>
      <c r="B21">
        <v>306</v>
      </c>
      <c r="C21" t="s">
        <v>101</v>
      </c>
      <c r="D21" t="s">
        <v>100</v>
      </c>
      <c r="E21" t="s">
        <v>50</v>
      </c>
      <c r="F21" t="s">
        <v>51</v>
      </c>
      <c r="G21" t="s">
        <v>52</v>
      </c>
      <c r="H21" t="s">
        <v>53</v>
      </c>
      <c r="I21" t="str">
        <f t="shared" si="2"/>
        <v>C3</v>
      </c>
      <c r="J21" t="str">
        <f>VLOOKUP(I21,'[1]REF - Interface Cards'!$F$2:$G$11,2,FALSE)</f>
        <v>CB7</v>
      </c>
      <c r="K21">
        <f t="shared" si="3"/>
        <v>3</v>
      </c>
      <c r="L21" t="s">
        <v>54</v>
      </c>
      <c r="M21">
        <v>6</v>
      </c>
      <c r="N21" t="s">
        <v>93</v>
      </c>
      <c r="O21" t="s">
        <v>56</v>
      </c>
      <c r="P21" t="s">
        <v>57</v>
      </c>
      <c r="Q21" t="s">
        <v>58</v>
      </c>
      <c r="R21" t="s">
        <v>59</v>
      </c>
      <c r="S21" t="s">
        <v>60</v>
      </c>
      <c r="V21" t="b">
        <v>0</v>
      </c>
      <c r="W21" t="str">
        <f t="shared" si="0"/>
        <v>DI7:05</v>
      </c>
      <c r="X21" t="str">
        <f ca="1">IFERROR(__xludf.DUMMYFUNCTION("VLOOKUP($D119,IMPORTRANGE(""1F5N2lheBqU_ssv2fEg7XSiyl0_Jtf24RQubw3IWp7fc"",""'LC-2 BOM'!C2:AF1000""),X$1,FALSE)"),"05C360")</f>
        <v>05C360</v>
      </c>
      <c r="Y21" t="str">
        <f ca="1">IFERROR(__xludf.DUMMYFUNCTION("VLOOKUP($D305,IMPORTRANGE(""1F5N2lheBqU_ssv2fEg7XSiyl0_Jtf24RQubw3IWp7fc"",""'LC-2 BOM'!C2:AF900""),Y$1,FALSE)"),"Valve, Discrete Ball")</f>
        <v>Valve, Discrete Ball</v>
      </c>
      <c r="Z21" t="str">
        <f ca="1">IFERROR(__xludf.DUMMYFUNCTION("VLOOKUP($D305,IMPORTRANGE(""1F5N2lheBqU_ssv2fEg7XSiyl0_Jtf24RQubw3IWp7fc"",""'LC-2 BOM'!C2:AF900""),Y$1,FALSE)"),"Valve, Discrete Ball")</f>
        <v>Valve, Discrete Ball</v>
      </c>
      <c r="AA21" t="str">
        <f ca="1">IFERROR(__xludf.DUMMYFUNCTION("VLOOKUP($D305,IMPORTRANGE(""1F5N2lheBqU_ssv2fEg7XSiyl0_Jtf24RQubw3IWp7fc"",""'LC-2 BOM'!C2:AF900""),Y$1,FALSE)"),"Valve, Discrete Ball")</f>
        <v>Valve, Discrete Ball</v>
      </c>
      <c r="AB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C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D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E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F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G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H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I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J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K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L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M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N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O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P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Q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R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S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T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U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V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W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X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Y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Z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BA21" t="str">
        <f ca="1">IFERROR(__xludf.DUMMYFUNCTION("VLOOKUP($D305,IMPORTRANGE(""1F5N2lheBqU_ssv2fEg7XSiyl0_Jtf24RQubw3IWp7fc"",""'LC-2 BOM'!C2:AF1000""),AB$1,FALSE)"),"WFF LC-2 Kero (D60) - MP-108")</f>
        <v>WFF LC-2 Kero (D60) - MP-108</v>
      </c>
    </row>
    <row r="22" spans="1:53" ht="13" x14ac:dyDescent="0.15">
      <c r="A22" t="str">
        <f t="shared" si="1"/>
        <v>KF-KI-DVL-B-293</v>
      </c>
      <c r="B22">
        <v>293</v>
      </c>
      <c r="C22" t="s">
        <v>102</v>
      </c>
      <c r="D22" t="s">
        <v>100</v>
      </c>
      <c r="E22" t="s">
        <v>50</v>
      </c>
      <c r="F22" t="s">
        <v>51</v>
      </c>
      <c r="G22" t="s">
        <v>65</v>
      </c>
      <c r="H22" t="s">
        <v>66</v>
      </c>
      <c r="I22" t="str">
        <f t="shared" si="2"/>
        <v>C3</v>
      </c>
      <c r="J22" t="str">
        <f>VLOOKUP(I22,'[1]REF - Interface Cards'!$F$2:$G$11,2,FALSE)</f>
        <v>CB7</v>
      </c>
      <c r="K22">
        <f t="shared" si="3"/>
        <v>4</v>
      </c>
      <c r="L22" t="s">
        <v>67</v>
      </c>
      <c r="M22">
        <v>7</v>
      </c>
      <c r="N22" t="s">
        <v>87</v>
      </c>
      <c r="O22" t="s">
        <v>56</v>
      </c>
      <c r="P22" t="s">
        <v>57</v>
      </c>
      <c r="Q22" t="s">
        <v>58</v>
      </c>
      <c r="R22" t="s">
        <v>69</v>
      </c>
      <c r="V22" t="b">
        <v>0</v>
      </c>
      <c r="W22" t="str">
        <f t="shared" si="0"/>
        <v>DO6:06</v>
      </c>
      <c r="X22" t="str">
        <f ca="1">IFERROR(__xludf.DUMMYFUNCTION("VLOOKUP($D119,IMPORTRANGE(""1F5N2lheBqU_ssv2fEg7XSiyl0_Jtf24RQubw3IWp7fc"",""'LC-2 BOM'!C2:AF1000""),X$1,FALSE)"),"05C360")</f>
        <v>05C360</v>
      </c>
      <c r="Y22" t="str">
        <f ca="1">IFERROR(__xludf.DUMMYFUNCTION("VLOOKUP($D316,IMPORTRANGE(""1zGeY54V42y3h6ga3LEauokEcjIAfHuNXKCYKLfLWtMI"",""'LC-2 BOM'!C2:AF900""),Y$1,FALSE)"),"Valve, Discrete Ball")</f>
        <v>Valve, Discrete Ball</v>
      </c>
      <c r="Z22" t="str">
        <f ca="1">IFERROR(__xludf.DUMMYFUNCTION("VLOOKUP($D316,IMPORTRANGE(""1zGeY54V42y3h6ga3LEauokEcjIAfHuNXKCYKLfLWtMI"",""'LC-2 BOM'!C2:AF900""),Y$1,FALSE)"),"Valve, Discrete Ball")</f>
        <v>Valve, Discrete Ball</v>
      </c>
      <c r="AA22" t="str">
        <f ca="1">IFERROR(__xludf.DUMMYFUNCTION("VLOOKUP($D316,IMPORTRANGE(""1zGeY54V42y3h6ga3LEauokEcjIAfHuNXKCYKLfLWtMI"",""'LC-2 BOM'!C2:AF900""),Y$1,FALSE)"),"Valve, Discrete Ball")</f>
        <v>Valve, Discrete Ball</v>
      </c>
      <c r="AB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C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D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E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F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G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H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I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J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K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L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M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N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O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P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Q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R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S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T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U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V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W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X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Y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Z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BA22" t="str">
        <f ca="1">IFERROR(__xludf.DUMMYFUNCTION("VLOOKUP($D316,IMPORTRANGE(""1F5N2lheBqU_ssv2fEg7XSiyl0_Jtf24RQubw3IWp7fc"",""'LC-2 BOM'!C2:AF1000""),AB$1,FALSE)"),"WFF LC-2 Kero (D60) - MP-108")</f>
        <v>WFF LC-2 Kero (D60) - MP-108</v>
      </c>
    </row>
    <row r="23" spans="1:53" ht="13" x14ac:dyDescent="0.15">
      <c r="A23" t="str">
        <f t="shared" si="1"/>
        <v>KF-KI-LS-PxO-528</v>
      </c>
      <c r="B23">
        <v>528</v>
      </c>
      <c r="C23" t="s">
        <v>103</v>
      </c>
      <c r="D23" t="s">
        <v>104</v>
      </c>
      <c r="E23" t="s">
        <v>50</v>
      </c>
      <c r="F23" t="s">
        <v>51</v>
      </c>
      <c r="G23" t="s">
        <v>52</v>
      </c>
      <c r="H23" t="s">
        <v>53</v>
      </c>
      <c r="I23" t="str">
        <f t="shared" si="2"/>
        <v>C3</v>
      </c>
      <c r="J23" t="str">
        <f>VLOOKUP(I23,'[1]REF - Interface Cards'!$F$2:$G$11,2,FALSE)</f>
        <v>CB7</v>
      </c>
      <c r="K23">
        <f t="shared" si="3"/>
        <v>3</v>
      </c>
      <c r="L23" t="s">
        <v>54</v>
      </c>
      <c r="M23">
        <v>18</v>
      </c>
      <c r="N23">
        <v>15</v>
      </c>
      <c r="O23" t="s">
        <v>56</v>
      </c>
      <c r="P23" t="s">
        <v>57</v>
      </c>
      <c r="Q23" t="s">
        <v>58</v>
      </c>
      <c r="R23" t="s">
        <v>59</v>
      </c>
      <c r="S23" t="s">
        <v>60</v>
      </c>
      <c r="V23" t="b">
        <v>0</v>
      </c>
      <c r="W23" t="str">
        <f t="shared" si="0"/>
        <v>DI7:15</v>
      </c>
      <c r="X23" t="str">
        <f ca="1">IFERROR(__xludf.DUMMYFUNCTION("VLOOKUP($D119,IMPORTRANGE(""1F5N2lheBqU_ssv2fEg7XSiyl0_Jtf24RQubw3IWp7fc"",""'LC-2 BOM'!C2:AF1000""),X$1,FALSE)"),"05C360")</f>
        <v>05C360</v>
      </c>
      <c r="Y23" t="str">
        <f ca="1">IFERROR(__xludf.DUMMYFUNCTION("VLOOKUP($D297,IMPORTRANGE(""1zGeY54V42y3h6ga3LEauokEcjIAfHuNXKCYKLfLWtMI"",""'LC-2 BOM'!C2:AF900""),Y$1,FALSE)"),"Valve, Discrete Ball")</f>
        <v>Valve, Discrete Ball</v>
      </c>
      <c r="Z23" t="str">
        <f ca="1">IFERROR(__xludf.DUMMYFUNCTION("VLOOKUP($D297,IMPORTRANGE(""1zGeY54V42y3h6ga3LEauokEcjIAfHuNXKCYKLfLWtMI"",""'LC-2 BOM'!C2:AF900""),Y$1,FALSE)"),"Valve, Discrete Ball")</f>
        <v>Valve, Discrete Ball</v>
      </c>
      <c r="AA23" t="str">
        <f ca="1">IFERROR(__xludf.DUMMYFUNCTION("VLOOKUP($D297,IMPORTRANGE(""1zGeY54V42y3h6ga3LEauokEcjIAfHuNXKCYKLfLWtMI"",""'LC-2 BOM'!C2:AF900""),Y$1,FALSE)"),"Valve, Discrete Ball")</f>
        <v>Valve, Discrete Ball</v>
      </c>
      <c r="AB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C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D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E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F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G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H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I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J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K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L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M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N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O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P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Q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R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S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T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U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V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W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X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Y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Z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BA23" t="str">
        <f ca="1">IFERROR(__xludf.DUMMYFUNCTION("VLOOKUP($D297,IMPORTRANGE(""1F5N2lheBqU_ssv2fEg7XSiyl0_Jtf24RQubw3IWp7fc"",""'LC-2 BOM'!C2:AF1000""),AB$1,FALSE)"),"WFF LC-2 Kero (D60) - MP-108")</f>
        <v>WFF LC-2 Kero (D60) - MP-108</v>
      </c>
    </row>
    <row r="24" spans="1:53" ht="13" x14ac:dyDescent="0.15">
      <c r="A24" t="str">
        <f t="shared" si="1"/>
        <v>KF-KI-DVL-B-287</v>
      </c>
      <c r="B24">
        <v>287</v>
      </c>
      <c r="C24" t="s">
        <v>105</v>
      </c>
      <c r="D24" t="s">
        <v>104</v>
      </c>
      <c r="E24" t="s">
        <v>50</v>
      </c>
      <c r="F24" t="s">
        <v>51</v>
      </c>
      <c r="G24" t="s">
        <v>65</v>
      </c>
      <c r="H24" t="s">
        <v>66</v>
      </c>
      <c r="I24" t="str">
        <f t="shared" si="2"/>
        <v>C3</v>
      </c>
      <c r="J24" t="str">
        <f>VLOOKUP(I24,'[1]REF - Interface Cards'!$F$2:$G$11,2,FALSE)</f>
        <v>CB7</v>
      </c>
      <c r="K24">
        <f t="shared" si="3"/>
        <v>4</v>
      </c>
      <c r="L24" t="s">
        <v>67</v>
      </c>
      <c r="M24">
        <v>1</v>
      </c>
      <c r="N24" t="s">
        <v>55</v>
      </c>
      <c r="O24" t="s">
        <v>56</v>
      </c>
      <c r="P24" t="s">
        <v>57</v>
      </c>
      <c r="Q24" t="s">
        <v>58</v>
      </c>
      <c r="R24" t="s">
        <v>69</v>
      </c>
      <c r="V24" t="b">
        <v>0</v>
      </c>
      <c r="W24" t="str">
        <f t="shared" si="0"/>
        <v>DO6:00</v>
      </c>
      <c r="X24" t="str">
        <f ca="1">IFERROR(__xludf.DUMMYFUNCTION("VLOOKUP($D119,IMPORTRANGE(""1F5N2lheBqU_ssv2fEg7XSiyl0_Jtf24RQubw3IWp7fc"",""'LC-2 BOM'!C2:AF1000""),X$1,FALSE)"),"05C360")</f>
        <v>05C360</v>
      </c>
      <c r="Y24" t="str">
        <f ca="1">IFERROR(__xludf.DUMMYFUNCTION("VLOOKUP($D310,IMPORTRANGE(""1F5N2lheBqU_ssv2fEg7XSiyl0_Jtf24RQubw3IWp7fc"",""'LC-2 BOM'!C2:AF900""),Y$1,FALSE)"),"Valve, Discrete Ball")</f>
        <v>Valve, Discrete Ball</v>
      </c>
      <c r="Z24" t="str">
        <f ca="1">IFERROR(__xludf.DUMMYFUNCTION("VLOOKUP($D310,IMPORTRANGE(""1F5N2lheBqU_ssv2fEg7XSiyl0_Jtf24RQubw3IWp7fc"",""'LC-2 BOM'!C2:AF900""),Y$1,FALSE)"),"Valve, Discrete Ball")</f>
        <v>Valve, Discrete Ball</v>
      </c>
      <c r="AA24" t="str">
        <f ca="1">IFERROR(__xludf.DUMMYFUNCTION("VLOOKUP($D310,IMPORTRANGE(""1F5N2lheBqU_ssv2fEg7XSiyl0_Jtf24RQubw3IWp7fc"",""'LC-2 BOM'!C2:AF900""),Y$1,FALSE)"),"Valve, Discrete Ball")</f>
        <v>Valve, Discrete Ball</v>
      </c>
      <c r="AB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C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D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E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F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G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H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I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J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K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L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M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N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O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P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Q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R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S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T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U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V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W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X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Y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Z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BA24" t="str">
        <f ca="1">IFERROR(__xludf.DUMMYFUNCTION("VLOOKUP($D310,IMPORTRANGE(""1F5N2lheBqU_ssv2fEg7XSiyl0_Jtf24RQubw3IWp7fc"",""'LC-2 BOM'!C2:AF1000""),AB$1,FALSE)"),"WFF LC-2 Kero (D60) - MP-108")</f>
        <v>WFF LC-2 Kero (D60) - MP-108</v>
      </c>
    </row>
    <row r="25" spans="1:53" ht="13" x14ac:dyDescent="0.15">
      <c r="A25" t="str">
        <f t="shared" si="1"/>
        <v>KF-KI-LS-PxC-529</v>
      </c>
      <c r="B25">
        <v>529</v>
      </c>
      <c r="C25" t="s">
        <v>106</v>
      </c>
      <c r="D25" t="s">
        <v>107</v>
      </c>
      <c r="E25" t="s">
        <v>50</v>
      </c>
      <c r="F25" t="s">
        <v>51</v>
      </c>
      <c r="G25" t="s">
        <v>52</v>
      </c>
      <c r="H25" t="s">
        <v>53</v>
      </c>
      <c r="I25" t="str">
        <f t="shared" si="2"/>
        <v>C3</v>
      </c>
      <c r="J25" t="str">
        <f>VLOOKUP(I25,'[1]REF - Interface Cards'!$F$2:$G$11,2,FALSE)</f>
        <v>CB7</v>
      </c>
      <c r="K25">
        <f t="shared" si="3"/>
        <v>3</v>
      </c>
      <c r="L25" t="s">
        <v>54</v>
      </c>
      <c r="M25">
        <v>20</v>
      </c>
      <c r="N25">
        <v>16</v>
      </c>
      <c r="O25" t="s">
        <v>56</v>
      </c>
      <c r="P25" t="s">
        <v>57</v>
      </c>
      <c r="Q25" t="s">
        <v>58</v>
      </c>
      <c r="R25" t="s">
        <v>63</v>
      </c>
      <c r="S25" t="s">
        <v>60</v>
      </c>
      <c r="V25" t="b">
        <v>0</v>
      </c>
      <c r="W25" t="str">
        <f t="shared" si="0"/>
        <v>DI7:16</v>
      </c>
      <c r="X25" t="str">
        <f ca="1">IFERROR(__xludf.DUMMYFUNCTION("VLOOKUP($D119,IMPORTRANGE(""1F5N2lheBqU_ssv2fEg7XSiyl0_Jtf24RQubw3IWp7fc"",""'LC-2 BOM'!C2:AF1000""),X$1,FALSE)"),"05C360")</f>
        <v>05C360</v>
      </c>
      <c r="Y25" t="str">
        <f ca="1">IFERROR(__xludf.DUMMYFUNCTION("VLOOKUP($D298,IMPORTRANGE(""1zGeY54V42y3h6ga3LEauokEcjIAfHuNXKCYKLfLWtMI"",""'LC-2 BOM'!C2:AF900""),Y$1,FALSE)"),"Controller")</f>
        <v>Controller</v>
      </c>
      <c r="Z25" t="str">
        <f ca="1">IFERROR(__xludf.DUMMYFUNCTION("VLOOKUP($D298,IMPORTRANGE(""1zGeY54V42y3h6ga3LEauokEcjIAfHuNXKCYKLfLWtMI"",""'LC-2 BOM'!C2:AF900""),Y$1,FALSE)"),"Controller")</f>
        <v>Controller</v>
      </c>
      <c r="AA25" t="str">
        <f ca="1">IFERROR(__xludf.DUMMYFUNCTION("VLOOKUP($D298,IMPORTRANGE(""1zGeY54V42y3h6ga3LEauokEcjIAfHuNXKCYKLfLWtMI"",""'LC-2 BOM'!C2:AF900""),Y$1,FALSE)"),"Controller")</f>
        <v>Controller</v>
      </c>
      <c r="AB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C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D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E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F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G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H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I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J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K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L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M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N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O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P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Q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R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S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T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U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V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W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X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Y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Z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BA25" t="str">
        <f ca="1">IFERROR(__xludf.DUMMYFUNCTION("VLOOKUP($D298,IMPORTRANGE(""1F5N2lheBqU_ssv2fEg7XSiyl0_Jtf24RQubw3IWp7fc"",""'LC-2 BOM'!C2:AF1000""),AB$1,FALSE)"),"WFF LC-2 Kero (D60) - MP-108")</f>
        <v>WFF LC-2 Kero (D60) - MP-108</v>
      </c>
    </row>
    <row r="26" spans="1:53" ht="13" x14ac:dyDescent="0.15">
      <c r="A26" t="str">
        <f t="shared" si="1"/>
        <v>KF-KC-PVL-Pos-300</v>
      </c>
      <c r="B26">
        <v>300</v>
      </c>
      <c r="C26" t="s">
        <v>108</v>
      </c>
      <c r="D26" t="s">
        <v>109</v>
      </c>
      <c r="E26" t="s">
        <v>50</v>
      </c>
      <c r="F26" t="s">
        <v>85</v>
      </c>
      <c r="G26" t="s">
        <v>110</v>
      </c>
      <c r="H26" t="s">
        <v>111</v>
      </c>
      <c r="I26" t="str">
        <f t="shared" si="2"/>
        <v>C3</v>
      </c>
      <c r="J26" t="str">
        <f>VLOOKUP(I26,'[1]REF - Interface Cards'!$F$2:$G$11,2,FALSE)</f>
        <v>CB7</v>
      </c>
      <c r="K26">
        <f t="shared" si="3"/>
        <v>1</v>
      </c>
      <c r="L26" t="s">
        <v>112</v>
      </c>
      <c r="M26">
        <v>5</v>
      </c>
      <c r="N26" t="s">
        <v>82</v>
      </c>
      <c r="O26" t="s">
        <v>56</v>
      </c>
      <c r="P26" t="s">
        <v>85</v>
      </c>
      <c r="Q26" t="s">
        <v>58</v>
      </c>
      <c r="R26" t="s">
        <v>113</v>
      </c>
      <c r="S26" t="s">
        <v>114</v>
      </c>
      <c r="V26" t="b">
        <v>0</v>
      </c>
      <c r="W26" t="str">
        <f t="shared" si="0"/>
        <v>AI12:04</v>
      </c>
      <c r="X26" t="str">
        <f ca="1">IFERROR(__xludf.DUMMYFUNCTION("VLOOKUP($D119,IMPORTRANGE(""1F5N2lheBqU_ssv2fEg7XSiyl0_Jtf24RQubw3IWp7fc"",""'LC-2 BOM'!C2:AF1000""),X$1,FALSE)"),"05C360")</f>
        <v>05C360</v>
      </c>
      <c r="Y26" t="str">
        <f ca="1">IFERROR(__xludf.DUMMYFUNCTION("VLOOKUP($D289,IMPORTRANGE(""1F5N2lheBqU_ssv2fEg7XSiyl0_Jtf24RQubw3IWp7fc"",""'LC-2 BOM'!C2:AF900""),Y$1,FALSE)"),"Valve, Proportional Control")</f>
        <v>Valve, Proportional Control</v>
      </c>
      <c r="Z26" t="str">
        <f ca="1">IFERROR(__xludf.DUMMYFUNCTION("VLOOKUP($D289,IMPORTRANGE(""1F5N2lheBqU_ssv2fEg7XSiyl0_Jtf24RQubw3IWp7fc"",""'LC-2 BOM'!C2:AF900""),Y$1,FALSE)"),"Valve, Proportional Control")</f>
        <v>Valve, Proportional Control</v>
      </c>
      <c r="AA26" t="str">
        <f ca="1">IFERROR(__xludf.DUMMYFUNCTION("VLOOKUP($D289,IMPORTRANGE(""1F5N2lheBqU_ssv2fEg7XSiyl0_Jtf24RQubw3IWp7fc"",""'LC-2 BOM'!C2:AF900""),Y$1,FALSE)"),"Valve, Proportional Control")</f>
        <v>Valve, Proportional Control</v>
      </c>
      <c r="AB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C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D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E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F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G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H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I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J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K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L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M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N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O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P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Q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R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S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T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U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V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W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X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Y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Z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BA26" t="str">
        <f ca="1">IFERROR(__xludf.DUMMYFUNCTION("VLOOKUP($D289,IMPORTRANGE(""1F5N2lheBqU_ssv2fEg7XSiyl0_Jtf24RQubw3IWp7fc"",""'LC-2 BOM'!C2:AF1000""),AB$1,FALSE)"),"WFF LC-2 Kero (D60) - MP-108")</f>
        <v>WFF LC-2 Kero (D60) - MP-108</v>
      </c>
    </row>
    <row r="27" spans="1:53" ht="13" x14ac:dyDescent="0.15">
      <c r="A27" t="str">
        <f t="shared" si="1"/>
        <v>KF-KC-PVL-Pos-297</v>
      </c>
      <c r="B27">
        <v>297</v>
      </c>
      <c r="C27" t="s">
        <v>115</v>
      </c>
      <c r="D27" t="s">
        <v>109</v>
      </c>
      <c r="E27" t="s">
        <v>50</v>
      </c>
      <c r="F27" t="s">
        <v>85</v>
      </c>
      <c r="G27" t="s">
        <v>110</v>
      </c>
      <c r="H27" t="s">
        <v>116</v>
      </c>
      <c r="I27" t="str">
        <f t="shared" si="2"/>
        <v>C3</v>
      </c>
      <c r="J27" t="str">
        <f>VLOOKUP(I27,'[1]REF - Interface Cards'!$F$2:$G$11,2,FALSE)</f>
        <v>CB7</v>
      </c>
      <c r="K27">
        <f t="shared" si="3"/>
        <v>2</v>
      </c>
      <c r="L27" t="s">
        <v>117</v>
      </c>
      <c r="N27" t="s">
        <v>72</v>
      </c>
      <c r="O27" t="s">
        <v>56</v>
      </c>
      <c r="P27" t="s">
        <v>85</v>
      </c>
      <c r="Q27" t="s">
        <v>58</v>
      </c>
      <c r="R27" t="s">
        <v>113</v>
      </c>
      <c r="S27" t="s">
        <v>114</v>
      </c>
      <c r="T27">
        <v>3</v>
      </c>
      <c r="V27" t="b">
        <v>0</v>
      </c>
      <c r="W27" t="str">
        <f t="shared" si="0"/>
        <v>AO5:02</v>
      </c>
      <c r="X27" t="str">
        <f ca="1">IFERROR(__xludf.DUMMYFUNCTION("VLOOKUP($D119,IMPORTRANGE(""1F5N2lheBqU_ssv2fEg7XSiyl0_Jtf24RQubw3IWp7fc"",""'LC-2 BOM'!C2:AF1000""),X$1,FALSE)"),"05C360")</f>
        <v>05C360</v>
      </c>
      <c r="Y27" t="str">
        <f ca="1">IFERROR(__xludf.DUMMYFUNCTION("VLOOKUP($D292,IMPORTRANGE(""1zGeY54V42y3h6ga3LEauokEcjIAfHuNXKCYKLfLWtMI"",""'LC-2 BOM'!C2:AF900""),Y$1,FALSE)"),"Valve, Proportional Control")</f>
        <v>Valve, Proportional Control</v>
      </c>
      <c r="Z27" t="str">
        <f ca="1">IFERROR(__xludf.DUMMYFUNCTION("VLOOKUP($D292,IMPORTRANGE(""1zGeY54V42y3h6ga3LEauokEcjIAfHuNXKCYKLfLWtMI"",""'LC-2 BOM'!C2:AF900""),Y$1,FALSE)"),"Valve, Proportional Control")</f>
        <v>Valve, Proportional Control</v>
      </c>
      <c r="AA27" t="str">
        <f ca="1">IFERROR(__xludf.DUMMYFUNCTION("VLOOKUP($D292,IMPORTRANGE(""1zGeY54V42y3h6ga3LEauokEcjIAfHuNXKCYKLfLWtMI"",""'LC-2 BOM'!C2:AF900""),Y$1,FALSE)"),"Valve, Proportional Control")</f>
        <v>Valve, Proportional Control</v>
      </c>
      <c r="AB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C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D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E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F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G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H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I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J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K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L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M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N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O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P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Q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R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S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T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U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V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W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X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Y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Z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BA27" t="str">
        <f ca="1">IFERROR(__xludf.DUMMYFUNCTION("VLOOKUP($D292,IMPORTRANGE(""1F5N2lheBqU_ssv2fEg7XSiyl0_Jtf24RQubw3IWp7fc"",""'LC-2 BOM'!C2:AF1000""),AB$1,FALSE)"),"WFF LC-2 Kero (D60) - MP-108")</f>
        <v>WFF LC-2 Kero (D60) - MP-108</v>
      </c>
    </row>
    <row r="28" spans="1:53" ht="13" x14ac:dyDescent="0.15">
      <c r="A28" t="str">
        <f t="shared" si="1"/>
        <v>KF-KC-VSD-SPD-531</v>
      </c>
      <c r="B28">
        <v>531</v>
      </c>
      <c r="C28" t="s">
        <v>118</v>
      </c>
      <c r="D28" t="s">
        <v>119</v>
      </c>
      <c r="E28" t="s">
        <v>50</v>
      </c>
      <c r="F28" t="s">
        <v>85</v>
      </c>
      <c r="G28" t="s">
        <v>120</v>
      </c>
      <c r="H28" t="s">
        <v>111</v>
      </c>
      <c r="I28" t="str">
        <f t="shared" si="2"/>
        <v>C3</v>
      </c>
      <c r="J28" t="str">
        <f>VLOOKUP(I28,'[1]REF - Interface Cards'!$F$2:$G$11,2,FALSE)</f>
        <v>CB7</v>
      </c>
      <c r="K28">
        <f t="shared" si="3"/>
        <v>1</v>
      </c>
      <c r="L28" t="s">
        <v>112</v>
      </c>
      <c r="M28">
        <v>6</v>
      </c>
      <c r="N28" t="s">
        <v>93</v>
      </c>
      <c r="O28" t="s">
        <v>56</v>
      </c>
      <c r="P28" t="s">
        <v>57</v>
      </c>
      <c r="Q28" t="s">
        <v>58</v>
      </c>
      <c r="R28" t="s">
        <v>121</v>
      </c>
      <c r="S28" t="s">
        <v>122</v>
      </c>
      <c r="V28" t="b">
        <v>0</v>
      </c>
      <c r="W28" t="str">
        <f t="shared" si="0"/>
        <v>AI12:05</v>
      </c>
      <c r="X28" t="str">
        <f ca="1">IFERROR(__xludf.DUMMYFUNCTION("VLOOKUP($D119,IMPORTRANGE(""1F5N2lheBqU_ssv2fEg7XSiyl0_Jtf24RQubw3IWp7fc"",""'LC-2 BOM'!C2:AF1000""),X$1,FALSE)"),"05C360")</f>
        <v>05C360</v>
      </c>
      <c r="Y28" t="str">
        <f ca="1">IFERROR(__xludf.DUMMYFUNCTION("VLOOKUP($D290,IMPORTRANGE(""1F5N2lheBqU_ssv2fEg7XSiyl0_Jtf24RQubw3IWp7fc"",""'LC-2 BOM'!C2:AF900""),Y$1,FALSE)"),"Pump, Fuel")</f>
        <v>Pump, Fuel</v>
      </c>
      <c r="Z28" t="str">
        <f ca="1">IFERROR(__xludf.DUMMYFUNCTION("VLOOKUP($D290,IMPORTRANGE(""1F5N2lheBqU_ssv2fEg7XSiyl0_Jtf24RQubw3IWp7fc"",""'LC-2 BOM'!C2:AF900""),Y$1,FALSE)"),"Pump, Fuel")</f>
        <v>Pump, Fuel</v>
      </c>
      <c r="AA28" t="str">
        <f ca="1">IFERROR(__xludf.DUMMYFUNCTION("VLOOKUP($D290,IMPORTRANGE(""1F5N2lheBqU_ssv2fEg7XSiyl0_Jtf24RQubw3IWp7fc"",""'LC-2 BOM'!C2:AF900""),Y$1,FALSE)"),"Pump, Fuel")</f>
        <v>Pump, Fuel</v>
      </c>
      <c r="AB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C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D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E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F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G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H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I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J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K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L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M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N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O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P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Q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R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S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T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U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V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W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X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Y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Z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BA28" t="str">
        <f ca="1">IFERROR(__xludf.DUMMYFUNCTION("VLOOKUP($D290,IMPORTRANGE(""1F5N2lheBqU_ssv2fEg7XSiyl0_Jtf24RQubw3IWp7fc"",""'LC-2 BOM'!C2:AF1000""),AB$1,FALSE)"),"WFF LC-2 Kero (D60) - MP-108")</f>
        <v>WFF LC-2 Kero (D60) - MP-108</v>
      </c>
    </row>
    <row r="29" spans="1:53" ht="13" x14ac:dyDescent="0.15">
      <c r="A29" t="str">
        <f t="shared" si="1"/>
        <v>KF-KC-VSD-B-533</v>
      </c>
      <c r="B29">
        <v>533</v>
      </c>
      <c r="C29" t="s">
        <v>123</v>
      </c>
      <c r="D29" t="s">
        <v>119</v>
      </c>
      <c r="E29" t="s">
        <v>50</v>
      </c>
      <c r="F29" t="s">
        <v>85</v>
      </c>
      <c r="G29" t="s">
        <v>120</v>
      </c>
      <c r="H29" t="s">
        <v>53</v>
      </c>
      <c r="I29" t="str">
        <f t="shared" si="2"/>
        <v>C3</v>
      </c>
      <c r="J29" t="str">
        <f>VLOOKUP(I29,'[1]REF - Interface Cards'!$F$2:$G$11,2,FALSE)</f>
        <v>CB7</v>
      </c>
      <c r="K29">
        <f t="shared" si="3"/>
        <v>3</v>
      </c>
      <c r="L29" t="s">
        <v>54</v>
      </c>
      <c r="M29">
        <v>21</v>
      </c>
      <c r="N29">
        <v>17</v>
      </c>
      <c r="O29" t="s">
        <v>56</v>
      </c>
      <c r="P29" t="s">
        <v>57</v>
      </c>
      <c r="Q29" t="s">
        <v>58</v>
      </c>
      <c r="R29" t="s">
        <v>69</v>
      </c>
      <c r="S29" t="s">
        <v>60</v>
      </c>
      <c r="V29" t="b">
        <v>0</v>
      </c>
      <c r="W29" t="str">
        <f t="shared" si="0"/>
        <v>DI7:17</v>
      </c>
      <c r="X29" t="str">
        <f ca="1">IFERROR(__xludf.DUMMYFUNCTION("VLOOKUP($D119,IMPORTRANGE(""1F5N2lheBqU_ssv2fEg7XSiyl0_Jtf24RQubw3IWp7fc"",""'LC-2 BOM'!C2:AF1000""),X$1,FALSE)"),"05C360")</f>
        <v>05C360</v>
      </c>
      <c r="Y29" t="str">
        <f ca="1">IFERROR(__xludf.DUMMYFUNCTION("VLOOKUP($D299,IMPORTRANGE(""1zGeY54V42y3h6ga3LEauokEcjIAfHuNXKCYKLfLWtMI"",""'LC-2 BOM'!C2:AF900""),Y$1,FALSE)"),"Pump, Fuel")</f>
        <v>Pump, Fuel</v>
      </c>
      <c r="Z29" t="str">
        <f ca="1">IFERROR(__xludf.DUMMYFUNCTION("VLOOKUP($D299,IMPORTRANGE(""1zGeY54V42y3h6ga3LEauokEcjIAfHuNXKCYKLfLWtMI"",""'LC-2 BOM'!C2:AF900""),Y$1,FALSE)"),"Pump, Fuel")</f>
        <v>Pump, Fuel</v>
      </c>
      <c r="AA29" t="str">
        <f ca="1">IFERROR(__xludf.DUMMYFUNCTION("VLOOKUP($D299,IMPORTRANGE(""1zGeY54V42y3h6ga3LEauokEcjIAfHuNXKCYKLfLWtMI"",""'LC-2 BOM'!C2:AF900""),Y$1,FALSE)"),"Pump, Fuel")</f>
        <v>Pump, Fuel</v>
      </c>
      <c r="AB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C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D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E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F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G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H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I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J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K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L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M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N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O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P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Q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R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S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T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U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V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W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X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Y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Z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BA29" t="str">
        <f ca="1">IFERROR(__xludf.DUMMYFUNCTION("VLOOKUP($D299,IMPORTRANGE(""1F5N2lheBqU_ssv2fEg7XSiyl0_Jtf24RQubw3IWp7fc"",""'LC-2 BOM'!C2:AF1000""),AB$1,FALSE)"),"WFF LC-2 Kero (D60) - MP-108")</f>
        <v>WFF LC-2 Kero (D60) - MP-108</v>
      </c>
    </row>
    <row r="30" spans="1:53" ht="13" x14ac:dyDescent="0.15">
      <c r="A30" t="str">
        <f t="shared" si="1"/>
        <v>KF-KI-CT-B-295</v>
      </c>
      <c r="B30">
        <v>295</v>
      </c>
      <c r="C30" t="s">
        <v>124</v>
      </c>
      <c r="D30" t="s">
        <v>125</v>
      </c>
      <c r="E30" t="s">
        <v>50</v>
      </c>
      <c r="F30" t="s">
        <v>51</v>
      </c>
      <c r="G30" t="s">
        <v>126</v>
      </c>
      <c r="H30" t="s">
        <v>66</v>
      </c>
      <c r="I30" t="str">
        <f t="shared" si="2"/>
        <v>C3</v>
      </c>
      <c r="J30" t="str">
        <f>VLOOKUP(I30,'[1]REF - Interface Cards'!$F$2:$G$11,2,FALSE)</f>
        <v>CB7</v>
      </c>
      <c r="K30">
        <f t="shared" si="3"/>
        <v>4</v>
      </c>
      <c r="L30" t="s">
        <v>67</v>
      </c>
      <c r="M30">
        <v>11</v>
      </c>
      <c r="N30" t="s">
        <v>97</v>
      </c>
      <c r="O30" t="s">
        <v>56</v>
      </c>
      <c r="P30" t="s">
        <v>57</v>
      </c>
      <c r="Q30" t="s">
        <v>58</v>
      </c>
      <c r="R30" t="s">
        <v>69</v>
      </c>
      <c r="V30" t="b">
        <v>0</v>
      </c>
      <c r="W30" t="str">
        <f t="shared" si="0"/>
        <v>DO6:08</v>
      </c>
      <c r="X30" t="str">
        <f ca="1">IFERROR(__xludf.DUMMYFUNCTION("VLOOKUP($D119,IMPORTRANGE(""1F5N2lheBqU_ssv2fEg7XSiyl0_Jtf24RQubw3IWp7fc"",""'LC-2 BOM'!C2:AF1000""),X$1,FALSE)"),"05C360")</f>
        <v>05C360</v>
      </c>
      <c r="Y30" t="str">
        <f ca="1">IFERROR(__xludf.DUMMYFUNCTION("VLOOKUP($D318,IMPORTRANGE(""1F5N2lheBqU_ssv2fEg7XSiyl0_Jtf24RQubw3IWp7fc"",""'LC-2 BOM'!C2:AF900""),Y$1,FALSE)"),"#N/A")</f>
        <v>#N/A</v>
      </c>
      <c r="Z30" t="str">
        <f ca="1">IFERROR(__xludf.DUMMYFUNCTION("VLOOKUP($D318,IMPORTRANGE(""1F5N2lheBqU_ssv2fEg7XSiyl0_Jtf24RQubw3IWp7fc"",""'LC-2 BOM'!C2:AF900""),Y$1,FALSE)"),"#N/A")</f>
        <v>#N/A</v>
      </c>
      <c r="AA30" t="str">
        <f ca="1">IFERROR(__xludf.DUMMYFUNCTION("VLOOKUP($D318,IMPORTRANGE(""1F5N2lheBqU_ssv2fEg7XSiyl0_Jtf24RQubw3IWp7fc"",""'LC-2 BOM'!C2:AF900""),Y$1,FALSE)"),"#N/A")</f>
        <v>#N/A</v>
      </c>
      <c r="AB30" t="str">
        <f ca="1">IFERROR(__xludf.DUMMYFUNCTION("VLOOKUP($D318,IMPORTRANGE(""1F5N2lheBqU_ssv2fEg7XSiyl0_Jtf24RQubw3IWp7fc"",""'LC-2 BOM'!C2:AF1000""),AB$1,FALSE)"),"#N/A")</f>
        <v>#N/A</v>
      </c>
      <c r="AC30" t="str">
        <f ca="1">IFERROR(__xludf.DUMMYFUNCTION("VLOOKUP($D318,IMPORTRANGE(""1F5N2lheBqU_ssv2fEg7XSiyl0_Jtf24RQubw3IWp7fc"",""'LC-2 BOM'!C2:AF1000""),AB$1,FALSE)"),"#N/A")</f>
        <v>#N/A</v>
      </c>
      <c r="AD30" t="str">
        <f ca="1">IFERROR(__xludf.DUMMYFUNCTION("VLOOKUP($D318,IMPORTRANGE(""1F5N2lheBqU_ssv2fEg7XSiyl0_Jtf24RQubw3IWp7fc"",""'LC-2 BOM'!C2:AF1000""),AB$1,FALSE)"),"#N/A")</f>
        <v>#N/A</v>
      </c>
      <c r="AE30" t="str">
        <f ca="1">IFERROR(__xludf.DUMMYFUNCTION("VLOOKUP($D318,IMPORTRANGE(""1F5N2lheBqU_ssv2fEg7XSiyl0_Jtf24RQubw3IWp7fc"",""'LC-2 BOM'!C2:AF1000""),AB$1,FALSE)"),"#N/A")</f>
        <v>#N/A</v>
      </c>
      <c r="AF30" t="str">
        <f ca="1">IFERROR(__xludf.DUMMYFUNCTION("VLOOKUP($D318,IMPORTRANGE(""1F5N2lheBqU_ssv2fEg7XSiyl0_Jtf24RQubw3IWp7fc"",""'LC-2 BOM'!C2:AF1000""),AB$1,FALSE)"),"#N/A")</f>
        <v>#N/A</v>
      </c>
      <c r="AG30" t="str">
        <f ca="1">IFERROR(__xludf.DUMMYFUNCTION("VLOOKUP($D318,IMPORTRANGE(""1F5N2lheBqU_ssv2fEg7XSiyl0_Jtf24RQubw3IWp7fc"",""'LC-2 BOM'!C2:AF1000""),AB$1,FALSE)"),"#N/A")</f>
        <v>#N/A</v>
      </c>
      <c r="AH30" t="str">
        <f ca="1">IFERROR(__xludf.DUMMYFUNCTION("VLOOKUP($D318,IMPORTRANGE(""1F5N2lheBqU_ssv2fEg7XSiyl0_Jtf24RQubw3IWp7fc"",""'LC-2 BOM'!C2:AF1000""),AB$1,FALSE)"),"#N/A")</f>
        <v>#N/A</v>
      </c>
      <c r="AI30" t="str">
        <f ca="1">IFERROR(__xludf.DUMMYFUNCTION("VLOOKUP($D318,IMPORTRANGE(""1F5N2lheBqU_ssv2fEg7XSiyl0_Jtf24RQubw3IWp7fc"",""'LC-2 BOM'!C2:AF1000""),AB$1,FALSE)"),"#N/A")</f>
        <v>#N/A</v>
      </c>
      <c r="AJ30" t="str">
        <f ca="1">IFERROR(__xludf.DUMMYFUNCTION("VLOOKUP($D318,IMPORTRANGE(""1F5N2lheBqU_ssv2fEg7XSiyl0_Jtf24RQubw3IWp7fc"",""'LC-2 BOM'!C2:AF1000""),AB$1,FALSE)"),"#N/A")</f>
        <v>#N/A</v>
      </c>
      <c r="AK30" t="str">
        <f ca="1">IFERROR(__xludf.DUMMYFUNCTION("VLOOKUP($D318,IMPORTRANGE(""1F5N2lheBqU_ssv2fEg7XSiyl0_Jtf24RQubw3IWp7fc"",""'LC-2 BOM'!C2:AF1000""),AB$1,FALSE)"),"#N/A")</f>
        <v>#N/A</v>
      </c>
      <c r="AL30" t="str">
        <f ca="1">IFERROR(__xludf.DUMMYFUNCTION("VLOOKUP($D318,IMPORTRANGE(""1F5N2lheBqU_ssv2fEg7XSiyl0_Jtf24RQubw3IWp7fc"",""'LC-2 BOM'!C2:AF1000""),AB$1,FALSE)"),"#N/A")</f>
        <v>#N/A</v>
      </c>
      <c r="AM30" t="str">
        <f ca="1">IFERROR(__xludf.DUMMYFUNCTION("VLOOKUP($D318,IMPORTRANGE(""1F5N2lheBqU_ssv2fEg7XSiyl0_Jtf24RQubw3IWp7fc"",""'LC-2 BOM'!C2:AF1000""),AB$1,FALSE)"),"#N/A")</f>
        <v>#N/A</v>
      </c>
      <c r="AN30" t="str">
        <f ca="1">IFERROR(__xludf.DUMMYFUNCTION("VLOOKUP($D318,IMPORTRANGE(""1F5N2lheBqU_ssv2fEg7XSiyl0_Jtf24RQubw3IWp7fc"",""'LC-2 BOM'!C2:AF1000""),AB$1,FALSE)"),"#N/A")</f>
        <v>#N/A</v>
      </c>
      <c r="AO30" t="str">
        <f ca="1">IFERROR(__xludf.DUMMYFUNCTION("VLOOKUP($D318,IMPORTRANGE(""1F5N2lheBqU_ssv2fEg7XSiyl0_Jtf24RQubw3IWp7fc"",""'LC-2 BOM'!C2:AF1000""),AB$1,FALSE)"),"#N/A")</f>
        <v>#N/A</v>
      </c>
      <c r="AP30" t="str">
        <f ca="1">IFERROR(__xludf.DUMMYFUNCTION("VLOOKUP($D318,IMPORTRANGE(""1F5N2lheBqU_ssv2fEg7XSiyl0_Jtf24RQubw3IWp7fc"",""'LC-2 BOM'!C2:AF1000""),AB$1,FALSE)"),"#N/A")</f>
        <v>#N/A</v>
      </c>
      <c r="AQ30" t="str">
        <f ca="1">IFERROR(__xludf.DUMMYFUNCTION("VLOOKUP($D318,IMPORTRANGE(""1F5N2lheBqU_ssv2fEg7XSiyl0_Jtf24RQubw3IWp7fc"",""'LC-2 BOM'!C2:AF1000""),AB$1,FALSE)"),"#N/A")</f>
        <v>#N/A</v>
      </c>
      <c r="AR30" t="str">
        <f ca="1">IFERROR(__xludf.DUMMYFUNCTION("VLOOKUP($D318,IMPORTRANGE(""1F5N2lheBqU_ssv2fEg7XSiyl0_Jtf24RQubw3IWp7fc"",""'LC-2 BOM'!C2:AF1000""),AB$1,FALSE)"),"#N/A")</f>
        <v>#N/A</v>
      </c>
      <c r="AS30" t="str">
        <f ca="1">IFERROR(__xludf.DUMMYFUNCTION("VLOOKUP($D318,IMPORTRANGE(""1F5N2lheBqU_ssv2fEg7XSiyl0_Jtf24RQubw3IWp7fc"",""'LC-2 BOM'!C2:AF1000""),AB$1,FALSE)"),"#N/A")</f>
        <v>#N/A</v>
      </c>
      <c r="AT30" t="str">
        <f ca="1">IFERROR(__xludf.DUMMYFUNCTION("VLOOKUP($D318,IMPORTRANGE(""1F5N2lheBqU_ssv2fEg7XSiyl0_Jtf24RQubw3IWp7fc"",""'LC-2 BOM'!C2:AF1000""),AB$1,FALSE)"),"#N/A")</f>
        <v>#N/A</v>
      </c>
      <c r="AU30" t="str">
        <f ca="1">IFERROR(__xludf.DUMMYFUNCTION("VLOOKUP($D318,IMPORTRANGE(""1F5N2lheBqU_ssv2fEg7XSiyl0_Jtf24RQubw3IWp7fc"",""'LC-2 BOM'!C2:AF1000""),AB$1,FALSE)"),"#N/A")</f>
        <v>#N/A</v>
      </c>
      <c r="AV30" t="str">
        <f ca="1">IFERROR(__xludf.DUMMYFUNCTION("VLOOKUP($D318,IMPORTRANGE(""1F5N2lheBqU_ssv2fEg7XSiyl0_Jtf24RQubw3IWp7fc"",""'LC-2 BOM'!C2:AF1000""),AB$1,FALSE)"),"#N/A")</f>
        <v>#N/A</v>
      </c>
      <c r="AW30" t="str">
        <f ca="1">IFERROR(__xludf.DUMMYFUNCTION("VLOOKUP($D318,IMPORTRANGE(""1F5N2lheBqU_ssv2fEg7XSiyl0_Jtf24RQubw3IWp7fc"",""'LC-2 BOM'!C2:AF1000""),AB$1,FALSE)"),"#N/A")</f>
        <v>#N/A</v>
      </c>
      <c r="AX30" t="str">
        <f ca="1">IFERROR(__xludf.DUMMYFUNCTION("VLOOKUP($D318,IMPORTRANGE(""1F5N2lheBqU_ssv2fEg7XSiyl0_Jtf24RQubw3IWp7fc"",""'LC-2 BOM'!C2:AF1000""),AB$1,FALSE)"),"#N/A")</f>
        <v>#N/A</v>
      </c>
      <c r="AY30" t="str">
        <f ca="1">IFERROR(__xludf.DUMMYFUNCTION("VLOOKUP($D318,IMPORTRANGE(""1F5N2lheBqU_ssv2fEg7XSiyl0_Jtf24RQubw3IWp7fc"",""'LC-2 BOM'!C2:AF1000""),AB$1,FALSE)"),"#N/A")</f>
        <v>#N/A</v>
      </c>
      <c r="AZ30" t="str">
        <f ca="1">IFERROR(__xludf.DUMMYFUNCTION("VLOOKUP($D318,IMPORTRANGE(""1F5N2lheBqU_ssv2fEg7XSiyl0_Jtf24RQubw3IWp7fc"",""'LC-2 BOM'!C2:AF1000""),AB$1,FALSE)"),"#N/A")</f>
        <v>#N/A</v>
      </c>
      <c r="BA30" t="str">
        <f ca="1">IFERROR(__xludf.DUMMYFUNCTION("VLOOKUP($D318,IMPORTRANGE(""1F5N2lheBqU_ssv2fEg7XSiyl0_Jtf24RQubw3IWp7fc"",""'LC-2 BOM'!C2:AF1000""),AB$1,FALSE)"),"#N/A")</f>
        <v>#N/A</v>
      </c>
    </row>
    <row r="31" spans="1:53" ht="13" x14ac:dyDescent="0.15">
      <c r="A31" t="str">
        <f t="shared" si="1"/>
        <v>KF-KI-VSD-SPD-296</v>
      </c>
      <c r="B31">
        <v>296</v>
      </c>
      <c r="C31" t="s">
        <v>127</v>
      </c>
      <c r="D31" t="s">
        <v>128</v>
      </c>
      <c r="E31" t="s">
        <v>50</v>
      </c>
      <c r="F31" t="s">
        <v>51</v>
      </c>
      <c r="G31" t="s">
        <v>120</v>
      </c>
      <c r="H31" t="s">
        <v>116</v>
      </c>
      <c r="I31" t="str">
        <f t="shared" si="2"/>
        <v>C3</v>
      </c>
      <c r="J31" t="str">
        <f>VLOOKUP(I31,'[1]REF - Interface Cards'!$F$2:$G$11,2,FALSE)</f>
        <v>CB7</v>
      </c>
      <c r="K31">
        <f t="shared" si="3"/>
        <v>2</v>
      </c>
      <c r="L31" t="s">
        <v>117</v>
      </c>
      <c r="M31">
        <v>1</v>
      </c>
      <c r="N31" t="s">
        <v>55</v>
      </c>
      <c r="O31" t="s">
        <v>56</v>
      </c>
      <c r="P31" t="s">
        <v>57</v>
      </c>
      <c r="Q31" t="s">
        <v>58</v>
      </c>
      <c r="R31" t="s">
        <v>121</v>
      </c>
      <c r="S31" t="s">
        <v>122</v>
      </c>
      <c r="V31" t="b">
        <v>0</v>
      </c>
      <c r="W31" t="str">
        <f t="shared" si="0"/>
        <v>AO5:00</v>
      </c>
      <c r="X31" t="str">
        <f ca="1">IFERROR(__xludf.DUMMYFUNCTION("VLOOKUP($D119,IMPORTRANGE(""1F5N2lheBqU_ssv2fEg7XSiyl0_Jtf24RQubw3IWp7fc"",""'LC-2 BOM'!C2:AF1000""),X$1,FALSE)"),"05C360")</f>
        <v>05C360</v>
      </c>
      <c r="Y31" t="str">
        <f ca="1">IFERROR(__xludf.DUMMYFUNCTION("VLOOKUP($D291,IMPORTRANGE(""1F5N2lheBqU_ssv2fEg7XSiyl0_Jtf24RQubw3IWp7fc"",""'LC-2 BOM'!C2:AF900""),Y$1,FALSE)"),"#N/A")</f>
        <v>#N/A</v>
      </c>
      <c r="Z31" t="str">
        <f ca="1">IFERROR(__xludf.DUMMYFUNCTION("VLOOKUP($D291,IMPORTRANGE(""1F5N2lheBqU_ssv2fEg7XSiyl0_Jtf24RQubw3IWp7fc"",""'LC-2 BOM'!C2:AF900""),Y$1,FALSE)"),"#N/A")</f>
        <v>#N/A</v>
      </c>
      <c r="AA31" t="str">
        <f ca="1">IFERROR(__xludf.DUMMYFUNCTION("VLOOKUP($D291,IMPORTRANGE(""1F5N2lheBqU_ssv2fEg7XSiyl0_Jtf24RQubw3IWp7fc"",""'LC-2 BOM'!C2:AF900""),Y$1,FALSE)"),"#N/A")</f>
        <v>#N/A</v>
      </c>
      <c r="AB31" t="str">
        <f ca="1">IFERROR(__xludf.DUMMYFUNCTION("VLOOKUP($D291,IMPORTRANGE(""1F5N2lheBqU_ssv2fEg7XSiyl0_Jtf24RQubw3IWp7fc"",""'LC-2 BOM'!C2:AF1000""),AB$1,FALSE)"),"#N/A")</f>
        <v>#N/A</v>
      </c>
      <c r="AC31" t="str">
        <f ca="1">IFERROR(__xludf.DUMMYFUNCTION("VLOOKUP($D291,IMPORTRANGE(""1F5N2lheBqU_ssv2fEg7XSiyl0_Jtf24RQubw3IWp7fc"",""'LC-2 BOM'!C2:AF1000""),AB$1,FALSE)"),"#N/A")</f>
        <v>#N/A</v>
      </c>
      <c r="AD31" t="str">
        <f ca="1">IFERROR(__xludf.DUMMYFUNCTION("VLOOKUP($D291,IMPORTRANGE(""1F5N2lheBqU_ssv2fEg7XSiyl0_Jtf24RQubw3IWp7fc"",""'LC-2 BOM'!C2:AF1000""),AB$1,FALSE)"),"#N/A")</f>
        <v>#N/A</v>
      </c>
      <c r="AE31" t="str">
        <f ca="1">IFERROR(__xludf.DUMMYFUNCTION("VLOOKUP($D291,IMPORTRANGE(""1F5N2lheBqU_ssv2fEg7XSiyl0_Jtf24RQubw3IWp7fc"",""'LC-2 BOM'!C2:AF1000""),AB$1,FALSE)"),"#N/A")</f>
        <v>#N/A</v>
      </c>
      <c r="AF31" t="str">
        <f ca="1">IFERROR(__xludf.DUMMYFUNCTION("VLOOKUP($D291,IMPORTRANGE(""1F5N2lheBqU_ssv2fEg7XSiyl0_Jtf24RQubw3IWp7fc"",""'LC-2 BOM'!C2:AF1000""),AB$1,FALSE)"),"#N/A")</f>
        <v>#N/A</v>
      </c>
      <c r="AG31" t="str">
        <f ca="1">IFERROR(__xludf.DUMMYFUNCTION("VLOOKUP($D291,IMPORTRANGE(""1F5N2lheBqU_ssv2fEg7XSiyl0_Jtf24RQubw3IWp7fc"",""'LC-2 BOM'!C2:AF1000""),AB$1,FALSE)"),"#N/A")</f>
        <v>#N/A</v>
      </c>
      <c r="AH31" t="str">
        <f ca="1">IFERROR(__xludf.DUMMYFUNCTION("VLOOKUP($D291,IMPORTRANGE(""1F5N2lheBqU_ssv2fEg7XSiyl0_Jtf24RQubw3IWp7fc"",""'LC-2 BOM'!C2:AF1000""),AB$1,FALSE)"),"#N/A")</f>
        <v>#N/A</v>
      </c>
      <c r="AI31" t="str">
        <f ca="1">IFERROR(__xludf.DUMMYFUNCTION("VLOOKUP($D291,IMPORTRANGE(""1F5N2lheBqU_ssv2fEg7XSiyl0_Jtf24RQubw3IWp7fc"",""'LC-2 BOM'!C2:AF1000""),AB$1,FALSE)"),"#N/A")</f>
        <v>#N/A</v>
      </c>
      <c r="AJ31" t="str">
        <f ca="1">IFERROR(__xludf.DUMMYFUNCTION("VLOOKUP($D291,IMPORTRANGE(""1F5N2lheBqU_ssv2fEg7XSiyl0_Jtf24RQubw3IWp7fc"",""'LC-2 BOM'!C2:AF1000""),AB$1,FALSE)"),"#N/A")</f>
        <v>#N/A</v>
      </c>
      <c r="AK31" t="str">
        <f ca="1">IFERROR(__xludf.DUMMYFUNCTION("VLOOKUP($D291,IMPORTRANGE(""1F5N2lheBqU_ssv2fEg7XSiyl0_Jtf24RQubw3IWp7fc"",""'LC-2 BOM'!C2:AF1000""),AB$1,FALSE)"),"#N/A")</f>
        <v>#N/A</v>
      </c>
      <c r="AL31" t="str">
        <f ca="1">IFERROR(__xludf.DUMMYFUNCTION("VLOOKUP($D291,IMPORTRANGE(""1F5N2lheBqU_ssv2fEg7XSiyl0_Jtf24RQubw3IWp7fc"",""'LC-2 BOM'!C2:AF1000""),AB$1,FALSE)"),"#N/A")</f>
        <v>#N/A</v>
      </c>
      <c r="AM31" t="str">
        <f ca="1">IFERROR(__xludf.DUMMYFUNCTION("VLOOKUP($D291,IMPORTRANGE(""1F5N2lheBqU_ssv2fEg7XSiyl0_Jtf24RQubw3IWp7fc"",""'LC-2 BOM'!C2:AF1000""),AB$1,FALSE)"),"#N/A")</f>
        <v>#N/A</v>
      </c>
      <c r="AN31" t="str">
        <f ca="1">IFERROR(__xludf.DUMMYFUNCTION("VLOOKUP($D291,IMPORTRANGE(""1F5N2lheBqU_ssv2fEg7XSiyl0_Jtf24RQubw3IWp7fc"",""'LC-2 BOM'!C2:AF1000""),AB$1,FALSE)"),"#N/A")</f>
        <v>#N/A</v>
      </c>
      <c r="AO31" t="str">
        <f ca="1">IFERROR(__xludf.DUMMYFUNCTION("VLOOKUP($D291,IMPORTRANGE(""1F5N2lheBqU_ssv2fEg7XSiyl0_Jtf24RQubw3IWp7fc"",""'LC-2 BOM'!C2:AF1000""),AB$1,FALSE)"),"#N/A")</f>
        <v>#N/A</v>
      </c>
      <c r="AP31" t="str">
        <f ca="1">IFERROR(__xludf.DUMMYFUNCTION("VLOOKUP($D291,IMPORTRANGE(""1F5N2lheBqU_ssv2fEg7XSiyl0_Jtf24RQubw3IWp7fc"",""'LC-2 BOM'!C2:AF1000""),AB$1,FALSE)"),"#N/A")</f>
        <v>#N/A</v>
      </c>
      <c r="AQ31" t="str">
        <f ca="1">IFERROR(__xludf.DUMMYFUNCTION("VLOOKUP($D291,IMPORTRANGE(""1F5N2lheBqU_ssv2fEg7XSiyl0_Jtf24RQubw3IWp7fc"",""'LC-2 BOM'!C2:AF1000""),AB$1,FALSE)"),"#N/A")</f>
        <v>#N/A</v>
      </c>
      <c r="AR31" t="str">
        <f ca="1">IFERROR(__xludf.DUMMYFUNCTION("VLOOKUP($D291,IMPORTRANGE(""1F5N2lheBqU_ssv2fEg7XSiyl0_Jtf24RQubw3IWp7fc"",""'LC-2 BOM'!C2:AF1000""),AB$1,FALSE)"),"#N/A")</f>
        <v>#N/A</v>
      </c>
      <c r="AS31" t="str">
        <f ca="1">IFERROR(__xludf.DUMMYFUNCTION("VLOOKUP($D291,IMPORTRANGE(""1F5N2lheBqU_ssv2fEg7XSiyl0_Jtf24RQubw3IWp7fc"",""'LC-2 BOM'!C2:AF1000""),AB$1,FALSE)"),"#N/A")</f>
        <v>#N/A</v>
      </c>
      <c r="AT31" t="str">
        <f ca="1">IFERROR(__xludf.DUMMYFUNCTION("VLOOKUP($D291,IMPORTRANGE(""1F5N2lheBqU_ssv2fEg7XSiyl0_Jtf24RQubw3IWp7fc"",""'LC-2 BOM'!C2:AF1000""),AB$1,FALSE)"),"#N/A")</f>
        <v>#N/A</v>
      </c>
      <c r="AU31" t="str">
        <f ca="1">IFERROR(__xludf.DUMMYFUNCTION("VLOOKUP($D291,IMPORTRANGE(""1F5N2lheBqU_ssv2fEg7XSiyl0_Jtf24RQubw3IWp7fc"",""'LC-2 BOM'!C2:AF1000""),AB$1,FALSE)"),"#N/A")</f>
        <v>#N/A</v>
      </c>
      <c r="AV31" t="str">
        <f ca="1">IFERROR(__xludf.DUMMYFUNCTION("VLOOKUP($D291,IMPORTRANGE(""1F5N2lheBqU_ssv2fEg7XSiyl0_Jtf24RQubw3IWp7fc"",""'LC-2 BOM'!C2:AF1000""),AB$1,FALSE)"),"#N/A")</f>
        <v>#N/A</v>
      </c>
      <c r="AW31" t="str">
        <f ca="1">IFERROR(__xludf.DUMMYFUNCTION("VLOOKUP($D291,IMPORTRANGE(""1F5N2lheBqU_ssv2fEg7XSiyl0_Jtf24RQubw3IWp7fc"",""'LC-2 BOM'!C2:AF1000""),AB$1,FALSE)"),"#N/A")</f>
        <v>#N/A</v>
      </c>
      <c r="AX31" t="str">
        <f ca="1">IFERROR(__xludf.DUMMYFUNCTION("VLOOKUP($D291,IMPORTRANGE(""1F5N2lheBqU_ssv2fEg7XSiyl0_Jtf24RQubw3IWp7fc"",""'LC-2 BOM'!C2:AF1000""),AB$1,FALSE)"),"#N/A")</f>
        <v>#N/A</v>
      </c>
      <c r="AY31" t="str">
        <f ca="1">IFERROR(__xludf.DUMMYFUNCTION("VLOOKUP($D291,IMPORTRANGE(""1F5N2lheBqU_ssv2fEg7XSiyl0_Jtf24RQubw3IWp7fc"",""'LC-2 BOM'!C2:AF1000""),AB$1,FALSE)"),"#N/A")</f>
        <v>#N/A</v>
      </c>
      <c r="AZ31" t="str">
        <f ca="1">IFERROR(__xludf.DUMMYFUNCTION("VLOOKUP($D291,IMPORTRANGE(""1F5N2lheBqU_ssv2fEg7XSiyl0_Jtf24RQubw3IWp7fc"",""'LC-2 BOM'!C2:AF1000""),AB$1,FALSE)"),"#N/A")</f>
        <v>#N/A</v>
      </c>
      <c r="BA31" t="str">
        <f ca="1">IFERROR(__xludf.DUMMYFUNCTION("VLOOKUP($D291,IMPORTRANGE(""1F5N2lheBqU_ssv2fEg7XSiyl0_Jtf24RQubw3IWp7fc"",""'LC-2 BOM'!C2:AF1000""),AB$1,FALSE)"),"#N/A")</f>
        <v>#N/A</v>
      </c>
    </row>
    <row r="32" spans="1:53" ht="13" x14ac:dyDescent="0.15">
      <c r="A32" t="e">
        <f t="shared" si="1"/>
        <v>#N/A</v>
      </c>
      <c r="B32">
        <v>465</v>
      </c>
      <c r="C32" t="s">
        <v>129</v>
      </c>
      <c r="D32" t="s">
        <v>130</v>
      </c>
      <c r="E32" t="s">
        <v>50</v>
      </c>
      <c r="F32" t="s">
        <v>131</v>
      </c>
      <c r="G32" t="s">
        <v>132</v>
      </c>
      <c r="H32" t="s">
        <v>133</v>
      </c>
      <c r="I32" t="e">
        <f t="shared" si="2"/>
        <v>#N/A</v>
      </c>
      <c r="J32" t="e">
        <f>VLOOKUP(I32,'[1]REF - Interface Cards'!$F$2:$G$11,2,FALSE)</f>
        <v>#N/A</v>
      </c>
      <c r="K32" t="e">
        <f t="shared" si="3"/>
        <v>#N/A</v>
      </c>
      <c r="O32" t="s">
        <v>56</v>
      </c>
      <c r="P32" t="s">
        <v>56</v>
      </c>
      <c r="V32" t="b">
        <v>0</v>
      </c>
      <c r="W32" t="str">
        <f t="shared" si="0"/>
        <v>:</v>
      </c>
      <c r="X32" t="str">
        <f ca="1">IFERROR(__xludf.DUMMYFUNCTION("VLOOKUP($D475,IMPORTRANGE(""1F5N2lheBqU_ssv2fEg7XSiyl0_Jtf24RQubw3IWp7fc"",""'LC-2 BOM'!C2:AF1000""),X$1,FALSE)"),"04C706")</f>
        <v>04C706</v>
      </c>
      <c r="Y32" t="str">
        <f ca="1">IFERROR(__xludf.DUMMYFUNCTION("VLOOKUP($D720,IMPORTRANGE(""1zGeY54V42y3h6ga3LEauokEcjIAfHuNXKCYKLfLWtMI"",""'LC-2 BOM'!C2:AF900""),Y$1,FALSE)"),"Flow Meter")</f>
        <v>Flow Meter</v>
      </c>
      <c r="Z32" t="str">
        <f ca="1">IFERROR(__xludf.DUMMYFUNCTION("VLOOKUP($D720,IMPORTRANGE(""1zGeY54V42y3h6ga3LEauokEcjIAfHuNXKCYKLfLWtMI"",""'LC-2 BOM'!C2:AF900""),Y$1,FALSE)"),"Flow Meter")</f>
        <v>Flow Meter</v>
      </c>
      <c r="AA32" t="str">
        <f ca="1">IFERROR(__xludf.DUMMYFUNCTION("VLOOKUP($D720,IMPORTRANGE(""1zGeY54V42y3h6ga3LEauokEcjIAfHuNXKCYKLfLWtMI"",""'LC-2 BOM'!C2:AF900""),Y$1,FALSE)"),"Flow Meter")</f>
        <v>Flow Meter</v>
      </c>
      <c r="AB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C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D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E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F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G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H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I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J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K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L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M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N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O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P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Q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R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S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T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U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V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W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X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Y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Z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BA32" t="str">
        <f ca="1">IFERROR(__xludf.DUMMYFUNCTION("VLOOKUP($D720,IMPORTRANGE(""1F5N2lheBqU_ssv2fEg7XSiyl0_Jtf24RQubw3IWp7fc"",""'LC-2 BOM'!C2:AF1000""),AB$1,FALSE)"),"WFF LC-2 Kero (D60) - MP-108")</f>
        <v>WFF LC-2 Kero (D60) - MP-108</v>
      </c>
    </row>
    <row r="33" spans="1:53" ht="13" x14ac:dyDescent="0.15">
      <c r="A33" t="e">
        <f t="shared" si="1"/>
        <v>#N/A</v>
      </c>
      <c r="B33">
        <v>525</v>
      </c>
      <c r="C33" t="s">
        <v>134</v>
      </c>
      <c r="D33" t="s">
        <v>135</v>
      </c>
      <c r="E33" t="s">
        <v>50</v>
      </c>
      <c r="F33" t="s">
        <v>85</v>
      </c>
      <c r="G33" t="s">
        <v>136</v>
      </c>
      <c r="H33" t="s">
        <v>133</v>
      </c>
      <c r="I33" t="e">
        <f t="shared" si="2"/>
        <v>#N/A</v>
      </c>
      <c r="J33" t="e">
        <f>VLOOKUP(I33,'[1]REF - Interface Cards'!$F$2:$G$11,2,FALSE)</f>
        <v>#N/A</v>
      </c>
      <c r="K33" t="e">
        <f t="shared" si="3"/>
        <v>#N/A</v>
      </c>
      <c r="O33" t="s">
        <v>56</v>
      </c>
      <c r="P33" t="s">
        <v>85</v>
      </c>
      <c r="V33" t="b">
        <v>0</v>
      </c>
      <c r="W33" t="str">
        <f t="shared" si="0"/>
        <v>:</v>
      </c>
      <c r="X33" t="str">
        <f ca="1">IFERROR(__xludf.DUMMYFUNCTION("VLOOKUP($D475,IMPORTRANGE(""1F5N2lheBqU_ssv2fEg7XSiyl0_Jtf24RQubw3IWp7fc"",""'LC-2 BOM'!C2:AF1000""),X$1,FALSE)"),"04C706")</f>
        <v>04C706</v>
      </c>
      <c r="Y33" t="str">
        <f ca="1">IFERROR(__xludf.DUMMYFUNCTION("VLOOKUP($D724,IMPORTRANGE(""1F5N2lheBqU_ssv2fEg7XSiyl0_Jtf24RQubw3IWp7fc"",""'LC-2 BOM'!C2:AF900""),Y$1,FALSE)"),"Hygrometer")</f>
        <v>Hygrometer</v>
      </c>
      <c r="Z33" t="str">
        <f ca="1">IFERROR(__xludf.DUMMYFUNCTION("VLOOKUP($D724,IMPORTRANGE(""1F5N2lheBqU_ssv2fEg7XSiyl0_Jtf24RQubw3IWp7fc"",""'LC-2 BOM'!C2:AF900""),Y$1,FALSE)"),"Hygrometer")</f>
        <v>Hygrometer</v>
      </c>
      <c r="AA33" t="str">
        <f ca="1">IFERROR(__xludf.DUMMYFUNCTION("VLOOKUP($D724,IMPORTRANGE(""1F5N2lheBqU_ssv2fEg7XSiyl0_Jtf24RQubw3IWp7fc"",""'LC-2 BOM'!C2:AF900""),Y$1,FALSE)"),"Hygrometer")</f>
        <v>Hygrometer</v>
      </c>
      <c r="AB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C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D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E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F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G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H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I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J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K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L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M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N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O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P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Q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R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S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T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U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V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W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X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Y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Z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BA33" t="str">
        <f ca="1">IFERROR(__xludf.DUMMYFUNCTION("VLOOKUP($D724,IMPORTRANGE(""1F5N2lheBqU_ssv2fEg7XSiyl0_Jtf24RQubw3IWp7fc"",""'LC-2 BOM'!C2:AF1000""),AB$1,FALSE)"),"WFF LC-2 Kero (D60) - MP-108")</f>
        <v>WFF LC-2 Kero (D60) - MP-108</v>
      </c>
    </row>
    <row r="34" spans="1:53" ht="13" x14ac:dyDescent="0.15">
      <c r="A34" t="e">
        <f t="shared" si="1"/>
        <v>#N/A</v>
      </c>
      <c r="B34">
        <v>526</v>
      </c>
      <c r="C34" t="s">
        <v>137</v>
      </c>
      <c r="D34" t="s">
        <v>138</v>
      </c>
      <c r="E34" t="s">
        <v>50</v>
      </c>
      <c r="F34" t="s">
        <v>51</v>
      </c>
      <c r="G34" t="s">
        <v>136</v>
      </c>
      <c r="H34" t="s">
        <v>133</v>
      </c>
      <c r="I34" t="e">
        <f t="shared" ref="I34:I65" si="4">VLOOKUP(L34,InterfaceCards,2,FALSE)</f>
        <v>#N/A</v>
      </c>
      <c r="J34" t="e">
        <f>VLOOKUP(I34,'[1]REF - Interface Cards'!$F$2:$G$11,2,FALSE)</f>
        <v>#N/A</v>
      </c>
      <c r="K34" t="e">
        <f t="shared" ref="K34:K65" si="5">VLOOKUP(L34,InterfaceCards,3,FALSE)</f>
        <v>#N/A</v>
      </c>
      <c r="O34" t="s">
        <v>56</v>
      </c>
      <c r="P34" t="s">
        <v>73</v>
      </c>
      <c r="V34" t="b">
        <v>0</v>
      </c>
      <c r="W34" t="str">
        <f t="shared" si="0"/>
        <v>:</v>
      </c>
      <c r="X34" t="str">
        <f ca="1">IFERROR(__xludf.DUMMYFUNCTION("VLOOKUP($D475,IMPORTRANGE(""1F5N2lheBqU_ssv2fEg7XSiyl0_Jtf24RQubw3IWp7fc"",""'LC-2 BOM'!C2:AF1000""),X$1,FALSE)"),"04C706")</f>
        <v>04C706</v>
      </c>
      <c r="Y34" t="str">
        <f ca="1">IFERROR(__xludf.DUMMYFUNCTION("VLOOKUP($D725,IMPORTRANGE(""1zGeY54V42y3h6ga3LEauokEcjIAfHuNXKCYKLfLWtMI"",""'LC-2 BOM'!C2:AF900""),Y$1,FALSE)"),"Hygrometer")</f>
        <v>Hygrometer</v>
      </c>
      <c r="Z34" t="str">
        <f ca="1">IFERROR(__xludf.DUMMYFUNCTION("VLOOKUP($D725,IMPORTRANGE(""1zGeY54V42y3h6ga3LEauokEcjIAfHuNXKCYKLfLWtMI"",""'LC-2 BOM'!C2:AF900""),Y$1,FALSE)"),"Hygrometer")</f>
        <v>Hygrometer</v>
      </c>
      <c r="AA34" t="str">
        <f ca="1">IFERROR(__xludf.DUMMYFUNCTION("VLOOKUP($D725,IMPORTRANGE(""1zGeY54V42y3h6ga3LEauokEcjIAfHuNXKCYKLfLWtMI"",""'LC-2 BOM'!C2:AF900""),Y$1,FALSE)"),"Hygrometer")</f>
        <v>Hygrometer</v>
      </c>
      <c r="AB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C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D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E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F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G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H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I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J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K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L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M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N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O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P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Q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R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S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T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U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V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W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X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Y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Z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BA34" t="str">
        <f ca="1">IFERROR(__xludf.DUMMYFUNCTION("VLOOKUP($D725,IMPORTRANGE(""1F5N2lheBqU_ssv2fEg7XSiyl0_Jtf24RQubw3IWp7fc"",""'LC-2 BOM'!C2:AF1000""),AB$1,FALSE)"),"WFF LC-2 Kero (D60) - MP-108")</f>
        <v>WFF LC-2 Kero (D60) - MP-108</v>
      </c>
    </row>
    <row r="35" spans="1:53" ht="13" x14ac:dyDescent="0.15">
      <c r="A35" t="str">
        <f t="shared" si="1"/>
        <v>KF-KI-PRS-Ps-298</v>
      </c>
      <c r="B35">
        <v>298</v>
      </c>
      <c r="C35" t="s">
        <v>139</v>
      </c>
      <c r="D35" t="s">
        <v>140</v>
      </c>
      <c r="E35" t="s">
        <v>50</v>
      </c>
      <c r="F35" t="s">
        <v>51</v>
      </c>
      <c r="G35" t="s">
        <v>141</v>
      </c>
      <c r="H35" t="s">
        <v>111</v>
      </c>
      <c r="I35" t="str">
        <f t="shared" si="4"/>
        <v>C3</v>
      </c>
      <c r="J35" t="str">
        <f>VLOOKUP(I35,'[1]REF - Interface Cards'!$F$2:$G$11,2,FALSE)</f>
        <v>CB7</v>
      </c>
      <c r="K35">
        <f t="shared" si="5"/>
        <v>1</v>
      </c>
      <c r="L35" t="s">
        <v>112</v>
      </c>
      <c r="M35">
        <v>2</v>
      </c>
      <c r="N35" t="s">
        <v>68</v>
      </c>
      <c r="O35" t="s">
        <v>56</v>
      </c>
      <c r="P35" t="s">
        <v>57</v>
      </c>
      <c r="Q35" t="s">
        <v>58</v>
      </c>
      <c r="R35" t="s">
        <v>142</v>
      </c>
      <c r="S35" t="s">
        <v>143</v>
      </c>
      <c r="V35" t="b">
        <v>0</v>
      </c>
      <c r="W35" t="str">
        <f t="shared" si="0"/>
        <v>AI12:01</v>
      </c>
      <c r="X35" t="str">
        <f ca="1">IFERROR(__xludf.DUMMYFUNCTION("VLOOKUP($D119,IMPORTRANGE(""1F5N2lheBqU_ssv2fEg7XSiyl0_Jtf24RQubw3IWp7fc"",""'LC-2 BOM'!C2:AF1000""),X$1,FALSE)"),"05C360")</f>
        <v>05C360</v>
      </c>
      <c r="Y35" t="str">
        <f ca="1">IFERROR(__xludf.DUMMYFUNCTION("VLOOKUP($D286,IMPORTRANGE(""1zGeY54V42y3h6ga3LEauokEcjIAfHuNXKCYKLfLWtMI"",""'LC-2 BOM'!C2:AF900""),Y$1,FALSE)"),"Pressure Transducer")</f>
        <v>Pressure Transducer</v>
      </c>
      <c r="Z35" t="str">
        <f ca="1">IFERROR(__xludf.DUMMYFUNCTION("VLOOKUP($D286,IMPORTRANGE(""1zGeY54V42y3h6ga3LEauokEcjIAfHuNXKCYKLfLWtMI"",""'LC-2 BOM'!C2:AF900""),Y$1,FALSE)"),"Pressure Transducer")</f>
        <v>Pressure Transducer</v>
      </c>
      <c r="AA35" t="str">
        <f ca="1">IFERROR(__xludf.DUMMYFUNCTION("VLOOKUP($D286,IMPORTRANGE(""1zGeY54V42y3h6ga3LEauokEcjIAfHuNXKCYKLfLWtMI"",""'LC-2 BOM'!C2:AF900""),Y$1,FALSE)"),"Pressure Transducer")</f>
        <v>Pressure Transducer</v>
      </c>
      <c r="AB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C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D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E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F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G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H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I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J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K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L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M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N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O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P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Q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R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S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T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U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V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W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X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Y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Z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BA35" t="str">
        <f ca="1">IFERROR(__xludf.DUMMYFUNCTION("VLOOKUP($D286,IMPORTRANGE(""1F5N2lheBqU_ssv2fEg7XSiyl0_Jtf24RQubw3IWp7fc"",""'LC-2 BOM'!C2:AF1000""),AB$1,FALSE)"),"WFF LC-2 Kero (D60) - MP-108")</f>
        <v>WFF LC-2 Kero (D60) - MP-108</v>
      </c>
    </row>
    <row r="36" spans="1:53" ht="13" x14ac:dyDescent="0.15">
      <c r="A36" t="str">
        <f t="shared" si="1"/>
        <v>KF-KC-PRS-Ps-299</v>
      </c>
      <c r="B36">
        <v>299</v>
      </c>
      <c r="C36" t="s">
        <v>144</v>
      </c>
      <c r="D36" t="s">
        <v>145</v>
      </c>
      <c r="E36" t="s">
        <v>50</v>
      </c>
      <c r="F36" t="s">
        <v>85</v>
      </c>
      <c r="G36" t="s">
        <v>141</v>
      </c>
      <c r="H36" t="s">
        <v>111</v>
      </c>
      <c r="I36" t="str">
        <f t="shared" si="4"/>
        <v>C3</v>
      </c>
      <c r="J36" t="str">
        <f>VLOOKUP(I36,'[1]REF - Interface Cards'!$F$2:$G$11,2,FALSE)</f>
        <v>CB7</v>
      </c>
      <c r="K36">
        <f t="shared" si="5"/>
        <v>1</v>
      </c>
      <c r="L36" t="s">
        <v>112</v>
      </c>
      <c r="M36">
        <v>4</v>
      </c>
      <c r="N36" t="s">
        <v>77</v>
      </c>
      <c r="O36" t="s">
        <v>56</v>
      </c>
      <c r="P36" t="s">
        <v>85</v>
      </c>
      <c r="Q36" t="s">
        <v>58</v>
      </c>
      <c r="R36" t="s">
        <v>142</v>
      </c>
      <c r="S36" t="s">
        <v>143</v>
      </c>
      <c r="V36" t="b">
        <v>0</v>
      </c>
      <c r="W36" t="str">
        <f t="shared" si="0"/>
        <v>AI12:03</v>
      </c>
      <c r="X36" t="str">
        <f ca="1">IFERROR(__xludf.DUMMYFUNCTION("VLOOKUP($D119,IMPORTRANGE(""1F5N2lheBqU_ssv2fEg7XSiyl0_Jtf24RQubw3IWp7fc"",""'LC-2 BOM'!C2:AF1000""),X$1,FALSE)"),"05C360")</f>
        <v>05C360</v>
      </c>
      <c r="Y36" t="str">
        <f ca="1">IFERROR(__xludf.DUMMYFUNCTION("VLOOKUP($D288,IMPORTRANGE(""1zGeY54V42y3h6ga3LEauokEcjIAfHuNXKCYKLfLWtMI"",""'LC-2 BOM'!C2:AF900""),Y$1,FALSE)"),"Pressure Transducer")</f>
        <v>Pressure Transducer</v>
      </c>
      <c r="Z36" t="str">
        <f ca="1">IFERROR(__xludf.DUMMYFUNCTION("VLOOKUP($D288,IMPORTRANGE(""1zGeY54V42y3h6ga3LEauokEcjIAfHuNXKCYKLfLWtMI"",""'LC-2 BOM'!C2:AF900""),Y$1,FALSE)"),"Pressure Transducer")</f>
        <v>Pressure Transducer</v>
      </c>
      <c r="AA36" t="str">
        <f ca="1">IFERROR(__xludf.DUMMYFUNCTION("VLOOKUP($D288,IMPORTRANGE(""1zGeY54V42y3h6ga3LEauokEcjIAfHuNXKCYKLfLWtMI"",""'LC-2 BOM'!C2:AF900""),Y$1,FALSE)"),"Pressure Transducer")</f>
        <v>Pressure Transducer</v>
      </c>
      <c r="AB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C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D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E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F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G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H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I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J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K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L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M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N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O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P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Q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R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S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T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U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V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W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X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Y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Z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BA36" t="str">
        <f ca="1">IFERROR(__xludf.DUMMYFUNCTION("VLOOKUP($D288,IMPORTRANGE(""1F5N2lheBqU_ssv2fEg7XSiyl0_Jtf24RQubw3IWp7fc"",""'LC-2 BOM'!C2:AF1000""),AB$1,FALSE)"),"WFF LC-2 Kero (D60) - MP-108")</f>
        <v>WFF LC-2 Kero (D60) - MP-108</v>
      </c>
    </row>
    <row r="37" spans="1:53" ht="13" x14ac:dyDescent="0.15">
      <c r="A37" t="str">
        <f t="shared" si="1"/>
        <v>LOX-LT2-DVL-B-317</v>
      </c>
      <c r="B37">
        <v>317</v>
      </c>
      <c r="C37" t="s">
        <v>146</v>
      </c>
      <c r="D37" t="s">
        <v>147</v>
      </c>
      <c r="E37" t="s">
        <v>148</v>
      </c>
      <c r="F37" t="s">
        <v>149</v>
      </c>
      <c r="G37" t="s">
        <v>65</v>
      </c>
      <c r="H37" t="s">
        <v>66</v>
      </c>
      <c r="I37" t="str">
        <f t="shared" si="4"/>
        <v>C2</v>
      </c>
      <c r="J37" t="str">
        <f>VLOOKUP(I37,'[1]REF - Interface Cards'!$F$2:$G$11,2,FALSE)</f>
        <v>CB8</v>
      </c>
      <c r="K37">
        <f t="shared" si="5"/>
        <v>4</v>
      </c>
      <c r="L37" t="s">
        <v>150</v>
      </c>
      <c r="M37">
        <v>1</v>
      </c>
      <c r="N37" t="s">
        <v>55</v>
      </c>
      <c r="O37" t="s">
        <v>151</v>
      </c>
      <c r="R37" t="s">
        <v>69</v>
      </c>
      <c r="S37" t="s">
        <v>60</v>
      </c>
      <c r="V37" t="b">
        <v>0</v>
      </c>
      <c r="W37" t="str">
        <f t="shared" si="0"/>
        <v>DO7:00</v>
      </c>
      <c r="X37" t="str">
        <f ca="1">IFERROR(__xludf.DUMMYFUNCTION("VLOOKUP($D119,IMPORTRANGE(""1F5N2lheBqU_ssv2fEg7XSiyl0_Jtf24RQubw3IWp7fc"",""'LC-2 BOM'!C2:AF1000""),X$1,FALSE)"),"05C360")</f>
        <v>05C360</v>
      </c>
      <c r="Y37" t="str">
        <f ca="1">IFERROR(__xludf.DUMMYFUNCTION("VLOOKUP($D240,IMPORTRANGE(""1zGeY54V42y3h6ga3LEauokEcjIAfHuNXKCYKLfLWtMI"",""'LC-2 BOM'!C2:AF900""),Y$1,FALSE)"),"Ball Valve, Discrete")</f>
        <v>Ball Valve, Discrete</v>
      </c>
      <c r="Z37" t="str">
        <f ca="1">IFERROR(__xludf.DUMMYFUNCTION("VLOOKUP($D240,IMPORTRANGE(""1zGeY54V42y3h6ga3LEauokEcjIAfHuNXKCYKLfLWtMI"",""'LC-2 BOM'!C2:AF900""),Y$1,FALSE)"),"Ball Valve, Discrete")</f>
        <v>Ball Valve, Discrete</v>
      </c>
      <c r="AA37" t="str">
        <f ca="1">IFERROR(__xludf.DUMMYFUNCTION("VLOOKUP($D240,IMPORTRANGE(""1zGeY54V42y3h6ga3LEauokEcjIAfHuNXKCYKLfLWtMI"",""'LC-2 BOM'!C2:AF900""),Y$1,FALSE)"),"Ball Valve, Discrete")</f>
        <v>Ball Valve, Discrete</v>
      </c>
      <c r="AB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C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D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E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F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G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H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I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J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K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L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M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N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O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P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Q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R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S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T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U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V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W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X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Y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Z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BA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</row>
    <row r="38" spans="1:53" ht="13" x14ac:dyDescent="0.15">
      <c r="A38" t="str">
        <f t="shared" si="1"/>
        <v>LOX-LT2-LS-PxO-358</v>
      </c>
      <c r="B38">
        <v>358</v>
      </c>
      <c r="C38" t="s">
        <v>152</v>
      </c>
      <c r="D38" t="s">
        <v>153</v>
      </c>
      <c r="E38" t="s">
        <v>148</v>
      </c>
      <c r="F38" t="s">
        <v>149</v>
      </c>
      <c r="G38" t="s">
        <v>52</v>
      </c>
      <c r="H38" t="s">
        <v>53</v>
      </c>
      <c r="I38" t="str">
        <f t="shared" si="4"/>
        <v>C2</v>
      </c>
      <c r="J38" t="str">
        <f>VLOOKUP(I38,'[1]REF - Interface Cards'!$F$2:$G$11,2,FALSE)</f>
        <v>CB8</v>
      </c>
      <c r="K38">
        <f t="shared" si="5"/>
        <v>3</v>
      </c>
      <c r="L38" t="s">
        <v>154</v>
      </c>
      <c r="M38">
        <v>1</v>
      </c>
      <c r="N38" t="s">
        <v>55</v>
      </c>
      <c r="O38" t="s">
        <v>151</v>
      </c>
      <c r="R38" t="s">
        <v>59</v>
      </c>
      <c r="S38" t="s">
        <v>60</v>
      </c>
      <c r="V38" t="b">
        <v>0</v>
      </c>
      <c r="W38" t="str">
        <f t="shared" si="0"/>
        <v>DI6:00</v>
      </c>
      <c r="X38" t="str">
        <f ca="1">IFERROR(__xludf.DUMMYFUNCTION("VLOOKUP($D119,IMPORTRANGE(""1F5N2lheBqU_ssv2fEg7XSiyl0_Jtf24RQubw3IWp7fc"",""'LC-2 BOM'!C2:AF1000""),X$1,FALSE)"),"05C360")</f>
        <v>05C360</v>
      </c>
      <c r="Y38" t="str">
        <f ca="1">IFERROR(__xludf.DUMMYFUNCTION("VLOOKUP($D211,IMPORTRANGE(""1zGeY54V42y3h6ga3LEauokEcjIAfHuNXKCYKLfLWtMI"",""'LC-2 BOM'!C2:AF900""),Y$1,FALSE)"),"Controller")</f>
        <v>Controller</v>
      </c>
      <c r="Z38" t="str">
        <f ca="1">IFERROR(__xludf.DUMMYFUNCTION("VLOOKUP($D211,IMPORTRANGE(""1zGeY54V42y3h6ga3LEauokEcjIAfHuNXKCYKLfLWtMI"",""'LC-2 BOM'!C2:AF900""),Y$1,FALSE)"),"Controller")</f>
        <v>Controller</v>
      </c>
      <c r="AA38" t="str">
        <f ca="1">IFERROR(__xludf.DUMMYFUNCTION("VLOOKUP($D211,IMPORTRANGE(""1zGeY54V42y3h6ga3LEauokEcjIAfHuNXKCYKLfLWtMI"",""'LC-2 BOM'!C2:AF900""),Y$1,FALSE)"),"Controller")</f>
        <v>Controller</v>
      </c>
      <c r="AB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C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D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E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F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G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H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I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J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K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L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M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N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O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P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Q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R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S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T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U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V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W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X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Y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Z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BA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</row>
    <row r="39" spans="1:53" ht="13" x14ac:dyDescent="0.15">
      <c r="A39" t="str">
        <f t="shared" si="1"/>
        <v>LOX-LT2-LS-PxC-359</v>
      </c>
      <c r="B39">
        <v>359</v>
      </c>
      <c r="C39" t="s">
        <v>155</v>
      </c>
      <c r="D39" t="s">
        <v>153</v>
      </c>
      <c r="E39" t="s">
        <v>148</v>
      </c>
      <c r="F39" t="s">
        <v>149</v>
      </c>
      <c r="G39" t="s">
        <v>52</v>
      </c>
      <c r="H39" t="s">
        <v>53</v>
      </c>
      <c r="I39" t="str">
        <f t="shared" si="4"/>
        <v>C2</v>
      </c>
      <c r="J39" t="str">
        <f>VLOOKUP(I39,'[1]REF - Interface Cards'!$F$2:$G$11,2,FALSE)</f>
        <v>CB8</v>
      </c>
      <c r="K39">
        <f t="shared" si="5"/>
        <v>3</v>
      </c>
      <c r="L39" t="s">
        <v>154</v>
      </c>
      <c r="M39">
        <v>2</v>
      </c>
      <c r="N39" t="s">
        <v>68</v>
      </c>
      <c r="O39" t="s">
        <v>151</v>
      </c>
      <c r="R39" t="s">
        <v>63</v>
      </c>
      <c r="S39" t="s">
        <v>60</v>
      </c>
      <c r="V39" t="b">
        <v>0</v>
      </c>
      <c r="W39" t="str">
        <f t="shared" si="0"/>
        <v>DI6:01</v>
      </c>
      <c r="X39" t="str">
        <f ca="1">IFERROR(__xludf.DUMMYFUNCTION("VLOOKUP($D119,IMPORTRANGE(""1F5N2lheBqU_ssv2fEg7XSiyl0_Jtf24RQubw3IWp7fc"",""'LC-2 BOM'!C2:AF1000""),X$1,FALSE)"),"05C360")</f>
        <v>05C360</v>
      </c>
      <c r="Y39" t="str">
        <f ca="1">IFERROR(__xludf.DUMMYFUNCTION("VLOOKUP($D212,IMPORTRANGE(""1zGeY54V42y3h6ga3LEauokEcjIAfHuNXKCYKLfLWtMI"",""'LC-2 BOM'!C2:AF900""),Y$1,FALSE)"),"Controller")</f>
        <v>Controller</v>
      </c>
      <c r="Z39" t="str">
        <f ca="1">IFERROR(__xludf.DUMMYFUNCTION("VLOOKUP($D212,IMPORTRANGE(""1zGeY54V42y3h6ga3LEauokEcjIAfHuNXKCYKLfLWtMI"",""'LC-2 BOM'!C2:AF900""),Y$1,FALSE)"),"Controller")</f>
        <v>Controller</v>
      </c>
      <c r="AA39" t="str">
        <f ca="1">IFERROR(__xludf.DUMMYFUNCTION("VLOOKUP($D212,IMPORTRANGE(""1zGeY54V42y3h6ga3LEauokEcjIAfHuNXKCYKLfLWtMI"",""'LC-2 BOM'!C2:AF900""),Y$1,FALSE)"),"Controller")</f>
        <v>Controller</v>
      </c>
      <c r="AB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C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D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E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F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G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H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I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J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K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L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M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N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O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P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Q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R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S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T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U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V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W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X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Y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Z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BA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</row>
    <row r="40" spans="1:53" ht="13" x14ac:dyDescent="0.15">
      <c r="A40" t="str">
        <f t="shared" si="1"/>
        <v>LOX-LT1-DVL-B-355</v>
      </c>
      <c r="B40">
        <v>355</v>
      </c>
      <c r="C40" t="s">
        <v>156</v>
      </c>
      <c r="D40" t="s">
        <v>157</v>
      </c>
      <c r="E40" t="s">
        <v>148</v>
      </c>
      <c r="F40" t="s">
        <v>158</v>
      </c>
      <c r="G40" t="s">
        <v>65</v>
      </c>
      <c r="H40" t="s">
        <v>66</v>
      </c>
      <c r="I40" t="str">
        <f t="shared" si="4"/>
        <v>C2</v>
      </c>
      <c r="J40" t="str">
        <f>VLOOKUP(I40,'[1]REF - Interface Cards'!$F$2:$G$11,2,FALSE)</f>
        <v>CB8</v>
      </c>
      <c r="K40">
        <f t="shared" si="5"/>
        <v>4</v>
      </c>
      <c r="L40" t="s">
        <v>150</v>
      </c>
      <c r="M40">
        <v>8</v>
      </c>
      <c r="N40" t="s">
        <v>62</v>
      </c>
      <c r="O40" t="s">
        <v>151</v>
      </c>
      <c r="R40" t="s">
        <v>69</v>
      </c>
      <c r="S40" t="s">
        <v>60</v>
      </c>
      <c r="V40" t="b">
        <v>0</v>
      </c>
      <c r="W40" t="str">
        <f t="shared" si="0"/>
        <v>DO7:07</v>
      </c>
      <c r="X40" t="str">
        <f ca="1">IFERROR(__xludf.DUMMYFUNCTION("VLOOKUP($D119,IMPORTRANGE(""1F5N2lheBqU_ssv2fEg7XSiyl0_Jtf24RQubw3IWp7fc"",""'LC-2 BOM'!C2:AF1000""),X$1,FALSE)"),"05C360")</f>
        <v>05C360</v>
      </c>
      <c r="Y40" t="str">
        <f ca="1">IFERROR(__xludf.DUMMYFUNCTION("VLOOKUP($D246,IMPORTRANGE(""1zGeY54V42y3h6ga3LEauokEcjIAfHuNXKCYKLfLWtMI"",""'LC-2 BOM'!C2:AF900""),Y$1,FALSE)"),"Ball Valve, Discrete")</f>
        <v>Ball Valve, Discrete</v>
      </c>
      <c r="Z40" t="str">
        <f ca="1">IFERROR(__xludf.DUMMYFUNCTION("VLOOKUP($D246,IMPORTRANGE(""1zGeY54V42y3h6ga3LEauokEcjIAfHuNXKCYKLfLWtMI"",""'LC-2 BOM'!C2:AF900""),Y$1,FALSE)"),"Ball Valve, Discrete")</f>
        <v>Ball Valve, Discrete</v>
      </c>
      <c r="AA40" t="str">
        <f ca="1">IFERROR(__xludf.DUMMYFUNCTION("VLOOKUP($D246,IMPORTRANGE(""1zGeY54V42y3h6ga3LEauokEcjIAfHuNXKCYKLfLWtMI"",""'LC-2 BOM'!C2:AF900""),Y$1,FALSE)"),"Ball Valve, Discrete")</f>
        <v>Ball Valve, Discrete</v>
      </c>
      <c r="AB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C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D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E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F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G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H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I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J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K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L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M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N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O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P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Q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R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S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T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U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V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W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X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Y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Z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BA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</row>
    <row r="41" spans="1:53" ht="13" x14ac:dyDescent="0.15">
      <c r="A41" t="str">
        <f t="shared" si="1"/>
        <v>LOX-LT1-LS-PxO-376</v>
      </c>
      <c r="B41">
        <v>376</v>
      </c>
      <c r="C41" t="s">
        <v>159</v>
      </c>
      <c r="D41" t="s">
        <v>160</v>
      </c>
      <c r="E41" t="s">
        <v>148</v>
      </c>
      <c r="F41" t="s">
        <v>158</v>
      </c>
      <c r="G41" t="s">
        <v>52</v>
      </c>
      <c r="H41" t="s">
        <v>53</v>
      </c>
      <c r="I41" t="str">
        <f t="shared" si="4"/>
        <v>C2</v>
      </c>
      <c r="J41" t="str">
        <f>VLOOKUP(I41,'[1]REF - Interface Cards'!$F$2:$G$11,2,FALSE)</f>
        <v>CB8</v>
      </c>
      <c r="K41">
        <f t="shared" si="5"/>
        <v>3</v>
      </c>
      <c r="L41" t="s">
        <v>154</v>
      </c>
      <c r="M41">
        <v>22</v>
      </c>
      <c r="N41">
        <v>18</v>
      </c>
      <c r="O41" t="s">
        <v>151</v>
      </c>
      <c r="R41" t="s">
        <v>59</v>
      </c>
      <c r="S41" t="s">
        <v>60</v>
      </c>
      <c r="V41" t="b">
        <v>0</v>
      </c>
      <c r="W41" t="str">
        <f t="shared" si="0"/>
        <v>DI6:18</v>
      </c>
      <c r="X41" t="str">
        <f ca="1">IFERROR(__xludf.DUMMYFUNCTION("VLOOKUP($D119,IMPORTRANGE(""1F5N2lheBqU_ssv2fEg7XSiyl0_Jtf24RQubw3IWp7fc"",""'LC-2 BOM'!C2:AF1000""),X$1,FALSE)"),"05C360")</f>
        <v>05C360</v>
      </c>
      <c r="Y41" t="str">
        <f ca="1">IFERROR(__xludf.DUMMYFUNCTION("VLOOKUP($D207,IMPORTRANGE(""1F5N2lheBqU_ssv2fEg7XSiyl0_Jtf24RQubw3IWp7fc"",""'LC-2 BOM'!C2:AF900""),Y$1,FALSE)"),"Controller")</f>
        <v>Controller</v>
      </c>
      <c r="Z41" t="str">
        <f ca="1">IFERROR(__xludf.DUMMYFUNCTION("VLOOKUP($D207,IMPORTRANGE(""1F5N2lheBqU_ssv2fEg7XSiyl0_Jtf24RQubw3IWp7fc"",""'LC-2 BOM'!C2:AF900""),Y$1,FALSE)"),"Controller")</f>
        <v>Controller</v>
      </c>
      <c r="AA41" t="str">
        <f ca="1">IFERROR(__xludf.DUMMYFUNCTION("VLOOKUP($D207,IMPORTRANGE(""1F5N2lheBqU_ssv2fEg7XSiyl0_Jtf24RQubw3IWp7fc"",""'LC-2 BOM'!C2:AF900""),Y$1,FALSE)"),"Controller")</f>
        <v>Controller</v>
      </c>
      <c r="AB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C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D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E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F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G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H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I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J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K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L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M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N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O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P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Q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R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S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T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U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V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W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X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Y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Z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BA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</row>
    <row r="42" spans="1:53" ht="13" x14ac:dyDescent="0.15">
      <c r="A42" t="str">
        <f t="shared" si="1"/>
        <v>LOX-LT1-LS-PxC-377</v>
      </c>
      <c r="B42">
        <v>377</v>
      </c>
      <c r="C42" t="s">
        <v>161</v>
      </c>
      <c r="D42" t="s">
        <v>160</v>
      </c>
      <c r="E42" t="s">
        <v>148</v>
      </c>
      <c r="F42" t="s">
        <v>158</v>
      </c>
      <c r="G42" t="s">
        <v>52</v>
      </c>
      <c r="H42" t="s">
        <v>53</v>
      </c>
      <c r="I42" t="str">
        <f t="shared" si="4"/>
        <v>C2</v>
      </c>
      <c r="J42" t="str">
        <f>VLOOKUP(I42,'[1]REF - Interface Cards'!$F$2:$G$11,2,FALSE)</f>
        <v>CB8</v>
      </c>
      <c r="K42">
        <f t="shared" si="5"/>
        <v>3</v>
      </c>
      <c r="L42" t="s">
        <v>154</v>
      </c>
      <c r="M42">
        <v>23</v>
      </c>
      <c r="N42">
        <v>19</v>
      </c>
      <c r="O42" t="s">
        <v>151</v>
      </c>
      <c r="R42" t="s">
        <v>63</v>
      </c>
      <c r="S42" t="s">
        <v>60</v>
      </c>
      <c r="V42" t="b">
        <v>0</v>
      </c>
      <c r="W42" t="str">
        <f t="shared" si="0"/>
        <v>DI6:19</v>
      </c>
      <c r="X42" t="str">
        <f ca="1">IFERROR(__xludf.DUMMYFUNCTION("VLOOKUP($D119,IMPORTRANGE(""1F5N2lheBqU_ssv2fEg7XSiyl0_Jtf24RQubw3IWp7fc"",""'LC-2 BOM'!C2:AF1000""),X$1,FALSE)"),"05C360")</f>
        <v>05C360</v>
      </c>
      <c r="Y42" t="str">
        <f ca="1">IFERROR(__xludf.DUMMYFUNCTION("VLOOKUP($D208,IMPORTRANGE(""1F5N2lheBqU_ssv2fEg7XSiyl0_Jtf24RQubw3IWp7fc"",""'LC-2 BOM'!C2:AF900""),Y$1,FALSE)"),"Controller")</f>
        <v>Controller</v>
      </c>
      <c r="Z42" t="str">
        <f ca="1">IFERROR(__xludf.DUMMYFUNCTION("VLOOKUP($D208,IMPORTRANGE(""1F5N2lheBqU_ssv2fEg7XSiyl0_Jtf24RQubw3IWp7fc"",""'LC-2 BOM'!C2:AF900""),Y$1,FALSE)"),"Controller")</f>
        <v>Controller</v>
      </c>
      <c r="AA42" t="str">
        <f ca="1">IFERROR(__xludf.DUMMYFUNCTION("VLOOKUP($D208,IMPORTRANGE(""1F5N2lheBqU_ssv2fEg7XSiyl0_Jtf24RQubw3IWp7fc"",""'LC-2 BOM'!C2:AF900""),Y$1,FALSE)"),"Controller")</f>
        <v>Controller</v>
      </c>
      <c r="AB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C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D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E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F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G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H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I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J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K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L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M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N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O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P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Q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R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S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T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U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V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W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X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Y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Z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BA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</row>
    <row r="43" spans="1:53" ht="13" x14ac:dyDescent="0.15">
      <c r="A43" t="str">
        <f t="shared" si="1"/>
        <v>LOX-LT1-DVL-B-319</v>
      </c>
      <c r="B43">
        <v>319</v>
      </c>
      <c r="C43" t="s">
        <v>162</v>
      </c>
      <c r="D43" t="s">
        <v>163</v>
      </c>
      <c r="E43" t="s">
        <v>148</v>
      </c>
      <c r="F43" t="s">
        <v>158</v>
      </c>
      <c r="G43" t="s">
        <v>65</v>
      </c>
      <c r="H43" t="s">
        <v>66</v>
      </c>
      <c r="I43" t="str">
        <f t="shared" si="4"/>
        <v>C2</v>
      </c>
      <c r="J43" t="str">
        <f>VLOOKUP(I43,'[1]REF - Interface Cards'!$F$2:$G$11,2,FALSE)</f>
        <v>CB8</v>
      </c>
      <c r="K43">
        <f t="shared" si="5"/>
        <v>4</v>
      </c>
      <c r="L43" t="s">
        <v>150</v>
      </c>
      <c r="M43">
        <v>2</v>
      </c>
      <c r="N43" t="s">
        <v>68</v>
      </c>
      <c r="O43" t="s">
        <v>151</v>
      </c>
      <c r="R43" t="s">
        <v>69</v>
      </c>
      <c r="S43" t="s">
        <v>60</v>
      </c>
      <c r="V43" t="b">
        <v>0</v>
      </c>
      <c r="W43" t="str">
        <f t="shared" si="0"/>
        <v>DO7:01</v>
      </c>
      <c r="X43" t="str">
        <f ca="1">IFERROR(__xludf.DUMMYFUNCTION("VLOOKUP($D119,IMPORTRANGE(""1F5N2lheBqU_ssv2fEg7XSiyl0_Jtf24RQubw3IWp7fc"",""'LC-2 BOM'!C2:AF1000""),X$1,FALSE)"),"05C360")</f>
        <v>05C360</v>
      </c>
      <c r="Y43" t="str">
        <f ca="1">IFERROR(__xludf.DUMMYFUNCTION("VLOOKUP($D241,IMPORTRANGE(""1zGeY54V42y3h6ga3LEauokEcjIAfHuNXKCYKLfLWtMI"",""'LC-2 BOM'!C2:AF900""),Y$1,FALSE)"),"Ball Valve, Discrete")</f>
        <v>Ball Valve, Discrete</v>
      </c>
      <c r="Z43" t="str">
        <f ca="1">IFERROR(__xludf.DUMMYFUNCTION("VLOOKUP($D241,IMPORTRANGE(""1zGeY54V42y3h6ga3LEauokEcjIAfHuNXKCYKLfLWtMI"",""'LC-2 BOM'!C2:AF900""),Y$1,FALSE)"),"Ball Valve, Discrete")</f>
        <v>Ball Valve, Discrete</v>
      </c>
      <c r="AA43" t="str">
        <f ca="1">IFERROR(__xludf.DUMMYFUNCTION("VLOOKUP($D241,IMPORTRANGE(""1zGeY54V42y3h6ga3LEauokEcjIAfHuNXKCYKLfLWtMI"",""'LC-2 BOM'!C2:AF900""),Y$1,FALSE)"),"Ball Valve, Discrete")</f>
        <v>Ball Valve, Discrete</v>
      </c>
      <c r="AB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C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D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E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F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G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H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I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J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K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L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M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N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O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P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Q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R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S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T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U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V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W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X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Y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Z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BA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</row>
    <row r="44" spans="1:53" ht="13" x14ac:dyDescent="0.15">
      <c r="A44" t="str">
        <f t="shared" si="1"/>
        <v>LOX-LT1-LS-PxO-360</v>
      </c>
      <c r="B44">
        <v>360</v>
      </c>
      <c r="C44" t="s">
        <v>164</v>
      </c>
      <c r="D44" t="s">
        <v>165</v>
      </c>
      <c r="E44" t="s">
        <v>148</v>
      </c>
      <c r="F44" t="s">
        <v>158</v>
      </c>
      <c r="G44" t="s">
        <v>52</v>
      </c>
      <c r="H44" t="s">
        <v>53</v>
      </c>
      <c r="I44" t="str">
        <f t="shared" si="4"/>
        <v>C2</v>
      </c>
      <c r="J44" t="str">
        <f>VLOOKUP(I44,'[1]REF - Interface Cards'!$F$2:$G$11,2,FALSE)</f>
        <v>CB8</v>
      </c>
      <c r="K44">
        <f t="shared" si="5"/>
        <v>3</v>
      </c>
      <c r="L44" t="s">
        <v>154</v>
      </c>
      <c r="M44">
        <v>3</v>
      </c>
      <c r="N44" t="s">
        <v>72</v>
      </c>
      <c r="O44" t="s">
        <v>151</v>
      </c>
      <c r="R44" t="s">
        <v>59</v>
      </c>
      <c r="S44" t="s">
        <v>60</v>
      </c>
      <c r="V44" t="b">
        <v>0</v>
      </c>
      <c r="W44" t="str">
        <f t="shared" si="0"/>
        <v>DI6:02</v>
      </c>
      <c r="X44" t="str">
        <f ca="1">IFERROR(__xludf.DUMMYFUNCTION("VLOOKUP($D119,IMPORTRANGE(""1F5N2lheBqU_ssv2fEg7XSiyl0_Jtf24RQubw3IWp7fc"",""'LC-2 BOM'!C2:AF1000""),X$1,FALSE)"),"05C360")</f>
        <v>05C360</v>
      </c>
      <c r="Y44" t="str">
        <f ca="1">IFERROR(__xludf.DUMMYFUNCTION("VLOOKUP($D213,IMPORTRANGE(""1zGeY54V42y3h6ga3LEauokEcjIAfHuNXKCYKLfLWtMI"",""'LC-2 BOM'!C2:AF900""),Y$1,FALSE)"),"Controller")</f>
        <v>Controller</v>
      </c>
      <c r="Z44" t="str">
        <f ca="1">IFERROR(__xludf.DUMMYFUNCTION("VLOOKUP($D213,IMPORTRANGE(""1zGeY54V42y3h6ga3LEauokEcjIAfHuNXKCYKLfLWtMI"",""'LC-2 BOM'!C2:AF900""),Y$1,FALSE)"),"Controller")</f>
        <v>Controller</v>
      </c>
      <c r="AA44" t="str">
        <f ca="1">IFERROR(__xludf.DUMMYFUNCTION("VLOOKUP($D213,IMPORTRANGE(""1zGeY54V42y3h6ga3LEauokEcjIAfHuNXKCYKLfLWtMI"",""'LC-2 BOM'!C2:AF900""),Y$1,FALSE)"),"Controller")</f>
        <v>Controller</v>
      </c>
      <c r="AB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C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D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E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F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G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H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I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J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K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L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M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N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O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P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Q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R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S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T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U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V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W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X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Y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Z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BA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</row>
    <row r="45" spans="1:53" ht="13" x14ac:dyDescent="0.15">
      <c r="A45" t="str">
        <f t="shared" si="1"/>
        <v>LOX-LT1-LS-PxC-361</v>
      </c>
      <c r="B45">
        <v>361</v>
      </c>
      <c r="C45" t="s">
        <v>166</v>
      </c>
      <c r="D45" t="s">
        <v>165</v>
      </c>
      <c r="E45" t="s">
        <v>148</v>
      </c>
      <c r="F45" t="s">
        <v>158</v>
      </c>
      <c r="G45" t="s">
        <v>52</v>
      </c>
      <c r="H45" t="s">
        <v>53</v>
      </c>
      <c r="I45" t="str">
        <f t="shared" si="4"/>
        <v>C2</v>
      </c>
      <c r="J45" t="str">
        <f>VLOOKUP(I45,'[1]REF - Interface Cards'!$F$2:$G$11,2,FALSE)</f>
        <v>CB8</v>
      </c>
      <c r="K45">
        <f t="shared" si="5"/>
        <v>3</v>
      </c>
      <c r="L45" t="s">
        <v>154</v>
      </c>
      <c r="M45">
        <v>4</v>
      </c>
      <c r="N45" t="s">
        <v>77</v>
      </c>
      <c r="O45" t="s">
        <v>151</v>
      </c>
      <c r="R45" t="s">
        <v>63</v>
      </c>
      <c r="S45" t="s">
        <v>60</v>
      </c>
      <c r="V45" t="b">
        <v>0</v>
      </c>
      <c r="W45" t="str">
        <f t="shared" si="0"/>
        <v>DI6:03</v>
      </c>
      <c r="X45" t="str">
        <f ca="1">IFERROR(__xludf.DUMMYFUNCTION("VLOOKUP($D119,IMPORTRANGE(""1F5N2lheBqU_ssv2fEg7XSiyl0_Jtf24RQubw3IWp7fc"",""'LC-2 BOM'!C2:AF1000""),X$1,FALSE)"),"05C360")</f>
        <v>05C360</v>
      </c>
      <c r="Y45" t="str">
        <f ca="1">IFERROR(__xludf.DUMMYFUNCTION("VLOOKUP($D214,IMPORTRANGE(""1F5N2lheBqU_ssv2fEg7XSiyl0_Jtf24RQubw3IWp7fc"",""'LC-2 BOM'!C2:AF900""),Y$1,FALSE)"),"Controller")</f>
        <v>Controller</v>
      </c>
      <c r="Z45" t="str">
        <f ca="1">IFERROR(__xludf.DUMMYFUNCTION("VLOOKUP($D214,IMPORTRANGE(""1F5N2lheBqU_ssv2fEg7XSiyl0_Jtf24RQubw3IWp7fc"",""'LC-2 BOM'!C2:AF900""),Y$1,FALSE)"),"Controller")</f>
        <v>Controller</v>
      </c>
      <c r="AA45" t="str">
        <f ca="1">IFERROR(__xludf.DUMMYFUNCTION("VLOOKUP($D214,IMPORTRANGE(""1F5N2lheBqU_ssv2fEg7XSiyl0_Jtf24RQubw3IWp7fc"",""'LC-2 BOM'!C2:AF900""),Y$1,FALSE)"),"Controller")</f>
        <v>Controller</v>
      </c>
      <c r="AB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C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D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E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F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G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H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I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J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K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L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M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N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O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P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Q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R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S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T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U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V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W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X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Y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Z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BA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</row>
    <row r="46" spans="1:53" ht="13" x14ac:dyDescent="0.15">
      <c r="A46" t="str">
        <f t="shared" si="1"/>
        <v>LOX-LT2-DVL-B-320</v>
      </c>
      <c r="B46">
        <v>320</v>
      </c>
      <c r="C46" t="s">
        <v>167</v>
      </c>
      <c r="D46" t="s">
        <v>168</v>
      </c>
      <c r="E46" t="s">
        <v>148</v>
      </c>
      <c r="F46" t="s">
        <v>149</v>
      </c>
      <c r="G46" t="s">
        <v>65</v>
      </c>
      <c r="H46" t="s">
        <v>66</v>
      </c>
      <c r="I46" t="str">
        <f t="shared" si="4"/>
        <v>C2</v>
      </c>
      <c r="J46" t="str">
        <f>VLOOKUP(I46,'[1]REF - Interface Cards'!$F$2:$G$11,2,FALSE)</f>
        <v>CB8</v>
      </c>
      <c r="K46">
        <f t="shared" si="5"/>
        <v>4</v>
      </c>
      <c r="L46" t="s">
        <v>150</v>
      </c>
      <c r="M46">
        <v>3</v>
      </c>
      <c r="N46" t="s">
        <v>72</v>
      </c>
      <c r="O46" t="s">
        <v>151</v>
      </c>
      <c r="R46" t="s">
        <v>69</v>
      </c>
      <c r="S46" t="s">
        <v>60</v>
      </c>
      <c r="V46" t="b">
        <v>0</v>
      </c>
      <c r="W46" t="str">
        <f t="shared" si="0"/>
        <v>DO7:02</v>
      </c>
      <c r="X46" t="str">
        <f ca="1">IFERROR(__xludf.DUMMYFUNCTION("VLOOKUP($D119,IMPORTRANGE(""1F5N2lheBqU_ssv2fEg7XSiyl0_Jtf24RQubw3IWp7fc"",""'LC-2 BOM'!C2:AF1000""),X$1,FALSE)"),"05C360")</f>
        <v>05C360</v>
      </c>
      <c r="Y46" t="str">
        <f ca="1">IFERROR(__xludf.DUMMYFUNCTION("VLOOKUP($D242,IMPORTRANGE(""1F5N2lheBqU_ssv2fEg7XSiyl0_Jtf24RQubw3IWp7fc"",""'LC-2 BOM'!C2:AF900""),Y$1,FALSE)"),"Ball Valve, Discrete")</f>
        <v>Ball Valve, Discrete</v>
      </c>
      <c r="Z46" t="str">
        <f ca="1">IFERROR(__xludf.DUMMYFUNCTION("VLOOKUP($D242,IMPORTRANGE(""1F5N2lheBqU_ssv2fEg7XSiyl0_Jtf24RQubw3IWp7fc"",""'LC-2 BOM'!C2:AF900""),Y$1,FALSE)"),"Ball Valve, Discrete")</f>
        <v>Ball Valve, Discrete</v>
      </c>
      <c r="AA46" t="str">
        <f ca="1">IFERROR(__xludf.DUMMYFUNCTION("VLOOKUP($D242,IMPORTRANGE(""1F5N2lheBqU_ssv2fEg7XSiyl0_Jtf24RQubw3IWp7fc"",""'LC-2 BOM'!C2:AF900""),Y$1,FALSE)"),"Ball Valve, Discrete")</f>
        <v>Ball Valve, Discrete</v>
      </c>
      <c r="AB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C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D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E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F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G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H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I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J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K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L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M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N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O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P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Q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R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S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T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U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V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W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X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Y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Z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BA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</row>
    <row r="47" spans="1:53" ht="13" x14ac:dyDescent="0.15">
      <c r="A47" t="str">
        <f t="shared" si="1"/>
        <v>LOX-LT2-LS-PxO-362</v>
      </c>
      <c r="B47">
        <v>362</v>
      </c>
      <c r="C47" t="s">
        <v>169</v>
      </c>
      <c r="D47" t="s">
        <v>170</v>
      </c>
      <c r="E47" t="s">
        <v>148</v>
      </c>
      <c r="F47" t="s">
        <v>149</v>
      </c>
      <c r="G47" t="s">
        <v>52</v>
      </c>
      <c r="H47" t="s">
        <v>53</v>
      </c>
      <c r="I47" t="str">
        <f t="shared" si="4"/>
        <v>C2</v>
      </c>
      <c r="J47" t="str">
        <f>VLOOKUP(I47,'[1]REF - Interface Cards'!$F$2:$G$11,2,FALSE)</f>
        <v>CB8</v>
      </c>
      <c r="K47">
        <f t="shared" si="5"/>
        <v>3</v>
      </c>
      <c r="L47" t="s">
        <v>154</v>
      </c>
      <c r="M47">
        <v>5</v>
      </c>
      <c r="N47" t="s">
        <v>82</v>
      </c>
      <c r="O47" t="s">
        <v>151</v>
      </c>
      <c r="R47" t="s">
        <v>59</v>
      </c>
      <c r="S47" t="s">
        <v>60</v>
      </c>
      <c r="V47" t="b">
        <v>0</v>
      </c>
      <c r="W47" t="str">
        <f t="shared" si="0"/>
        <v>DI6:04</v>
      </c>
      <c r="X47" t="str">
        <f ca="1">IFERROR(__xludf.DUMMYFUNCTION("VLOOKUP($D119,IMPORTRANGE(""1F5N2lheBqU_ssv2fEg7XSiyl0_Jtf24RQubw3IWp7fc"",""'LC-2 BOM'!C2:AF1000""),X$1,FALSE)"),"05C360")</f>
        <v>05C360</v>
      </c>
      <c r="Y47" t="str">
        <f ca="1">IFERROR(__xludf.DUMMYFUNCTION("VLOOKUP($D215,IMPORTRANGE(""1F5N2lheBqU_ssv2fEg7XSiyl0_Jtf24RQubw3IWp7fc"",""'LC-2 BOM'!C2:AF900""),Y$1,FALSE)"),"Controller")</f>
        <v>Controller</v>
      </c>
      <c r="Z47" t="str">
        <f ca="1">IFERROR(__xludf.DUMMYFUNCTION("VLOOKUP($D215,IMPORTRANGE(""1F5N2lheBqU_ssv2fEg7XSiyl0_Jtf24RQubw3IWp7fc"",""'LC-2 BOM'!C2:AF900""),Y$1,FALSE)"),"Controller")</f>
        <v>Controller</v>
      </c>
      <c r="AA47" t="str">
        <f ca="1">IFERROR(__xludf.DUMMYFUNCTION("VLOOKUP($D215,IMPORTRANGE(""1F5N2lheBqU_ssv2fEg7XSiyl0_Jtf24RQubw3IWp7fc"",""'LC-2 BOM'!C2:AF900""),Y$1,FALSE)"),"Controller")</f>
        <v>Controller</v>
      </c>
      <c r="AB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C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D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E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F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G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H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I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J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K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L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M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N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O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P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Q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R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S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T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U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V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W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X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Y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Z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BA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</row>
    <row r="48" spans="1:53" ht="13" x14ac:dyDescent="0.15">
      <c r="A48" t="str">
        <f t="shared" si="1"/>
        <v>LOX-LT2-LS-PxC-363</v>
      </c>
      <c r="B48">
        <v>363</v>
      </c>
      <c r="C48" t="s">
        <v>171</v>
      </c>
      <c r="D48" t="s">
        <v>170</v>
      </c>
      <c r="E48" t="s">
        <v>148</v>
      </c>
      <c r="F48" t="s">
        <v>149</v>
      </c>
      <c r="G48" t="s">
        <v>52</v>
      </c>
      <c r="H48" t="s">
        <v>53</v>
      </c>
      <c r="I48" t="str">
        <f t="shared" si="4"/>
        <v>C2</v>
      </c>
      <c r="J48" t="str">
        <f>VLOOKUP(I48,'[1]REF - Interface Cards'!$F$2:$G$11,2,FALSE)</f>
        <v>CB8</v>
      </c>
      <c r="K48">
        <f t="shared" si="5"/>
        <v>3</v>
      </c>
      <c r="L48" t="s">
        <v>154</v>
      </c>
      <c r="M48">
        <v>6</v>
      </c>
      <c r="N48" t="s">
        <v>93</v>
      </c>
      <c r="O48" t="s">
        <v>151</v>
      </c>
      <c r="R48" t="s">
        <v>63</v>
      </c>
      <c r="S48" t="s">
        <v>60</v>
      </c>
      <c r="V48" t="b">
        <v>0</v>
      </c>
      <c r="W48" t="str">
        <f t="shared" si="0"/>
        <v>DI6:05</v>
      </c>
      <c r="X48" t="str">
        <f ca="1">IFERROR(__xludf.DUMMYFUNCTION("VLOOKUP($D119,IMPORTRANGE(""1F5N2lheBqU_ssv2fEg7XSiyl0_Jtf24RQubw3IWp7fc"",""'LC-2 BOM'!C2:AF1000""),X$1,FALSE)"),"05C360")</f>
        <v>05C360</v>
      </c>
      <c r="Y48" t="str">
        <f ca="1">IFERROR(__xludf.DUMMYFUNCTION("VLOOKUP($D216,IMPORTRANGE(""1F5N2lheBqU_ssv2fEg7XSiyl0_Jtf24RQubw3IWp7fc"",""'LC-2 BOM'!C2:AF900""),Y$1,FALSE)"),"Controller")</f>
        <v>Controller</v>
      </c>
      <c r="Z48" t="str">
        <f ca="1">IFERROR(__xludf.DUMMYFUNCTION("VLOOKUP($D216,IMPORTRANGE(""1F5N2lheBqU_ssv2fEg7XSiyl0_Jtf24RQubw3IWp7fc"",""'LC-2 BOM'!C2:AF900""),Y$1,FALSE)"),"Controller")</f>
        <v>Controller</v>
      </c>
      <c r="AA48" t="str">
        <f ca="1">IFERROR(__xludf.DUMMYFUNCTION("VLOOKUP($D216,IMPORTRANGE(""1F5N2lheBqU_ssv2fEg7XSiyl0_Jtf24RQubw3IWp7fc"",""'LC-2 BOM'!C2:AF900""),Y$1,FALSE)"),"Controller")</f>
        <v>Controller</v>
      </c>
      <c r="AB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C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D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E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F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G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H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I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J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K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L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M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N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O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P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Q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R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S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T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U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V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W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X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Y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Z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BA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</row>
    <row r="49" spans="1:53" ht="13" x14ac:dyDescent="0.15">
      <c r="A49" t="str">
        <f t="shared" si="1"/>
        <v>LOX-LT1-DVL-B-356</v>
      </c>
      <c r="B49">
        <v>356</v>
      </c>
      <c r="C49" t="s">
        <v>172</v>
      </c>
      <c r="D49" t="s">
        <v>173</v>
      </c>
      <c r="E49" t="s">
        <v>148</v>
      </c>
      <c r="F49" t="s">
        <v>158</v>
      </c>
      <c r="G49" t="s">
        <v>65</v>
      </c>
      <c r="H49" t="s">
        <v>66</v>
      </c>
      <c r="I49" t="str">
        <f t="shared" si="4"/>
        <v>C2</v>
      </c>
      <c r="J49" t="str">
        <f>VLOOKUP(I49,'[1]REF - Interface Cards'!$F$2:$G$11,2,FALSE)</f>
        <v>CB8</v>
      </c>
      <c r="K49">
        <f t="shared" si="5"/>
        <v>4</v>
      </c>
      <c r="L49" t="s">
        <v>150</v>
      </c>
      <c r="M49">
        <v>11</v>
      </c>
      <c r="N49" t="s">
        <v>97</v>
      </c>
      <c r="O49" t="s">
        <v>151</v>
      </c>
      <c r="R49" t="s">
        <v>69</v>
      </c>
      <c r="S49" t="s">
        <v>60</v>
      </c>
      <c r="V49" t="b">
        <v>0</v>
      </c>
      <c r="W49" t="str">
        <f t="shared" si="0"/>
        <v>DO7:08</v>
      </c>
      <c r="X49" t="str">
        <f ca="1">IFERROR(__xludf.DUMMYFUNCTION("VLOOKUP($D119,IMPORTRANGE(""1F5N2lheBqU_ssv2fEg7XSiyl0_Jtf24RQubw3IWp7fc"",""'LC-2 BOM'!C2:AF1000""),X$1,FALSE)"),"05C360")</f>
        <v>05C360</v>
      </c>
      <c r="Y49" t="str">
        <f ca="1">IFERROR(__xludf.DUMMYFUNCTION("VLOOKUP($D247,IMPORTRANGE(""1F5N2lheBqU_ssv2fEg7XSiyl0_Jtf24RQubw3IWp7fc"",""'LC-2 BOM'!C2:AF900""),Y$1,FALSE)"),"Ball Valve, Discrete")</f>
        <v>Ball Valve, Discrete</v>
      </c>
      <c r="Z49" t="str">
        <f ca="1">IFERROR(__xludf.DUMMYFUNCTION("VLOOKUP($D247,IMPORTRANGE(""1F5N2lheBqU_ssv2fEg7XSiyl0_Jtf24RQubw3IWp7fc"",""'LC-2 BOM'!C2:AF900""),Y$1,FALSE)"),"Ball Valve, Discrete")</f>
        <v>Ball Valve, Discrete</v>
      </c>
      <c r="AA49" t="str">
        <f ca="1">IFERROR(__xludf.DUMMYFUNCTION("VLOOKUP($D247,IMPORTRANGE(""1F5N2lheBqU_ssv2fEg7XSiyl0_Jtf24RQubw3IWp7fc"",""'LC-2 BOM'!C2:AF900""),Y$1,FALSE)"),"Ball Valve, Discrete")</f>
        <v>Ball Valve, Discrete</v>
      </c>
      <c r="AB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C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D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E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F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G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H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I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J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K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L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M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N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O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P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Q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R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S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T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U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V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W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X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Y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Z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BA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</row>
    <row r="50" spans="1:53" ht="13" x14ac:dyDescent="0.15">
      <c r="A50" t="str">
        <f t="shared" si="1"/>
        <v>LOX-LT1-LS-PxO-372</v>
      </c>
      <c r="B50">
        <v>372</v>
      </c>
      <c r="C50" t="s">
        <v>174</v>
      </c>
      <c r="D50" t="s">
        <v>175</v>
      </c>
      <c r="E50" t="s">
        <v>148</v>
      </c>
      <c r="F50" t="s">
        <v>158</v>
      </c>
      <c r="G50" t="s">
        <v>52</v>
      </c>
      <c r="H50" t="s">
        <v>53</v>
      </c>
      <c r="I50" t="str">
        <f t="shared" si="4"/>
        <v>C2</v>
      </c>
      <c r="J50" t="str">
        <f>VLOOKUP(I50,'[1]REF - Interface Cards'!$F$2:$G$11,2,FALSE)</f>
        <v>CB8</v>
      </c>
      <c r="K50">
        <f t="shared" si="5"/>
        <v>3</v>
      </c>
      <c r="L50" t="s">
        <v>154</v>
      </c>
      <c r="M50">
        <v>17</v>
      </c>
      <c r="N50">
        <v>14</v>
      </c>
      <c r="O50" t="s">
        <v>151</v>
      </c>
      <c r="R50" t="s">
        <v>59</v>
      </c>
      <c r="S50" t="s">
        <v>60</v>
      </c>
      <c r="V50" t="b">
        <v>0</v>
      </c>
      <c r="W50" t="str">
        <f t="shared" si="0"/>
        <v>DI6:14</v>
      </c>
      <c r="X50" t="str">
        <f ca="1">IFERROR(__xludf.DUMMYFUNCTION("VLOOKUP($D119,IMPORTRANGE(""1F5N2lheBqU_ssv2fEg7XSiyl0_Jtf24RQubw3IWp7fc"",""'LC-2 BOM'!C2:AF1000""),X$1,FALSE)"),"05C360")</f>
        <v>05C360</v>
      </c>
      <c r="Y50" t="str">
        <f ca="1">IFERROR(__xludf.DUMMYFUNCTION("VLOOKUP($D204,IMPORTRANGE(""1zGeY54V42y3h6ga3LEauokEcjIAfHuNXKCYKLfLWtMI"",""'LC-2 BOM'!C2:AF900""),Y$1,FALSE)"),"Controller")</f>
        <v>Controller</v>
      </c>
      <c r="Z50" t="str">
        <f ca="1">IFERROR(__xludf.DUMMYFUNCTION("VLOOKUP($D204,IMPORTRANGE(""1zGeY54V42y3h6ga3LEauokEcjIAfHuNXKCYKLfLWtMI"",""'LC-2 BOM'!C2:AF900""),Y$1,FALSE)"),"Controller")</f>
        <v>Controller</v>
      </c>
      <c r="AA50" t="str">
        <f ca="1">IFERROR(__xludf.DUMMYFUNCTION("VLOOKUP($D204,IMPORTRANGE(""1zGeY54V42y3h6ga3LEauokEcjIAfHuNXKCYKLfLWtMI"",""'LC-2 BOM'!C2:AF900""),Y$1,FALSE)"),"Controller")</f>
        <v>Controller</v>
      </c>
      <c r="AB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C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D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E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F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G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H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I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J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K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L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M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N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O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P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Q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R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S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T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U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V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W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X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Y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Z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BA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</row>
    <row r="51" spans="1:53" ht="13" x14ac:dyDescent="0.15">
      <c r="A51" t="str">
        <f t="shared" si="1"/>
        <v>LOX-LT1-LS-PxC-373</v>
      </c>
      <c r="B51">
        <v>373</v>
      </c>
      <c r="C51" t="s">
        <v>176</v>
      </c>
      <c r="D51" t="s">
        <v>175</v>
      </c>
      <c r="E51" t="s">
        <v>148</v>
      </c>
      <c r="F51" t="s">
        <v>158</v>
      </c>
      <c r="G51" t="s">
        <v>52</v>
      </c>
      <c r="H51" t="s">
        <v>53</v>
      </c>
      <c r="I51" t="str">
        <f t="shared" si="4"/>
        <v>C2</v>
      </c>
      <c r="J51" t="str">
        <f>VLOOKUP(I51,'[1]REF - Interface Cards'!$F$2:$G$11,2,FALSE)</f>
        <v>CB8</v>
      </c>
      <c r="K51">
        <f t="shared" si="5"/>
        <v>3</v>
      </c>
      <c r="L51" t="s">
        <v>154</v>
      </c>
      <c r="M51">
        <v>18</v>
      </c>
      <c r="N51">
        <v>15</v>
      </c>
      <c r="O51" t="s">
        <v>151</v>
      </c>
      <c r="R51" t="s">
        <v>63</v>
      </c>
      <c r="S51" t="s">
        <v>60</v>
      </c>
      <c r="V51" t="b">
        <v>0</v>
      </c>
      <c r="W51" t="str">
        <f t="shared" si="0"/>
        <v>DI6:15</v>
      </c>
      <c r="X51" t="str">
        <f ca="1">IFERROR(__xludf.DUMMYFUNCTION("VLOOKUP($D119,IMPORTRANGE(""1F5N2lheBqU_ssv2fEg7XSiyl0_Jtf24RQubw3IWp7fc"",""'LC-2 BOM'!C2:AF1000""),X$1,FALSE)"),"05C360")</f>
        <v>05C360</v>
      </c>
      <c r="Y51" t="str">
        <f ca="1">IFERROR(__xludf.DUMMYFUNCTION("VLOOKUP($D205,IMPORTRANGE(""1F5N2lheBqU_ssv2fEg7XSiyl0_Jtf24RQubw3IWp7fc"",""'LC-2 BOM'!C2:AF900""),Y$1,FALSE)"),"Controller")</f>
        <v>Controller</v>
      </c>
      <c r="Z51" t="str">
        <f ca="1">IFERROR(__xludf.DUMMYFUNCTION("VLOOKUP($D205,IMPORTRANGE(""1F5N2lheBqU_ssv2fEg7XSiyl0_Jtf24RQubw3IWp7fc"",""'LC-2 BOM'!C2:AF900""),Y$1,FALSE)"),"Controller")</f>
        <v>Controller</v>
      </c>
      <c r="AA51" t="str">
        <f ca="1">IFERROR(__xludf.DUMMYFUNCTION("VLOOKUP($D205,IMPORTRANGE(""1F5N2lheBqU_ssv2fEg7XSiyl0_Jtf24RQubw3IWp7fc"",""'LC-2 BOM'!C2:AF900""),Y$1,FALSE)"),"Controller")</f>
        <v>Controller</v>
      </c>
      <c r="AB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C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D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E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F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G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H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I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J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K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L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M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N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O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P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Q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R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S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T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U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V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W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X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Y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Z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BA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</row>
    <row r="52" spans="1:53" ht="13" x14ac:dyDescent="0.15">
      <c r="A52" t="str">
        <f t="shared" si="1"/>
        <v>LOX-LT2-DVL-B-351</v>
      </c>
      <c r="B52">
        <v>351</v>
      </c>
      <c r="C52" t="s">
        <v>177</v>
      </c>
      <c r="D52" t="s">
        <v>178</v>
      </c>
      <c r="E52" t="s">
        <v>148</v>
      </c>
      <c r="F52" t="s">
        <v>149</v>
      </c>
      <c r="G52" t="s">
        <v>65</v>
      </c>
      <c r="H52" t="s">
        <v>66</v>
      </c>
      <c r="I52" t="str">
        <f t="shared" si="4"/>
        <v>C2</v>
      </c>
      <c r="J52" t="str">
        <f>VLOOKUP(I52,'[1]REF - Interface Cards'!$F$2:$G$11,2,FALSE)</f>
        <v>CB8</v>
      </c>
      <c r="K52">
        <f t="shared" si="5"/>
        <v>4</v>
      </c>
      <c r="L52" t="s">
        <v>150</v>
      </c>
      <c r="M52">
        <v>4</v>
      </c>
      <c r="N52" t="s">
        <v>77</v>
      </c>
      <c r="O52" t="s">
        <v>151</v>
      </c>
      <c r="R52" t="s">
        <v>69</v>
      </c>
      <c r="S52" t="s">
        <v>60</v>
      </c>
      <c r="V52" t="b">
        <v>0</v>
      </c>
      <c r="W52" t="str">
        <f t="shared" si="0"/>
        <v>DO7:03</v>
      </c>
      <c r="X52" t="str">
        <f ca="1">IFERROR(__xludf.DUMMYFUNCTION("VLOOKUP($D119,IMPORTRANGE(""1F5N2lheBqU_ssv2fEg7XSiyl0_Jtf24RQubw3IWp7fc"",""'LC-2 BOM'!C2:AF1000""),X$1,FALSE)"),"05C360")</f>
        <v>05C360</v>
      </c>
      <c r="Y52" t="str">
        <f ca="1">IFERROR(__xludf.DUMMYFUNCTION("VLOOKUP($D243,IMPORTRANGE(""1F5N2lheBqU_ssv2fEg7XSiyl0_Jtf24RQubw3IWp7fc"",""'LC-2 BOM'!C2:AF900""),Y$1,FALSE)"),"Ball Valve, Discrete")</f>
        <v>Ball Valve, Discrete</v>
      </c>
      <c r="Z52" t="str">
        <f ca="1">IFERROR(__xludf.DUMMYFUNCTION("VLOOKUP($D243,IMPORTRANGE(""1F5N2lheBqU_ssv2fEg7XSiyl0_Jtf24RQubw3IWp7fc"",""'LC-2 BOM'!C2:AF900""),Y$1,FALSE)"),"Ball Valve, Discrete")</f>
        <v>Ball Valve, Discrete</v>
      </c>
      <c r="AA52" t="str">
        <f ca="1">IFERROR(__xludf.DUMMYFUNCTION("VLOOKUP($D243,IMPORTRANGE(""1F5N2lheBqU_ssv2fEg7XSiyl0_Jtf24RQubw3IWp7fc"",""'LC-2 BOM'!C2:AF900""),Y$1,FALSE)"),"Ball Valve, Discrete")</f>
        <v>Ball Valve, Discrete</v>
      </c>
      <c r="AB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C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D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E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F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G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H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I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J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K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L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M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N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O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P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Q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R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S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T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U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V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W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X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Y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Z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BA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</row>
    <row r="53" spans="1:53" ht="13" x14ac:dyDescent="0.15">
      <c r="A53" t="str">
        <f t="shared" si="1"/>
        <v>LOX-LT2-LS-PxO-364</v>
      </c>
      <c r="B53">
        <v>364</v>
      </c>
      <c r="C53" t="s">
        <v>179</v>
      </c>
      <c r="D53" t="s">
        <v>180</v>
      </c>
      <c r="E53" t="s">
        <v>148</v>
      </c>
      <c r="F53" t="s">
        <v>149</v>
      </c>
      <c r="G53" t="s">
        <v>52</v>
      </c>
      <c r="H53" t="s">
        <v>53</v>
      </c>
      <c r="I53" t="str">
        <f t="shared" si="4"/>
        <v>C2</v>
      </c>
      <c r="J53" t="str">
        <f>VLOOKUP(I53,'[1]REF - Interface Cards'!$F$2:$G$11,2,FALSE)</f>
        <v>CB8</v>
      </c>
      <c r="K53">
        <f t="shared" si="5"/>
        <v>3</v>
      </c>
      <c r="L53" t="s">
        <v>154</v>
      </c>
      <c r="M53">
        <v>7</v>
      </c>
      <c r="N53" t="s">
        <v>87</v>
      </c>
      <c r="O53" t="s">
        <v>151</v>
      </c>
      <c r="R53" t="s">
        <v>59</v>
      </c>
      <c r="S53" t="s">
        <v>60</v>
      </c>
      <c r="V53" t="b">
        <v>0</v>
      </c>
      <c r="W53" t="str">
        <f t="shared" si="0"/>
        <v>DI6:06</v>
      </c>
      <c r="X53" t="str">
        <f ca="1">IFERROR(__xludf.DUMMYFUNCTION("VLOOKUP($D119,IMPORTRANGE(""1F5N2lheBqU_ssv2fEg7XSiyl0_Jtf24RQubw3IWp7fc"",""'LC-2 BOM'!C2:AF1000""),X$1,FALSE)"),"05C360")</f>
        <v>05C360</v>
      </c>
      <c r="Y53" t="str">
        <f ca="1">IFERROR(__xludf.DUMMYFUNCTION("VLOOKUP($D217,IMPORTRANGE(""1F5N2lheBqU_ssv2fEg7XSiyl0_Jtf24RQubw3IWp7fc"",""'LC-2 BOM'!C2:AF900""),Y$1,FALSE)"),"Controller")</f>
        <v>Controller</v>
      </c>
      <c r="Z53" t="str">
        <f ca="1">IFERROR(__xludf.DUMMYFUNCTION("VLOOKUP($D217,IMPORTRANGE(""1F5N2lheBqU_ssv2fEg7XSiyl0_Jtf24RQubw3IWp7fc"",""'LC-2 BOM'!C2:AF900""),Y$1,FALSE)"),"Controller")</f>
        <v>Controller</v>
      </c>
      <c r="AA53" t="str">
        <f ca="1">IFERROR(__xludf.DUMMYFUNCTION("VLOOKUP($D217,IMPORTRANGE(""1F5N2lheBqU_ssv2fEg7XSiyl0_Jtf24RQubw3IWp7fc"",""'LC-2 BOM'!C2:AF900""),Y$1,FALSE)"),"Controller")</f>
        <v>Controller</v>
      </c>
      <c r="AB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C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D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E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F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G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H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I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J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K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L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M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N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O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P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Q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R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S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T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U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V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W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X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Y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Z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BA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</row>
    <row r="54" spans="1:53" ht="13" x14ac:dyDescent="0.15">
      <c r="A54" t="str">
        <f t="shared" si="1"/>
        <v>LOX-LT2-LS-PxC-365</v>
      </c>
      <c r="B54">
        <v>365</v>
      </c>
      <c r="C54" t="s">
        <v>181</v>
      </c>
      <c r="D54" t="s">
        <v>180</v>
      </c>
      <c r="E54" t="s">
        <v>148</v>
      </c>
      <c r="F54" t="s">
        <v>149</v>
      </c>
      <c r="G54" t="s">
        <v>52</v>
      </c>
      <c r="H54" t="s">
        <v>53</v>
      </c>
      <c r="I54" t="str">
        <f t="shared" si="4"/>
        <v>C2</v>
      </c>
      <c r="J54" t="str">
        <f>VLOOKUP(I54,'[1]REF - Interface Cards'!$F$2:$G$11,2,FALSE)</f>
        <v>CB8</v>
      </c>
      <c r="K54">
        <f t="shared" si="5"/>
        <v>3</v>
      </c>
      <c r="L54" t="s">
        <v>154</v>
      </c>
      <c r="M54">
        <v>8</v>
      </c>
      <c r="N54" t="s">
        <v>62</v>
      </c>
      <c r="O54" t="s">
        <v>151</v>
      </c>
      <c r="R54" t="s">
        <v>63</v>
      </c>
      <c r="S54" t="s">
        <v>60</v>
      </c>
      <c r="V54" t="b">
        <v>0</v>
      </c>
      <c r="W54" t="str">
        <f t="shared" si="0"/>
        <v>DI6:07</v>
      </c>
      <c r="X54" t="str">
        <f ca="1">IFERROR(__xludf.DUMMYFUNCTION("VLOOKUP($D119,IMPORTRANGE(""1F5N2lheBqU_ssv2fEg7XSiyl0_Jtf24RQubw3IWp7fc"",""'LC-2 BOM'!C2:AF1000""),X$1,FALSE)"),"05C360")</f>
        <v>05C360</v>
      </c>
      <c r="Y54" t="str">
        <f ca="1">IFERROR(__xludf.DUMMYFUNCTION("VLOOKUP($D218,IMPORTRANGE(""1zGeY54V42y3h6ga3LEauokEcjIAfHuNXKCYKLfLWtMI"",""'LC-2 BOM'!C2:AF900""),Y$1,FALSE)"),"Controller")</f>
        <v>Controller</v>
      </c>
      <c r="Z54" t="str">
        <f ca="1">IFERROR(__xludf.DUMMYFUNCTION("VLOOKUP($D218,IMPORTRANGE(""1zGeY54V42y3h6ga3LEauokEcjIAfHuNXKCYKLfLWtMI"",""'LC-2 BOM'!C2:AF900""),Y$1,FALSE)"),"Controller")</f>
        <v>Controller</v>
      </c>
      <c r="AA54" t="str">
        <f ca="1">IFERROR(__xludf.DUMMYFUNCTION("VLOOKUP($D218,IMPORTRANGE(""1zGeY54V42y3h6ga3LEauokEcjIAfHuNXKCYKLfLWtMI"",""'LC-2 BOM'!C2:AF900""),Y$1,FALSE)"),"Controller")</f>
        <v>Controller</v>
      </c>
      <c r="AB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C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D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E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F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G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H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I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J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K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L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M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N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O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P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Q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R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S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T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U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V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W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X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Y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Z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BA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</row>
    <row r="55" spans="1:53" ht="13" x14ac:dyDescent="0.15">
      <c r="A55" t="str">
        <f t="shared" si="1"/>
        <v>LOX-LS1-PVL-Pos-321</v>
      </c>
      <c r="B55">
        <v>321</v>
      </c>
      <c r="C55" t="s">
        <v>182</v>
      </c>
      <c r="D55" t="s">
        <v>183</v>
      </c>
      <c r="E55" t="s">
        <v>148</v>
      </c>
      <c r="F55" t="s">
        <v>184</v>
      </c>
      <c r="G55" t="s">
        <v>110</v>
      </c>
      <c r="H55" t="s">
        <v>111</v>
      </c>
      <c r="I55" t="str">
        <f t="shared" si="4"/>
        <v>C2</v>
      </c>
      <c r="J55" t="str">
        <f>VLOOKUP(I55,'[1]REF - Interface Cards'!$F$2:$G$11,2,FALSE)</f>
        <v>CB8</v>
      </c>
      <c r="K55">
        <f t="shared" si="5"/>
        <v>1</v>
      </c>
      <c r="L55" t="s">
        <v>185</v>
      </c>
      <c r="M55">
        <v>6</v>
      </c>
      <c r="N55" t="s">
        <v>93</v>
      </c>
      <c r="O55" t="s">
        <v>151</v>
      </c>
      <c r="R55" t="s">
        <v>113</v>
      </c>
      <c r="S55" t="s">
        <v>114</v>
      </c>
      <c r="V55" t="b">
        <v>0</v>
      </c>
      <c r="W55" t="str">
        <f t="shared" si="0"/>
        <v>AI11:05</v>
      </c>
      <c r="X55" t="str">
        <f ca="1">IFERROR(__xludf.DUMMYFUNCTION("VLOOKUP($D119,IMPORTRANGE(""1F5N2lheBqU_ssv2fEg7XSiyl0_Jtf24RQubw3IWp7fc"",""'LC-2 BOM'!C2:AF1000""),X$1,FALSE)"),"05C360")</f>
        <v>05C360</v>
      </c>
      <c r="Y55" t="str">
        <f ca="1">IFERROR(__xludf.DUMMYFUNCTION("VLOOKUP($D189,IMPORTRANGE(""1zGeY54V42y3h6ga3LEauokEcjIAfHuNXKCYKLfLWtMI"",""'LC-2 BOM'!C2:AF900""),Y$1,FALSE)"),"60V Ball Valve, Proportional")</f>
        <v>60V Ball Valve, Proportional</v>
      </c>
      <c r="Z55" t="str">
        <f ca="1">IFERROR(__xludf.DUMMYFUNCTION("VLOOKUP($D189,IMPORTRANGE(""1zGeY54V42y3h6ga3LEauokEcjIAfHuNXKCYKLfLWtMI"",""'LC-2 BOM'!C2:AF900""),Y$1,FALSE)"),"60V Ball Valve, Proportional")</f>
        <v>60V Ball Valve, Proportional</v>
      </c>
      <c r="AA55" t="str">
        <f ca="1">IFERROR(__xludf.DUMMYFUNCTION("VLOOKUP($D189,IMPORTRANGE(""1zGeY54V42y3h6ga3LEauokEcjIAfHuNXKCYKLfLWtMI"",""'LC-2 BOM'!C2:AF900""),Y$1,FALSE)"),"60V Ball Valve, Proportional")</f>
        <v>60V Ball Valve, Proportional</v>
      </c>
      <c r="AB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C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D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E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F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G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H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I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J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K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L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M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N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O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P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Q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R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S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T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U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V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W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X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Y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Z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BA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</row>
    <row r="56" spans="1:53" ht="13" x14ac:dyDescent="0.15">
      <c r="A56" t="str">
        <f t="shared" si="1"/>
        <v>LOX-LS1-PVL-Pos-395</v>
      </c>
      <c r="B56">
        <v>395</v>
      </c>
      <c r="C56" t="s">
        <v>182</v>
      </c>
      <c r="D56" t="s">
        <v>183</v>
      </c>
      <c r="E56" t="s">
        <v>148</v>
      </c>
      <c r="F56" t="s">
        <v>184</v>
      </c>
      <c r="G56" t="s">
        <v>110</v>
      </c>
      <c r="H56" t="s">
        <v>116</v>
      </c>
      <c r="I56" t="str">
        <f t="shared" si="4"/>
        <v>C2</v>
      </c>
      <c r="J56" t="str">
        <f>VLOOKUP(I56,'[1]REF - Interface Cards'!$F$2:$G$11,2,FALSE)</f>
        <v>CB8</v>
      </c>
      <c r="K56">
        <f t="shared" si="5"/>
        <v>2</v>
      </c>
      <c r="L56" t="s">
        <v>186</v>
      </c>
      <c r="M56">
        <v>0</v>
      </c>
      <c r="N56" t="s">
        <v>55</v>
      </c>
      <c r="O56" t="s">
        <v>151</v>
      </c>
      <c r="R56" t="s">
        <v>113</v>
      </c>
      <c r="S56" t="s">
        <v>114</v>
      </c>
      <c r="V56" t="b">
        <v>0</v>
      </c>
      <c r="W56" t="str">
        <f t="shared" si="0"/>
        <v>AO6:00</v>
      </c>
      <c r="X56" t="str">
        <f ca="1">IFERROR(__xludf.DUMMYFUNCTION("VLOOKUP($D119,IMPORTRANGE(""1F5N2lheBqU_ssv2fEg7XSiyl0_Jtf24RQubw3IWp7fc"",""'LC-2 BOM'!C2:AF1000""),X$1,FALSE)"),"05C360")</f>
        <v>05C360</v>
      </c>
      <c r="Y56" t="str">
        <f ca="1">IFERROR(__xludf.DUMMYFUNCTION("VLOOKUP($D193,IMPORTRANGE(""1F5N2lheBqU_ssv2fEg7XSiyl0_Jtf24RQubw3IWp7fc"",""'LC-2 BOM'!C2:AF900""),Y$1,FALSE)"),"60V Ball Valve, Proportional")</f>
        <v>60V Ball Valve, Proportional</v>
      </c>
      <c r="Z56" t="str">
        <f ca="1">IFERROR(__xludf.DUMMYFUNCTION("VLOOKUP($D193,IMPORTRANGE(""1F5N2lheBqU_ssv2fEg7XSiyl0_Jtf24RQubw3IWp7fc"",""'LC-2 BOM'!C2:AF900""),Y$1,FALSE)"),"60V Ball Valve, Proportional")</f>
        <v>60V Ball Valve, Proportional</v>
      </c>
      <c r="AA56" t="str">
        <f ca="1">IFERROR(__xludf.DUMMYFUNCTION("VLOOKUP($D193,IMPORTRANGE(""1F5N2lheBqU_ssv2fEg7XSiyl0_Jtf24RQubw3IWp7fc"",""'LC-2 BOM'!C2:AF900""),Y$1,FALSE)"),"60V Ball Valve, Proportional")</f>
        <v>60V Ball Valve, Proportional</v>
      </c>
      <c r="AB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C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D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E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F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G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H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I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J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K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L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M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N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O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P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Q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R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S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T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U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V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W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X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Y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Z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BA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</row>
    <row r="57" spans="1:53" ht="13" x14ac:dyDescent="0.15">
      <c r="A57" t="str">
        <f t="shared" si="1"/>
        <v>LOX-LS1-DVL-Pos-322</v>
      </c>
      <c r="B57">
        <v>322</v>
      </c>
      <c r="C57" t="s">
        <v>187</v>
      </c>
      <c r="D57" t="s">
        <v>188</v>
      </c>
      <c r="E57" t="s">
        <v>148</v>
      </c>
      <c r="F57" t="s">
        <v>184</v>
      </c>
      <c r="G57" t="s">
        <v>65</v>
      </c>
      <c r="H57" t="s">
        <v>66</v>
      </c>
      <c r="I57" t="str">
        <f t="shared" si="4"/>
        <v>C2</v>
      </c>
      <c r="J57" t="str">
        <f>VLOOKUP(I57,'[1]REF - Interface Cards'!$F$2:$G$11,2,FALSE)</f>
        <v>CB8</v>
      </c>
      <c r="K57">
        <f t="shared" si="5"/>
        <v>4</v>
      </c>
      <c r="L57" t="s">
        <v>150</v>
      </c>
      <c r="M57">
        <v>15</v>
      </c>
      <c r="N57">
        <v>12</v>
      </c>
      <c r="O57" t="s">
        <v>151</v>
      </c>
      <c r="R57" t="s">
        <v>113</v>
      </c>
      <c r="S57" t="s">
        <v>114</v>
      </c>
      <c r="V57" t="b">
        <v>0</v>
      </c>
      <c r="W57" t="str">
        <f t="shared" si="0"/>
        <v>DO7:12</v>
      </c>
      <c r="X57" t="str">
        <f ca="1">IFERROR(__xludf.DUMMYFUNCTION("VLOOKUP($D119,IMPORTRANGE(""1F5N2lheBqU_ssv2fEg7XSiyl0_Jtf24RQubw3IWp7fc"",""'LC-2 BOM'!C2:AF1000""),X$1,FALSE)"),"05C360")</f>
        <v>05C360</v>
      </c>
      <c r="Y57" t="str">
        <f ca="1">IFERROR(__xludf.DUMMYFUNCTION("VLOOKUP($D224,IMPORTRANGE(""1zGeY54V42y3h6ga3LEauokEcjIAfHuNXKCYKLfLWtMI"",""'LC-2 BOM'!C2:AF900""),Y$1,FALSE)"),"Ball Valve, Discrete")</f>
        <v>Ball Valve, Discrete</v>
      </c>
      <c r="Z57" t="str">
        <f ca="1">IFERROR(__xludf.DUMMYFUNCTION("VLOOKUP($D224,IMPORTRANGE(""1zGeY54V42y3h6ga3LEauokEcjIAfHuNXKCYKLfLWtMI"",""'LC-2 BOM'!C2:AF900""),Y$1,FALSE)"),"Ball Valve, Discrete")</f>
        <v>Ball Valve, Discrete</v>
      </c>
      <c r="AA57" t="str">
        <f ca="1">IFERROR(__xludf.DUMMYFUNCTION("VLOOKUP($D224,IMPORTRANGE(""1zGeY54V42y3h6ga3LEauokEcjIAfHuNXKCYKLfLWtMI"",""'LC-2 BOM'!C2:AF900""),Y$1,FALSE)"),"Ball Valve, Discrete")</f>
        <v>Ball Valve, Discrete</v>
      </c>
      <c r="AB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C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D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E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F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G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H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I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J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K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L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M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N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O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P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Q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R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S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T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U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V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W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X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Y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Z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BA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</row>
    <row r="58" spans="1:53" ht="13" x14ac:dyDescent="0.15">
      <c r="A58" t="str">
        <f t="shared" si="1"/>
        <v>LOX-LS1-LS-PxO-335</v>
      </c>
      <c r="B58">
        <v>335</v>
      </c>
      <c r="C58" t="s">
        <v>189</v>
      </c>
      <c r="D58" t="s">
        <v>190</v>
      </c>
      <c r="E58" t="s">
        <v>148</v>
      </c>
      <c r="F58" t="s">
        <v>184</v>
      </c>
      <c r="G58" t="s">
        <v>52</v>
      </c>
      <c r="H58" t="s">
        <v>53</v>
      </c>
      <c r="I58" t="str">
        <f t="shared" si="4"/>
        <v>C2</v>
      </c>
      <c r="J58" t="str">
        <f>VLOOKUP(I58,'[1]REF - Interface Cards'!$F$2:$G$11,2,FALSE)</f>
        <v>CB8</v>
      </c>
      <c r="K58">
        <f t="shared" si="5"/>
        <v>6</v>
      </c>
      <c r="L58" t="s">
        <v>191</v>
      </c>
      <c r="M58">
        <v>3</v>
      </c>
      <c r="N58" t="s">
        <v>72</v>
      </c>
      <c r="O58" t="s">
        <v>151</v>
      </c>
      <c r="R58" t="s">
        <v>59</v>
      </c>
      <c r="S58" t="s">
        <v>60</v>
      </c>
      <c r="V58" t="b">
        <v>0</v>
      </c>
      <c r="W58" t="str">
        <f t="shared" si="0"/>
        <v>DI8:02</v>
      </c>
      <c r="X58" t="str">
        <f ca="1">IFERROR(__xludf.DUMMYFUNCTION("VLOOKUP($D119,IMPORTRANGE(""1F5N2lheBqU_ssv2fEg7XSiyl0_Jtf24RQubw3IWp7fc"",""'LC-2 BOM'!C2:AF1000""),X$1,FALSE)"),"05C360")</f>
        <v>05C360</v>
      </c>
      <c r="Y58" t="str">
        <f ca="1">IFERROR(__xludf.DUMMYFUNCTION("VLOOKUP($D268,IMPORTRANGE(""1F5N2lheBqU_ssv2fEg7XSiyl0_Jtf24RQubw3IWp7fc"",""'LC-2 BOM'!C2:AF900""),Y$1,FALSE)"),"Controller")</f>
        <v>Controller</v>
      </c>
      <c r="Z58" t="str">
        <f ca="1">IFERROR(__xludf.DUMMYFUNCTION("VLOOKUP($D268,IMPORTRANGE(""1F5N2lheBqU_ssv2fEg7XSiyl0_Jtf24RQubw3IWp7fc"",""'LC-2 BOM'!C2:AF900""),Y$1,FALSE)"),"Controller")</f>
        <v>Controller</v>
      </c>
      <c r="AA58" t="str">
        <f ca="1">IFERROR(__xludf.DUMMYFUNCTION("VLOOKUP($D268,IMPORTRANGE(""1F5N2lheBqU_ssv2fEg7XSiyl0_Jtf24RQubw3IWp7fc"",""'LC-2 BOM'!C2:AF900""),Y$1,FALSE)"),"Controller")</f>
        <v>Controller</v>
      </c>
      <c r="AB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C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D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E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F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G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H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I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J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K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L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M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N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O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P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Q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R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S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T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U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V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W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X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Y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Z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BA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</row>
    <row r="59" spans="1:53" ht="13" x14ac:dyDescent="0.15">
      <c r="A59" t="str">
        <f t="shared" si="1"/>
        <v>LOX-LS1-LS-PxC-336</v>
      </c>
      <c r="B59">
        <v>336</v>
      </c>
      <c r="C59" t="s">
        <v>192</v>
      </c>
      <c r="D59" t="s">
        <v>190</v>
      </c>
      <c r="E59" t="s">
        <v>148</v>
      </c>
      <c r="F59" t="s">
        <v>184</v>
      </c>
      <c r="G59" t="s">
        <v>52</v>
      </c>
      <c r="H59" t="s">
        <v>53</v>
      </c>
      <c r="I59" t="str">
        <f t="shared" si="4"/>
        <v>C2</v>
      </c>
      <c r="J59" t="str">
        <f>VLOOKUP(I59,'[1]REF - Interface Cards'!$F$2:$G$11,2,FALSE)</f>
        <v>CB8</v>
      </c>
      <c r="K59">
        <f t="shared" si="5"/>
        <v>6</v>
      </c>
      <c r="L59" t="s">
        <v>191</v>
      </c>
      <c r="M59">
        <v>4</v>
      </c>
      <c r="N59" t="s">
        <v>77</v>
      </c>
      <c r="O59" t="s">
        <v>151</v>
      </c>
      <c r="R59" t="s">
        <v>63</v>
      </c>
      <c r="S59" t="s">
        <v>60</v>
      </c>
      <c r="V59" t="b">
        <v>0</v>
      </c>
      <c r="W59" t="str">
        <f t="shared" si="0"/>
        <v>DI8:03</v>
      </c>
      <c r="X59" t="str">
        <f ca="1">IFERROR(__xludf.DUMMYFUNCTION("VLOOKUP($D119,IMPORTRANGE(""1F5N2lheBqU_ssv2fEg7XSiyl0_Jtf24RQubw3IWp7fc"",""'LC-2 BOM'!C2:AF1000""),X$1,FALSE)"),"05C360")</f>
        <v>05C360</v>
      </c>
      <c r="Y59" t="str">
        <f ca="1">IFERROR(__xludf.DUMMYFUNCTION("VLOOKUP($D269,IMPORTRANGE(""1zGeY54V42y3h6ga3LEauokEcjIAfHuNXKCYKLfLWtMI"",""'LC-2 BOM'!C2:AF900""),Y$1,FALSE)"),"Controller")</f>
        <v>Controller</v>
      </c>
      <c r="Z59" t="str">
        <f ca="1">IFERROR(__xludf.DUMMYFUNCTION("VLOOKUP($D269,IMPORTRANGE(""1zGeY54V42y3h6ga3LEauokEcjIAfHuNXKCYKLfLWtMI"",""'LC-2 BOM'!C2:AF900""),Y$1,FALSE)"),"Controller")</f>
        <v>Controller</v>
      </c>
      <c r="AA59" t="str">
        <f ca="1">IFERROR(__xludf.DUMMYFUNCTION("VLOOKUP($D269,IMPORTRANGE(""1zGeY54V42y3h6ga3LEauokEcjIAfHuNXKCYKLfLWtMI"",""'LC-2 BOM'!C2:AF900""),Y$1,FALSE)"),"Controller")</f>
        <v>Controller</v>
      </c>
      <c r="AB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C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D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E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F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G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H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I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J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K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L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M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N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O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P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Q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R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S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T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U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V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W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X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Y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Z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BA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</row>
    <row r="60" spans="1:53" ht="13" x14ac:dyDescent="0.15">
      <c r="A60" t="str">
        <f t="shared" si="1"/>
        <v>LOX-LS1-PVL-Pos-332</v>
      </c>
      <c r="B60">
        <v>332</v>
      </c>
      <c r="C60" t="s">
        <v>193</v>
      </c>
      <c r="D60" t="s">
        <v>194</v>
      </c>
      <c r="E60" t="s">
        <v>148</v>
      </c>
      <c r="F60" t="s">
        <v>184</v>
      </c>
      <c r="G60" t="s">
        <v>110</v>
      </c>
      <c r="H60" t="s">
        <v>111</v>
      </c>
      <c r="I60" t="str">
        <f t="shared" si="4"/>
        <v>C2</v>
      </c>
      <c r="J60" t="str">
        <f>VLOOKUP(I60,'[1]REF - Interface Cards'!$F$2:$G$11,2,FALSE)</f>
        <v>CB8</v>
      </c>
      <c r="K60">
        <f t="shared" si="5"/>
        <v>1</v>
      </c>
      <c r="L60" t="s">
        <v>185</v>
      </c>
      <c r="M60">
        <v>11</v>
      </c>
      <c r="N60" t="s">
        <v>97</v>
      </c>
      <c r="O60" t="s">
        <v>151</v>
      </c>
      <c r="R60" t="s">
        <v>113</v>
      </c>
      <c r="S60" t="s">
        <v>114</v>
      </c>
      <c r="V60" t="b">
        <v>0</v>
      </c>
      <c r="W60" t="str">
        <f t="shared" si="0"/>
        <v>AI11:08</v>
      </c>
      <c r="X60" t="str">
        <f ca="1">IFERROR(__xludf.DUMMYFUNCTION("VLOOKUP($D119,IMPORTRANGE(""1F5N2lheBqU_ssv2fEg7XSiyl0_Jtf24RQubw3IWp7fc"",""'LC-2 BOM'!C2:AF1000""),X$1,FALSE)"),"05C360")</f>
        <v>05C360</v>
      </c>
      <c r="Y60" t="str">
        <f ca="1">IFERROR(__xludf.DUMMYFUNCTION("VLOOKUP($D191,IMPORTRANGE(""1zGeY54V42y3h6ga3LEauokEcjIAfHuNXKCYKLfLWtMI"",""'LC-2 BOM'!C2:AF900""),Y$1,FALSE)"),"60V Ball Valve, Proportional")</f>
        <v>60V Ball Valve, Proportional</v>
      </c>
      <c r="Z60" t="str">
        <f ca="1">IFERROR(__xludf.DUMMYFUNCTION("VLOOKUP($D191,IMPORTRANGE(""1zGeY54V42y3h6ga3LEauokEcjIAfHuNXKCYKLfLWtMI"",""'LC-2 BOM'!C2:AF900""),Y$1,FALSE)"),"60V Ball Valve, Proportional")</f>
        <v>60V Ball Valve, Proportional</v>
      </c>
      <c r="AA60" t="str">
        <f ca="1">IFERROR(__xludf.DUMMYFUNCTION("VLOOKUP($D191,IMPORTRANGE(""1zGeY54V42y3h6ga3LEauokEcjIAfHuNXKCYKLfLWtMI"",""'LC-2 BOM'!C2:AF900""),Y$1,FALSE)"),"60V Ball Valve, Proportional")</f>
        <v>60V Ball Valve, Proportional</v>
      </c>
      <c r="AB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C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D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E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F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G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H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I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J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K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L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M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N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O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P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Q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R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S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T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U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V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W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X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Y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Z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BA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</row>
    <row r="61" spans="1:53" ht="13" x14ac:dyDescent="0.15">
      <c r="A61" t="str">
        <f t="shared" si="1"/>
        <v>LOX-LS1-PVL-Pos-399</v>
      </c>
      <c r="B61">
        <v>399</v>
      </c>
      <c r="C61" t="s">
        <v>193</v>
      </c>
      <c r="D61" t="s">
        <v>194</v>
      </c>
      <c r="E61" t="s">
        <v>148</v>
      </c>
      <c r="F61" t="s">
        <v>184</v>
      </c>
      <c r="G61" t="s">
        <v>110</v>
      </c>
      <c r="H61" t="s">
        <v>116</v>
      </c>
      <c r="I61" t="str">
        <f t="shared" si="4"/>
        <v>C2</v>
      </c>
      <c r="J61" t="str">
        <f>VLOOKUP(I61,'[1]REF - Interface Cards'!$F$2:$G$11,2,FALSE)</f>
        <v>CB8</v>
      </c>
      <c r="K61">
        <f t="shared" si="5"/>
        <v>2</v>
      </c>
      <c r="L61" t="s">
        <v>186</v>
      </c>
      <c r="M61">
        <v>6</v>
      </c>
      <c r="N61" t="s">
        <v>77</v>
      </c>
      <c r="O61" t="s">
        <v>151</v>
      </c>
      <c r="R61" t="s">
        <v>113</v>
      </c>
      <c r="S61" t="s">
        <v>114</v>
      </c>
      <c r="V61" t="b">
        <v>0</v>
      </c>
      <c r="W61" t="str">
        <f t="shared" si="0"/>
        <v>AO6:03</v>
      </c>
      <c r="X61" t="str">
        <f ca="1">IFERROR(__xludf.DUMMYFUNCTION("VLOOKUP($D119,IMPORTRANGE(""1F5N2lheBqU_ssv2fEg7XSiyl0_Jtf24RQubw3IWp7fc"",""'LC-2 BOM'!C2:AF1000""),X$1,FALSE)"),"05C360")</f>
        <v>05C360</v>
      </c>
      <c r="Y61" t="str">
        <f ca="1">IFERROR(__xludf.DUMMYFUNCTION("VLOOKUP($D196,IMPORTRANGE(""1F5N2lheBqU_ssv2fEg7XSiyl0_Jtf24RQubw3IWp7fc"",""'LC-2 BOM'!C2:AF900""),Y$1,FALSE)"),"60V Ball Valve, Proportional")</f>
        <v>60V Ball Valve, Proportional</v>
      </c>
      <c r="Z61" t="str">
        <f ca="1">IFERROR(__xludf.DUMMYFUNCTION("VLOOKUP($D196,IMPORTRANGE(""1F5N2lheBqU_ssv2fEg7XSiyl0_Jtf24RQubw3IWp7fc"",""'LC-2 BOM'!C2:AF900""),Y$1,FALSE)"),"60V Ball Valve, Proportional")</f>
        <v>60V Ball Valve, Proportional</v>
      </c>
      <c r="AA61" t="str">
        <f ca="1">IFERROR(__xludf.DUMMYFUNCTION("VLOOKUP($D196,IMPORTRANGE(""1F5N2lheBqU_ssv2fEg7XSiyl0_Jtf24RQubw3IWp7fc"",""'LC-2 BOM'!C2:AF900""),Y$1,FALSE)"),"60V Ball Valve, Proportional")</f>
        <v>60V Ball Valve, Proportional</v>
      </c>
      <c r="AB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C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D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E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F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G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H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I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J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K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L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M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N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O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P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Q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R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S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T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U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V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W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X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Y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Z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BA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</row>
    <row r="62" spans="1:53" ht="13" x14ac:dyDescent="0.15">
      <c r="A62" t="str">
        <f t="shared" si="1"/>
        <v>LOX-LS1-PVL-Pos-378</v>
      </c>
      <c r="B62">
        <v>378</v>
      </c>
      <c r="C62" t="s">
        <v>195</v>
      </c>
      <c r="D62" t="s">
        <v>196</v>
      </c>
      <c r="E62" t="s">
        <v>148</v>
      </c>
      <c r="F62" t="s">
        <v>184</v>
      </c>
      <c r="G62" t="s">
        <v>110</v>
      </c>
      <c r="H62" t="s">
        <v>111</v>
      </c>
      <c r="I62" t="str">
        <f t="shared" si="4"/>
        <v>C2</v>
      </c>
      <c r="J62" t="str">
        <f>VLOOKUP(I62,'[1]REF - Interface Cards'!$F$2:$G$11,2,FALSE)</f>
        <v>CB8</v>
      </c>
      <c r="K62">
        <f t="shared" si="5"/>
        <v>1</v>
      </c>
      <c r="L62" t="s">
        <v>185</v>
      </c>
      <c r="M62">
        <v>12</v>
      </c>
      <c r="N62" t="s">
        <v>75</v>
      </c>
      <c r="O62" t="s">
        <v>151</v>
      </c>
      <c r="R62" t="s">
        <v>113</v>
      </c>
      <c r="S62" t="s">
        <v>114</v>
      </c>
      <c r="V62" t="b">
        <v>0</v>
      </c>
      <c r="W62" t="str">
        <f t="shared" si="0"/>
        <v>AI11:09</v>
      </c>
      <c r="X62" t="str">
        <f ca="1">IFERROR(__xludf.DUMMYFUNCTION("VLOOKUP($D119,IMPORTRANGE(""1F5N2lheBqU_ssv2fEg7XSiyl0_Jtf24RQubw3IWp7fc"",""'LC-2 BOM'!C2:AF1000""),X$1,FALSE)"),"05C360")</f>
        <v>05C360</v>
      </c>
      <c r="Y62" t="str">
        <f ca="1">IFERROR(__xludf.DUMMYFUNCTION("VLOOKUP($D192,IMPORTRANGE(""1F5N2lheBqU_ssv2fEg7XSiyl0_Jtf24RQubw3IWp7fc"",""'LC-2 BOM'!C2:AF900""),Y$1,FALSE)"),"60V Ball Valve, Proportional")</f>
        <v>60V Ball Valve, Proportional</v>
      </c>
      <c r="Z62" t="str">
        <f ca="1">IFERROR(__xludf.DUMMYFUNCTION("VLOOKUP($D192,IMPORTRANGE(""1F5N2lheBqU_ssv2fEg7XSiyl0_Jtf24RQubw3IWp7fc"",""'LC-2 BOM'!C2:AF900""),Y$1,FALSE)"),"60V Ball Valve, Proportional")</f>
        <v>60V Ball Valve, Proportional</v>
      </c>
      <c r="AA62" t="str">
        <f ca="1">IFERROR(__xludf.DUMMYFUNCTION("VLOOKUP($D192,IMPORTRANGE(""1F5N2lheBqU_ssv2fEg7XSiyl0_Jtf24RQubw3IWp7fc"",""'LC-2 BOM'!C2:AF900""),Y$1,FALSE)"),"60V Ball Valve, Proportional")</f>
        <v>60V Ball Valve, Proportional</v>
      </c>
      <c r="AB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C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D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E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F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G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H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I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J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K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L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M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N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O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P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Q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R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S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T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U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V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W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X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Y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Z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BA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</row>
    <row r="63" spans="1:53" ht="13" x14ac:dyDescent="0.15">
      <c r="A63" t="str">
        <f t="shared" si="1"/>
        <v>LOX-LS1-PVL-Pos-400</v>
      </c>
      <c r="B63">
        <v>400</v>
      </c>
      <c r="C63" t="s">
        <v>195</v>
      </c>
      <c r="D63" t="s">
        <v>196</v>
      </c>
      <c r="E63" t="s">
        <v>148</v>
      </c>
      <c r="F63" t="s">
        <v>184</v>
      </c>
      <c r="G63" t="s">
        <v>110</v>
      </c>
      <c r="H63" t="s">
        <v>116</v>
      </c>
      <c r="I63" t="str">
        <f t="shared" si="4"/>
        <v>C2</v>
      </c>
      <c r="J63" t="str">
        <f>VLOOKUP(I63,'[1]REF - Interface Cards'!$F$2:$G$11,2,FALSE)</f>
        <v>CB8</v>
      </c>
      <c r="K63">
        <f t="shared" si="5"/>
        <v>2</v>
      </c>
      <c r="L63" t="s">
        <v>186</v>
      </c>
      <c r="M63">
        <v>8</v>
      </c>
      <c r="N63" t="s">
        <v>82</v>
      </c>
      <c r="O63" t="s">
        <v>151</v>
      </c>
      <c r="R63" t="s">
        <v>113</v>
      </c>
      <c r="S63" t="s">
        <v>114</v>
      </c>
      <c r="V63" t="b">
        <v>0</v>
      </c>
      <c r="W63" t="str">
        <f t="shared" si="0"/>
        <v>AO6:04</v>
      </c>
      <c r="X63" t="str">
        <f ca="1">IFERROR(__xludf.DUMMYFUNCTION("VLOOKUP($D119,IMPORTRANGE(""1F5N2lheBqU_ssv2fEg7XSiyl0_Jtf24RQubw3IWp7fc"",""'LC-2 BOM'!C2:AF1000""),X$1,FALSE)"),"05C360")</f>
        <v>05C360</v>
      </c>
      <c r="Y63" t="str">
        <f ca="1">IFERROR(__xludf.DUMMYFUNCTION("VLOOKUP($D197,IMPORTRANGE(""1F5N2lheBqU_ssv2fEg7XSiyl0_Jtf24RQubw3IWp7fc"",""'LC-2 BOM'!C2:AF900""),Y$1,FALSE)"),"60V Ball Valve, Proportional")</f>
        <v>60V Ball Valve, Proportional</v>
      </c>
      <c r="Z63" t="str">
        <f ca="1">IFERROR(__xludf.DUMMYFUNCTION("VLOOKUP($D197,IMPORTRANGE(""1F5N2lheBqU_ssv2fEg7XSiyl0_Jtf24RQubw3IWp7fc"",""'LC-2 BOM'!C2:AF900""),Y$1,FALSE)"),"60V Ball Valve, Proportional")</f>
        <v>60V Ball Valve, Proportional</v>
      </c>
      <c r="AA63" t="str">
        <f ca="1">IFERROR(__xludf.DUMMYFUNCTION("VLOOKUP($D197,IMPORTRANGE(""1F5N2lheBqU_ssv2fEg7XSiyl0_Jtf24RQubw3IWp7fc"",""'LC-2 BOM'!C2:AF900""),Y$1,FALSE)"),"60V Ball Valve, Proportional")</f>
        <v>60V Ball Valve, Proportional</v>
      </c>
      <c r="AB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C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D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E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F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G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H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I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J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K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L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M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N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O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P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Q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R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S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T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U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V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W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X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Y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Z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BA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</row>
    <row r="64" spans="1:53" ht="13" x14ac:dyDescent="0.15">
      <c r="A64" t="str">
        <f t="shared" si="1"/>
        <v>LOX-LS1-PVL-Pos-324</v>
      </c>
      <c r="B64">
        <v>324</v>
      </c>
      <c r="C64" t="s">
        <v>197</v>
      </c>
      <c r="D64" t="s">
        <v>198</v>
      </c>
      <c r="E64" t="s">
        <v>148</v>
      </c>
      <c r="F64" t="s">
        <v>184</v>
      </c>
      <c r="G64" t="s">
        <v>110</v>
      </c>
      <c r="H64" t="s">
        <v>111</v>
      </c>
      <c r="I64" t="str">
        <f t="shared" si="4"/>
        <v>C2</v>
      </c>
      <c r="J64" t="str">
        <f>VLOOKUP(I64,'[1]REF - Interface Cards'!$F$2:$G$11,2,FALSE)</f>
        <v>CB8</v>
      </c>
      <c r="K64">
        <f t="shared" si="5"/>
        <v>1</v>
      </c>
      <c r="L64" t="s">
        <v>185</v>
      </c>
      <c r="M64">
        <v>7</v>
      </c>
      <c r="N64" t="s">
        <v>87</v>
      </c>
      <c r="O64" t="s">
        <v>151</v>
      </c>
      <c r="R64" t="s">
        <v>113</v>
      </c>
      <c r="S64" t="s">
        <v>114</v>
      </c>
      <c r="V64" t="b">
        <v>0</v>
      </c>
      <c r="W64" t="str">
        <f t="shared" si="0"/>
        <v>AI11:06</v>
      </c>
      <c r="X64" t="str">
        <f ca="1">IFERROR(__xludf.DUMMYFUNCTION("VLOOKUP($D119,IMPORTRANGE(""1F5N2lheBqU_ssv2fEg7XSiyl0_Jtf24RQubw3IWp7fc"",""'LC-2 BOM'!C2:AF1000""),X$1,FALSE)"),"05C360")</f>
        <v>05C360</v>
      </c>
      <c r="Y64" t="str">
        <f ca="1">IFERROR(__xludf.DUMMYFUNCTION("VLOOKUP($D190,IMPORTRANGE(""1F5N2lheBqU_ssv2fEg7XSiyl0_Jtf24RQubw3IWp7fc"",""'LC-2 BOM'!C2:AF900""),Y$1,FALSE)"),"60V Ball Valve, Proportional")</f>
        <v>60V Ball Valve, Proportional</v>
      </c>
      <c r="Z64" t="str">
        <f ca="1">IFERROR(__xludf.DUMMYFUNCTION("VLOOKUP($D190,IMPORTRANGE(""1F5N2lheBqU_ssv2fEg7XSiyl0_Jtf24RQubw3IWp7fc"",""'LC-2 BOM'!C2:AF900""),Y$1,FALSE)"),"60V Ball Valve, Proportional")</f>
        <v>60V Ball Valve, Proportional</v>
      </c>
      <c r="AA64" t="str">
        <f ca="1">IFERROR(__xludf.DUMMYFUNCTION("VLOOKUP($D190,IMPORTRANGE(""1F5N2lheBqU_ssv2fEg7XSiyl0_Jtf24RQubw3IWp7fc"",""'LC-2 BOM'!C2:AF900""),Y$1,FALSE)"),"60V Ball Valve, Proportional")</f>
        <v>60V Ball Valve, Proportional</v>
      </c>
      <c r="AB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C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D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E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F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G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H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I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J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K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L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M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N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O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P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Q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R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S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T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U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V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W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X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Y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Z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BA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</row>
    <row r="65" spans="1:53" ht="13" x14ac:dyDescent="0.15">
      <c r="A65" t="str">
        <f t="shared" si="1"/>
        <v>LOX-LS1-PVL-Pos-396</v>
      </c>
      <c r="B65">
        <v>396</v>
      </c>
      <c r="C65" t="s">
        <v>197</v>
      </c>
      <c r="D65" t="s">
        <v>198</v>
      </c>
      <c r="E65" t="s">
        <v>148</v>
      </c>
      <c r="F65" t="s">
        <v>184</v>
      </c>
      <c r="G65" t="s">
        <v>110</v>
      </c>
      <c r="H65" t="s">
        <v>116</v>
      </c>
      <c r="I65" t="str">
        <f t="shared" si="4"/>
        <v>C2</v>
      </c>
      <c r="J65" t="str">
        <f>VLOOKUP(I65,'[1]REF - Interface Cards'!$F$2:$G$11,2,FALSE)</f>
        <v>CB8</v>
      </c>
      <c r="K65">
        <f t="shared" si="5"/>
        <v>2</v>
      </c>
      <c r="L65" t="s">
        <v>186</v>
      </c>
      <c r="M65">
        <v>2</v>
      </c>
      <c r="N65" t="s">
        <v>68</v>
      </c>
      <c r="O65" t="s">
        <v>151</v>
      </c>
      <c r="R65" t="s">
        <v>113</v>
      </c>
      <c r="S65" t="s">
        <v>114</v>
      </c>
      <c r="V65" t="b">
        <v>0</v>
      </c>
      <c r="W65" t="str">
        <f t="shared" ref="W65:W128" si="6">CONCATENATE(L65,":",N65)</f>
        <v>AO6:01</v>
      </c>
      <c r="X65" t="str">
        <f ca="1">IFERROR(__xludf.DUMMYFUNCTION("VLOOKUP($D119,IMPORTRANGE(""1F5N2lheBqU_ssv2fEg7XSiyl0_Jtf24RQubw3IWp7fc"",""'LC-2 BOM'!C2:AF1000""),X$1,FALSE)"),"05C360")</f>
        <v>05C360</v>
      </c>
      <c r="Y65" t="str">
        <f ca="1">IFERROR(__xludf.DUMMYFUNCTION("VLOOKUP($D194,IMPORTRANGE(""1zGeY54V42y3h6ga3LEauokEcjIAfHuNXKCYKLfLWtMI"",""'LC-2 BOM'!C2:AF900""),Y$1,FALSE)"),"60V Ball Valve, Proportional")</f>
        <v>60V Ball Valve, Proportional</v>
      </c>
      <c r="Z65" t="str">
        <f ca="1">IFERROR(__xludf.DUMMYFUNCTION("VLOOKUP($D194,IMPORTRANGE(""1zGeY54V42y3h6ga3LEauokEcjIAfHuNXKCYKLfLWtMI"",""'LC-2 BOM'!C2:AF900""),Y$1,FALSE)"),"60V Ball Valve, Proportional")</f>
        <v>60V Ball Valve, Proportional</v>
      </c>
      <c r="AA65" t="str">
        <f ca="1">IFERROR(__xludf.DUMMYFUNCTION("VLOOKUP($D194,IMPORTRANGE(""1zGeY54V42y3h6ga3LEauokEcjIAfHuNXKCYKLfLWtMI"",""'LC-2 BOM'!C2:AF900""),Y$1,FALSE)"),"60V Ball Valve, Proportional")</f>
        <v>60V Ball Valve, Proportional</v>
      </c>
      <c r="AB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C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D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E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F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G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H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I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J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K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L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M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N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O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P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Q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R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S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T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U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V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W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X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Y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Z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BA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</row>
    <row r="66" spans="1:53" ht="13" x14ac:dyDescent="0.15">
      <c r="A66" t="str">
        <f t="shared" ref="A66:A129" si="7">CONCATENATE(VLOOKUP(E66,Systems,2,FALSE),"-",VLOOKUP(F66,Subsystems,2,FALSE),"-",VLOOKUP(G66,Components,2,FALSE),"-",VLOOKUP(R66,Metrics,2,FALSE),"-",B66)</f>
        <v>LOX-LS1-DVL-Pos-382</v>
      </c>
      <c r="B66">
        <v>382</v>
      </c>
      <c r="C66" t="s">
        <v>199</v>
      </c>
      <c r="D66" t="s">
        <v>200</v>
      </c>
      <c r="E66" t="s">
        <v>148</v>
      </c>
      <c r="F66" t="s">
        <v>184</v>
      </c>
      <c r="G66" t="s">
        <v>65</v>
      </c>
      <c r="H66" t="s">
        <v>66</v>
      </c>
      <c r="I66" t="str">
        <f t="shared" ref="I66:I97" si="8">VLOOKUP(L66,InterfaceCards,2,FALSE)</f>
        <v>C1</v>
      </c>
      <c r="J66" t="str">
        <f>VLOOKUP(I66,'[1]REF - Interface Cards'!$F$2:$G$11,2,FALSE)</f>
        <v>CB1</v>
      </c>
      <c r="K66">
        <f t="shared" ref="K66:K97" si="9">VLOOKUP(L66,InterfaceCards,3,FALSE)</f>
        <v>3</v>
      </c>
      <c r="L66" t="s">
        <v>201</v>
      </c>
      <c r="M66">
        <v>15</v>
      </c>
      <c r="N66">
        <v>12</v>
      </c>
      <c r="O66" t="s">
        <v>151</v>
      </c>
      <c r="R66" t="s">
        <v>113</v>
      </c>
      <c r="S66" t="s">
        <v>114</v>
      </c>
      <c r="V66" t="b">
        <v>0</v>
      </c>
      <c r="W66" t="str">
        <f t="shared" si="6"/>
        <v>DO3:12</v>
      </c>
      <c r="X66" t="str">
        <f ca="1">IFERROR(__xludf.DUMMYFUNCTION("VLOOKUP($D4,IMPORTRANGE(""1F5N2lheBqU_ssv2fEg7XSiyl0_Jtf24RQubw3IWp7fc"",""'LC-2 BOM'!C2:AF1000""),X$1,FALSE)"),"S13.2")</f>
        <v>S13.2</v>
      </c>
      <c r="Y66" t="str">
        <f ca="1">IFERROR(__xludf.DUMMYFUNCTION("VLOOKUP($D65,IMPORTRANGE(""1F5N2lheBqU_ssv2fEg7XSiyl0_Jtf24RQubw3IWp7fc"",""'LC-2 BOM'!C2:AF900""),Y$1,FALSE)"),"Ball Valve, Discrete")</f>
        <v>Ball Valve, Discrete</v>
      </c>
      <c r="Z66" t="str">
        <f ca="1">IFERROR(__xludf.DUMMYFUNCTION("VLOOKUP($D65,IMPORTRANGE(""1F5N2lheBqU_ssv2fEg7XSiyl0_Jtf24RQubw3IWp7fc"",""'LC-2 BOM'!C2:AF900""),Y$1,FALSE)"),"Ball Valve, Discrete")</f>
        <v>Ball Valve, Discrete</v>
      </c>
      <c r="AA66" t="str">
        <f ca="1">IFERROR(__xludf.DUMMYFUNCTION("VLOOKUP($D65,IMPORTRANGE(""1F5N2lheBqU_ssv2fEg7XSiyl0_Jtf24RQubw3IWp7fc"",""'LC-2 BOM'!C2:AF900""),Y$1,FALSE)"),"Ball Valve, Discrete")</f>
        <v>Ball Valve, Discrete</v>
      </c>
      <c r="AB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C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D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E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F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G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H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I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J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K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L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M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N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O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P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Q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R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S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T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U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V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W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X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Y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Z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BA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</row>
    <row r="67" spans="1:53" ht="13" x14ac:dyDescent="0.15">
      <c r="A67" t="str">
        <f t="shared" si="7"/>
        <v>LOX-LS1-LS-PxO-343</v>
      </c>
      <c r="B67">
        <v>343</v>
      </c>
      <c r="C67" t="s">
        <v>202</v>
      </c>
      <c r="D67" t="s">
        <v>203</v>
      </c>
      <c r="E67" t="s">
        <v>148</v>
      </c>
      <c r="F67" t="s">
        <v>184</v>
      </c>
      <c r="G67" t="s">
        <v>52</v>
      </c>
      <c r="H67" t="s">
        <v>53</v>
      </c>
      <c r="I67" t="str">
        <f t="shared" si="8"/>
        <v>C1</v>
      </c>
      <c r="J67" t="str">
        <f>VLOOKUP(I67,'[1]REF - Interface Cards'!$F$2:$G$11,2,FALSE)</f>
        <v>CB1</v>
      </c>
      <c r="K67">
        <f t="shared" si="9"/>
        <v>5</v>
      </c>
      <c r="L67" t="s">
        <v>204</v>
      </c>
      <c r="M67">
        <v>20</v>
      </c>
      <c r="N67" t="s">
        <v>205</v>
      </c>
      <c r="O67" t="s">
        <v>151</v>
      </c>
      <c r="R67" t="s">
        <v>59</v>
      </c>
      <c r="S67" t="s">
        <v>60</v>
      </c>
      <c r="V67" t="b">
        <v>0</v>
      </c>
      <c r="W67" t="str">
        <f t="shared" si="6"/>
        <v>DIO1:DI08</v>
      </c>
      <c r="X67" t="str">
        <f ca="1">IFERROR(__xludf.DUMMYFUNCTION("VLOOKUP($D4,IMPORTRANGE(""1F5N2lheBqU_ssv2fEg7XSiyl0_Jtf24RQubw3IWp7fc"",""'LC-2 BOM'!C2:AF1000""),X$1,FALSE)"),"S13.2")</f>
        <v>S13.2</v>
      </c>
      <c r="Y67" t="str">
        <f ca="1">IFERROR(__xludf.DUMMYFUNCTION("VLOOKUP($D104,IMPORTRANGE(""1zGeY54V42y3h6ga3LEauokEcjIAfHuNXKCYKLfLWtMI"",""'LC-2 BOM'!C2:AF900""),Y$1,FALSE)"),"Controller")</f>
        <v>Controller</v>
      </c>
      <c r="Z67" t="str">
        <f ca="1">IFERROR(__xludf.DUMMYFUNCTION("VLOOKUP($D104,IMPORTRANGE(""1zGeY54V42y3h6ga3LEauokEcjIAfHuNXKCYKLfLWtMI"",""'LC-2 BOM'!C2:AF900""),Y$1,FALSE)"),"Controller")</f>
        <v>Controller</v>
      </c>
      <c r="AA67" t="str">
        <f ca="1">IFERROR(__xludf.DUMMYFUNCTION("VLOOKUP($D104,IMPORTRANGE(""1zGeY54V42y3h6ga3LEauokEcjIAfHuNXKCYKLfLWtMI"",""'LC-2 BOM'!C2:AF900""),Y$1,FALSE)"),"Controller")</f>
        <v>Controller</v>
      </c>
      <c r="AB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C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D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E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F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G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H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I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J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K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L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M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N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O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P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Q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R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S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T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U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V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W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X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Y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Z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BA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</row>
    <row r="68" spans="1:53" ht="13" x14ac:dyDescent="0.15">
      <c r="A68" t="str">
        <f t="shared" si="7"/>
        <v>LOX-LS1-LS-PxC-344</v>
      </c>
      <c r="B68">
        <v>344</v>
      </c>
      <c r="C68" t="s">
        <v>206</v>
      </c>
      <c r="D68" t="s">
        <v>203</v>
      </c>
      <c r="E68" t="s">
        <v>148</v>
      </c>
      <c r="F68" t="s">
        <v>184</v>
      </c>
      <c r="G68" t="s">
        <v>52</v>
      </c>
      <c r="H68" t="s">
        <v>53</v>
      </c>
      <c r="I68" t="str">
        <f t="shared" si="8"/>
        <v>C1</v>
      </c>
      <c r="J68" t="str">
        <f>VLOOKUP(I68,'[1]REF - Interface Cards'!$F$2:$G$11,2,FALSE)</f>
        <v>CB1</v>
      </c>
      <c r="K68">
        <f t="shared" si="9"/>
        <v>5</v>
      </c>
      <c r="L68" t="s">
        <v>204</v>
      </c>
      <c r="M68">
        <v>21</v>
      </c>
      <c r="N68" t="s">
        <v>207</v>
      </c>
      <c r="O68" t="s">
        <v>151</v>
      </c>
      <c r="R68" t="s">
        <v>63</v>
      </c>
      <c r="S68" t="s">
        <v>60</v>
      </c>
      <c r="V68" t="b">
        <v>0</v>
      </c>
      <c r="W68" t="str">
        <f t="shared" si="6"/>
        <v>DIO1:DI09</v>
      </c>
      <c r="X68" t="str">
        <f ca="1">IFERROR(__xludf.DUMMYFUNCTION("VLOOKUP($D4,IMPORTRANGE(""1F5N2lheBqU_ssv2fEg7XSiyl0_Jtf24RQubw3IWp7fc"",""'LC-2 BOM'!C2:AF1000""),X$1,FALSE)"),"S13.2")</f>
        <v>S13.2</v>
      </c>
      <c r="Y68" t="str">
        <f ca="1">IFERROR(__xludf.DUMMYFUNCTION("VLOOKUP($D105,IMPORTRANGE(""1F5N2lheBqU_ssv2fEg7XSiyl0_Jtf24RQubw3IWp7fc"",""'LC-2 BOM'!C2:AF900""),Y$1,FALSE)"),"Controller")</f>
        <v>Controller</v>
      </c>
      <c r="Z68" t="str">
        <f ca="1">IFERROR(__xludf.DUMMYFUNCTION("VLOOKUP($D105,IMPORTRANGE(""1F5N2lheBqU_ssv2fEg7XSiyl0_Jtf24RQubw3IWp7fc"",""'LC-2 BOM'!C2:AF900""),Y$1,FALSE)"),"Controller")</f>
        <v>Controller</v>
      </c>
      <c r="AA68" t="str">
        <f ca="1">IFERROR(__xludf.DUMMYFUNCTION("VLOOKUP($D105,IMPORTRANGE(""1F5N2lheBqU_ssv2fEg7XSiyl0_Jtf24RQubw3IWp7fc"",""'LC-2 BOM'!C2:AF900""),Y$1,FALSE)"),"Controller")</f>
        <v>Controller</v>
      </c>
      <c r="AB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C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D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E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F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G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H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I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J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K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L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M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N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O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P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Q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R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S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T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U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V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W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X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Y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Z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BA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</row>
    <row r="69" spans="1:53" ht="13" x14ac:dyDescent="0.15">
      <c r="A69" t="str">
        <f t="shared" si="7"/>
        <v>LOX-LS1-PVL-Pos-401</v>
      </c>
      <c r="B69">
        <v>401</v>
      </c>
      <c r="C69" t="s">
        <v>208</v>
      </c>
      <c r="D69" t="s">
        <v>209</v>
      </c>
      <c r="E69" t="s">
        <v>148</v>
      </c>
      <c r="F69" t="s">
        <v>184</v>
      </c>
      <c r="G69" t="s">
        <v>110</v>
      </c>
      <c r="H69" t="s">
        <v>116</v>
      </c>
      <c r="I69" t="str">
        <f t="shared" si="8"/>
        <v>N1</v>
      </c>
      <c r="J69" t="str">
        <f>VLOOKUP(I69,'[1]REF - Interface Cards'!$F$2:$G$11,2,FALSE)</f>
        <v>CB2</v>
      </c>
      <c r="K69">
        <f t="shared" si="9"/>
        <v>7</v>
      </c>
      <c r="L69" t="s">
        <v>210</v>
      </c>
      <c r="M69">
        <v>12</v>
      </c>
      <c r="N69" t="s">
        <v>87</v>
      </c>
      <c r="O69" t="s">
        <v>211</v>
      </c>
      <c r="P69" t="s">
        <v>212</v>
      </c>
      <c r="Q69" t="s">
        <v>213</v>
      </c>
      <c r="R69" t="s">
        <v>113</v>
      </c>
      <c r="S69" t="s">
        <v>114</v>
      </c>
      <c r="V69" t="b">
        <v>0</v>
      </c>
      <c r="W69" t="str">
        <f t="shared" si="6"/>
        <v>AO2:06</v>
      </c>
      <c r="X69" t="str">
        <f ca="1">IFERROR(__xludf.DUMMYFUNCTION("VLOOKUP($D119,IMPORTRANGE(""1F5N2lheBqU_ssv2fEg7XSiyl0_Jtf24RQubw3IWp7fc"",""'LC-2 BOM'!C2:AF1000""),X$1,FALSE)"),"05C360")</f>
        <v>05C360</v>
      </c>
      <c r="Y69" t="str">
        <f ca="1">IFERROR(__xludf.DUMMYFUNCTION("VLOOKUP($D403,IMPORTRANGE(""1F5N2lheBqU_ssv2fEg7XSiyl0_Jtf24RQubw3IWp7fc"",""'LC-2 BOM'!C2:AF900""),Y$1,FALSE)"),"60V Ball Valve, Proportional")</f>
        <v>60V Ball Valve, Proportional</v>
      </c>
      <c r="Z69" t="str">
        <f ca="1">IFERROR(__xludf.DUMMYFUNCTION("VLOOKUP($D403,IMPORTRANGE(""1F5N2lheBqU_ssv2fEg7XSiyl0_Jtf24RQubw3IWp7fc"",""'LC-2 BOM'!C2:AF900""),Y$1,FALSE)"),"60V Ball Valve, Proportional")</f>
        <v>60V Ball Valve, Proportional</v>
      </c>
      <c r="AA69" t="str">
        <f ca="1">IFERROR(__xludf.DUMMYFUNCTION("VLOOKUP($D403,IMPORTRANGE(""1F5N2lheBqU_ssv2fEg7XSiyl0_Jtf24RQubw3IWp7fc"",""'LC-2 BOM'!C2:AF900""),Y$1,FALSE)"),"60V Ball Valve, Proportional")</f>
        <v>60V Ball Valve, Proportional</v>
      </c>
      <c r="AB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C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D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E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F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G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H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I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J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K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L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M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N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O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P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Q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R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S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T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U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V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W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X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Y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Z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BA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</row>
    <row r="70" spans="1:53" ht="13" x14ac:dyDescent="0.15">
      <c r="A70" t="str">
        <f t="shared" si="7"/>
        <v>LOX-LS1-PVL-Pos-381</v>
      </c>
      <c r="B70">
        <v>381</v>
      </c>
      <c r="C70" t="s">
        <v>208</v>
      </c>
      <c r="D70" t="s">
        <v>209</v>
      </c>
      <c r="E70" t="s">
        <v>148</v>
      </c>
      <c r="F70" t="s">
        <v>184</v>
      </c>
      <c r="G70" t="s">
        <v>110</v>
      </c>
      <c r="H70" t="s">
        <v>111</v>
      </c>
      <c r="I70" t="str">
        <f t="shared" si="8"/>
        <v>N4</v>
      </c>
      <c r="J70" t="str">
        <f>VLOOKUP(I70,'[1]REF - Interface Cards'!$F$2:$G$11,2,FALSE)</f>
        <v>CB5</v>
      </c>
      <c r="K70">
        <f t="shared" si="9"/>
        <v>2</v>
      </c>
      <c r="L70" t="s">
        <v>214</v>
      </c>
      <c r="M70">
        <v>3</v>
      </c>
      <c r="N70" t="s">
        <v>72</v>
      </c>
      <c r="O70" t="s">
        <v>212</v>
      </c>
      <c r="P70" t="s">
        <v>212</v>
      </c>
      <c r="Q70" t="s">
        <v>213</v>
      </c>
      <c r="R70" t="s">
        <v>113</v>
      </c>
      <c r="S70" t="s">
        <v>114</v>
      </c>
      <c r="V70" t="b">
        <v>0</v>
      </c>
      <c r="W70" t="str">
        <f t="shared" si="6"/>
        <v>AI7:02</v>
      </c>
      <c r="X70" t="str">
        <f ca="1">IFERROR(__xludf.DUMMYFUNCTION("VLOOKUP($D475,IMPORTRANGE(""1F5N2lheBqU_ssv2fEg7XSiyl0_Jtf24RQubw3IWp7fc"",""'LC-2 BOM'!C2:AF1000""),X$1,FALSE)"),"04C706")</f>
        <v>04C706</v>
      </c>
      <c r="Y70" t="str">
        <f ca="1">IFERROR(__xludf.DUMMYFUNCTION("VLOOKUP($D569,IMPORTRANGE(""1F5N2lheBqU_ssv2fEg7XSiyl0_Jtf24RQubw3IWp7fc"",""'LC-2 BOM'!C2:AF900""),Y$1,FALSE)"),"60V Ball Valve, Proportional")</f>
        <v>60V Ball Valve, Proportional</v>
      </c>
      <c r="Z70" t="str">
        <f ca="1">IFERROR(__xludf.DUMMYFUNCTION("VLOOKUP($D569,IMPORTRANGE(""1F5N2lheBqU_ssv2fEg7XSiyl0_Jtf24RQubw3IWp7fc"",""'LC-2 BOM'!C2:AF900""),Y$1,FALSE)"),"60V Ball Valve, Proportional")</f>
        <v>60V Ball Valve, Proportional</v>
      </c>
      <c r="AA70" t="str">
        <f ca="1">IFERROR(__xludf.DUMMYFUNCTION("VLOOKUP($D569,IMPORTRANGE(""1F5N2lheBqU_ssv2fEg7XSiyl0_Jtf24RQubw3IWp7fc"",""'LC-2 BOM'!C2:AF900""),Y$1,FALSE)"),"60V Ball Valve, Proportional")</f>
        <v>60V Ball Valve, Proportional</v>
      </c>
      <c r="AB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C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D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E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F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G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H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I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J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K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L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M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N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O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P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Q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R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S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T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U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V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W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X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Y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Z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BA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</row>
    <row r="71" spans="1:53" ht="13" x14ac:dyDescent="0.15">
      <c r="A71" t="str">
        <f t="shared" si="7"/>
        <v>LOX-LS1-DVL-Pos-380</v>
      </c>
      <c r="B71">
        <v>380</v>
      </c>
      <c r="C71" t="s">
        <v>215</v>
      </c>
      <c r="D71" t="s">
        <v>216</v>
      </c>
      <c r="E71" t="s">
        <v>148</v>
      </c>
      <c r="F71" t="s">
        <v>184</v>
      </c>
      <c r="G71" t="s">
        <v>65</v>
      </c>
      <c r="H71" t="s">
        <v>66</v>
      </c>
      <c r="I71" t="str">
        <f t="shared" si="8"/>
        <v>C1</v>
      </c>
      <c r="J71" t="str">
        <f>VLOOKUP(I71,'[1]REF - Interface Cards'!$F$2:$G$11,2,FALSE)</f>
        <v>CB1</v>
      </c>
      <c r="K71">
        <f t="shared" si="9"/>
        <v>3</v>
      </c>
      <c r="L71" t="s">
        <v>201</v>
      </c>
      <c r="M71">
        <v>14</v>
      </c>
      <c r="N71">
        <v>11</v>
      </c>
      <c r="O71" t="s">
        <v>212</v>
      </c>
      <c r="P71" t="s">
        <v>212</v>
      </c>
      <c r="Q71" t="s">
        <v>217</v>
      </c>
      <c r="R71" t="s">
        <v>113</v>
      </c>
      <c r="S71" t="s">
        <v>114</v>
      </c>
      <c r="V71" t="b">
        <v>0</v>
      </c>
      <c r="W71" t="str">
        <f t="shared" si="6"/>
        <v>DO3:11</v>
      </c>
      <c r="X71" t="str">
        <f ca="1">IFERROR(__xludf.DUMMYFUNCTION("VLOOKUP($D4,IMPORTRANGE(""1F5N2lheBqU_ssv2fEg7XSiyl0_Jtf24RQubw3IWp7fc"",""'LC-2 BOM'!C2:AF1000""),X$1,FALSE)"),"S13.2")</f>
        <v>S13.2</v>
      </c>
      <c r="Y71" t="str">
        <f ca="1">IFERROR(__xludf.DUMMYFUNCTION("VLOOKUP($D64,IMPORTRANGE(""1zGeY54V42y3h6ga3LEauokEcjIAfHuNXKCYKLfLWtMI"",""'LC-2 BOM'!C2:AF900""),Y$1,FALSE)"),"Ball Valve, Discrete")</f>
        <v>Ball Valve, Discrete</v>
      </c>
      <c r="Z71" t="str">
        <f ca="1">IFERROR(__xludf.DUMMYFUNCTION("VLOOKUP($D64,IMPORTRANGE(""1zGeY54V42y3h6ga3LEauokEcjIAfHuNXKCYKLfLWtMI"",""'LC-2 BOM'!C2:AF900""),Y$1,FALSE)"),"Ball Valve, Discrete")</f>
        <v>Ball Valve, Discrete</v>
      </c>
      <c r="AA71" t="str">
        <f ca="1">IFERROR(__xludf.DUMMYFUNCTION("VLOOKUP($D64,IMPORTRANGE(""1zGeY54V42y3h6ga3LEauokEcjIAfHuNXKCYKLfLWtMI"",""'LC-2 BOM'!C2:AF900""),Y$1,FALSE)"),"Ball Valve, Discrete")</f>
        <v>Ball Valve, Discrete</v>
      </c>
      <c r="AB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C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D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E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F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G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H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I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J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K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L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M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N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O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P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Q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R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S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T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U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V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W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X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Y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Z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BA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</row>
    <row r="72" spans="1:53" ht="13" x14ac:dyDescent="0.15">
      <c r="A72" t="str">
        <f t="shared" si="7"/>
        <v>LOX-LS1-LS-PxC-342</v>
      </c>
      <c r="B72">
        <v>342</v>
      </c>
      <c r="C72" t="s">
        <v>218</v>
      </c>
      <c r="D72" t="s">
        <v>219</v>
      </c>
      <c r="E72" t="s">
        <v>148</v>
      </c>
      <c r="F72" t="s">
        <v>184</v>
      </c>
      <c r="G72" t="s">
        <v>52</v>
      </c>
      <c r="H72" t="s">
        <v>53</v>
      </c>
      <c r="I72" t="str">
        <f t="shared" si="8"/>
        <v>N4</v>
      </c>
      <c r="J72" t="str">
        <f>VLOOKUP(I72,'[1]REF - Interface Cards'!$F$2:$G$11,2,FALSE)</f>
        <v>CB5</v>
      </c>
      <c r="K72">
        <f t="shared" si="9"/>
        <v>1</v>
      </c>
      <c r="L72" t="s">
        <v>220</v>
      </c>
      <c r="M72">
        <v>13</v>
      </c>
      <c r="N72">
        <v>10</v>
      </c>
      <c r="O72" t="s">
        <v>212</v>
      </c>
      <c r="P72" t="s">
        <v>212</v>
      </c>
      <c r="Q72" t="s">
        <v>213</v>
      </c>
      <c r="R72" t="s">
        <v>63</v>
      </c>
      <c r="S72" t="s">
        <v>60</v>
      </c>
      <c r="V72" t="b">
        <v>0</v>
      </c>
      <c r="W72" t="str">
        <f t="shared" si="6"/>
        <v>DI4:10</v>
      </c>
      <c r="X72" t="str">
        <f ca="1">IFERROR(__xludf.DUMMYFUNCTION("VLOOKUP($D475,IMPORTRANGE(""1F5N2lheBqU_ssv2fEg7XSiyl0_Jtf24RQubw3IWp7fc"",""'LC-2 BOM'!C2:AF1000""),X$1,FALSE)"),"04C706")</f>
        <v>04C706</v>
      </c>
      <c r="Y72" t="str">
        <f ca="1">IFERROR(__xludf.DUMMYFUNCTION("VLOOKUP($D539,IMPORTRANGE(""1zGeY54V42y3h6ga3LEauokEcjIAfHuNXKCYKLfLWtMI"",""'LC-2 BOM'!C2:AF900""),Y$1,FALSE)"),"Controller")</f>
        <v>Controller</v>
      </c>
      <c r="Z72" t="str">
        <f ca="1">IFERROR(__xludf.DUMMYFUNCTION("VLOOKUP($D539,IMPORTRANGE(""1zGeY54V42y3h6ga3LEauokEcjIAfHuNXKCYKLfLWtMI"",""'LC-2 BOM'!C2:AF900""),Y$1,FALSE)"),"Controller")</f>
        <v>Controller</v>
      </c>
      <c r="AA72" t="str">
        <f ca="1">IFERROR(__xludf.DUMMYFUNCTION("VLOOKUP($D539,IMPORTRANGE(""1zGeY54V42y3h6ga3LEauokEcjIAfHuNXKCYKLfLWtMI"",""'LC-2 BOM'!C2:AF900""),Y$1,FALSE)"),"Controller")</f>
        <v>Controller</v>
      </c>
      <c r="AB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C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D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E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F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G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H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I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J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K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L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M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N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O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P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Q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R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S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T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U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V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W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X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Y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Z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BA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</row>
    <row r="73" spans="1:53" ht="13" x14ac:dyDescent="0.15">
      <c r="A73" t="str">
        <f t="shared" si="7"/>
        <v>LOX-LS1-LS-PxO-341</v>
      </c>
      <c r="B73">
        <v>341</v>
      </c>
      <c r="C73" t="s">
        <v>221</v>
      </c>
      <c r="D73" t="s">
        <v>219</v>
      </c>
      <c r="E73" t="s">
        <v>148</v>
      </c>
      <c r="F73" t="s">
        <v>184</v>
      </c>
      <c r="G73" t="s">
        <v>52</v>
      </c>
      <c r="H73" t="s">
        <v>53</v>
      </c>
      <c r="I73" t="str">
        <f t="shared" si="8"/>
        <v>N4</v>
      </c>
      <c r="J73" t="str">
        <f>VLOOKUP(I73,'[1]REF - Interface Cards'!$F$2:$G$11,2,FALSE)</f>
        <v>CB5</v>
      </c>
      <c r="K73">
        <f t="shared" si="9"/>
        <v>1</v>
      </c>
      <c r="L73" t="s">
        <v>220</v>
      </c>
      <c r="M73">
        <v>12</v>
      </c>
      <c r="N73" t="s">
        <v>75</v>
      </c>
      <c r="O73" t="s">
        <v>212</v>
      </c>
      <c r="P73" t="s">
        <v>212</v>
      </c>
      <c r="Q73" t="s">
        <v>213</v>
      </c>
      <c r="R73" t="s">
        <v>59</v>
      </c>
      <c r="S73" t="s">
        <v>60</v>
      </c>
      <c r="V73" t="b">
        <v>0</v>
      </c>
      <c r="W73" t="str">
        <f t="shared" si="6"/>
        <v>DI4:09</v>
      </c>
      <c r="X73" t="str">
        <f ca="1">IFERROR(__xludf.DUMMYFUNCTION("VLOOKUP($D475,IMPORTRANGE(""1F5N2lheBqU_ssv2fEg7XSiyl0_Jtf24RQubw3IWp7fc"",""'LC-2 BOM'!C2:AF1000""),X$1,FALSE)"),"04C706")</f>
        <v>04C706</v>
      </c>
      <c r="Y73" t="str">
        <f ca="1">IFERROR(__xludf.DUMMYFUNCTION("VLOOKUP($D560,IMPORTRANGE(""1F5N2lheBqU_ssv2fEg7XSiyl0_Jtf24RQubw3IWp7fc"",""'LC-2 BOM'!C2:AF900""),Y$1,FALSE)"),"Controller")</f>
        <v>Controller</v>
      </c>
      <c r="Z73" t="str">
        <f ca="1">IFERROR(__xludf.DUMMYFUNCTION("VLOOKUP($D560,IMPORTRANGE(""1F5N2lheBqU_ssv2fEg7XSiyl0_Jtf24RQubw3IWp7fc"",""'LC-2 BOM'!C2:AF900""),Y$1,FALSE)"),"Controller")</f>
        <v>Controller</v>
      </c>
      <c r="AA73" t="str">
        <f ca="1">IFERROR(__xludf.DUMMYFUNCTION("VLOOKUP($D560,IMPORTRANGE(""1F5N2lheBqU_ssv2fEg7XSiyl0_Jtf24RQubw3IWp7fc"",""'LC-2 BOM'!C2:AF900""),Y$1,FALSE)"),"Controller")</f>
        <v>Controller</v>
      </c>
      <c r="AB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C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D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E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F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G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H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I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J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K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L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M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N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O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P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Q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R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S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T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U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V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W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X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Y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Z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BA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</row>
    <row r="74" spans="1:53" ht="13" x14ac:dyDescent="0.15">
      <c r="A74" t="str">
        <f t="shared" si="7"/>
        <v>LOX-LS1-PVL-Pos-325</v>
      </c>
      <c r="B74">
        <v>325</v>
      </c>
      <c r="C74" t="s">
        <v>222</v>
      </c>
      <c r="D74" t="s">
        <v>223</v>
      </c>
      <c r="E74" t="s">
        <v>148</v>
      </c>
      <c r="F74" t="s">
        <v>184</v>
      </c>
      <c r="G74" t="s">
        <v>110</v>
      </c>
      <c r="H74" t="s">
        <v>111</v>
      </c>
      <c r="I74" t="str">
        <f t="shared" si="8"/>
        <v>N1</v>
      </c>
      <c r="J74" t="str">
        <f>VLOOKUP(I74,'[1]REF - Interface Cards'!$F$2:$G$11,2,FALSE)</f>
        <v>CB2</v>
      </c>
      <c r="K74">
        <f t="shared" si="9"/>
        <v>3</v>
      </c>
      <c r="L74" t="s">
        <v>224</v>
      </c>
      <c r="M74">
        <v>6</v>
      </c>
      <c r="N74" t="s">
        <v>93</v>
      </c>
      <c r="O74" t="s">
        <v>151</v>
      </c>
      <c r="R74" t="s">
        <v>113</v>
      </c>
      <c r="S74" t="s">
        <v>114</v>
      </c>
      <c r="V74" t="b">
        <v>0</v>
      </c>
      <c r="W74" t="str">
        <f t="shared" si="6"/>
        <v>AI2:05</v>
      </c>
      <c r="X74" t="str">
        <f ca="1">IFERROR(__xludf.DUMMYFUNCTION("VLOOKUP($D119,IMPORTRANGE(""1F5N2lheBqU_ssv2fEg7XSiyl0_Jtf24RQubw3IWp7fc"",""'LC-2 BOM'!C2:AF1000""),X$1,FALSE)"),"05C360")</f>
        <v>05C360</v>
      </c>
      <c r="Y74" t="str">
        <f ca="1">IFERROR(__xludf.DUMMYFUNCTION("VLOOKUP($D372,IMPORTRANGE(""1zGeY54V42y3h6ga3LEauokEcjIAfHuNXKCYKLfLWtMI"",""'LC-2 BOM'!C2:AF900""),Y$1,FALSE)"),"60V Ball Valve, Proportional")</f>
        <v>60V Ball Valve, Proportional</v>
      </c>
      <c r="Z74" t="str">
        <f ca="1">IFERROR(__xludf.DUMMYFUNCTION("VLOOKUP($D372,IMPORTRANGE(""1zGeY54V42y3h6ga3LEauokEcjIAfHuNXKCYKLfLWtMI"",""'LC-2 BOM'!C2:AF900""),Y$1,FALSE)"),"60V Ball Valve, Proportional")</f>
        <v>60V Ball Valve, Proportional</v>
      </c>
      <c r="AA74" t="str">
        <f ca="1">IFERROR(__xludf.DUMMYFUNCTION("VLOOKUP($D372,IMPORTRANGE(""1zGeY54V42y3h6ga3LEauokEcjIAfHuNXKCYKLfLWtMI"",""'LC-2 BOM'!C2:AF900""),Y$1,FALSE)"),"60V Ball Valve, Proportional")</f>
        <v>60V Ball Valve, Proportional</v>
      </c>
      <c r="AB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C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D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E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F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G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H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I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J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K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L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M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N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O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P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Q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R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S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T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U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V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W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X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Y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Z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BA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</row>
    <row r="75" spans="1:53" ht="13" x14ac:dyDescent="0.15">
      <c r="A75" t="str">
        <f t="shared" si="7"/>
        <v>LOX-LS1-PVL-Pos-397</v>
      </c>
      <c r="B75">
        <v>397</v>
      </c>
      <c r="C75" t="s">
        <v>222</v>
      </c>
      <c r="D75" t="s">
        <v>223</v>
      </c>
      <c r="E75" t="s">
        <v>148</v>
      </c>
      <c r="F75" t="s">
        <v>184</v>
      </c>
      <c r="G75" t="s">
        <v>110</v>
      </c>
      <c r="H75" t="s">
        <v>116</v>
      </c>
      <c r="I75" t="str">
        <f t="shared" si="8"/>
        <v>N1</v>
      </c>
      <c r="J75" t="str">
        <f>VLOOKUP(I75,'[1]REF - Interface Cards'!$F$2:$G$11,2,FALSE)</f>
        <v>CB2</v>
      </c>
      <c r="K75">
        <f t="shared" si="9"/>
        <v>7</v>
      </c>
      <c r="L75" t="s">
        <v>210</v>
      </c>
      <c r="M75">
        <v>7</v>
      </c>
      <c r="N75" t="s">
        <v>77</v>
      </c>
      <c r="O75" t="s">
        <v>151</v>
      </c>
      <c r="R75" t="s">
        <v>113</v>
      </c>
      <c r="S75" t="s">
        <v>114</v>
      </c>
      <c r="V75" t="b">
        <v>0</v>
      </c>
      <c r="W75" t="str">
        <f t="shared" si="6"/>
        <v>AO2:03</v>
      </c>
      <c r="X75" t="str">
        <f ca="1">IFERROR(__xludf.DUMMYFUNCTION("VLOOKUP($D119,IMPORTRANGE(""1F5N2lheBqU_ssv2fEg7XSiyl0_Jtf24RQubw3IWp7fc"",""'LC-2 BOM'!C2:AF1000""),X$1,FALSE)"),"05C360")</f>
        <v>05C360</v>
      </c>
      <c r="Y75" t="str">
        <f ca="1">IFERROR(__xludf.DUMMYFUNCTION("VLOOKUP($D400,IMPORTRANGE(""1zGeY54V42y3h6ga3LEauokEcjIAfHuNXKCYKLfLWtMI"",""'LC-2 BOM'!C2:AF900""),Y$1,FALSE)"),"60V Ball Valve, Proportional")</f>
        <v>60V Ball Valve, Proportional</v>
      </c>
      <c r="Z75" t="str">
        <f ca="1">IFERROR(__xludf.DUMMYFUNCTION("VLOOKUP($D400,IMPORTRANGE(""1zGeY54V42y3h6ga3LEauokEcjIAfHuNXKCYKLfLWtMI"",""'LC-2 BOM'!C2:AF900""),Y$1,FALSE)"),"60V Ball Valve, Proportional")</f>
        <v>60V Ball Valve, Proportional</v>
      </c>
      <c r="AA75" t="str">
        <f ca="1">IFERROR(__xludf.DUMMYFUNCTION("VLOOKUP($D400,IMPORTRANGE(""1zGeY54V42y3h6ga3LEauokEcjIAfHuNXKCYKLfLWtMI"",""'LC-2 BOM'!C2:AF900""),Y$1,FALSE)"),"60V Ball Valve, Proportional")</f>
        <v>60V Ball Valve, Proportional</v>
      </c>
      <c r="AB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C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D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E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F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G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H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I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J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K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L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M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N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O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P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Q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R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S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T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U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V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W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X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Y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Z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BA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</row>
    <row r="76" spans="1:53" ht="13" x14ac:dyDescent="0.15">
      <c r="A76" t="str">
        <f t="shared" si="7"/>
        <v>LOX-LS1-PVL-Pos-398</v>
      </c>
      <c r="B76">
        <v>398</v>
      </c>
      <c r="C76" t="s">
        <v>225</v>
      </c>
      <c r="D76" t="s">
        <v>226</v>
      </c>
      <c r="E76" t="s">
        <v>148</v>
      </c>
      <c r="F76" t="s">
        <v>184</v>
      </c>
      <c r="G76" t="s">
        <v>110</v>
      </c>
      <c r="H76" t="s">
        <v>116</v>
      </c>
      <c r="I76" t="str">
        <f t="shared" si="8"/>
        <v>N1</v>
      </c>
      <c r="J76" t="str">
        <f>VLOOKUP(I76,'[1]REF - Interface Cards'!$F$2:$G$11,2,FALSE)</f>
        <v>CB2</v>
      </c>
      <c r="K76">
        <f t="shared" si="9"/>
        <v>7</v>
      </c>
      <c r="L76" t="s">
        <v>210</v>
      </c>
      <c r="M76">
        <v>10</v>
      </c>
      <c r="N76" t="s">
        <v>93</v>
      </c>
      <c r="O76" t="s">
        <v>212</v>
      </c>
      <c r="R76" t="s">
        <v>113</v>
      </c>
      <c r="S76" t="s">
        <v>114</v>
      </c>
      <c r="V76" t="b">
        <v>0</v>
      </c>
      <c r="W76" t="str">
        <f t="shared" si="6"/>
        <v>AO2:05</v>
      </c>
      <c r="X76" t="str">
        <f ca="1">IFERROR(__xludf.DUMMYFUNCTION("VLOOKUP($D119,IMPORTRANGE(""1F5N2lheBqU_ssv2fEg7XSiyl0_Jtf24RQubw3IWp7fc"",""'LC-2 BOM'!C2:AF1000""),X$1,FALSE)"),"05C360")</f>
        <v>05C360</v>
      </c>
      <c r="Y76" t="str">
        <f ca="1">IFERROR(__xludf.DUMMYFUNCTION("VLOOKUP($D402,IMPORTRANGE(""1F5N2lheBqU_ssv2fEg7XSiyl0_Jtf24RQubw3IWp7fc"",""'LC-2 BOM'!C2:AF900""),Y$1,FALSE)"),"60V Ball Valve, Proportional")</f>
        <v>60V Ball Valve, Proportional</v>
      </c>
      <c r="Z76" t="str">
        <f ca="1">IFERROR(__xludf.DUMMYFUNCTION("VLOOKUP($D402,IMPORTRANGE(""1F5N2lheBqU_ssv2fEg7XSiyl0_Jtf24RQubw3IWp7fc"",""'LC-2 BOM'!C2:AF900""),Y$1,FALSE)"),"60V Ball Valve, Proportional")</f>
        <v>60V Ball Valve, Proportional</v>
      </c>
      <c r="AA76" t="str">
        <f ca="1">IFERROR(__xludf.DUMMYFUNCTION("VLOOKUP($D402,IMPORTRANGE(""1F5N2lheBqU_ssv2fEg7XSiyl0_Jtf24RQubw3IWp7fc"",""'LC-2 BOM'!C2:AF900""),Y$1,FALSE)"),"60V Ball Valve, Proportional")</f>
        <v>60V Ball Valve, Proportional</v>
      </c>
      <c r="AB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C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D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E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F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G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H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I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J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K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L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M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N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O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P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Q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R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S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T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U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V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W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X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Y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Z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BA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</row>
    <row r="77" spans="1:53" ht="13" x14ac:dyDescent="0.15">
      <c r="A77" t="str">
        <f t="shared" si="7"/>
        <v>LOX-LS1-PVL-Pos-326</v>
      </c>
      <c r="B77">
        <v>326</v>
      </c>
      <c r="C77" t="s">
        <v>225</v>
      </c>
      <c r="D77" t="s">
        <v>226</v>
      </c>
      <c r="E77" t="s">
        <v>148</v>
      </c>
      <c r="F77" t="s">
        <v>184</v>
      </c>
      <c r="G77" t="s">
        <v>110</v>
      </c>
      <c r="H77" t="s">
        <v>111</v>
      </c>
      <c r="I77" t="str">
        <f t="shared" si="8"/>
        <v>N4</v>
      </c>
      <c r="J77" t="str">
        <f>VLOOKUP(I77,'[1]REF - Interface Cards'!$F$2:$G$11,2,FALSE)</f>
        <v>CB5</v>
      </c>
      <c r="K77">
        <f t="shared" si="9"/>
        <v>2</v>
      </c>
      <c r="L77" t="s">
        <v>214</v>
      </c>
      <c r="M77">
        <v>2</v>
      </c>
      <c r="N77" t="s">
        <v>68</v>
      </c>
      <c r="O77" t="s">
        <v>212</v>
      </c>
      <c r="R77" t="s">
        <v>113</v>
      </c>
      <c r="S77" t="s">
        <v>114</v>
      </c>
      <c r="V77" t="b">
        <v>0</v>
      </c>
      <c r="W77" t="str">
        <f t="shared" si="6"/>
        <v>AI7:01</v>
      </c>
      <c r="X77" t="str">
        <f ca="1">IFERROR(__xludf.DUMMYFUNCTION("VLOOKUP($D475,IMPORTRANGE(""1F5N2lheBqU_ssv2fEg7XSiyl0_Jtf24RQubw3IWp7fc"",""'LC-2 BOM'!C2:AF1000""),X$1,FALSE)"),"04C706")</f>
        <v>04C706</v>
      </c>
      <c r="Y77" t="str">
        <f ca="1">IFERROR(__xludf.DUMMYFUNCTION("VLOOKUP($D568,IMPORTRANGE(""1zGeY54V42y3h6ga3LEauokEcjIAfHuNXKCYKLfLWtMI"",""'LC-2 BOM'!C2:AF900""),Y$1,FALSE)"),"60V Ball Valve, Proportional")</f>
        <v>60V Ball Valve, Proportional</v>
      </c>
      <c r="Z77" t="str">
        <f ca="1">IFERROR(__xludf.DUMMYFUNCTION("VLOOKUP($D568,IMPORTRANGE(""1zGeY54V42y3h6ga3LEauokEcjIAfHuNXKCYKLfLWtMI"",""'LC-2 BOM'!C2:AF900""),Y$1,FALSE)"),"60V Ball Valve, Proportional")</f>
        <v>60V Ball Valve, Proportional</v>
      </c>
      <c r="AA77" t="str">
        <f ca="1">IFERROR(__xludf.DUMMYFUNCTION("VLOOKUP($D568,IMPORTRANGE(""1zGeY54V42y3h6ga3LEauokEcjIAfHuNXKCYKLfLWtMI"",""'LC-2 BOM'!C2:AF900""),Y$1,FALSE)"),"60V Ball Valve, Proportional")</f>
        <v>60V Ball Valve, Proportional</v>
      </c>
      <c r="AB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C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D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E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F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G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H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I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J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K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L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M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N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O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P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Q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R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S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T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U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V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W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X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Y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Z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BA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</row>
    <row r="78" spans="1:53" ht="13" x14ac:dyDescent="0.15">
      <c r="A78" t="str">
        <f t="shared" si="7"/>
        <v>LOX-LS1-DVL-Pos-323</v>
      </c>
      <c r="B78">
        <v>323</v>
      </c>
      <c r="C78" t="s">
        <v>227</v>
      </c>
      <c r="D78" t="s">
        <v>228</v>
      </c>
      <c r="E78" t="s">
        <v>148</v>
      </c>
      <c r="F78" t="s">
        <v>184</v>
      </c>
      <c r="G78" t="s">
        <v>65</v>
      </c>
      <c r="H78" t="s">
        <v>66</v>
      </c>
      <c r="I78" t="str">
        <f t="shared" si="8"/>
        <v>C2</v>
      </c>
      <c r="J78" t="str">
        <f>VLOOKUP(I78,'[1]REF - Interface Cards'!$F$2:$G$11,2,FALSE)</f>
        <v>CB8</v>
      </c>
      <c r="K78">
        <f t="shared" si="9"/>
        <v>4</v>
      </c>
      <c r="L78" t="s">
        <v>150</v>
      </c>
      <c r="M78">
        <v>16</v>
      </c>
      <c r="N78">
        <v>13</v>
      </c>
      <c r="O78" t="s">
        <v>151</v>
      </c>
      <c r="R78" t="s">
        <v>113</v>
      </c>
      <c r="S78" t="s">
        <v>114</v>
      </c>
      <c r="V78" t="b">
        <v>0</v>
      </c>
      <c r="W78" t="str">
        <f t="shared" si="6"/>
        <v>DO7:13</v>
      </c>
      <c r="X78" t="str">
        <f ca="1">IFERROR(__xludf.DUMMYFUNCTION("VLOOKUP($D119,IMPORTRANGE(""1F5N2lheBqU_ssv2fEg7XSiyl0_Jtf24RQubw3IWp7fc"",""'LC-2 BOM'!C2:AF1000""),X$1,FALSE)"),"05C360")</f>
        <v>05C360</v>
      </c>
      <c r="Y78" t="str">
        <f ca="1">IFERROR(__xludf.DUMMYFUNCTION("VLOOKUP($D225,IMPORTRANGE(""1zGeY54V42y3h6ga3LEauokEcjIAfHuNXKCYKLfLWtMI"",""'LC-2 BOM'!C2:AF900""),Y$1,FALSE)"),"Ball Valve, Discrete")</f>
        <v>Ball Valve, Discrete</v>
      </c>
      <c r="Z78" t="str">
        <f ca="1">IFERROR(__xludf.DUMMYFUNCTION("VLOOKUP($D225,IMPORTRANGE(""1zGeY54V42y3h6ga3LEauokEcjIAfHuNXKCYKLfLWtMI"",""'LC-2 BOM'!C2:AF900""),Y$1,FALSE)"),"Ball Valve, Discrete")</f>
        <v>Ball Valve, Discrete</v>
      </c>
      <c r="AA78" t="str">
        <f ca="1">IFERROR(__xludf.DUMMYFUNCTION("VLOOKUP($D225,IMPORTRANGE(""1zGeY54V42y3h6ga3LEauokEcjIAfHuNXKCYKLfLWtMI"",""'LC-2 BOM'!C2:AF900""),Y$1,FALSE)"),"Ball Valve, Discrete")</f>
        <v>Ball Valve, Discrete</v>
      </c>
      <c r="AB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C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D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E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F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G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H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I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J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K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L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M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N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O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P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Q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R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S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T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U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V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W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X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Y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Z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BA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</row>
    <row r="79" spans="1:53" ht="13" x14ac:dyDescent="0.15">
      <c r="A79" t="str">
        <f t="shared" si="7"/>
        <v>LOX-LS1-LS-PxO-337</v>
      </c>
      <c r="B79">
        <v>337</v>
      </c>
      <c r="C79" t="s">
        <v>229</v>
      </c>
      <c r="D79" t="s">
        <v>230</v>
      </c>
      <c r="E79" t="s">
        <v>148</v>
      </c>
      <c r="F79" t="s">
        <v>184</v>
      </c>
      <c r="G79" t="s">
        <v>52</v>
      </c>
      <c r="H79" t="s">
        <v>53</v>
      </c>
      <c r="I79" t="str">
        <f t="shared" si="8"/>
        <v>C2</v>
      </c>
      <c r="J79" t="str">
        <f>VLOOKUP(I79,'[1]REF - Interface Cards'!$F$2:$G$11,2,FALSE)</f>
        <v>CB8</v>
      </c>
      <c r="K79">
        <f t="shared" si="9"/>
        <v>6</v>
      </c>
      <c r="L79" t="s">
        <v>191</v>
      </c>
      <c r="M79">
        <v>5</v>
      </c>
      <c r="N79" t="s">
        <v>82</v>
      </c>
      <c r="O79" t="s">
        <v>151</v>
      </c>
      <c r="R79" t="s">
        <v>59</v>
      </c>
      <c r="S79" t="s">
        <v>60</v>
      </c>
      <c r="V79" t="b">
        <v>0</v>
      </c>
      <c r="W79" t="str">
        <f t="shared" si="6"/>
        <v>DI8:04</v>
      </c>
      <c r="X79" t="str">
        <f ca="1">IFERROR(__xludf.DUMMYFUNCTION("VLOOKUP($D119,IMPORTRANGE(""1F5N2lheBqU_ssv2fEg7XSiyl0_Jtf24RQubw3IWp7fc"",""'LC-2 BOM'!C2:AF1000""),X$1,FALSE)"),"05C360")</f>
        <v>05C360</v>
      </c>
      <c r="Y79" t="str">
        <f ca="1">IFERROR(__xludf.DUMMYFUNCTION("VLOOKUP($D270,IMPORTRANGE(""1zGeY54V42y3h6ga3LEauokEcjIAfHuNXKCYKLfLWtMI"",""'LC-2 BOM'!C2:AF900""),Y$1,FALSE)"),"Controller")</f>
        <v>Controller</v>
      </c>
      <c r="Z79" t="str">
        <f ca="1">IFERROR(__xludf.DUMMYFUNCTION("VLOOKUP($D270,IMPORTRANGE(""1zGeY54V42y3h6ga3LEauokEcjIAfHuNXKCYKLfLWtMI"",""'LC-2 BOM'!C2:AF900""),Y$1,FALSE)"),"Controller")</f>
        <v>Controller</v>
      </c>
      <c r="AA79" t="str">
        <f ca="1">IFERROR(__xludf.DUMMYFUNCTION("VLOOKUP($D270,IMPORTRANGE(""1zGeY54V42y3h6ga3LEauokEcjIAfHuNXKCYKLfLWtMI"",""'LC-2 BOM'!C2:AF900""),Y$1,FALSE)"),"Controller")</f>
        <v>Controller</v>
      </c>
      <c r="AB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C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D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E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F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G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H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I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J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K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L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M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N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O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P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Q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R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S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T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U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V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W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X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Y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Z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BA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</row>
    <row r="80" spans="1:53" ht="13" x14ac:dyDescent="0.15">
      <c r="A80" t="str">
        <f t="shared" si="7"/>
        <v>LOX-LS1-LS-PxC-338</v>
      </c>
      <c r="B80">
        <v>338</v>
      </c>
      <c r="C80" t="s">
        <v>231</v>
      </c>
      <c r="D80" t="s">
        <v>230</v>
      </c>
      <c r="E80" t="s">
        <v>148</v>
      </c>
      <c r="F80" t="s">
        <v>184</v>
      </c>
      <c r="G80" t="s">
        <v>52</v>
      </c>
      <c r="H80" t="s">
        <v>53</v>
      </c>
      <c r="I80" t="str">
        <f t="shared" si="8"/>
        <v>C2</v>
      </c>
      <c r="J80" t="str">
        <f>VLOOKUP(I80,'[1]REF - Interface Cards'!$F$2:$G$11,2,FALSE)</f>
        <v>CB8</v>
      </c>
      <c r="K80">
        <f t="shared" si="9"/>
        <v>6</v>
      </c>
      <c r="L80" t="s">
        <v>191</v>
      </c>
      <c r="M80">
        <v>6</v>
      </c>
      <c r="N80" t="s">
        <v>93</v>
      </c>
      <c r="O80" t="s">
        <v>151</v>
      </c>
      <c r="R80" t="s">
        <v>63</v>
      </c>
      <c r="S80" t="s">
        <v>60</v>
      </c>
      <c r="V80" t="b">
        <v>0</v>
      </c>
      <c r="W80" t="str">
        <f t="shared" si="6"/>
        <v>DI8:05</v>
      </c>
      <c r="X80" t="str">
        <f ca="1">IFERROR(__xludf.DUMMYFUNCTION("VLOOKUP($D119,IMPORTRANGE(""1F5N2lheBqU_ssv2fEg7XSiyl0_Jtf24RQubw3IWp7fc"",""'LC-2 BOM'!C2:AF1000""),X$1,FALSE)"),"05C360")</f>
        <v>05C360</v>
      </c>
      <c r="Y80" t="str">
        <f ca="1">IFERROR(__xludf.DUMMYFUNCTION("VLOOKUP($D271,IMPORTRANGE(""1zGeY54V42y3h6ga3LEauokEcjIAfHuNXKCYKLfLWtMI"",""'LC-2 BOM'!C2:AF900""),Y$1,FALSE)"),"Controller")</f>
        <v>Controller</v>
      </c>
      <c r="Z80" t="str">
        <f ca="1">IFERROR(__xludf.DUMMYFUNCTION("VLOOKUP($D271,IMPORTRANGE(""1zGeY54V42y3h6ga3LEauokEcjIAfHuNXKCYKLfLWtMI"",""'LC-2 BOM'!C2:AF900""),Y$1,FALSE)"),"Controller")</f>
        <v>Controller</v>
      </c>
      <c r="AA80" t="str">
        <f ca="1">IFERROR(__xludf.DUMMYFUNCTION("VLOOKUP($D271,IMPORTRANGE(""1zGeY54V42y3h6ga3LEauokEcjIAfHuNXKCYKLfLWtMI"",""'LC-2 BOM'!C2:AF900""),Y$1,FALSE)"),"Controller")</f>
        <v>Controller</v>
      </c>
      <c r="AB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C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D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E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F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G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H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I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J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K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L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M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N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O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P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Q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R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S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T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U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V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W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X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Y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Z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BA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</row>
    <row r="81" spans="1:53" ht="13" x14ac:dyDescent="0.15">
      <c r="A81" t="str">
        <f t="shared" si="7"/>
        <v>LOX-LS1-DVL-Pos-318</v>
      </c>
      <c r="B81">
        <v>318</v>
      </c>
      <c r="C81" t="s">
        <v>232</v>
      </c>
      <c r="D81" t="s">
        <v>233</v>
      </c>
      <c r="E81" t="s">
        <v>148</v>
      </c>
      <c r="F81" t="s">
        <v>184</v>
      </c>
      <c r="G81" t="s">
        <v>65</v>
      </c>
      <c r="H81" t="s">
        <v>66</v>
      </c>
      <c r="I81" t="str">
        <f t="shared" si="8"/>
        <v>C2</v>
      </c>
      <c r="J81" t="str">
        <f>VLOOKUP(I81,'[1]REF - Interface Cards'!$F$2:$G$11,2,FALSE)</f>
        <v>CB8</v>
      </c>
      <c r="K81">
        <f t="shared" si="9"/>
        <v>4</v>
      </c>
      <c r="L81" t="s">
        <v>150</v>
      </c>
      <c r="M81">
        <v>14</v>
      </c>
      <c r="N81">
        <v>11</v>
      </c>
      <c r="O81" t="s">
        <v>151</v>
      </c>
      <c r="R81" t="s">
        <v>113</v>
      </c>
      <c r="S81" t="s">
        <v>114</v>
      </c>
      <c r="V81" t="b">
        <v>0</v>
      </c>
      <c r="W81" t="str">
        <f t="shared" si="6"/>
        <v>DO7:11</v>
      </c>
      <c r="X81" t="str">
        <f ca="1">IFERROR(__xludf.DUMMYFUNCTION("VLOOKUP($D119,IMPORTRANGE(""1F5N2lheBqU_ssv2fEg7XSiyl0_Jtf24RQubw3IWp7fc"",""'LC-2 BOM'!C2:AF1000""),X$1,FALSE)"),"05C360")</f>
        <v>05C360</v>
      </c>
      <c r="Y81" t="str">
        <f ca="1">IFERROR(__xludf.DUMMYFUNCTION("VLOOKUP($D223,IMPORTRANGE(""1zGeY54V42y3h6ga3LEauokEcjIAfHuNXKCYKLfLWtMI"",""'LC-2 BOM'!C2:AF900""),Y$1,FALSE)"),"Ball Valve, Discrete")</f>
        <v>Ball Valve, Discrete</v>
      </c>
      <c r="Z81" t="str">
        <f ca="1">IFERROR(__xludf.DUMMYFUNCTION("VLOOKUP($D223,IMPORTRANGE(""1zGeY54V42y3h6ga3LEauokEcjIAfHuNXKCYKLfLWtMI"",""'LC-2 BOM'!C2:AF900""),Y$1,FALSE)"),"Ball Valve, Discrete")</f>
        <v>Ball Valve, Discrete</v>
      </c>
      <c r="AA81" t="str">
        <f ca="1">IFERROR(__xludf.DUMMYFUNCTION("VLOOKUP($D223,IMPORTRANGE(""1zGeY54V42y3h6ga3LEauokEcjIAfHuNXKCYKLfLWtMI"",""'LC-2 BOM'!C2:AF900""),Y$1,FALSE)"),"Ball Valve, Discrete")</f>
        <v>Ball Valve, Discrete</v>
      </c>
      <c r="AB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C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D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E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F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G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H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I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J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K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L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M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N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O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P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Q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R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S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T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U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V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W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X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Y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Z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BA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</row>
    <row r="82" spans="1:53" ht="13" x14ac:dyDescent="0.15">
      <c r="A82" t="str">
        <f t="shared" si="7"/>
        <v>LOX-LS1-LS-PxO-333</v>
      </c>
      <c r="B82">
        <v>333</v>
      </c>
      <c r="C82" t="s">
        <v>234</v>
      </c>
      <c r="D82" t="s">
        <v>235</v>
      </c>
      <c r="E82" t="s">
        <v>148</v>
      </c>
      <c r="F82" t="s">
        <v>184</v>
      </c>
      <c r="G82" t="s">
        <v>52</v>
      </c>
      <c r="H82" t="s">
        <v>53</v>
      </c>
      <c r="I82" t="str">
        <f t="shared" si="8"/>
        <v>C2</v>
      </c>
      <c r="J82" t="str">
        <f>VLOOKUP(I82,'[1]REF - Interface Cards'!$F$2:$G$11,2,FALSE)</f>
        <v>CB8</v>
      </c>
      <c r="K82">
        <f t="shared" si="9"/>
        <v>6</v>
      </c>
      <c r="L82" t="s">
        <v>191</v>
      </c>
      <c r="M82">
        <v>1</v>
      </c>
      <c r="N82" t="s">
        <v>55</v>
      </c>
      <c r="O82" t="s">
        <v>151</v>
      </c>
      <c r="R82" t="s">
        <v>59</v>
      </c>
      <c r="S82" t="s">
        <v>60</v>
      </c>
      <c r="V82" t="b">
        <v>0</v>
      </c>
      <c r="W82" t="str">
        <f t="shared" si="6"/>
        <v>DI8:00</v>
      </c>
      <c r="X82" t="str">
        <f ca="1">IFERROR(__xludf.DUMMYFUNCTION("VLOOKUP($D119,IMPORTRANGE(""1F5N2lheBqU_ssv2fEg7XSiyl0_Jtf24RQubw3IWp7fc"",""'LC-2 BOM'!C2:AF1000""),X$1,FALSE)"),"05C360")</f>
        <v>05C360</v>
      </c>
      <c r="Y82" t="str">
        <f ca="1">IFERROR(__xludf.DUMMYFUNCTION("VLOOKUP($D266,IMPORTRANGE(""1zGeY54V42y3h6ga3LEauokEcjIAfHuNXKCYKLfLWtMI"",""'LC-2 BOM'!C2:AF900""),Y$1,FALSE)"),"Controller")</f>
        <v>Controller</v>
      </c>
      <c r="Z82" t="str">
        <f ca="1">IFERROR(__xludf.DUMMYFUNCTION("VLOOKUP($D266,IMPORTRANGE(""1zGeY54V42y3h6ga3LEauokEcjIAfHuNXKCYKLfLWtMI"",""'LC-2 BOM'!C2:AF900""),Y$1,FALSE)"),"Controller")</f>
        <v>Controller</v>
      </c>
      <c r="AA82" t="str">
        <f ca="1">IFERROR(__xludf.DUMMYFUNCTION("VLOOKUP($D266,IMPORTRANGE(""1zGeY54V42y3h6ga3LEauokEcjIAfHuNXKCYKLfLWtMI"",""'LC-2 BOM'!C2:AF900""),Y$1,FALSE)"),"Controller")</f>
        <v>Controller</v>
      </c>
      <c r="AB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C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D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E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F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G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H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I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J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K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L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M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N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O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P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Q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R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S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T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U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V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W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X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Y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Z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BA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</row>
    <row r="83" spans="1:53" ht="13" x14ac:dyDescent="0.15">
      <c r="A83" t="str">
        <f t="shared" si="7"/>
        <v>LOX-LS1-LS-PxC-334</v>
      </c>
      <c r="B83">
        <v>334</v>
      </c>
      <c r="C83" t="s">
        <v>236</v>
      </c>
      <c r="D83" t="s">
        <v>235</v>
      </c>
      <c r="E83" t="s">
        <v>148</v>
      </c>
      <c r="F83" t="s">
        <v>184</v>
      </c>
      <c r="G83" t="s">
        <v>52</v>
      </c>
      <c r="H83" t="s">
        <v>53</v>
      </c>
      <c r="I83" t="str">
        <f t="shared" si="8"/>
        <v>C2</v>
      </c>
      <c r="J83" t="str">
        <f>VLOOKUP(I83,'[1]REF - Interface Cards'!$F$2:$G$11,2,FALSE)</f>
        <v>CB8</v>
      </c>
      <c r="K83">
        <f t="shared" si="9"/>
        <v>6</v>
      </c>
      <c r="L83" t="s">
        <v>191</v>
      </c>
      <c r="M83">
        <v>2</v>
      </c>
      <c r="N83" t="s">
        <v>68</v>
      </c>
      <c r="O83" t="s">
        <v>151</v>
      </c>
      <c r="R83" t="s">
        <v>63</v>
      </c>
      <c r="S83" t="s">
        <v>60</v>
      </c>
      <c r="V83" t="b">
        <v>0</v>
      </c>
      <c r="W83" t="str">
        <f t="shared" si="6"/>
        <v>DI8:01</v>
      </c>
      <c r="X83" t="str">
        <f ca="1">IFERROR(__xludf.DUMMYFUNCTION("VLOOKUP($D119,IMPORTRANGE(""1F5N2lheBqU_ssv2fEg7XSiyl0_Jtf24RQubw3IWp7fc"",""'LC-2 BOM'!C2:AF1000""),X$1,FALSE)"),"05C360")</f>
        <v>05C360</v>
      </c>
      <c r="Y83" t="str">
        <f ca="1">IFERROR(__xludf.DUMMYFUNCTION("VLOOKUP($D267,IMPORTRANGE(""1F5N2lheBqU_ssv2fEg7XSiyl0_Jtf24RQubw3IWp7fc"",""'LC-2 BOM'!C2:AF900""),Y$1,FALSE)"),"Controller")</f>
        <v>Controller</v>
      </c>
      <c r="Z83" t="str">
        <f ca="1">IFERROR(__xludf.DUMMYFUNCTION("VLOOKUP($D267,IMPORTRANGE(""1F5N2lheBqU_ssv2fEg7XSiyl0_Jtf24RQubw3IWp7fc"",""'LC-2 BOM'!C2:AF900""),Y$1,FALSE)"),"Controller")</f>
        <v>Controller</v>
      </c>
      <c r="AA83" t="str">
        <f ca="1">IFERROR(__xludf.DUMMYFUNCTION("VLOOKUP($D267,IMPORTRANGE(""1F5N2lheBqU_ssv2fEg7XSiyl0_Jtf24RQubw3IWp7fc"",""'LC-2 BOM'!C2:AF900""),Y$1,FALSE)"),"Controller")</f>
        <v>Controller</v>
      </c>
      <c r="AB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C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D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E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F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G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H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I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J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K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L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M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N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O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P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Q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R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S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T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U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V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W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X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Y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Z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BA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</row>
    <row r="84" spans="1:53" ht="13" x14ac:dyDescent="0.15">
      <c r="A84" t="str">
        <f t="shared" si="7"/>
        <v>LOX-LS1-DVL-Pos-384</v>
      </c>
      <c r="B84">
        <v>384</v>
      </c>
      <c r="C84" t="s">
        <v>237</v>
      </c>
      <c r="D84" t="s">
        <v>238</v>
      </c>
      <c r="E84" t="s">
        <v>148</v>
      </c>
      <c r="F84" t="s">
        <v>184</v>
      </c>
      <c r="G84" t="s">
        <v>65</v>
      </c>
      <c r="H84" t="s">
        <v>66</v>
      </c>
      <c r="I84" t="str">
        <f t="shared" si="8"/>
        <v>C2</v>
      </c>
      <c r="J84" t="str">
        <f>VLOOKUP(I84,'[1]REF - Interface Cards'!$F$2:$G$11,2,FALSE)</f>
        <v>CB8</v>
      </c>
      <c r="K84">
        <f t="shared" si="9"/>
        <v>4</v>
      </c>
      <c r="L84" t="s">
        <v>150</v>
      </c>
      <c r="M84">
        <v>20</v>
      </c>
      <c r="N84">
        <v>16</v>
      </c>
      <c r="O84" t="s">
        <v>151</v>
      </c>
      <c r="P84" t="s">
        <v>239</v>
      </c>
      <c r="R84" t="s">
        <v>113</v>
      </c>
      <c r="S84" t="s">
        <v>114</v>
      </c>
      <c r="V84" t="b">
        <v>0</v>
      </c>
      <c r="W84" t="str">
        <f t="shared" si="6"/>
        <v>DO7:16</v>
      </c>
      <c r="X84" t="str">
        <f ca="1">IFERROR(__xludf.DUMMYFUNCTION("VLOOKUP($D119,IMPORTRANGE(""1F5N2lheBqU_ssv2fEg7XSiyl0_Jtf24RQubw3IWp7fc"",""'LC-2 BOM'!C2:AF1000""),X$1,FALSE)"),"05C360")</f>
        <v>05C360</v>
      </c>
      <c r="Y84" t="str">
        <f ca="1">IFERROR(__xludf.DUMMYFUNCTION("VLOOKUP($D227,IMPORTRANGE(""1zGeY54V42y3h6ga3LEauokEcjIAfHuNXKCYKLfLWtMI"",""'LC-2 BOM'!C2:AF900""),Y$1,FALSE)"),"Ball Valve, Discrete")</f>
        <v>Ball Valve, Discrete</v>
      </c>
      <c r="Z84" t="str">
        <f ca="1">IFERROR(__xludf.DUMMYFUNCTION("VLOOKUP($D227,IMPORTRANGE(""1zGeY54V42y3h6ga3LEauokEcjIAfHuNXKCYKLfLWtMI"",""'LC-2 BOM'!C2:AF900""),Y$1,FALSE)"),"Ball Valve, Discrete")</f>
        <v>Ball Valve, Discrete</v>
      </c>
      <c r="AA84" t="str">
        <f ca="1">IFERROR(__xludf.DUMMYFUNCTION("VLOOKUP($D227,IMPORTRANGE(""1zGeY54V42y3h6ga3LEauokEcjIAfHuNXKCYKLfLWtMI"",""'LC-2 BOM'!C2:AF900""),Y$1,FALSE)"),"Ball Valve, Discrete")</f>
        <v>Ball Valve, Discrete</v>
      </c>
      <c r="AB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C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D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E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F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G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H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I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J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K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L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M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N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O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P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Q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R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S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T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U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V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W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X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Y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Z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BA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</row>
    <row r="85" spans="1:53" ht="13" x14ac:dyDescent="0.15">
      <c r="A85" t="str">
        <f t="shared" si="7"/>
        <v>LOX-LS1-LS-PxO-345</v>
      </c>
      <c r="B85">
        <v>345</v>
      </c>
      <c r="C85" t="s">
        <v>240</v>
      </c>
      <c r="D85" t="s">
        <v>241</v>
      </c>
      <c r="E85" t="s">
        <v>148</v>
      </c>
      <c r="F85" t="s">
        <v>184</v>
      </c>
      <c r="G85" t="s">
        <v>52</v>
      </c>
      <c r="H85" t="s">
        <v>53</v>
      </c>
      <c r="I85" t="str">
        <f t="shared" si="8"/>
        <v>C2</v>
      </c>
      <c r="J85" t="str">
        <f>VLOOKUP(I85,'[1]REF - Interface Cards'!$F$2:$G$11,2,FALSE)</f>
        <v>CB8</v>
      </c>
      <c r="K85">
        <f t="shared" si="9"/>
        <v>6</v>
      </c>
      <c r="L85" t="s">
        <v>191</v>
      </c>
      <c r="M85">
        <v>13</v>
      </c>
      <c r="N85">
        <v>10</v>
      </c>
      <c r="O85" t="s">
        <v>151</v>
      </c>
      <c r="R85" t="s">
        <v>59</v>
      </c>
      <c r="S85" t="s">
        <v>60</v>
      </c>
      <c r="V85" t="b">
        <v>0</v>
      </c>
      <c r="W85" t="str">
        <f t="shared" si="6"/>
        <v>DI8:10</v>
      </c>
      <c r="X85" t="str">
        <f ca="1">IFERROR(__xludf.DUMMYFUNCTION("VLOOKUP($D119,IMPORTRANGE(""1F5N2lheBqU_ssv2fEg7XSiyl0_Jtf24RQubw3IWp7fc"",""'LC-2 BOM'!C2:AF1000""),X$1,FALSE)"),"05C360")</f>
        <v>05C360</v>
      </c>
      <c r="Y85" t="str">
        <f ca="1">IFERROR(__xludf.DUMMYFUNCTION("VLOOKUP($D256,IMPORTRANGE(""1zGeY54V42y3h6ga3LEauokEcjIAfHuNXKCYKLfLWtMI"",""'LC-2 BOM'!C2:AF900""),Y$1,FALSE)"),"Controller")</f>
        <v>Controller</v>
      </c>
      <c r="Z85" t="str">
        <f ca="1">IFERROR(__xludf.DUMMYFUNCTION("VLOOKUP($D256,IMPORTRANGE(""1zGeY54V42y3h6ga3LEauokEcjIAfHuNXKCYKLfLWtMI"",""'LC-2 BOM'!C2:AF900""),Y$1,FALSE)"),"Controller")</f>
        <v>Controller</v>
      </c>
      <c r="AA85" t="str">
        <f ca="1">IFERROR(__xludf.DUMMYFUNCTION("VLOOKUP($D256,IMPORTRANGE(""1zGeY54V42y3h6ga3LEauokEcjIAfHuNXKCYKLfLWtMI"",""'LC-2 BOM'!C2:AF900""),Y$1,FALSE)"),"Controller")</f>
        <v>Controller</v>
      </c>
      <c r="AB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C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D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E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F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G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H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I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J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K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L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M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N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O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P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Q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R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S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T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U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V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W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X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Y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Z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BA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</row>
    <row r="86" spans="1:53" ht="13" x14ac:dyDescent="0.15">
      <c r="A86" t="str">
        <f t="shared" si="7"/>
        <v>LOX-LS1-LS-PxC-346</v>
      </c>
      <c r="B86">
        <v>346</v>
      </c>
      <c r="C86" t="s">
        <v>242</v>
      </c>
      <c r="D86" t="s">
        <v>241</v>
      </c>
      <c r="E86" t="s">
        <v>148</v>
      </c>
      <c r="F86" t="s">
        <v>184</v>
      </c>
      <c r="G86" t="s">
        <v>52</v>
      </c>
      <c r="H86" t="s">
        <v>53</v>
      </c>
      <c r="I86" t="str">
        <f t="shared" si="8"/>
        <v>C2</v>
      </c>
      <c r="J86" t="str">
        <f>VLOOKUP(I86,'[1]REF - Interface Cards'!$F$2:$G$11,2,FALSE)</f>
        <v>CB8</v>
      </c>
      <c r="K86">
        <f t="shared" si="9"/>
        <v>6</v>
      </c>
      <c r="L86" t="s">
        <v>191</v>
      </c>
      <c r="M86">
        <v>14</v>
      </c>
      <c r="N86">
        <v>11</v>
      </c>
      <c r="O86" t="s">
        <v>151</v>
      </c>
      <c r="R86" t="s">
        <v>63</v>
      </c>
      <c r="S86" t="s">
        <v>60</v>
      </c>
      <c r="V86" t="b">
        <v>0</v>
      </c>
      <c r="W86" t="str">
        <f t="shared" si="6"/>
        <v>DI8:11</v>
      </c>
      <c r="X86" t="str">
        <f ca="1">IFERROR(__xludf.DUMMYFUNCTION("VLOOKUP($D119,IMPORTRANGE(""1F5N2lheBqU_ssv2fEg7XSiyl0_Jtf24RQubw3IWp7fc"",""'LC-2 BOM'!C2:AF1000""),X$1,FALSE)"),"05C360")</f>
        <v>05C360</v>
      </c>
      <c r="Y86" t="str">
        <f ca="1">IFERROR(__xludf.DUMMYFUNCTION("VLOOKUP($D257,IMPORTRANGE(""1zGeY54V42y3h6ga3LEauokEcjIAfHuNXKCYKLfLWtMI"",""'LC-2 BOM'!C2:AF900""),Y$1,FALSE)"),"Controller")</f>
        <v>Controller</v>
      </c>
      <c r="Z86" t="str">
        <f ca="1">IFERROR(__xludf.DUMMYFUNCTION("VLOOKUP($D257,IMPORTRANGE(""1zGeY54V42y3h6ga3LEauokEcjIAfHuNXKCYKLfLWtMI"",""'LC-2 BOM'!C2:AF900""),Y$1,FALSE)"),"Controller")</f>
        <v>Controller</v>
      </c>
      <c r="AA86" t="str">
        <f ca="1">IFERROR(__xludf.DUMMYFUNCTION("VLOOKUP($D257,IMPORTRANGE(""1zGeY54V42y3h6ga3LEauokEcjIAfHuNXKCYKLfLWtMI"",""'LC-2 BOM'!C2:AF900""),Y$1,FALSE)"),"Controller")</f>
        <v>Controller</v>
      </c>
      <c r="AB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C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D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E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F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G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H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I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J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K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L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M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N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O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P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Q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R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S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T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U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V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W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X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Y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Z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BA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</row>
    <row r="87" spans="1:53" ht="13" x14ac:dyDescent="0.15">
      <c r="A87" t="str">
        <f t="shared" si="7"/>
        <v>LOX-LS1-DVL-Pos-385</v>
      </c>
      <c r="B87">
        <v>385</v>
      </c>
      <c r="C87" t="s">
        <v>243</v>
      </c>
      <c r="D87" t="s">
        <v>244</v>
      </c>
      <c r="E87" t="s">
        <v>148</v>
      </c>
      <c r="F87" t="s">
        <v>184</v>
      </c>
      <c r="G87" t="s">
        <v>65</v>
      </c>
      <c r="H87" t="s">
        <v>66</v>
      </c>
      <c r="I87" t="str">
        <f t="shared" si="8"/>
        <v>C2</v>
      </c>
      <c r="J87" t="str">
        <f>VLOOKUP(I87,'[1]REF - Interface Cards'!$F$2:$G$11,2,FALSE)</f>
        <v>CB8</v>
      </c>
      <c r="K87">
        <f t="shared" si="9"/>
        <v>4</v>
      </c>
      <c r="L87" t="s">
        <v>150</v>
      </c>
      <c r="M87">
        <v>21</v>
      </c>
      <c r="N87">
        <v>17</v>
      </c>
      <c r="O87" t="s">
        <v>151</v>
      </c>
      <c r="R87" t="s">
        <v>113</v>
      </c>
      <c r="S87" t="s">
        <v>114</v>
      </c>
      <c r="V87" t="b">
        <v>0</v>
      </c>
      <c r="W87" t="str">
        <f t="shared" si="6"/>
        <v>DO7:17</v>
      </c>
      <c r="X87" t="str">
        <f ca="1">IFERROR(__xludf.DUMMYFUNCTION("VLOOKUP($D119,IMPORTRANGE(""1F5N2lheBqU_ssv2fEg7XSiyl0_Jtf24RQubw3IWp7fc"",""'LC-2 BOM'!C2:AF1000""),X$1,FALSE)"),"05C360")</f>
        <v>05C360</v>
      </c>
      <c r="Y87" t="str">
        <f ca="1">IFERROR(__xludf.DUMMYFUNCTION("VLOOKUP($D228,IMPORTRANGE(""1zGeY54V42y3h6ga3LEauokEcjIAfHuNXKCYKLfLWtMI"",""'LC-2 BOM'!C2:AF900""),Y$1,FALSE)"),"Ball Valve, Discrete")</f>
        <v>Ball Valve, Discrete</v>
      </c>
      <c r="Z87" t="str">
        <f ca="1">IFERROR(__xludf.DUMMYFUNCTION("VLOOKUP($D228,IMPORTRANGE(""1zGeY54V42y3h6ga3LEauokEcjIAfHuNXKCYKLfLWtMI"",""'LC-2 BOM'!C2:AF900""),Y$1,FALSE)"),"Ball Valve, Discrete")</f>
        <v>Ball Valve, Discrete</v>
      </c>
      <c r="AA87" t="str">
        <f ca="1">IFERROR(__xludf.DUMMYFUNCTION("VLOOKUP($D228,IMPORTRANGE(""1zGeY54V42y3h6ga3LEauokEcjIAfHuNXKCYKLfLWtMI"",""'LC-2 BOM'!C2:AF900""),Y$1,FALSE)"),"Ball Valve, Discrete")</f>
        <v>Ball Valve, Discrete</v>
      </c>
      <c r="AB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C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D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E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F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G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H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I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J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K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L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M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N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O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P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Q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R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S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T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U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V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W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X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Y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Z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BA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</row>
    <row r="88" spans="1:53" ht="13" x14ac:dyDescent="0.15">
      <c r="A88" t="str">
        <f t="shared" si="7"/>
        <v>LOX-LS1-LS-PxO-347</v>
      </c>
      <c r="B88">
        <v>347</v>
      </c>
      <c r="C88" t="s">
        <v>245</v>
      </c>
      <c r="D88" t="s">
        <v>246</v>
      </c>
      <c r="E88" t="s">
        <v>148</v>
      </c>
      <c r="F88" t="s">
        <v>184</v>
      </c>
      <c r="G88" t="s">
        <v>52</v>
      </c>
      <c r="H88" t="s">
        <v>53</v>
      </c>
      <c r="I88" t="str">
        <f t="shared" si="8"/>
        <v>C2</v>
      </c>
      <c r="J88" t="str">
        <f>VLOOKUP(I88,'[1]REF - Interface Cards'!$F$2:$G$11,2,FALSE)</f>
        <v>CB8</v>
      </c>
      <c r="K88">
        <f t="shared" si="9"/>
        <v>6</v>
      </c>
      <c r="L88" t="s">
        <v>191</v>
      </c>
      <c r="M88">
        <v>15</v>
      </c>
      <c r="N88">
        <v>12</v>
      </c>
      <c r="O88" t="s">
        <v>151</v>
      </c>
      <c r="R88" t="s">
        <v>59</v>
      </c>
      <c r="S88" t="s">
        <v>60</v>
      </c>
      <c r="V88" t="b">
        <v>0</v>
      </c>
      <c r="W88" t="str">
        <f t="shared" si="6"/>
        <v>DI8:12</v>
      </c>
      <c r="X88" t="str">
        <f ca="1">IFERROR(__xludf.DUMMYFUNCTION("VLOOKUP($D119,IMPORTRANGE(""1F5N2lheBqU_ssv2fEg7XSiyl0_Jtf24RQubw3IWp7fc"",""'LC-2 BOM'!C2:AF1000""),X$1,FALSE)"),"05C360")</f>
        <v>05C360</v>
      </c>
      <c r="Y88" t="str">
        <f ca="1">IFERROR(__xludf.DUMMYFUNCTION("VLOOKUP($D258,IMPORTRANGE(""1zGeY54V42y3h6ga3LEauokEcjIAfHuNXKCYKLfLWtMI"",""'LC-2 BOM'!C2:AF900""),Y$1,FALSE)"),"Controller")</f>
        <v>Controller</v>
      </c>
      <c r="Z88" t="str">
        <f ca="1">IFERROR(__xludf.DUMMYFUNCTION("VLOOKUP($D258,IMPORTRANGE(""1zGeY54V42y3h6ga3LEauokEcjIAfHuNXKCYKLfLWtMI"",""'LC-2 BOM'!C2:AF900""),Y$1,FALSE)"),"Controller")</f>
        <v>Controller</v>
      </c>
      <c r="AA88" t="str">
        <f ca="1">IFERROR(__xludf.DUMMYFUNCTION("VLOOKUP($D258,IMPORTRANGE(""1zGeY54V42y3h6ga3LEauokEcjIAfHuNXKCYKLfLWtMI"",""'LC-2 BOM'!C2:AF900""),Y$1,FALSE)"),"Controller")</f>
        <v>Controller</v>
      </c>
      <c r="AB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C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D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E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F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G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H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I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J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K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L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M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N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O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P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Q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R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S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T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U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V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W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X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Y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Z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BA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</row>
    <row r="89" spans="1:53" ht="13" x14ac:dyDescent="0.15">
      <c r="A89" t="str">
        <f t="shared" si="7"/>
        <v>LOX-LS1-LS-PxC-348</v>
      </c>
      <c r="B89">
        <v>348</v>
      </c>
      <c r="C89" t="s">
        <v>247</v>
      </c>
      <c r="D89" t="s">
        <v>246</v>
      </c>
      <c r="E89" t="s">
        <v>148</v>
      </c>
      <c r="F89" t="s">
        <v>184</v>
      </c>
      <c r="G89" t="s">
        <v>52</v>
      </c>
      <c r="H89" t="s">
        <v>53</v>
      </c>
      <c r="I89" t="str">
        <f t="shared" si="8"/>
        <v>C2</v>
      </c>
      <c r="J89" t="str">
        <f>VLOOKUP(I89,'[1]REF - Interface Cards'!$F$2:$G$11,2,FALSE)</f>
        <v>CB8</v>
      </c>
      <c r="K89">
        <f t="shared" si="9"/>
        <v>6</v>
      </c>
      <c r="L89" t="s">
        <v>191</v>
      </c>
      <c r="M89">
        <v>16</v>
      </c>
      <c r="N89">
        <v>13</v>
      </c>
      <c r="O89" t="s">
        <v>151</v>
      </c>
      <c r="R89" t="s">
        <v>63</v>
      </c>
      <c r="S89" t="s">
        <v>60</v>
      </c>
      <c r="V89" t="b">
        <v>0</v>
      </c>
      <c r="W89" t="str">
        <f t="shared" si="6"/>
        <v>DI8:13</v>
      </c>
      <c r="X89" t="str">
        <f ca="1">IFERROR(__xludf.DUMMYFUNCTION("VLOOKUP($D119,IMPORTRANGE(""1F5N2lheBqU_ssv2fEg7XSiyl0_Jtf24RQubw3IWp7fc"",""'LC-2 BOM'!C2:AF1000""),X$1,FALSE)"),"05C360")</f>
        <v>05C360</v>
      </c>
      <c r="Y89" t="str">
        <f ca="1">IFERROR(__xludf.DUMMYFUNCTION("VLOOKUP($D259,IMPORTRANGE(""1zGeY54V42y3h6ga3LEauokEcjIAfHuNXKCYKLfLWtMI"",""'LC-2 BOM'!C2:AF900""),Y$1,FALSE)"),"Controller")</f>
        <v>Controller</v>
      </c>
      <c r="Z89" t="str">
        <f ca="1">IFERROR(__xludf.DUMMYFUNCTION("VLOOKUP($D259,IMPORTRANGE(""1zGeY54V42y3h6ga3LEauokEcjIAfHuNXKCYKLfLWtMI"",""'LC-2 BOM'!C2:AF900""),Y$1,FALSE)"),"Controller")</f>
        <v>Controller</v>
      </c>
      <c r="AA89" t="str">
        <f ca="1">IFERROR(__xludf.DUMMYFUNCTION("VLOOKUP($D259,IMPORTRANGE(""1zGeY54V42y3h6ga3LEauokEcjIAfHuNXKCYKLfLWtMI"",""'LC-2 BOM'!C2:AF900""),Y$1,FALSE)"),"Controller")</f>
        <v>Controller</v>
      </c>
      <c r="AB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C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D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E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F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G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H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I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J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K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L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M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N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O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P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Q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R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S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T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U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V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W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X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Y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Z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BA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</row>
    <row r="90" spans="1:53" ht="13" x14ac:dyDescent="0.15">
      <c r="A90" t="str">
        <f t="shared" si="7"/>
        <v>LOX-LS1-DVL-Pos-386</v>
      </c>
      <c r="B90">
        <v>386</v>
      </c>
      <c r="C90" t="s">
        <v>248</v>
      </c>
      <c r="D90" t="s">
        <v>249</v>
      </c>
      <c r="E90" t="s">
        <v>148</v>
      </c>
      <c r="F90" t="s">
        <v>184</v>
      </c>
      <c r="G90" t="s">
        <v>65</v>
      </c>
      <c r="H90" t="s">
        <v>66</v>
      </c>
      <c r="I90" t="str">
        <f t="shared" si="8"/>
        <v>C2</v>
      </c>
      <c r="J90" t="str">
        <f>VLOOKUP(I90,'[1]REF - Interface Cards'!$F$2:$G$11,2,FALSE)</f>
        <v>CB8</v>
      </c>
      <c r="K90">
        <f t="shared" si="9"/>
        <v>4</v>
      </c>
      <c r="L90" t="s">
        <v>150</v>
      </c>
      <c r="M90">
        <v>22</v>
      </c>
      <c r="N90">
        <v>18</v>
      </c>
      <c r="O90" t="s">
        <v>151</v>
      </c>
      <c r="R90" t="s">
        <v>113</v>
      </c>
      <c r="S90" t="s">
        <v>114</v>
      </c>
      <c r="V90" t="b">
        <v>0</v>
      </c>
      <c r="W90" t="str">
        <f t="shared" si="6"/>
        <v>DO7:18</v>
      </c>
      <c r="X90" t="str">
        <f ca="1">IFERROR(__xludf.DUMMYFUNCTION("VLOOKUP($D119,IMPORTRANGE(""1F5N2lheBqU_ssv2fEg7XSiyl0_Jtf24RQubw3IWp7fc"",""'LC-2 BOM'!C2:AF1000""),X$1,FALSE)"),"05C360")</f>
        <v>05C360</v>
      </c>
      <c r="Y90" t="str">
        <f ca="1">IFERROR(__xludf.DUMMYFUNCTION("VLOOKUP($D229,IMPORTRANGE(""1zGeY54V42y3h6ga3LEauokEcjIAfHuNXKCYKLfLWtMI"",""'LC-2 BOM'!C2:AF900""),Y$1,FALSE)"),"Ball Valve, Discrete")</f>
        <v>Ball Valve, Discrete</v>
      </c>
      <c r="Z90" t="str">
        <f ca="1">IFERROR(__xludf.DUMMYFUNCTION("VLOOKUP($D229,IMPORTRANGE(""1zGeY54V42y3h6ga3LEauokEcjIAfHuNXKCYKLfLWtMI"",""'LC-2 BOM'!C2:AF900""),Y$1,FALSE)"),"Ball Valve, Discrete")</f>
        <v>Ball Valve, Discrete</v>
      </c>
      <c r="AA90" t="str">
        <f ca="1">IFERROR(__xludf.DUMMYFUNCTION("VLOOKUP($D229,IMPORTRANGE(""1zGeY54V42y3h6ga3LEauokEcjIAfHuNXKCYKLfLWtMI"",""'LC-2 BOM'!C2:AF900""),Y$1,FALSE)"),"Ball Valve, Discrete")</f>
        <v>Ball Valve, Discrete</v>
      </c>
      <c r="AB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C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D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E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F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G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H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I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J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K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L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M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N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O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P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Q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R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S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T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U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V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W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X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Y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Z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BA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</row>
    <row r="91" spans="1:53" ht="13" x14ac:dyDescent="0.15">
      <c r="A91" t="str">
        <f t="shared" si="7"/>
        <v>LOX-LS1-LS-PxO-349</v>
      </c>
      <c r="B91">
        <v>349</v>
      </c>
      <c r="C91" t="s">
        <v>250</v>
      </c>
      <c r="D91" t="s">
        <v>251</v>
      </c>
      <c r="E91" t="s">
        <v>148</v>
      </c>
      <c r="F91" t="s">
        <v>184</v>
      </c>
      <c r="G91" t="s">
        <v>52</v>
      </c>
      <c r="H91" t="s">
        <v>53</v>
      </c>
      <c r="I91" t="str">
        <f t="shared" si="8"/>
        <v>C2</v>
      </c>
      <c r="J91" t="str">
        <f>VLOOKUP(I91,'[1]REF - Interface Cards'!$F$2:$G$11,2,FALSE)</f>
        <v>CB8</v>
      </c>
      <c r="K91">
        <f t="shared" si="9"/>
        <v>6</v>
      </c>
      <c r="L91" t="s">
        <v>191</v>
      </c>
      <c r="M91">
        <v>17</v>
      </c>
      <c r="N91">
        <v>14</v>
      </c>
      <c r="O91" t="s">
        <v>151</v>
      </c>
      <c r="R91" t="s">
        <v>59</v>
      </c>
      <c r="S91" t="s">
        <v>60</v>
      </c>
      <c r="V91" t="b">
        <v>0</v>
      </c>
      <c r="W91" t="str">
        <f t="shared" si="6"/>
        <v>DI8:14</v>
      </c>
      <c r="X91" t="str">
        <f ca="1">IFERROR(__xludf.DUMMYFUNCTION("VLOOKUP($D119,IMPORTRANGE(""1F5N2lheBqU_ssv2fEg7XSiyl0_Jtf24RQubw3IWp7fc"",""'LC-2 BOM'!C2:AF1000""),X$1,FALSE)"),"05C360")</f>
        <v>05C360</v>
      </c>
      <c r="Y91" t="str">
        <f ca="1">IFERROR(__xludf.DUMMYFUNCTION("VLOOKUP($D260,IMPORTRANGE(""1zGeY54V42y3h6ga3LEauokEcjIAfHuNXKCYKLfLWtMI"",""'LC-2 BOM'!C2:AF900""),Y$1,FALSE)"),"Controller")</f>
        <v>Controller</v>
      </c>
      <c r="Z91" t="str">
        <f ca="1">IFERROR(__xludf.DUMMYFUNCTION("VLOOKUP($D260,IMPORTRANGE(""1zGeY54V42y3h6ga3LEauokEcjIAfHuNXKCYKLfLWtMI"",""'LC-2 BOM'!C2:AF900""),Y$1,FALSE)"),"Controller")</f>
        <v>Controller</v>
      </c>
      <c r="AA91" t="str">
        <f ca="1">IFERROR(__xludf.DUMMYFUNCTION("VLOOKUP($D260,IMPORTRANGE(""1zGeY54V42y3h6ga3LEauokEcjIAfHuNXKCYKLfLWtMI"",""'LC-2 BOM'!C2:AF900""),Y$1,FALSE)"),"Controller")</f>
        <v>Controller</v>
      </c>
      <c r="AB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C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D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E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F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G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H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I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J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K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L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M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N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O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P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Q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R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S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T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U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V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W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X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Y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Z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BA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</row>
    <row r="92" spans="1:53" ht="13" x14ac:dyDescent="0.15">
      <c r="A92" t="str">
        <f t="shared" si="7"/>
        <v>LOX-LS1-LS-PxC-350</v>
      </c>
      <c r="B92">
        <v>350</v>
      </c>
      <c r="C92" t="s">
        <v>252</v>
      </c>
      <c r="D92" t="s">
        <v>251</v>
      </c>
      <c r="E92" t="s">
        <v>148</v>
      </c>
      <c r="F92" t="s">
        <v>184</v>
      </c>
      <c r="G92" t="s">
        <v>52</v>
      </c>
      <c r="H92" t="s">
        <v>53</v>
      </c>
      <c r="I92" t="str">
        <f t="shared" si="8"/>
        <v>C2</v>
      </c>
      <c r="J92" t="str">
        <f>VLOOKUP(I92,'[1]REF - Interface Cards'!$F$2:$G$11,2,FALSE)</f>
        <v>CB8</v>
      </c>
      <c r="K92">
        <f t="shared" si="9"/>
        <v>6</v>
      </c>
      <c r="L92" t="s">
        <v>191</v>
      </c>
      <c r="M92">
        <v>18</v>
      </c>
      <c r="N92">
        <v>15</v>
      </c>
      <c r="O92" t="s">
        <v>151</v>
      </c>
      <c r="R92" t="s">
        <v>63</v>
      </c>
      <c r="S92" t="s">
        <v>60</v>
      </c>
      <c r="V92" t="b">
        <v>0</v>
      </c>
      <c r="W92" t="str">
        <f t="shared" si="6"/>
        <v>DI8:15</v>
      </c>
      <c r="X92" t="str">
        <f ca="1">IFERROR(__xludf.DUMMYFUNCTION("VLOOKUP($D119,IMPORTRANGE(""1F5N2lheBqU_ssv2fEg7XSiyl0_Jtf24RQubw3IWp7fc"",""'LC-2 BOM'!C2:AF1000""),X$1,FALSE)"),"05C360")</f>
        <v>05C360</v>
      </c>
      <c r="Y92" t="str">
        <f ca="1">IFERROR(__xludf.DUMMYFUNCTION("VLOOKUP($D261,IMPORTRANGE(""1zGeY54V42y3h6ga3LEauokEcjIAfHuNXKCYKLfLWtMI"",""'LC-2 BOM'!C2:AF900""),Y$1,FALSE)"),"Controller")</f>
        <v>Controller</v>
      </c>
      <c r="Z92" t="str">
        <f ca="1">IFERROR(__xludf.DUMMYFUNCTION("VLOOKUP($D261,IMPORTRANGE(""1zGeY54V42y3h6ga3LEauokEcjIAfHuNXKCYKLfLWtMI"",""'LC-2 BOM'!C2:AF900""),Y$1,FALSE)"),"Controller")</f>
        <v>Controller</v>
      </c>
      <c r="AA92" t="str">
        <f ca="1">IFERROR(__xludf.DUMMYFUNCTION("VLOOKUP($D261,IMPORTRANGE(""1zGeY54V42y3h6ga3LEauokEcjIAfHuNXKCYKLfLWtMI"",""'LC-2 BOM'!C2:AF900""),Y$1,FALSE)"),"Controller")</f>
        <v>Controller</v>
      </c>
      <c r="AB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C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D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E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F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G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H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I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J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K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L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M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N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O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P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Q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R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S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T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U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V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W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X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Y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Z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BA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</row>
    <row r="93" spans="1:53" ht="13" x14ac:dyDescent="0.15">
      <c r="A93" t="str">
        <f t="shared" si="7"/>
        <v>LOX-LS1-DVL-Pos-387</v>
      </c>
      <c r="B93">
        <v>387</v>
      </c>
      <c r="C93" t="s">
        <v>253</v>
      </c>
      <c r="D93" t="s">
        <v>254</v>
      </c>
      <c r="E93" t="s">
        <v>148</v>
      </c>
      <c r="F93" t="s">
        <v>184</v>
      </c>
      <c r="G93" t="s">
        <v>65</v>
      </c>
      <c r="H93" t="s">
        <v>66</v>
      </c>
      <c r="I93" t="str">
        <f t="shared" si="8"/>
        <v>C2</v>
      </c>
      <c r="J93" t="str">
        <f>VLOOKUP(I93,'[1]REF - Interface Cards'!$F$2:$G$11,2,FALSE)</f>
        <v>CB8</v>
      </c>
      <c r="K93">
        <f t="shared" si="9"/>
        <v>4</v>
      </c>
      <c r="L93" t="s">
        <v>150</v>
      </c>
      <c r="M93">
        <v>23</v>
      </c>
      <c r="N93">
        <v>19</v>
      </c>
      <c r="O93" t="s">
        <v>151</v>
      </c>
      <c r="R93" t="s">
        <v>113</v>
      </c>
      <c r="S93" t="s">
        <v>114</v>
      </c>
      <c r="V93" t="b">
        <v>0</v>
      </c>
      <c r="W93" t="str">
        <f t="shared" si="6"/>
        <v>DO7:19</v>
      </c>
      <c r="X93" t="str">
        <f ca="1">IFERROR(__xludf.DUMMYFUNCTION("VLOOKUP($D119,IMPORTRANGE(""1F5N2lheBqU_ssv2fEg7XSiyl0_Jtf24RQubw3IWp7fc"",""'LC-2 BOM'!C2:AF1000""),X$1,FALSE)"),"05C360")</f>
        <v>05C360</v>
      </c>
      <c r="Y93" t="str">
        <f ca="1">IFERROR(__xludf.DUMMYFUNCTION("VLOOKUP($D230,IMPORTRANGE(""1zGeY54V42y3h6ga3LEauokEcjIAfHuNXKCYKLfLWtMI"",""'LC-2 BOM'!C2:AF900""),Y$1,FALSE)"),"Ball Valve, Discrete")</f>
        <v>Ball Valve, Discrete</v>
      </c>
      <c r="Z93" t="str">
        <f ca="1">IFERROR(__xludf.DUMMYFUNCTION("VLOOKUP($D230,IMPORTRANGE(""1zGeY54V42y3h6ga3LEauokEcjIAfHuNXKCYKLfLWtMI"",""'LC-2 BOM'!C2:AF900""),Y$1,FALSE)"),"Ball Valve, Discrete")</f>
        <v>Ball Valve, Discrete</v>
      </c>
      <c r="AA93" t="str">
        <f ca="1">IFERROR(__xludf.DUMMYFUNCTION("VLOOKUP($D230,IMPORTRANGE(""1zGeY54V42y3h6ga3LEauokEcjIAfHuNXKCYKLfLWtMI"",""'LC-2 BOM'!C2:AF900""),Y$1,FALSE)"),"Ball Valve, Discrete")</f>
        <v>Ball Valve, Discrete</v>
      </c>
      <c r="AB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C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D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E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F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G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H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I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J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K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L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M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N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O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P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Q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R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S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T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U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V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W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X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Y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Z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BA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</row>
    <row r="94" spans="1:53" ht="13" x14ac:dyDescent="0.15">
      <c r="A94" t="str">
        <f t="shared" si="7"/>
        <v>LOX-LS1-LS-PxO-391</v>
      </c>
      <c r="B94">
        <v>391</v>
      </c>
      <c r="C94" t="s">
        <v>255</v>
      </c>
      <c r="D94" t="s">
        <v>256</v>
      </c>
      <c r="E94" t="s">
        <v>148</v>
      </c>
      <c r="F94" t="s">
        <v>184</v>
      </c>
      <c r="G94" t="s">
        <v>52</v>
      </c>
      <c r="H94" t="s">
        <v>53</v>
      </c>
      <c r="I94" t="str">
        <f t="shared" si="8"/>
        <v>C2</v>
      </c>
      <c r="J94" t="str">
        <f>VLOOKUP(I94,'[1]REF - Interface Cards'!$F$2:$G$11,2,FALSE)</f>
        <v>CB8</v>
      </c>
      <c r="K94">
        <f t="shared" si="9"/>
        <v>6</v>
      </c>
      <c r="L94" t="s">
        <v>191</v>
      </c>
      <c r="M94">
        <v>20</v>
      </c>
      <c r="N94">
        <v>16</v>
      </c>
      <c r="O94" t="s">
        <v>151</v>
      </c>
      <c r="R94" t="s">
        <v>59</v>
      </c>
      <c r="S94" t="s">
        <v>60</v>
      </c>
      <c r="V94" t="b">
        <v>0</v>
      </c>
      <c r="W94" t="str">
        <f t="shared" si="6"/>
        <v>DI8:16</v>
      </c>
      <c r="X94" t="str">
        <f ca="1">IFERROR(__xludf.DUMMYFUNCTION("VLOOKUP($D119,IMPORTRANGE(""1F5N2lheBqU_ssv2fEg7XSiyl0_Jtf24RQubw3IWp7fc"",""'LC-2 BOM'!C2:AF1000""),X$1,FALSE)"),"05C360")</f>
        <v>05C360</v>
      </c>
      <c r="Y94" t="str">
        <f ca="1">IFERROR(__xludf.DUMMYFUNCTION("VLOOKUP($D262,IMPORTRANGE(""1F5N2lheBqU_ssv2fEg7XSiyl0_Jtf24RQubw3IWp7fc"",""'LC-2 BOM'!C2:AF900""),Y$1,FALSE)"),"Controller")</f>
        <v>Controller</v>
      </c>
      <c r="Z94" t="str">
        <f ca="1">IFERROR(__xludf.DUMMYFUNCTION("VLOOKUP($D262,IMPORTRANGE(""1F5N2lheBqU_ssv2fEg7XSiyl0_Jtf24RQubw3IWp7fc"",""'LC-2 BOM'!C2:AF900""),Y$1,FALSE)"),"Controller")</f>
        <v>Controller</v>
      </c>
      <c r="AA94" t="str">
        <f ca="1">IFERROR(__xludf.DUMMYFUNCTION("VLOOKUP($D262,IMPORTRANGE(""1F5N2lheBqU_ssv2fEg7XSiyl0_Jtf24RQubw3IWp7fc"",""'LC-2 BOM'!C2:AF900""),Y$1,FALSE)"),"Controller")</f>
        <v>Controller</v>
      </c>
      <c r="AB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C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D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E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F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G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H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I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J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K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L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M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N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O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P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Q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R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S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T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U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V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W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X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Y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Z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BA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</row>
    <row r="95" spans="1:53" ht="13" x14ac:dyDescent="0.15">
      <c r="A95" t="str">
        <f t="shared" si="7"/>
        <v>LOX-LS1-LS-PxC-392</v>
      </c>
      <c r="B95">
        <v>392</v>
      </c>
      <c r="C95" t="s">
        <v>257</v>
      </c>
      <c r="D95" t="s">
        <v>256</v>
      </c>
      <c r="E95" t="s">
        <v>148</v>
      </c>
      <c r="F95" t="s">
        <v>184</v>
      </c>
      <c r="G95" t="s">
        <v>52</v>
      </c>
      <c r="H95" t="s">
        <v>53</v>
      </c>
      <c r="I95" t="str">
        <f t="shared" si="8"/>
        <v>C2</v>
      </c>
      <c r="J95" t="str">
        <f>VLOOKUP(I95,'[1]REF - Interface Cards'!$F$2:$G$11,2,FALSE)</f>
        <v>CB8</v>
      </c>
      <c r="K95">
        <f t="shared" si="9"/>
        <v>6</v>
      </c>
      <c r="L95" t="s">
        <v>191</v>
      </c>
      <c r="M95">
        <v>21</v>
      </c>
      <c r="N95">
        <v>17</v>
      </c>
      <c r="O95" t="s">
        <v>151</v>
      </c>
      <c r="R95" t="s">
        <v>63</v>
      </c>
      <c r="S95" t="s">
        <v>60</v>
      </c>
      <c r="V95" t="b">
        <v>0</v>
      </c>
      <c r="W95" t="str">
        <f t="shared" si="6"/>
        <v>DI8:17</v>
      </c>
      <c r="X95" t="str">
        <f ca="1">IFERROR(__xludf.DUMMYFUNCTION("VLOOKUP($D119,IMPORTRANGE(""1F5N2lheBqU_ssv2fEg7XSiyl0_Jtf24RQubw3IWp7fc"",""'LC-2 BOM'!C2:AF1000""),X$1,FALSE)"),"05C360")</f>
        <v>05C360</v>
      </c>
      <c r="Y95" t="str">
        <f ca="1">IFERROR(__xludf.DUMMYFUNCTION("VLOOKUP($D263,IMPORTRANGE(""1F5N2lheBqU_ssv2fEg7XSiyl0_Jtf24RQubw3IWp7fc"",""'LC-2 BOM'!C2:AF900""),Y$1,FALSE)"),"Controller")</f>
        <v>Controller</v>
      </c>
      <c r="Z95" t="str">
        <f ca="1">IFERROR(__xludf.DUMMYFUNCTION("VLOOKUP($D263,IMPORTRANGE(""1F5N2lheBqU_ssv2fEg7XSiyl0_Jtf24RQubw3IWp7fc"",""'LC-2 BOM'!C2:AF900""),Y$1,FALSE)"),"Controller")</f>
        <v>Controller</v>
      </c>
      <c r="AA95" t="str">
        <f ca="1">IFERROR(__xludf.DUMMYFUNCTION("VLOOKUP($D263,IMPORTRANGE(""1F5N2lheBqU_ssv2fEg7XSiyl0_Jtf24RQubw3IWp7fc"",""'LC-2 BOM'!C2:AF900""),Y$1,FALSE)"),"Controller")</f>
        <v>Controller</v>
      </c>
      <c r="AB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C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D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E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F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G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H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I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J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K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L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M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N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O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P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Q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R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S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T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U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V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W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X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Y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Z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BA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</row>
    <row r="96" spans="1:53" ht="13" x14ac:dyDescent="0.15">
      <c r="A96" t="str">
        <f t="shared" si="7"/>
        <v>LOX-LS1-PVL-Pos-389</v>
      </c>
      <c r="B96">
        <v>389</v>
      </c>
      <c r="C96" t="s">
        <v>195</v>
      </c>
      <c r="D96" t="s">
        <v>258</v>
      </c>
      <c r="E96" t="s">
        <v>148</v>
      </c>
      <c r="F96" t="s">
        <v>184</v>
      </c>
      <c r="G96" t="s">
        <v>110</v>
      </c>
      <c r="H96" t="s">
        <v>111</v>
      </c>
      <c r="I96" t="str">
        <f t="shared" si="8"/>
        <v>C2</v>
      </c>
      <c r="J96" t="str">
        <f>VLOOKUP(I96,'[1]REF - Interface Cards'!$F$2:$G$11,2,FALSE)</f>
        <v>CB8</v>
      </c>
      <c r="K96">
        <f t="shared" si="9"/>
        <v>1</v>
      </c>
      <c r="L96" t="s">
        <v>185</v>
      </c>
      <c r="M96">
        <v>13</v>
      </c>
      <c r="N96">
        <v>10</v>
      </c>
      <c r="O96" t="s">
        <v>151</v>
      </c>
      <c r="R96" t="s">
        <v>113</v>
      </c>
      <c r="S96" t="s">
        <v>114</v>
      </c>
      <c r="V96" t="b">
        <v>0</v>
      </c>
      <c r="W96" t="str">
        <f t="shared" si="6"/>
        <v>AI11:10</v>
      </c>
      <c r="X96" t="str">
        <f ca="1">IFERROR(__xludf.DUMMYFUNCTION("VLOOKUP($D119,IMPORTRANGE(""1F5N2lheBqU_ssv2fEg7XSiyl0_Jtf24RQubw3IWp7fc"",""'LC-2 BOM'!C2:AF1000""),X$1,FALSE)"),"05C360")</f>
        <v>05C360</v>
      </c>
      <c r="Y96" t="str">
        <f ca="1">IFERROR(__xludf.DUMMYFUNCTION("VLOOKUP($D178,IMPORTRANGE(""1zGeY54V42y3h6ga3LEauokEcjIAfHuNXKCYKLfLWtMI"",""'LC-2 BOM'!C2:AF900""),Y$1,FALSE)"),"60V Ball Valve, Proportional")</f>
        <v>60V Ball Valve, Proportional</v>
      </c>
      <c r="Z96" t="str">
        <f ca="1">IFERROR(__xludf.DUMMYFUNCTION("VLOOKUP($D178,IMPORTRANGE(""1zGeY54V42y3h6ga3LEauokEcjIAfHuNXKCYKLfLWtMI"",""'LC-2 BOM'!C2:AF900""),Y$1,FALSE)"),"60V Ball Valve, Proportional")</f>
        <v>60V Ball Valve, Proportional</v>
      </c>
      <c r="AA96" t="str">
        <f ca="1">IFERROR(__xludf.DUMMYFUNCTION("VLOOKUP($D178,IMPORTRANGE(""1zGeY54V42y3h6ga3LEauokEcjIAfHuNXKCYKLfLWtMI"",""'LC-2 BOM'!C2:AF900""),Y$1,FALSE)"),"60V Ball Valve, Proportional")</f>
        <v>60V Ball Valve, Proportional</v>
      </c>
      <c r="AB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C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D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E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F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G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H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I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J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K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L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M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N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O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P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Q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R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S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T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U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V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W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X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Y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Z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BA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</row>
    <row r="97" spans="1:53" ht="13" x14ac:dyDescent="0.15">
      <c r="A97" t="str">
        <f t="shared" si="7"/>
        <v>LOX-LS1-PVL-Pos-403</v>
      </c>
      <c r="B97">
        <v>403</v>
      </c>
      <c r="C97" t="s">
        <v>195</v>
      </c>
      <c r="D97" t="s">
        <v>258</v>
      </c>
      <c r="E97" t="s">
        <v>148</v>
      </c>
      <c r="F97" t="s">
        <v>184</v>
      </c>
      <c r="G97" t="s">
        <v>110</v>
      </c>
      <c r="H97" t="s">
        <v>116</v>
      </c>
      <c r="I97" t="str">
        <f t="shared" si="8"/>
        <v>C2</v>
      </c>
      <c r="J97" t="str">
        <f>VLOOKUP(I97,'[1]REF - Interface Cards'!$F$2:$G$11,2,FALSE)</f>
        <v>CB8</v>
      </c>
      <c r="K97">
        <f t="shared" si="9"/>
        <v>2</v>
      </c>
      <c r="L97" t="s">
        <v>186</v>
      </c>
      <c r="M97">
        <v>10</v>
      </c>
      <c r="N97" t="s">
        <v>93</v>
      </c>
      <c r="O97" t="s">
        <v>151</v>
      </c>
      <c r="R97" t="s">
        <v>113</v>
      </c>
      <c r="S97" t="s">
        <v>114</v>
      </c>
      <c r="V97" t="b">
        <v>0</v>
      </c>
      <c r="W97" t="str">
        <f t="shared" si="6"/>
        <v>AO6:05</v>
      </c>
      <c r="X97" t="str">
        <f ca="1">IFERROR(__xludf.DUMMYFUNCTION("VLOOKUP($D119,IMPORTRANGE(""1F5N2lheBqU_ssv2fEg7XSiyl0_Jtf24RQubw3IWp7fc"",""'LC-2 BOM'!C2:AF1000""),X$1,FALSE)"),"05C360")</f>
        <v>05C360</v>
      </c>
      <c r="Y97" t="str">
        <f ca="1">IFERROR(__xludf.DUMMYFUNCTION("VLOOKUP($D198,IMPORTRANGE(""1zGeY54V42y3h6ga3LEauokEcjIAfHuNXKCYKLfLWtMI"",""'LC-2 BOM'!C2:AF900""),Y$1,FALSE)"),"60V Ball Valve, Proportional")</f>
        <v>60V Ball Valve, Proportional</v>
      </c>
      <c r="Z97" t="str">
        <f ca="1">IFERROR(__xludf.DUMMYFUNCTION("VLOOKUP($D198,IMPORTRANGE(""1zGeY54V42y3h6ga3LEauokEcjIAfHuNXKCYKLfLWtMI"",""'LC-2 BOM'!C2:AF900""),Y$1,FALSE)"),"60V Ball Valve, Proportional")</f>
        <v>60V Ball Valve, Proportional</v>
      </c>
      <c r="AA97" t="str">
        <f ca="1">IFERROR(__xludf.DUMMYFUNCTION("VLOOKUP($D198,IMPORTRANGE(""1zGeY54V42y3h6ga3LEauokEcjIAfHuNXKCYKLfLWtMI"",""'LC-2 BOM'!C2:AF900""),Y$1,FALSE)"),"60V Ball Valve, Proportional")</f>
        <v>60V Ball Valve, Proportional</v>
      </c>
      <c r="AB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C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D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E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F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G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H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I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J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K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L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M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N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O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P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Q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R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S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T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U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V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W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X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Y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Z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BA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</row>
    <row r="98" spans="1:53" ht="13" x14ac:dyDescent="0.15">
      <c r="A98" t="str">
        <f t="shared" si="7"/>
        <v>LOX-LS1-PVL-Pos-390</v>
      </c>
      <c r="B98">
        <v>390</v>
      </c>
      <c r="C98" t="s">
        <v>259</v>
      </c>
      <c r="D98" t="s">
        <v>260</v>
      </c>
      <c r="E98" t="s">
        <v>148</v>
      </c>
      <c r="F98" t="s">
        <v>184</v>
      </c>
      <c r="G98" t="s">
        <v>110</v>
      </c>
      <c r="H98" t="s">
        <v>111</v>
      </c>
      <c r="I98" t="str">
        <f t="shared" ref="I98:I117" si="10">VLOOKUP(L98,InterfaceCards,2,FALSE)</f>
        <v>C2</v>
      </c>
      <c r="J98" t="str">
        <f>VLOOKUP(I98,'[1]REF - Interface Cards'!$F$2:$G$11,2,FALSE)</f>
        <v>CB8</v>
      </c>
      <c r="K98">
        <f t="shared" ref="K98:K117" si="11">VLOOKUP(L98,InterfaceCards,3,FALSE)</f>
        <v>1</v>
      </c>
      <c r="L98" t="s">
        <v>185</v>
      </c>
      <c r="M98">
        <v>14</v>
      </c>
      <c r="N98">
        <v>11</v>
      </c>
      <c r="O98" t="s">
        <v>151</v>
      </c>
      <c r="R98" t="s">
        <v>113</v>
      </c>
      <c r="S98" t="s">
        <v>114</v>
      </c>
      <c r="V98" t="b">
        <v>0</v>
      </c>
      <c r="W98" t="str">
        <f t="shared" si="6"/>
        <v>AI11:11</v>
      </c>
      <c r="X98" t="str">
        <f ca="1">IFERROR(__xludf.DUMMYFUNCTION("VLOOKUP($D119,IMPORTRANGE(""1F5N2lheBqU_ssv2fEg7XSiyl0_Jtf24RQubw3IWp7fc"",""'LC-2 BOM'!C2:AF1000""),X$1,FALSE)"),"05C360")</f>
        <v>05C360</v>
      </c>
      <c r="Y98" t="str">
        <f ca="1">IFERROR(__xludf.DUMMYFUNCTION("VLOOKUP($D179,IMPORTRANGE(""1F5N2lheBqU_ssv2fEg7XSiyl0_Jtf24RQubw3IWp7fc"",""'LC-2 BOM'!C2:AF900""),Y$1,FALSE)"),"60V Ball Valve, Proportional")</f>
        <v>60V Ball Valve, Proportional</v>
      </c>
      <c r="Z98" t="str">
        <f ca="1">IFERROR(__xludf.DUMMYFUNCTION("VLOOKUP($D179,IMPORTRANGE(""1F5N2lheBqU_ssv2fEg7XSiyl0_Jtf24RQubw3IWp7fc"",""'LC-2 BOM'!C2:AF900""),Y$1,FALSE)"),"60V Ball Valve, Proportional")</f>
        <v>60V Ball Valve, Proportional</v>
      </c>
      <c r="AA98" t="str">
        <f ca="1">IFERROR(__xludf.DUMMYFUNCTION("VLOOKUP($D179,IMPORTRANGE(""1F5N2lheBqU_ssv2fEg7XSiyl0_Jtf24RQubw3IWp7fc"",""'LC-2 BOM'!C2:AF900""),Y$1,FALSE)"),"60V Ball Valve, Proportional")</f>
        <v>60V Ball Valve, Proportional</v>
      </c>
      <c r="AB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C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D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E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F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G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H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I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J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K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L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M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N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O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P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Q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R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S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T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U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V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W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X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Y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Z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BA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</row>
    <row r="99" spans="1:53" ht="13" x14ac:dyDescent="0.15">
      <c r="A99" t="str">
        <f t="shared" si="7"/>
        <v>LOX-LS1-PVL-Pos-404</v>
      </c>
      <c r="B99">
        <v>404</v>
      </c>
      <c r="C99" t="s">
        <v>259</v>
      </c>
      <c r="D99" t="s">
        <v>260</v>
      </c>
      <c r="E99" t="s">
        <v>148</v>
      </c>
      <c r="F99" t="s">
        <v>184</v>
      </c>
      <c r="G99" t="s">
        <v>110</v>
      </c>
      <c r="H99" t="s">
        <v>116</v>
      </c>
      <c r="I99" t="str">
        <f t="shared" si="10"/>
        <v>C2</v>
      </c>
      <c r="J99" t="str">
        <f>VLOOKUP(I99,'[1]REF - Interface Cards'!$F$2:$G$11,2,FALSE)</f>
        <v>CB8</v>
      </c>
      <c r="K99">
        <f t="shared" si="11"/>
        <v>2</v>
      </c>
      <c r="L99" t="s">
        <v>186</v>
      </c>
      <c r="M99">
        <v>12</v>
      </c>
      <c r="N99" t="s">
        <v>87</v>
      </c>
      <c r="O99" t="s">
        <v>151</v>
      </c>
      <c r="R99" t="s">
        <v>113</v>
      </c>
      <c r="S99" t="s">
        <v>114</v>
      </c>
      <c r="V99" t="b">
        <v>0</v>
      </c>
      <c r="W99" t="str">
        <f t="shared" si="6"/>
        <v>AO6:06</v>
      </c>
      <c r="X99" t="str">
        <f ca="1">IFERROR(__xludf.DUMMYFUNCTION("VLOOKUP($D119,IMPORTRANGE(""1F5N2lheBqU_ssv2fEg7XSiyl0_Jtf24RQubw3IWp7fc"",""'LC-2 BOM'!C2:AF1000""),X$1,FALSE)"),"05C360")</f>
        <v>05C360</v>
      </c>
      <c r="Y99" t="str">
        <f ca="1">IFERROR(__xludf.DUMMYFUNCTION("VLOOKUP($D199,IMPORTRANGE(""1zGeY54V42y3h6ga3LEauokEcjIAfHuNXKCYKLfLWtMI"",""'LC-2 BOM'!C2:AF900""),Y$1,FALSE)"),"60V Ball Valve, Proportional")</f>
        <v>60V Ball Valve, Proportional</v>
      </c>
      <c r="Z99" t="str">
        <f ca="1">IFERROR(__xludf.DUMMYFUNCTION("VLOOKUP($D199,IMPORTRANGE(""1zGeY54V42y3h6ga3LEauokEcjIAfHuNXKCYKLfLWtMI"",""'LC-2 BOM'!C2:AF900""),Y$1,FALSE)"),"60V Ball Valve, Proportional")</f>
        <v>60V Ball Valve, Proportional</v>
      </c>
      <c r="AA99" t="str">
        <f ca="1">IFERROR(__xludf.DUMMYFUNCTION("VLOOKUP($D199,IMPORTRANGE(""1zGeY54V42y3h6ga3LEauokEcjIAfHuNXKCYKLfLWtMI"",""'LC-2 BOM'!C2:AF900""),Y$1,FALSE)"),"60V Ball Valve, Proportional")</f>
        <v>60V Ball Valve, Proportional</v>
      </c>
      <c r="AB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C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D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E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F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G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H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I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J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K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L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M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N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O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P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Q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R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S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T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U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V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W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X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Y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Z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BA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</row>
    <row r="100" spans="1:53" ht="13" x14ac:dyDescent="0.15">
      <c r="A100" t="str">
        <f t="shared" si="7"/>
        <v>LOX-LT1-DVL-B-354</v>
      </c>
      <c r="B100">
        <v>354</v>
      </c>
      <c r="C100" t="s">
        <v>261</v>
      </c>
      <c r="D100" t="s">
        <v>262</v>
      </c>
      <c r="E100" t="s">
        <v>148</v>
      </c>
      <c r="F100" t="s">
        <v>158</v>
      </c>
      <c r="G100" t="s">
        <v>65</v>
      </c>
      <c r="H100" t="s">
        <v>66</v>
      </c>
      <c r="I100" t="str">
        <f t="shared" si="10"/>
        <v>C2</v>
      </c>
      <c r="J100" t="str">
        <f>VLOOKUP(I100,'[1]REF - Interface Cards'!$F$2:$G$11,2,FALSE)</f>
        <v>CB8</v>
      </c>
      <c r="K100">
        <f t="shared" si="11"/>
        <v>4</v>
      </c>
      <c r="L100" t="s">
        <v>150</v>
      </c>
      <c r="M100">
        <v>7</v>
      </c>
      <c r="N100" t="s">
        <v>87</v>
      </c>
      <c r="O100" t="s">
        <v>151</v>
      </c>
      <c r="R100" t="s">
        <v>69</v>
      </c>
      <c r="S100" t="s">
        <v>60</v>
      </c>
      <c r="V100" t="b">
        <v>0</v>
      </c>
      <c r="W100" t="str">
        <f t="shared" si="6"/>
        <v>DO7:06</v>
      </c>
      <c r="X100" t="str">
        <f ca="1">IFERROR(__xludf.DUMMYFUNCTION("VLOOKUP($D119,IMPORTRANGE(""1F5N2lheBqU_ssv2fEg7XSiyl0_Jtf24RQubw3IWp7fc"",""'LC-2 BOM'!C2:AF1000""),X$1,FALSE)"),"05C360")</f>
        <v>05C360</v>
      </c>
      <c r="Y100" t="str">
        <f ca="1">IFERROR(__xludf.DUMMYFUNCTION("VLOOKUP($D245,IMPORTRANGE(""1zGeY54V42y3h6ga3LEauokEcjIAfHuNXKCYKLfLWtMI"",""'LC-2 BOM'!C2:AF900""),Y$1,FALSE)"),"Ball Valve, Discrete")</f>
        <v>Ball Valve, Discrete</v>
      </c>
      <c r="Z100" t="str">
        <f ca="1">IFERROR(__xludf.DUMMYFUNCTION("VLOOKUP($D245,IMPORTRANGE(""1zGeY54V42y3h6ga3LEauokEcjIAfHuNXKCYKLfLWtMI"",""'LC-2 BOM'!C2:AF900""),Y$1,FALSE)"),"Ball Valve, Discrete")</f>
        <v>Ball Valve, Discrete</v>
      </c>
      <c r="AA100" t="str">
        <f ca="1">IFERROR(__xludf.DUMMYFUNCTION("VLOOKUP($D245,IMPORTRANGE(""1zGeY54V42y3h6ga3LEauokEcjIAfHuNXKCYKLfLWtMI"",""'LC-2 BOM'!C2:AF900""),Y$1,FALSE)"),"Ball Valve, Discrete")</f>
        <v>Ball Valve, Discrete</v>
      </c>
      <c r="AB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C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D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E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F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G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H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I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J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K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L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M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N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O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P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Q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R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S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T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U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V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W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X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Y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Z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BA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</row>
    <row r="101" spans="1:53" ht="13" x14ac:dyDescent="0.15">
      <c r="A101" t="str">
        <f t="shared" si="7"/>
        <v>LOX-LT1-LS-PxC-371</v>
      </c>
      <c r="B101">
        <v>371</v>
      </c>
      <c r="C101" t="s">
        <v>263</v>
      </c>
      <c r="D101" t="s">
        <v>264</v>
      </c>
      <c r="E101" t="s">
        <v>148</v>
      </c>
      <c r="F101" t="s">
        <v>158</v>
      </c>
      <c r="G101" t="s">
        <v>52</v>
      </c>
      <c r="H101" t="s">
        <v>53</v>
      </c>
      <c r="I101" t="str">
        <f t="shared" si="10"/>
        <v>C2</v>
      </c>
      <c r="J101" t="str">
        <f>VLOOKUP(I101,'[1]REF - Interface Cards'!$F$2:$G$11,2,FALSE)</f>
        <v>CB8</v>
      </c>
      <c r="K101">
        <f t="shared" si="11"/>
        <v>3</v>
      </c>
      <c r="L101" t="s">
        <v>154</v>
      </c>
      <c r="M101">
        <v>16</v>
      </c>
      <c r="N101">
        <v>13</v>
      </c>
      <c r="O101" t="s">
        <v>151</v>
      </c>
      <c r="R101" t="s">
        <v>63</v>
      </c>
      <c r="S101" t="s">
        <v>60</v>
      </c>
      <c r="V101" t="b">
        <v>0</v>
      </c>
      <c r="W101" t="str">
        <f t="shared" si="6"/>
        <v>DI6:13</v>
      </c>
      <c r="X101" t="str">
        <f ca="1">IFERROR(__xludf.DUMMYFUNCTION("VLOOKUP($D119,IMPORTRANGE(""1F5N2lheBqU_ssv2fEg7XSiyl0_Jtf24RQubw3IWp7fc"",""'LC-2 BOM'!C2:AF1000""),X$1,FALSE)"),"05C360")</f>
        <v>05C360</v>
      </c>
      <c r="Y101" t="str">
        <f ca="1">IFERROR(__xludf.DUMMYFUNCTION("VLOOKUP($D203,IMPORTRANGE(""1zGeY54V42y3h6ga3LEauokEcjIAfHuNXKCYKLfLWtMI"",""'LC-2 BOM'!C2:AF900""),Y$1,FALSE)"),"Controller")</f>
        <v>Controller</v>
      </c>
      <c r="Z101" t="str">
        <f ca="1">IFERROR(__xludf.DUMMYFUNCTION("VLOOKUP($D203,IMPORTRANGE(""1zGeY54V42y3h6ga3LEauokEcjIAfHuNXKCYKLfLWtMI"",""'LC-2 BOM'!C2:AF900""),Y$1,FALSE)"),"Controller")</f>
        <v>Controller</v>
      </c>
      <c r="AA101" t="str">
        <f ca="1">IFERROR(__xludf.DUMMYFUNCTION("VLOOKUP($D203,IMPORTRANGE(""1zGeY54V42y3h6ga3LEauokEcjIAfHuNXKCYKLfLWtMI"",""'LC-2 BOM'!C2:AF900""),Y$1,FALSE)"),"Controller")</f>
        <v>Controller</v>
      </c>
      <c r="AB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C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D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E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F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G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H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I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J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K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L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M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N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O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P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Q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R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S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T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U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V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W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X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Y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Z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BA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</row>
    <row r="102" spans="1:53" ht="13" x14ac:dyDescent="0.15">
      <c r="A102" t="str">
        <f t="shared" si="7"/>
        <v>LOX-LT1-LS-PxO-370</v>
      </c>
      <c r="B102">
        <v>370</v>
      </c>
      <c r="C102" t="s">
        <v>265</v>
      </c>
      <c r="D102" t="s">
        <v>264</v>
      </c>
      <c r="E102" t="s">
        <v>148</v>
      </c>
      <c r="F102" t="s">
        <v>158</v>
      </c>
      <c r="G102" t="s">
        <v>52</v>
      </c>
      <c r="H102" t="s">
        <v>53</v>
      </c>
      <c r="I102" t="e">
        <f t="shared" si="10"/>
        <v>#N/A</v>
      </c>
      <c r="J102" t="e">
        <f>VLOOKUP(I102,'[1]REF - Interface Cards'!$F$2:$G$11,2,FALSE)</f>
        <v>#N/A</v>
      </c>
      <c r="K102" t="e">
        <f t="shared" si="11"/>
        <v>#N/A</v>
      </c>
      <c r="M102">
        <v>15</v>
      </c>
      <c r="N102">
        <v>12</v>
      </c>
      <c r="O102" t="s">
        <v>151</v>
      </c>
      <c r="R102" t="s">
        <v>59</v>
      </c>
      <c r="S102" t="s">
        <v>60</v>
      </c>
      <c r="V102" t="b">
        <v>0</v>
      </c>
      <c r="W102" t="str">
        <f t="shared" si="6"/>
        <v>:12</v>
      </c>
      <c r="X102" t="str">
        <f ca="1">IFERROR(__xludf.DUMMYFUNCTION("VLOOKUP($D475,IMPORTRANGE(""1F5N2lheBqU_ssv2fEg7XSiyl0_Jtf24RQubw3IWp7fc"",""'LC-2 BOM'!C2:AF1000""),X$1,FALSE)"),"04C706")</f>
        <v>04C706</v>
      </c>
      <c r="Y102" t="str">
        <f ca="1">IFERROR(__xludf.DUMMYFUNCTION("VLOOKUP($D704,IMPORTRANGE(""1zGeY54V42y3h6ga3LEauokEcjIAfHuNXKCYKLfLWtMI"",""'LC-2 BOM'!C2:AF900""),Y$1,FALSE)"),"Controller")</f>
        <v>Controller</v>
      </c>
      <c r="Z102" t="str">
        <f ca="1">IFERROR(__xludf.DUMMYFUNCTION("VLOOKUP($D704,IMPORTRANGE(""1zGeY54V42y3h6ga3LEauokEcjIAfHuNXKCYKLfLWtMI"",""'LC-2 BOM'!C2:AF900""),Y$1,FALSE)"),"Controller")</f>
        <v>Controller</v>
      </c>
      <c r="AA102" t="str">
        <f ca="1">IFERROR(__xludf.DUMMYFUNCTION("VLOOKUP($D704,IMPORTRANGE(""1zGeY54V42y3h6ga3LEauokEcjIAfHuNXKCYKLfLWtMI"",""'LC-2 BOM'!C2:AF900""),Y$1,FALSE)"),"Controller")</f>
        <v>Controller</v>
      </c>
      <c r="AB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C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D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E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F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G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H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I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J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K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L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M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N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O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P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Q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R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S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T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U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V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W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X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Y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Z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BA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</row>
    <row r="103" spans="1:53" ht="13" x14ac:dyDescent="0.15">
      <c r="A103" t="str">
        <f t="shared" si="7"/>
        <v>LOX-LT2-DVL-B-352</v>
      </c>
      <c r="B103">
        <v>352</v>
      </c>
      <c r="C103" t="s">
        <v>266</v>
      </c>
      <c r="D103" t="s">
        <v>267</v>
      </c>
      <c r="E103" t="s">
        <v>148</v>
      </c>
      <c r="F103" t="s">
        <v>149</v>
      </c>
      <c r="G103" t="s">
        <v>65</v>
      </c>
      <c r="H103" t="s">
        <v>66</v>
      </c>
      <c r="I103" t="str">
        <f t="shared" si="10"/>
        <v>C2</v>
      </c>
      <c r="J103" t="str">
        <f>VLOOKUP(I103,'[1]REF - Interface Cards'!$F$2:$G$11,2,FALSE)</f>
        <v>CB8</v>
      </c>
      <c r="K103">
        <f t="shared" si="11"/>
        <v>4</v>
      </c>
      <c r="L103" t="s">
        <v>150</v>
      </c>
      <c r="M103">
        <v>5</v>
      </c>
      <c r="N103" t="s">
        <v>82</v>
      </c>
      <c r="O103" t="s">
        <v>151</v>
      </c>
      <c r="R103" t="s">
        <v>69</v>
      </c>
      <c r="S103" t="s">
        <v>60</v>
      </c>
      <c r="V103" t="b">
        <v>0</v>
      </c>
      <c r="W103" t="str">
        <f t="shared" si="6"/>
        <v>DO7:04</v>
      </c>
      <c r="X103" t="str">
        <f ca="1">IFERROR(__xludf.DUMMYFUNCTION("VLOOKUP($D119,IMPORTRANGE(""1F5N2lheBqU_ssv2fEg7XSiyl0_Jtf24RQubw3IWp7fc"",""'LC-2 BOM'!C2:AF1000""),X$1,FALSE)"),"05C360")</f>
        <v>05C360</v>
      </c>
      <c r="Y103" t="str">
        <f ca="1">IFERROR(__xludf.DUMMYFUNCTION("VLOOKUP($D244,IMPORTRANGE(""1F5N2lheBqU_ssv2fEg7XSiyl0_Jtf24RQubw3IWp7fc"",""'LC-2 BOM'!C2:AF900""),Y$1,FALSE)"),"Ball Valve, Discrete")</f>
        <v>Ball Valve, Discrete</v>
      </c>
      <c r="Z103" t="str">
        <f ca="1">IFERROR(__xludf.DUMMYFUNCTION("VLOOKUP($D244,IMPORTRANGE(""1F5N2lheBqU_ssv2fEg7XSiyl0_Jtf24RQubw3IWp7fc"",""'LC-2 BOM'!C2:AF900""),Y$1,FALSE)"),"Ball Valve, Discrete")</f>
        <v>Ball Valve, Discrete</v>
      </c>
      <c r="AA103" t="str">
        <f ca="1">IFERROR(__xludf.DUMMYFUNCTION("VLOOKUP($D244,IMPORTRANGE(""1F5N2lheBqU_ssv2fEg7XSiyl0_Jtf24RQubw3IWp7fc"",""'LC-2 BOM'!C2:AF900""),Y$1,FALSE)"),"Ball Valve, Discrete")</f>
        <v>Ball Valve, Discrete</v>
      </c>
      <c r="AB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C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D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E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F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G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H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I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J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K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L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M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N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O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P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Q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R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S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T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U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V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W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X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Y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Z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BA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</row>
    <row r="104" spans="1:53" ht="13" x14ac:dyDescent="0.15">
      <c r="A104" t="str">
        <f t="shared" si="7"/>
        <v>LOX-LT2-LS-PxO-366</v>
      </c>
      <c r="B104">
        <v>366</v>
      </c>
      <c r="C104" t="s">
        <v>268</v>
      </c>
      <c r="D104" t="s">
        <v>269</v>
      </c>
      <c r="E104" t="s">
        <v>148</v>
      </c>
      <c r="F104" t="s">
        <v>149</v>
      </c>
      <c r="G104" t="s">
        <v>52</v>
      </c>
      <c r="H104" t="s">
        <v>53</v>
      </c>
      <c r="I104" t="str">
        <f t="shared" si="10"/>
        <v>C2</v>
      </c>
      <c r="J104" t="str">
        <f>VLOOKUP(I104,'[1]REF - Interface Cards'!$F$2:$G$11,2,FALSE)</f>
        <v>CB8</v>
      </c>
      <c r="K104">
        <f t="shared" si="11"/>
        <v>3</v>
      </c>
      <c r="L104" t="s">
        <v>154</v>
      </c>
      <c r="M104">
        <v>11</v>
      </c>
      <c r="N104" t="s">
        <v>97</v>
      </c>
      <c r="O104" t="s">
        <v>151</v>
      </c>
      <c r="R104" t="s">
        <v>59</v>
      </c>
      <c r="S104" t="s">
        <v>60</v>
      </c>
      <c r="V104" t="b">
        <v>0</v>
      </c>
      <c r="W104" t="str">
        <f t="shared" si="6"/>
        <v>DI6:08</v>
      </c>
      <c r="X104" t="str">
        <f ca="1">IFERROR(__xludf.DUMMYFUNCTION("VLOOKUP($D119,IMPORTRANGE(""1F5N2lheBqU_ssv2fEg7XSiyl0_Jtf24RQubw3IWp7fc"",""'LC-2 BOM'!C2:AF1000""),X$1,FALSE)"),"05C360")</f>
        <v>05C360</v>
      </c>
      <c r="Y104" t="str">
        <f ca="1">IFERROR(__xludf.DUMMYFUNCTION("VLOOKUP($D219,IMPORTRANGE(""1F5N2lheBqU_ssv2fEg7XSiyl0_Jtf24RQubw3IWp7fc"",""'LC-2 BOM'!C2:AF900""),Y$1,FALSE)"),"Controller")</f>
        <v>Controller</v>
      </c>
      <c r="Z104" t="str">
        <f ca="1">IFERROR(__xludf.DUMMYFUNCTION("VLOOKUP($D219,IMPORTRANGE(""1F5N2lheBqU_ssv2fEg7XSiyl0_Jtf24RQubw3IWp7fc"",""'LC-2 BOM'!C2:AF900""),Y$1,FALSE)"),"Controller")</f>
        <v>Controller</v>
      </c>
      <c r="AA104" t="str">
        <f ca="1">IFERROR(__xludf.DUMMYFUNCTION("VLOOKUP($D219,IMPORTRANGE(""1F5N2lheBqU_ssv2fEg7XSiyl0_Jtf24RQubw3IWp7fc"",""'LC-2 BOM'!C2:AF900""),Y$1,FALSE)"),"Controller")</f>
        <v>Controller</v>
      </c>
      <c r="AB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C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D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E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F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G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H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I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J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K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L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M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N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O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P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Q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R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S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T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U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V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W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X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Y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Z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BA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</row>
    <row r="105" spans="1:53" ht="13" x14ac:dyDescent="0.15">
      <c r="A105" t="str">
        <f t="shared" si="7"/>
        <v>LOX-LT2-LS-PxC-367</v>
      </c>
      <c r="B105">
        <v>367</v>
      </c>
      <c r="C105" t="s">
        <v>270</v>
      </c>
      <c r="D105" t="s">
        <v>269</v>
      </c>
      <c r="E105" t="s">
        <v>148</v>
      </c>
      <c r="F105" t="s">
        <v>149</v>
      </c>
      <c r="G105" t="s">
        <v>52</v>
      </c>
      <c r="H105" t="s">
        <v>53</v>
      </c>
      <c r="I105" t="str">
        <f t="shared" si="10"/>
        <v>C2</v>
      </c>
      <c r="J105" t="str">
        <f>VLOOKUP(I105,'[1]REF - Interface Cards'!$F$2:$G$11,2,FALSE)</f>
        <v>CB8</v>
      </c>
      <c r="K105">
        <f t="shared" si="11"/>
        <v>3</v>
      </c>
      <c r="L105" t="s">
        <v>154</v>
      </c>
      <c r="M105">
        <v>12</v>
      </c>
      <c r="N105" t="s">
        <v>75</v>
      </c>
      <c r="O105" t="s">
        <v>151</v>
      </c>
      <c r="R105" t="s">
        <v>63</v>
      </c>
      <c r="S105" t="s">
        <v>60</v>
      </c>
      <c r="V105" t="b">
        <v>0</v>
      </c>
      <c r="W105" t="str">
        <f t="shared" si="6"/>
        <v>DI6:09</v>
      </c>
      <c r="X105" t="str">
        <f ca="1">IFERROR(__xludf.DUMMYFUNCTION("VLOOKUP($D119,IMPORTRANGE(""1F5N2lheBqU_ssv2fEg7XSiyl0_Jtf24RQubw3IWp7fc"",""'LC-2 BOM'!C2:AF1000""),X$1,FALSE)"),"05C360")</f>
        <v>05C360</v>
      </c>
      <c r="Y105" t="str">
        <f ca="1">IFERROR(__xludf.DUMMYFUNCTION("VLOOKUP($D220,IMPORTRANGE(""1F5N2lheBqU_ssv2fEg7XSiyl0_Jtf24RQubw3IWp7fc"",""'LC-2 BOM'!C2:AF900""),Y$1,FALSE)"),"Controller")</f>
        <v>Controller</v>
      </c>
      <c r="Z105" t="str">
        <f ca="1">IFERROR(__xludf.DUMMYFUNCTION("VLOOKUP($D220,IMPORTRANGE(""1F5N2lheBqU_ssv2fEg7XSiyl0_Jtf24RQubw3IWp7fc"",""'LC-2 BOM'!C2:AF900""),Y$1,FALSE)"),"Controller")</f>
        <v>Controller</v>
      </c>
      <c r="AA105" t="str">
        <f ca="1">IFERROR(__xludf.DUMMYFUNCTION("VLOOKUP($D220,IMPORTRANGE(""1F5N2lheBqU_ssv2fEg7XSiyl0_Jtf24RQubw3IWp7fc"",""'LC-2 BOM'!C2:AF900""),Y$1,FALSE)"),"Controller")</f>
        <v>Controller</v>
      </c>
      <c r="AB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C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D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E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F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G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H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I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J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K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L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M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N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O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P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Q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R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S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T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U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V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W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X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Y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Z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BA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</row>
    <row r="106" spans="1:53" ht="13" x14ac:dyDescent="0.15">
      <c r="A106" t="str">
        <f t="shared" si="7"/>
        <v>LOX-LT1-PVL-Pos-374</v>
      </c>
      <c r="B106">
        <v>374</v>
      </c>
      <c r="C106" t="s">
        <v>271</v>
      </c>
      <c r="D106" t="s">
        <v>272</v>
      </c>
      <c r="E106" t="s">
        <v>148</v>
      </c>
      <c r="F106" t="s">
        <v>158</v>
      </c>
      <c r="G106" t="s">
        <v>110</v>
      </c>
      <c r="H106" t="s">
        <v>111</v>
      </c>
      <c r="I106" t="str">
        <f t="shared" si="10"/>
        <v>C2</v>
      </c>
      <c r="J106" t="str">
        <f>VLOOKUP(I106,'[1]REF - Interface Cards'!$F$2:$G$11,2,FALSE)</f>
        <v>CB8</v>
      </c>
      <c r="K106">
        <f t="shared" si="11"/>
        <v>1</v>
      </c>
      <c r="L106" t="s">
        <v>185</v>
      </c>
      <c r="M106">
        <v>2</v>
      </c>
      <c r="N106" t="s">
        <v>68</v>
      </c>
      <c r="O106" t="s">
        <v>151</v>
      </c>
      <c r="R106" t="s">
        <v>113</v>
      </c>
      <c r="S106" t="s">
        <v>60</v>
      </c>
      <c r="V106" t="b">
        <v>0</v>
      </c>
      <c r="W106" t="str">
        <f t="shared" si="6"/>
        <v>AI11:01</v>
      </c>
      <c r="X106" t="str">
        <f ca="1">IFERROR(__xludf.DUMMYFUNCTION("VLOOKUP($D119,IMPORTRANGE(""1F5N2lheBqU_ssv2fEg7XSiyl0_Jtf24RQubw3IWp7fc"",""'LC-2 BOM'!C2:AF1000""),X$1,FALSE)"),"05C360")</f>
        <v>05C360</v>
      </c>
      <c r="Y106" t="str">
        <f ca="1">IFERROR(__xludf.DUMMYFUNCTION("VLOOKUP($D185,IMPORTRANGE(""1F5N2lheBqU_ssv2fEg7XSiyl0_Jtf24RQubw3IWp7fc"",""'LC-2 BOM'!C2:AF900""),Y$1,FALSE)"),"Ball Valve, Discrete")</f>
        <v>Ball Valve, Discrete</v>
      </c>
      <c r="Z106" t="str">
        <f ca="1">IFERROR(__xludf.DUMMYFUNCTION("VLOOKUP($D185,IMPORTRANGE(""1F5N2lheBqU_ssv2fEg7XSiyl0_Jtf24RQubw3IWp7fc"",""'LC-2 BOM'!C2:AF900""),Y$1,FALSE)"),"Ball Valve, Discrete")</f>
        <v>Ball Valve, Discrete</v>
      </c>
      <c r="AA106" t="str">
        <f ca="1">IFERROR(__xludf.DUMMYFUNCTION("VLOOKUP($D185,IMPORTRANGE(""1F5N2lheBqU_ssv2fEg7XSiyl0_Jtf24RQubw3IWp7fc"",""'LC-2 BOM'!C2:AF900""),Y$1,FALSE)"),"Ball Valve, Discrete")</f>
        <v>Ball Valve, Discrete</v>
      </c>
      <c r="AB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C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D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E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F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G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H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I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J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K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L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M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N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O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P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Q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R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S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T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U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V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W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X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Y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Z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BA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</row>
    <row r="107" spans="1:53" ht="13" x14ac:dyDescent="0.15">
      <c r="A107" t="str">
        <f t="shared" si="7"/>
        <v>LOX-LT1-PVL-Pos-357</v>
      </c>
      <c r="B107">
        <v>357</v>
      </c>
      <c r="C107" t="s">
        <v>271</v>
      </c>
      <c r="D107" t="s">
        <v>272</v>
      </c>
      <c r="E107" t="s">
        <v>148</v>
      </c>
      <c r="F107" t="s">
        <v>158</v>
      </c>
      <c r="G107" t="s">
        <v>110</v>
      </c>
      <c r="H107" t="s">
        <v>116</v>
      </c>
      <c r="I107" t="str">
        <f t="shared" si="10"/>
        <v>C2</v>
      </c>
      <c r="J107" t="str">
        <f>VLOOKUP(I107,'[1]REF - Interface Cards'!$F$2:$G$11,2,FALSE)</f>
        <v>CB8</v>
      </c>
      <c r="K107">
        <f t="shared" si="11"/>
        <v>2</v>
      </c>
      <c r="L107" t="s">
        <v>186</v>
      </c>
      <c r="M107">
        <v>14</v>
      </c>
      <c r="N107" t="s">
        <v>62</v>
      </c>
      <c r="O107" t="s">
        <v>151</v>
      </c>
      <c r="R107" t="s">
        <v>113</v>
      </c>
      <c r="S107" t="s">
        <v>60</v>
      </c>
      <c r="V107" t="b">
        <v>0</v>
      </c>
      <c r="W107" t="str">
        <f t="shared" si="6"/>
        <v>AO6:07</v>
      </c>
      <c r="X107" t="str">
        <f ca="1">IFERROR(__xludf.DUMMYFUNCTION("VLOOKUP($D119,IMPORTRANGE(""1F5N2lheBqU_ssv2fEg7XSiyl0_Jtf24RQubw3IWp7fc"",""'LC-2 BOM'!C2:AF1000""),X$1,FALSE)"),"05C360")</f>
        <v>05C360</v>
      </c>
      <c r="Y107" t="str">
        <f ca="1">IFERROR(__xludf.DUMMYFUNCTION("VLOOKUP($D200,IMPORTRANGE(""1zGeY54V42y3h6ga3LEauokEcjIAfHuNXKCYKLfLWtMI"",""'LC-2 BOM'!C2:AF900""),Y$1,FALSE)"),"Ball Valve, Discrete")</f>
        <v>Ball Valve, Discrete</v>
      </c>
      <c r="Z107" t="str">
        <f ca="1">IFERROR(__xludf.DUMMYFUNCTION("VLOOKUP($D200,IMPORTRANGE(""1zGeY54V42y3h6ga3LEauokEcjIAfHuNXKCYKLfLWtMI"",""'LC-2 BOM'!C2:AF900""),Y$1,FALSE)"),"Ball Valve, Discrete")</f>
        <v>Ball Valve, Discrete</v>
      </c>
      <c r="AA107" t="str">
        <f ca="1">IFERROR(__xludf.DUMMYFUNCTION("VLOOKUP($D200,IMPORTRANGE(""1zGeY54V42y3h6ga3LEauokEcjIAfHuNXKCYKLfLWtMI"",""'LC-2 BOM'!C2:AF900""),Y$1,FALSE)"),"Ball Valve, Discrete")</f>
        <v>Ball Valve, Discrete</v>
      </c>
      <c r="AB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C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D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E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F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G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H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I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J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K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L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M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N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O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P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Q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R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S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T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U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V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W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X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Y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Z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BA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</row>
    <row r="108" spans="1:53" ht="13" x14ac:dyDescent="0.15">
      <c r="A108" t="str">
        <f t="shared" si="7"/>
        <v>LOX-LT2-PVL-Pos-368</v>
      </c>
      <c r="B108">
        <v>368</v>
      </c>
      <c r="C108" t="s">
        <v>273</v>
      </c>
      <c r="D108" t="s">
        <v>274</v>
      </c>
      <c r="E108" t="s">
        <v>148</v>
      </c>
      <c r="F108" t="s">
        <v>149</v>
      </c>
      <c r="G108" t="s">
        <v>110</v>
      </c>
      <c r="H108" t="s">
        <v>111</v>
      </c>
      <c r="I108" t="str">
        <f t="shared" si="10"/>
        <v>C2</v>
      </c>
      <c r="J108" t="str">
        <f>VLOOKUP(I108,'[1]REF - Interface Cards'!$F$2:$G$11,2,FALSE)</f>
        <v>CB8</v>
      </c>
      <c r="K108">
        <f t="shared" si="11"/>
        <v>1</v>
      </c>
      <c r="L108" t="s">
        <v>185</v>
      </c>
      <c r="M108">
        <v>1</v>
      </c>
      <c r="N108" t="s">
        <v>55</v>
      </c>
      <c r="O108" t="s">
        <v>151</v>
      </c>
      <c r="R108" t="s">
        <v>113</v>
      </c>
      <c r="S108" t="s">
        <v>60</v>
      </c>
      <c r="V108" t="b">
        <v>0</v>
      </c>
      <c r="W108" t="str">
        <f t="shared" si="6"/>
        <v>AI11:00</v>
      </c>
      <c r="X108" t="str">
        <f ca="1">IFERROR(__xludf.DUMMYFUNCTION("VLOOKUP($D119,IMPORTRANGE(""1F5N2lheBqU_ssv2fEg7XSiyl0_Jtf24RQubw3IWp7fc"",""'LC-2 BOM'!C2:AF1000""),X$1,FALSE)"),"05C360")</f>
        <v>05C360</v>
      </c>
      <c r="Y108" t="str">
        <f ca="1">IFERROR(__xludf.DUMMYFUNCTION("VLOOKUP($D184,IMPORTRANGE(""1F5N2lheBqU_ssv2fEg7XSiyl0_Jtf24RQubw3IWp7fc"",""'LC-2 BOM'!C2:AF900""),Y$1,FALSE)"),"Ball Valve, Discrete")</f>
        <v>Ball Valve, Discrete</v>
      </c>
      <c r="Z108" t="str">
        <f ca="1">IFERROR(__xludf.DUMMYFUNCTION("VLOOKUP($D184,IMPORTRANGE(""1F5N2lheBqU_ssv2fEg7XSiyl0_Jtf24RQubw3IWp7fc"",""'LC-2 BOM'!C2:AF900""),Y$1,FALSE)"),"Ball Valve, Discrete")</f>
        <v>Ball Valve, Discrete</v>
      </c>
      <c r="AA108" t="str">
        <f ca="1">IFERROR(__xludf.DUMMYFUNCTION("VLOOKUP($D184,IMPORTRANGE(""1F5N2lheBqU_ssv2fEg7XSiyl0_Jtf24RQubw3IWp7fc"",""'LC-2 BOM'!C2:AF900""),Y$1,FALSE)"),"Ball Valve, Discrete")</f>
        <v>Ball Valve, Discrete</v>
      </c>
      <c r="AB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C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D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E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F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G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H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I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J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K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L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M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N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O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P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Q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R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S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T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U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V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W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X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Y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Z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BA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</row>
    <row r="109" spans="1:53" ht="13" x14ac:dyDescent="0.15">
      <c r="A109" t="str">
        <f t="shared" si="7"/>
        <v>LOX-LT2-PVL-Pos-353</v>
      </c>
      <c r="B109">
        <v>353</v>
      </c>
      <c r="C109" t="s">
        <v>273</v>
      </c>
      <c r="D109" t="s">
        <v>274</v>
      </c>
      <c r="E109" t="s">
        <v>148</v>
      </c>
      <c r="F109" t="s">
        <v>149</v>
      </c>
      <c r="G109" t="s">
        <v>110</v>
      </c>
      <c r="H109" t="s">
        <v>116</v>
      </c>
      <c r="I109" t="str">
        <f t="shared" si="10"/>
        <v>C2</v>
      </c>
      <c r="J109" t="str">
        <f>VLOOKUP(I109,'[1]REF - Interface Cards'!$F$2:$G$11,2,FALSE)</f>
        <v>CB8</v>
      </c>
      <c r="K109">
        <f t="shared" si="11"/>
        <v>2</v>
      </c>
      <c r="L109" t="s">
        <v>186</v>
      </c>
      <c r="M109">
        <v>4</v>
      </c>
      <c r="N109" t="s">
        <v>72</v>
      </c>
      <c r="O109" t="s">
        <v>151</v>
      </c>
      <c r="R109" t="s">
        <v>113</v>
      </c>
      <c r="S109" t="s">
        <v>60</v>
      </c>
      <c r="V109" t="b">
        <v>0</v>
      </c>
      <c r="W109" t="str">
        <f t="shared" si="6"/>
        <v>AO6:02</v>
      </c>
      <c r="X109" t="str">
        <f ca="1">IFERROR(__xludf.DUMMYFUNCTION("VLOOKUP($D119,IMPORTRANGE(""1F5N2lheBqU_ssv2fEg7XSiyl0_Jtf24RQubw3IWp7fc"",""'LC-2 BOM'!C2:AF1000""),X$1,FALSE)"),"05C360")</f>
        <v>05C360</v>
      </c>
      <c r="Y109" t="str">
        <f ca="1">IFERROR(__xludf.DUMMYFUNCTION("VLOOKUP($D195,IMPORTRANGE(""1zGeY54V42y3h6ga3LEauokEcjIAfHuNXKCYKLfLWtMI"",""'LC-2 BOM'!C2:AF900""),Y$1,FALSE)"),"Ball Valve, Discrete")</f>
        <v>Ball Valve, Discrete</v>
      </c>
      <c r="Z109" t="str">
        <f ca="1">IFERROR(__xludf.DUMMYFUNCTION("VLOOKUP($D195,IMPORTRANGE(""1zGeY54V42y3h6ga3LEauokEcjIAfHuNXKCYKLfLWtMI"",""'LC-2 BOM'!C2:AF900""),Y$1,FALSE)"),"Ball Valve, Discrete")</f>
        <v>Ball Valve, Discrete</v>
      </c>
      <c r="AA109" t="str">
        <f ca="1">IFERROR(__xludf.DUMMYFUNCTION("VLOOKUP($D195,IMPORTRANGE(""1zGeY54V42y3h6ga3LEauokEcjIAfHuNXKCYKLfLWtMI"",""'LC-2 BOM'!C2:AF900""),Y$1,FALSE)"),"Ball Valve, Discrete")</f>
        <v>Ball Valve, Discrete</v>
      </c>
      <c r="AB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C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D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E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F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G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H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I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J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K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L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M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N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O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P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Q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R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S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T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U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V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W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X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Y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Z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BA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</row>
    <row r="110" spans="1:53" ht="13" x14ac:dyDescent="0.15">
      <c r="A110" t="str">
        <f t="shared" si="7"/>
        <v>LOX-LS1-PVL-Pos-402</v>
      </c>
      <c r="B110">
        <v>402</v>
      </c>
      <c r="C110" t="s">
        <v>275</v>
      </c>
      <c r="D110" t="s">
        <v>276</v>
      </c>
      <c r="E110" t="s">
        <v>148</v>
      </c>
      <c r="F110" t="s">
        <v>184</v>
      </c>
      <c r="G110" t="s">
        <v>110</v>
      </c>
      <c r="H110" t="s">
        <v>116</v>
      </c>
      <c r="I110" t="str">
        <f t="shared" si="10"/>
        <v>N1</v>
      </c>
      <c r="J110" t="str">
        <f>VLOOKUP(I110,'[1]REF - Interface Cards'!$F$2:$G$11,2,FALSE)</f>
        <v>CB2</v>
      </c>
      <c r="K110">
        <f t="shared" si="11"/>
        <v>7</v>
      </c>
      <c r="L110" t="s">
        <v>210</v>
      </c>
      <c r="M110">
        <v>14</v>
      </c>
      <c r="N110" t="s">
        <v>62</v>
      </c>
      <c r="O110" t="s">
        <v>277</v>
      </c>
      <c r="R110" t="s">
        <v>113</v>
      </c>
      <c r="S110" t="s">
        <v>114</v>
      </c>
      <c r="V110" t="b">
        <v>0</v>
      </c>
      <c r="W110" t="str">
        <f t="shared" si="6"/>
        <v>AO2:07</v>
      </c>
      <c r="X110" t="str">
        <f ca="1">IFERROR(__xludf.DUMMYFUNCTION("VLOOKUP($D119,IMPORTRANGE(""1F5N2lheBqU_ssv2fEg7XSiyl0_Jtf24RQubw3IWp7fc"",""'LC-2 BOM'!C2:AF1000""),X$1,FALSE)"),"05C360")</f>
        <v>05C360</v>
      </c>
      <c r="Y110" t="str">
        <f ca="1">IFERROR(__xludf.DUMMYFUNCTION("VLOOKUP($D404,IMPORTRANGE(""1zGeY54V42y3h6ga3LEauokEcjIAfHuNXKCYKLfLWtMI"",""'LC-2 BOM'!C2:AF900""),Y$1,FALSE)"),"60V Ball Valve, Proportional")</f>
        <v>60V Ball Valve, Proportional</v>
      </c>
      <c r="Z110" t="str">
        <f ca="1">IFERROR(__xludf.DUMMYFUNCTION("VLOOKUP($D404,IMPORTRANGE(""1zGeY54V42y3h6ga3LEauokEcjIAfHuNXKCYKLfLWtMI"",""'LC-2 BOM'!C2:AF900""),Y$1,FALSE)"),"60V Ball Valve, Proportional")</f>
        <v>60V Ball Valve, Proportional</v>
      </c>
      <c r="AA110" t="str">
        <f ca="1">IFERROR(__xludf.DUMMYFUNCTION("VLOOKUP($D404,IMPORTRANGE(""1zGeY54V42y3h6ga3LEauokEcjIAfHuNXKCYKLfLWtMI"",""'LC-2 BOM'!C2:AF900""),Y$1,FALSE)"),"60V Ball Valve, Proportional")</f>
        <v>60V Ball Valve, Proportional</v>
      </c>
      <c r="AB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C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D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E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F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G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H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I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J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K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L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M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N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O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P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Q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R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S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T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U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V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W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X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Y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Z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BA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</row>
    <row r="111" spans="1:53" ht="13" x14ac:dyDescent="0.15">
      <c r="A111" t="str">
        <f t="shared" si="7"/>
        <v>LOX-LS1-PVL-Pos-383</v>
      </c>
      <c r="B111">
        <v>383</v>
      </c>
      <c r="C111" t="s">
        <v>278</v>
      </c>
      <c r="D111" t="s">
        <v>276</v>
      </c>
      <c r="E111" t="s">
        <v>148</v>
      </c>
      <c r="F111" t="s">
        <v>184</v>
      </c>
      <c r="G111" t="s">
        <v>110</v>
      </c>
      <c r="H111" t="s">
        <v>111</v>
      </c>
      <c r="I111" t="str">
        <f t="shared" si="10"/>
        <v>N2</v>
      </c>
      <c r="J111" t="str">
        <f>VLOOKUP(I111,'[1]REF - Interface Cards'!$F$2:$G$11,2,FALSE)</f>
        <v>CB3</v>
      </c>
      <c r="K111">
        <f t="shared" si="11"/>
        <v>3</v>
      </c>
      <c r="L111" t="s">
        <v>279</v>
      </c>
      <c r="M111">
        <v>6</v>
      </c>
      <c r="N111" t="s">
        <v>93</v>
      </c>
      <c r="O111" t="s">
        <v>277</v>
      </c>
      <c r="R111" t="s">
        <v>113</v>
      </c>
      <c r="S111" t="s">
        <v>114</v>
      </c>
      <c r="V111" t="b">
        <v>0</v>
      </c>
      <c r="W111" t="str">
        <f t="shared" si="6"/>
        <v>AI4:05</v>
      </c>
      <c r="X111" t="str">
        <f ca="1">IFERROR(__xludf.DUMMYFUNCTION("VLOOKUP($D119,IMPORTRANGE(""1F5N2lheBqU_ssv2fEg7XSiyl0_Jtf24RQubw3IWp7fc"",""'LC-2 BOM'!C2:AF1000""),X$1,FALSE)"),"05C360")</f>
        <v>05C360</v>
      </c>
      <c r="Y111" t="str">
        <f ca="1">IFERROR(__xludf.DUMMYFUNCTION("VLOOKUP($D462,IMPORTRANGE(""1zGeY54V42y3h6ga3LEauokEcjIAfHuNXKCYKLfLWtMI"",""'LC-2 BOM'!C2:AF900""),Y$1,FALSE)"),"60V Ball Valve, Proportional")</f>
        <v>60V Ball Valve, Proportional</v>
      </c>
      <c r="Z111" t="str">
        <f ca="1">IFERROR(__xludf.DUMMYFUNCTION("VLOOKUP($D462,IMPORTRANGE(""1zGeY54V42y3h6ga3LEauokEcjIAfHuNXKCYKLfLWtMI"",""'LC-2 BOM'!C2:AF900""),Y$1,FALSE)"),"60V Ball Valve, Proportional")</f>
        <v>60V Ball Valve, Proportional</v>
      </c>
      <c r="AA111" t="str">
        <f ca="1">IFERROR(__xludf.DUMMYFUNCTION("VLOOKUP($D462,IMPORTRANGE(""1zGeY54V42y3h6ga3LEauokEcjIAfHuNXKCYKLfLWtMI"",""'LC-2 BOM'!C2:AF900""),Y$1,FALSE)"),"60V Ball Valve, Proportional")</f>
        <v>60V Ball Valve, Proportional</v>
      </c>
      <c r="AB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C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D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E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F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G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H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I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J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K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L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M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N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O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P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Q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R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S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T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U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V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W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X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Y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Z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BA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</row>
    <row r="112" spans="1:53" ht="13" x14ac:dyDescent="0.15">
      <c r="A112" t="str">
        <f t="shared" si="7"/>
        <v>LOX-LS1-DVL-Pos-388</v>
      </c>
      <c r="B112">
        <v>388</v>
      </c>
      <c r="C112" t="s">
        <v>280</v>
      </c>
      <c r="D112" t="s">
        <v>281</v>
      </c>
      <c r="E112" t="s">
        <v>148</v>
      </c>
      <c r="F112" t="s">
        <v>184</v>
      </c>
      <c r="G112" t="s">
        <v>65</v>
      </c>
      <c r="H112" t="s">
        <v>66</v>
      </c>
      <c r="I112" t="str">
        <f t="shared" si="10"/>
        <v>C2</v>
      </c>
      <c r="J112" t="str">
        <f>VLOOKUP(I112,'[1]REF - Interface Cards'!$F$2:$G$11,2,FALSE)</f>
        <v>CB8</v>
      </c>
      <c r="K112">
        <f t="shared" si="11"/>
        <v>4</v>
      </c>
      <c r="L112" t="s">
        <v>150</v>
      </c>
      <c r="M112">
        <v>24</v>
      </c>
      <c r="N112">
        <v>20</v>
      </c>
      <c r="O112" t="s">
        <v>151</v>
      </c>
      <c r="R112" t="s">
        <v>113</v>
      </c>
      <c r="S112" t="s">
        <v>114</v>
      </c>
      <c r="V112" t="b">
        <v>0</v>
      </c>
      <c r="W112" t="str">
        <f t="shared" si="6"/>
        <v>DO7:20</v>
      </c>
      <c r="X112" t="str">
        <f ca="1">IFERROR(__xludf.DUMMYFUNCTION("VLOOKUP($D119,IMPORTRANGE(""1F5N2lheBqU_ssv2fEg7XSiyl0_Jtf24RQubw3IWp7fc"",""'LC-2 BOM'!C2:AF1000""),X$1,FALSE)"),"05C360")</f>
        <v>05C360</v>
      </c>
      <c r="Y112" t="str">
        <f ca="1">IFERROR(__xludf.DUMMYFUNCTION("VLOOKUP($D231,IMPORTRANGE(""1zGeY54V42y3h6ga3LEauokEcjIAfHuNXKCYKLfLWtMI"",""'LC-2 BOM'!C2:AF900""),Y$1,FALSE)"),"Ball Valve, Discrete")</f>
        <v>Ball Valve, Discrete</v>
      </c>
      <c r="Z112" t="str">
        <f ca="1">IFERROR(__xludf.DUMMYFUNCTION("VLOOKUP($D231,IMPORTRANGE(""1zGeY54V42y3h6ga3LEauokEcjIAfHuNXKCYKLfLWtMI"",""'LC-2 BOM'!C2:AF900""),Y$1,FALSE)"),"Ball Valve, Discrete")</f>
        <v>Ball Valve, Discrete</v>
      </c>
      <c r="AA112" t="str">
        <f ca="1">IFERROR(__xludf.DUMMYFUNCTION("VLOOKUP($D231,IMPORTRANGE(""1zGeY54V42y3h6ga3LEauokEcjIAfHuNXKCYKLfLWtMI"",""'LC-2 BOM'!C2:AF900""),Y$1,FALSE)"),"Ball Valve, Discrete")</f>
        <v>Ball Valve, Discrete</v>
      </c>
      <c r="AB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C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D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E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F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G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H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I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J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K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L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M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N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O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P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Q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R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S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T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U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V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W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X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Y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Z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BA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</row>
    <row r="113" spans="1:53" ht="13" x14ac:dyDescent="0.15">
      <c r="A113" t="str">
        <f t="shared" si="7"/>
        <v>LOX-LS1-LS-PxO-393</v>
      </c>
      <c r="B113">
        <v>393</v>
      </c>
      <c r="C113" t="s">
        <v>282</v>
      </c>
      <c r="D113" t="s">
        <v>283</v>
      </c>
      <c r="E113" t="s">
        <v>148</v>
      </c>
      <c r="F113" t="s">
        <v>184</v>
      </c>
      <c r="G113" t="s">
        <v>52</v>
      </c>
      <c r="H113" t="s">
        <v>53</v>
      </c>
      <c r="I113" t="str">
        <f t="shared" si="10"/>
        <v>C2</v>
      </c>
      <c r="J113" t="str">
        <f>VLOOKUP(I113,'[1]REF - Interface Cards'!$F$2:$G$11,2,FALSE)</f>
        <v>CB8</v>
      </c>
      <c r="K113">
        <f t="shared" si="11"/>
        <v>6</v>
      </c>
      <c r="L113" t="s">
        <v>191</v>
      </c>
      <c r="M113">
        <v>22</v>
      </c>
      <c r="N113">
        <v>18</v>
      </c>
      <c r="O113" t="s">
        <v>151</v>
      </c>
      <c r="R113" t="s">
        <v>59</v>
      </c>
      <c r="S113" t="s">
        <v>60</v>
      </c>
      <c r="V113" t="b">
        <v>0</v>
      </c>
      <c r="W113" t="str">
        <f t="shared" si="6"/>
        <v>DI8:18</v>
      </c>
      <c r="X113" t="str">
        <f ca="1">IFERROR(__xludf.DUMMYFUNCTION("VLOOKUP($D119,IMPORTRANGE(""1F5N2lheBqU_ssv2fEg7XSiyl0_Jtf24RQubw3IWp7fc"",""'LC-2 BOM'!C2:AF1000""),X$1,FALSE)"),"05C360")</f>
        <v>05C360</v>
      </c>
      <c r="Y113" t="str">
        <f ca="1">IFERROR(__xludf.DUMMYFUNCTION("VLOOKUP($D264,IMPORTRANGE(""1F5N2lheBqU_ssv2fEg7XSiyl0_Jtf24RQubw3IWp7fc"",""'LC-2 BOM'!C2:AF900""),Y$1,FALSE)"),"Controller")</f>
        <v>Controller</v>
      </c>
      <c r="Z113" t="str">
        <f ca="1">IFERROR(__xludf.DUMMYFUNCTION("VLOOKUP($D264,IMPORTRANGE(""1F5N2lheBqU_ssv2fEg7XSiyl0_Jtf24RQubw3IWp7fc"",""'LC-2 BOM'!C2:AF900""),Y$1,FALSE)"),"Controller")</f>
        <v>Controller</v>
      </c>
      <c r="AA113" t="str">
        <f ca="1">IFERROR(__xludf.DUMMYFUNCTION("VLOOKUP($D264,IMPORTRANGE(""1F5N2lheBqU_ssv2fEg7XSiyl0_Jtf24RQubw3IWp7fc"",""'LC-2 BOM'!C2:AF900""),Y$1,FALSE)"),"Controller")</f>
        <v>Controller</v>
      </c>
      <c r="AB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C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D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E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F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G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H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I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J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K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L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M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N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O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P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Q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R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S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T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U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V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W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X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Y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Z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BA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</row>
    <row r="114" spans="1:53" ht="13" x14ac:dyDescent="0.15">
      <c r="A114" t="str">
        <f t="shared" si="7"/>
        <v>LOX-LS1-LS-PxC-394</v>
      </c>
      <c r="B114">
        <v>394</v>
      </c>
      <c r="C114" t="s">
        <v>284</v>
      </c>
      <c r="D114" t="s">
        <v>283</v>
      </c>
      <c r="E114" t="s">
        <v>148</v>
      </c>
      <c r="F114" t="s">
        <v>184</v>
      </c>
      <c r="G114" t="s">
        <v>52</v>
      </c>
      <c r="H114" t="s">
        <v>53</v>
      </c>
      <c r="I114" t="str">
        <f t="shared" si="10"/>
        <v>C2</v>
      </c>
      <c r="J114" t="str">
        <f>VLOOKUP(I114,'[1]REF - Interface Cards'!$F$2:$G$11,2,FALSE)</f>
        <v>CB8</v>
      </c>
      <c r="K114">
        <f t="shared" si="11"/>
        <v>6</v>
      </c>
      <c r="L114" t="s">
        <v>191</v>
      </c>
      <c r="M114">
        <v>23</v>
      </c>
      <c r="N114">
        <v>19</v>
      </c>
      <c r="O114" t="s">
        <v>151</v>
      </c>
      <c r="R114" t="s">
        <v>63</v>
      </c>
      <c r="S114" t="s">
        <v>60</v>
      </c>
      <c r="V114" t="b">
        <v>0</v>
      </c>
      <c r="W114" t="str">
        <f t="shared" si="6"/>
        <v>DI8:19</v>
      </c>
      <c r="X114" t="str">
        <f ca="1">IFERROR(__xludf.DUMMYFUNCTION("VLOOKUP($D119,IMPORTRANGE(""1F5N2lheBqU_ssv2fEg7XSiyl0_Jtf24RQubw3IWp7fc"",""'LC-2 BOM'!C2:AF1000""),X$1,FALSE)"),"05C360")</f>
        <v>05C360</v>
      </c>
      <c r="Y114" t="str">
        <f ca="1">IFERROR(__xludf.DUMMYFUNCTION("VLOOKUP($D265,IMPORTRANGE(""1F5N2lheBqU_ssv2fEg7XSiyl0_Jtf24RQubw3IWp7fc"",""'LC-2 BOM'!C2:AF900""),Y$1,FALSE)"),"Controller")</f>
        <v>Controller</v>
      </c>
      <c r="Z114" t="str">
        <f ca="1">IFERROR(__xludf.DUMMYFUNCTION("VLOOKUP($D265,IMPORTRANGE(""1F5N2lheBqU_ssv2fEg7XSiyl0_Jtf24RQubw3IWp7fc"",""'LC-2 BOM'!C2:AF900""),Y$1,FALSE)"),"Controller")</f>
        <v>Controller</v>
      </c>
      <c r="AA114" t="str">
        <f ca="1">IFERROR(__xludf.DUMMYFUNCTION("VLOOKUP($D265,IMPORTRANGE(""1F5N2lheBqU_ssv2fEg7XSiyl0_Jtf24RQubw3IWp7fc"",""'LC-2 BOM'!C2:AF900""),Y$1,FALSE)"),"Controller")</f>
        <v>Controller</v>
      </c>
      <c r="AB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C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D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E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F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G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H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I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J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K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L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M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N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O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P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Q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R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S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T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U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V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W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X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Y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Z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BA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</row>
    <row r="115" spans="1:53" ht="13" x14ac:dyDescent="0.15">
      <c r="A115" t="str">
        <f t="shared" si="7"/>
        <v>LOX-LS1-DVL-Pos-379</v>
      </c>
      <c r="B115">
        <v>379</v>
      </c>
      <c r="C115" t="s">
        <v>285</v>
      </c>
      <c r="D115" t="s">
        <v>286</v>
      </c>
      <c r="E115" t="s">
        <v>148</v>
      </c>
      <c r="F115" t="s">
        <v>184</v>
      </c>
      <c r="G115" t="s">
        <v>65</v>
      </c>
      <c r="H115" t="s">
        <v>66</v>
      </c>
      <c r="I115" t="str">
        <f t="shared" si="10"/>
        <v>C2</v>
      </c>
      <c r="J115" t="str">
        <f>VLOOKUP(I115,'[1]REF - Interface Cards'!$F$2:$G$11,2,FALSE)</f>
        <v>CB8</v>
      </c>
      <c r="K115">
        <f t="shared" si="11"/>
        <v>4</v>
      </c>
      <c r="L115" t="s">
        <v>150</v>
      </c>
      <c r="M115">
        <v>17</v>
      </c>
      <c r="N115">
        <v>14</v>
      </c>
      <c r="O115" t="s">
        <v>151</v>
      </c>
      <c r="R115" t="s">
        <v>113</v>
      </c>
      <c r="S115" t="s">
        <v>114</v>
      </c>
      <c r="V115" t="b">
        <v>0</v>
      </c>
      <c r="W115" t="str">
        <f t="shared" si="6"/>
        <v>DO7:14</v>
      </c>
      <c r="X115" t="str">
        <f ca="1">IFERROR(__xludf.DUMMYFUNCTION("VLOOKUP($D119,IMPORTRANGE(""1F5N2lheBqU_ssv2fEg7XSiyl0_Jtf24RQubw3IWp7fc"",""'LC-2 BOM'!C2:AF1000""),X$1,FALSE)"),"05C360")</f>
        <v>05C360</v>
      </c>
      <c r="Y115" t="str">
        <f ca="1">IFERROR(__xludf.DUMMYFUNCTION("VLOOKUP($D226,IMPORTRANGE(""1F5N2lheBqU_ssv2fEg7XSiyl0_Jtf24RQubw3IWp7fc"",""'LC-2 BOM'!C2:AF900""),Y$1,FALSE)"),"Ball Valve, Discrete")</f>
        <v>Ball Valve, Discrete</v>
      </c>
      <c r="Z115" t="str">
        <f ca="1">IFERROR(__xludf.DUMMYFUNCTION("VLOOKUP($D226,IMPORTRANGE(""1F5N2lheBqU_ssv2fEg7XSiyl0_Jtf24RQubw3IWp7fc"",""'LC-2 BOM'!C2:AF900""),Y$1,FALSE)"),"Ball Valve, Discrete")</f>
        <v>Ball Valve, Discrete</v>
      </c>
      <c r="AA115" t="str">
        <f ca="1">IFERROR(__xludf.DUMMYFUNCTION("VLOOKUP($D226,IMPORTRANGE(""1F5N2lheBqU_ssv2fEg7XSiyl0_Jtf24RQubw3IWp7fc"",""'LC-2 BOM'!C2:AF900""),Y$1,FALSE)"),"Ball Valve, Discrete")</f>
        <v>Ball Valve, Discrete</v>
      </c>
      <c r="AB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C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D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E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F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G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H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I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J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K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L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M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N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O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P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Q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R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S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T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U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V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W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X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Y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Z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BA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</row>
    <row r="116" spans="1:53" ht="13" x14ac:dyDescent="0.15">
      <c r="A116" t="str">
        <f t="shared" si="7"/>
        <v>LOX-LS1-LS-PxO-339</v>
      </c>
      <c r="B116">
        <v>339</v>
      </c>
      <c r="C116" t="s">
        <v>287</v>
      </c>
      <c r="D116" t="s">
        <v>288</v>
      </c>
      <c r="E116" t="s">
        <v>148</v>
      </c>
      <c r="F116" t="s">
        <v>184</v>
      </c>
      <c r="G116" t="s">
        <v>52</v>
      </c>
      <c r="H116" t="s">
        <v>53</v>
      </c>
      <c r="I116" t="str">
        <f t="shared" si="10"/>
        <v>C2</v>
      </c>
      <c r="J116" t="str">
        <f>VLOOKUP(I116,'[1]REF - Interface Cards'!$F$2:$G$11,2,FALSE)</f>
        <v>CB8</v>
      </c>
      <c r="K116">
        <f t="shared" si="11"/>
        <v>6</v>
      </c>
      <c r="L116" t="s">
        <v>191</v>
      </c>
      <c r="M116">
        <v>7</v>
      </c>
      <c r="N116" t="s">
        <v>87</v>
      </c>
      <c r="O116" t="s">
        <v>151</v>
      </c>
      <c r="R116" t="s">
        <v>59</v>
      </c>
      <c r="S116" t="s">
        <v>60</v>
      </c>
      <c r="V116" t="b">
        <v>0</v>
      </c>
      <c r="W116" t="str">
        <f t="shared" si="6"/>
        <v>DI8:06</v>
      </c>
      <c r="X116" t="str">
        <f ca="1">IFERROR(__xludf.DUMMYFUNCTION("VLOOKUP($D119,IMPORTRANGE(""1F5N2lheBqU_ssv2fEg7XSiyl0_Jtf24RQubw3IWp7fc"",""'LC-2 BOM'!C2:AF1000""),X$1,FALSE)"),"05C360")</f>
        <v>05C360</v>
      </c>
      <c r="Y116" t="str">
        <f ca="1">IFERROR(__xludf.DUMMYFUNCTION("VLOOKUP($D272,IMPORTRANGE(""1zGeY54V42y3h6ga3LEauokEcjIAfHuNXKCYKLfLWtMI"",""'LC-2 BOM'!C2:AF900""),Y$1,FALSE)"),"Controller")</f>
        <v>Controller</v>
      </c>
      <c r="Z116" t="str">
        <f ca="1">IFERROR(__xludf.DUMMYFUNCTION("VLOOKUP($D272,IMPORTRANGE(""1zGeY54V42y3h6ga3LEauokEcjIAfHuNXKCYKLfLWtMI"",""'LC-2 BOM'!C2:AF900""),Y$1,FALSE)"),"Controller")</f>
        <v>Controller</v>
      </c>
      <c r="AA116" t="str">
        <f ca="1">IFERROR(__xludf.DUMMYFUNCTION("VLOOKUP($D272,IMPORTRANGE(""1zGeY54V42y3h6ga3LEauokEcjIAfHuNXKCYKLfLWtMI"",""'LC-2 BOM'!C2:AF900""),Y$1,FALSE)"),"Controller")</f>
        <v>Controller</v>
      </c>
      <c r="AB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C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D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E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F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G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H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I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J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K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L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M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N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O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P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Q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R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S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T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U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V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W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X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Y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Z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BA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</row>
    <row r="117" spans="1:53" ht="13" x14ac:dyDescent="0.15">
      <c r="A117" t="str">
        <f t="shared" si="7"/>
        <v>LOX-LS1-LS-PxC-340</v>
      </c>
      <c r="B117">
        <v>340</v>
      </c>
      <c r="C117" t="s">
        <v>289</v>
      </c>
      <c r="D117" t="s">
        <v>288</v>
      </c>
      <c r="E117" t="s">
        <v>148</v>
      </c>
      <c r="F117" t="s">
        <v>184</v>
      </c>
      <c r="G117" t="s">
        <v>52</v>
      </c>
      <c r="H117" t="s">
        <v>53</v>
      </c>
      <c r="I117" t="str">
        <f t="shared" si="10"/>
        <v>C2</v>
      </c>
      <c r="J117" t="str">
        <f>VLOOKUP(I117,'[1]REF - Interface Cards'!$F$2:$G$11,2,FALSE)</f>
        <v>CB8</v>
      </c>
      <c r="K117">
        <f t="shared" si="11"/>
        <v>6</v>
      </c>
      <c r="L117" t="s">
        <v>191</v>
      </c>
      <c r="M117">
        <v>8</v>
      </c>
      <c r="N117" t="s">
        <v>62</v>
      </c>
      <c r="O117" t="s">
        <v>151</v>
      </c>
      <c r="R117" t="s">
        <v>63</v>
      </c>
      <c r="S117" t="s">
        <v>60</v>
      </c>
      <c r="V117" t="b">
        <v>0</v>
      </c>
      <c r="W117" t="str">
        <f t="shared" si="6"/>
        <v>DI8:07</v>
      </c>
      <c r="X117" t="str">
        <f ca="1">IFERROR(__xludf.DUMMYFUNCTION("VLOOKUP($D119,IMPORTRANGE(""1F5N2lheBqU_ssv2fEg7XSiyl0_Jtf24RQubw3IWp7fc"",""'LC-2 BOM'!C2:AF1000""),X$1,FALSE)"),"05C360")</f>
        <v>05C360</v>
      </c>
      <c r="Y117" t="str">
        <f ca="1">IFERROR(__xludf.DUMMYFUNCTION("VLOOKUP($D273,IMPORTRANGE(""1zGeY54V42y3h6ga3LEauokEcjIAfHuNXKCYKLfLWtMI"",""'LC-2 BOM'!C2:AF900""),Y$1,FALSE)"),"Controller")</f>
        <v>Controller</v>
      </c>
      <c r="Z117" t="str">
        <f ca="1">IFERROR(__xludf.DUMMYFUNCTION("VLOOKUP($D273,IMPORTRANGE(""1zGeY54V42y3h6ga3LEauokEcjIAfHuNXKCYKLfLWtMI"",""'LC-2 BOM'!C2:AF900""),Y$1,FALSE)"),"Controller")</f>
        <v>Controller</v>
      </c>
      <c r="AA117" t="str">
        <f ca="1">IFERROR(__xludf.DUMMYFUNCTION("VLOOKUP($D273,IMPORTRANGE(""1zGeY54V42y3h6ga3LEauokEcjIAfHuNXKCYKLfLWtMI"",""'LC-2 BOM'!C2:AF900""),Y$1,FALSE)"),"Controller")</f>
        <v>Controller</v>
      </c>
      <c r="AB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C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D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E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F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G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H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I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J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K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L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M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N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O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P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Q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R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S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T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U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V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W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X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Y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Z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BA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</row>
    <row r="118" spans="1:53" ht="13" x14ac:dyDescent="0.15">
      <c r="A118" t="str">
        <f t="shared" si="7"/>
        <v>LOX-LS1-FM-MFs-315</v>
      </c>
      <c r="B118">
        <v>315</v>
      </c>
      <c r="C118" t="s">
        <v>290</v>
      </c>
      <c r="D118" t="s">
        <v>291</v>
      </c>
      <c r="E118" t="s">
        <v>148</v>
      </c>
      <c r="F118" t="s">
        <v>184</v>
      </c>
      <c r="G118" t="s">
        <v>132</v>
      </c>
      <c r="H118" t="s">
        <v>133</v>
      </c>
      <c r="I118" t="e">
        <f>VLOOKUP(H118,'[1]REF - Interface Cards'!$F$2:$G$11,2,FALSE)</f>
        <v>#N/A</v>
      </c>
      <c r="J118" t="e">
        <f>VLOOKUP(I118,'[1]REF - Interface Cards'!$F$2:$G$11,2,FALSE)</f>
        <v>#N/A</v>
      </c>
      <c r="K118" t="e">
        <f>VLOOKUP(J118,'[1]REF - Interface Cards'!$F$2:$G$11,2,FALSE)</f>
        <v>#N/A</v>
      </c>
      <c r="O118" t="s">
        <v>151</v>
      </c>
      <c r="P118" t="s">
        <v>151</v>
      </c>
      <c r="Q118" t="s">
        <v>292</v>
      </c>
      <c r="R118" t="s">
        <v>293</v>
      </c>
      <c r="S118" t="s">
        <v>294</v>
      </c>
      <c r="V118" t="b">
        <v>0</v>
      </c>
      <c r="W118" t="str">
        <f t="shared" si="6"/>
        <v>:</v>
      </c>
      <c r="X118" t="str">
        <f ca="1">IFERROR(__xludf.DUMMYFUNCTION("VLOOKUP($D475,IMPORTRANGE(""1F5N2lheBqU_ssv2fEg7XSiyl0_Jtf24RQubw3IWp7fc"",""'LC-2 BOM'!C2:AF1000""),X$1,FALSE)"),"04C706")</f>
        <v>04C706</v>
      </c>
      <c r="Y118" t="str">
        <f ca="1">IFERROR(__xludf.DUMMYFUNCTION("VLOOKUP($D714,IMPORTRANGE(""1zGeY54V42y3h6ga3LEauokEcjIAfHuNXKCYKLfLWtMI"",""'LC-2 BOM'!C2:AF900""),Y$1,FALSE)"),"Flow Meter")</f>
        <v>Flow Meter</v>
      </c>
      <c r="Z118" t="str">
        <f ca="1">IFERROR(__xludf.DUMMYFUNCTION("VLOOKUP($D714,IMPORTRANGE(""1zGeY54V42y3h6ga3LEauokEcjIAfHuNXKCYKLfLWtMI"",""'LC-2 BOM'!C2:AF900""),Y$1,FALSE)"),"Flow Meter")</f>
        <v>Flow Meter</v>
      </c>
      <c r="AA118" t="str">
        <f ca="1">IFERROR(__xludf.DUMMYFUNCTION("VLOOKUP($D714,IMPORTRANGE(""1zGeY54V42y3h6ga3LEauokEcjIAfHuNXKCYKLfLWtMI"",""'LC-2 BOM'!C2:AF900""),Y$1,FALSE)"),"Flow Meter")</f>
        <v>Flow Meter</v>
      </c>
      <c r="AB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C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D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E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F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G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H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I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J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K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L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M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N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O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P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Q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R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S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T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U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V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W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X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Y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Z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BA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</row>
    <row r="119" spans="1:53" ht="13" x14ac:dyDescent="0.15">
      <c r="A119" t="e">
        <f t="shared" si="7"/>
        <v>#N/A</v>
      </c>
      <c r="B119">
        <v>453</v>
      </c>
      <c r="C119" t="s">
        <v>295</v>
      </c>
      <c r="D119" t="s">
        <v>296</v>
      </c>
      <c r="E119" t="s">
        <v>148</v>
      </c>
      <c r="F119" t="s">
        <v>297</v>
      </c>
      <c r="G119" t="s">
        <v>136</v>
      </c>
      <c r="H119" t="s">
        <v>133</v>
      </c>
      <c r="I119" t="e">
        <f>VLOOKUP(H119,'[1]REF - Interface Cards'!$F$2:$G$11,2,FALSE)</f>
        <v>#N/A</v>
      </c>
      <c r="J119" t="e">
        <f>VLOOKUP(I119,'[1]REF - Interface Cards'!$F$2:$G$11,2,FALSE)</f>
        <v>#N/A</v>
      </c>
      <c r="K119" t="e">
        <f>VLOOKUP(J119,'[1]REF - Interface Cards'!$F$2:$G$11,2,FALSE)</f>
        <v>#N/A</v>
      </c>
      <c r="O119" t="s">
        <v>298</v>
      </c>
      <c r="P119" t="s">
        <v>299</v>
      </c>
      <c r="Q119" t="s">
        <v>217</v>
      </c>
      <c r="V119" t="b">
        <v>0</v>
      </c>
      <c r="W119" t="str">
        <f t="shared" si="6"/>
        <v>:</v>
      </c>
      <c r="X119" t="str">
        <f ca="1">IFERROR(__xludf.DUMMYFUNCTION("VLOOKUP($D475,IMPORTRANGE(""1F5N2lheBqU_ssv2fEg7XSiyl0_Jtf24RQubw3IWp7fc"",""'LC-2 BOM'!C2:AF1000""),X$1,FALSE)"),"04C706")</f>
        <v>04C706</v>
      </c>
      <c r="Y119" t="str">
        <f ca="1">IFERROR(__xludf.DUMMYFUNCTION("VLOOKUP($D717,IMPORTRANGE(""1F5N2lheBqU_ssv2fEg7XSiyl0_Jtf24RQubw3IWp7fc"",""'LC-2 BOM'!C2:AF900""),Y$1,FALSE)"),"Sensor, Moisture")</f>
        <v>Sensor, Moisture</v>
      </c>
      <c r="Z119" t="str">
        <f ca="1">IFERROR(__xludf.DUMMYFUNCTION("VLOOKUP($D717,IMPORTRANGE(""1F5N2lheBqU_ssv2fEg7XSiyl0_Jtf24RQubw3IWp7fc"",""'LC-2 BOM'!C2:AF900""),Y$1,FALSE)"),"Sensor, Moisture")</f>
        <v>Sensor, Moisture</v>
      </c>
      <c r="AA119" t="str">
        <f ca="1">IFERROR(__xludf.DUMMYFUNCTION("VLOOKUP($D717,IMPORTRANGE(""1F5N2lheBqU_ssv2fEg7XSiyl0_Jtf24RQubw3IWp7fc"",""'LC-2 BOM'!C2:AF900""),Y$1,FALSE)"),"Sensor, Moisture")</f>
        <v>Sensor, Moisture</v>
      </c>
      <c r="AB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C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D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E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F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G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H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I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J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K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L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M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N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O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P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Q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R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S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T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U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V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W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X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Y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Z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BA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</row>
    <row r="120" spans="1:53" ht="13" x14ac:dyDescent="0.15">
      <c r="A120" t="e">
        <f t="shared" si="7"/>
        <v>#N/A</v>
      </c>
      <c r="B120">
        <v>454</v>
      </c>
      <c r="C120" t="s">
        <v>300</v>
      </c>
      <c r="D120" t="s">
        <v>301</v>
      </c>
      <c r="E120" t="s">
        <v>148</v>
      </c>
      <c r="F120" t="s">
        <v>297</v>
      </c>
      <c r="G120" t="s">
        <v>132</v>
      </c>
      <c r="H120" t="s">
        <v>133</v>
      </c>
      <c r="I120" t="e">
        <f>VLOOKUP(H120,'[1]REF - Interface Cards'!$F$2:$G$11,2,FALSE)</f>
        <v>#N/A</v>
      </c>
      <c r="J120" t="e">
        <f>VLOOKUP(I120,'[1]REF - Interface Cards'!$F$2:$G$11,2,FALSE)</f>
        <v>#N/A</v>
      </c>
      <c r="K120" t="e">
        <f>VLOOKUP(J120,'[1]REF - Interface Cards'!$F$2:$G$11,2,FALSE)</f>
        <v>#N/A</v>
      </c>
      <c r="O120" t="s">
        <v>277</v>
      </c>
      <c r="P120" t="s">
        <v>277</v>
      </c>
      <c r="Q120" t="s">
        <v>302</v>
      </c>
      <c r="V120" t="b">
        <v>0</v>
      </c>
      <c r="W120" t="str">
        <f t="shared" si="6"/>
        <v>:</v>
      </c>
      <c r="X120" t="str">
        <f ca="1">IFERROR(__xludf.DUMMYFUNCTION("VLOOKUP($D475,IMPORTRANGE(""1F5N2lheBqU_ssv2fEg7XSiyl0_Jtf24RQubw3IWp7fc"",""'LC-2 BOM'!C2:AF1000""),X$1,FALSE)"),"04C706")</f>
        <v>04C706</v>
      </c>
      <c r="Y120" t="str">
        <f ca="1">IFERROR(__xludf.DUMMYFUNCTION("VLOOKUP($D718,IMPORTRANGE(""1zGeY54V42y3h6ga3LEauokEcjIAfHuNXKCYKLfLWtMI"",""'LC-2 BOM'!C2:AF900""),Y$1,FALSE)"),"Flow Meter")</f>
        <v>Flow Meter</v>
      </c>
      <c r="Z120" t="str">
        <f ca="1">IFERROR(__xludf.DUMMYFUNCTION("VLOOKUP($D718,IMPORTRANGE(""1zGeY54V42y3h6ga3LEauokEcjIAfHuNXKCYKLfLWtMI"",""'LC-2 BOM'!C2:AF900""),Y$1,FALSE)"),"Flow Meter")</f>
        <v>Flow Meter</v>
      </c>
      <c r="AA120" t="str">
        <f ca="1">IFERROR(__xludf.DUMMYFUNCTION("VLOOKUP($D718,IMPORTRANGE(""1zGeY54V42y3h6ga3LEauokEcjIAfHuNXKCYKLfLWtMI"",""'LC-2 BOM'!C2:AF900""),Y$1,FALSE)"),"Flow Meter")</f>
        <v>Flow Meter</v>
      </c>
      <c r="AB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C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D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E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F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G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H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I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J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K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L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M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N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O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P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Q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R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S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T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U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V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W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X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Y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Z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BA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</row>
    <row r="121" spans="1:53" ht="13" x14ac:dyDescent="0.15">
      <c r="A121" t="e">
        <f t="shared" si="7"/>
        <v>#N/A</v>
      </c>
      <c r="B121">
        <v>455</v>
      </c>
      <c r="C121" t="s">
        <v>303</v>
      </c>
      <c r="D121" t="s">
        <v>304</v>
      </c>
      <c r="E121" t="s">
        <v>148</v>
      </c>
      <c r="F121" t="s">
        <v>297</v>
      </c>
      <c r="G121" t="s">
        <v>132</v>
      </c>
      <c r="H121" t="s">
        <v>133</v>
      </c>
      <c r="I121" t="e">
        <f>VLOOKUP(H121,'[1]REF - Interface Cards'!$F$2:$G$11,2,FALSE)</f>
        <v>#N/A</v>
      </c>
      <c r="J121" t="e">
        <f>VLOOKUP(I121,'[1]REF - Interface Cards'!$F$2:$G$11,2,FALSE)</f>
        <v>#N/A</v>
      </c>
      <c r="K121" t="e">
        <f>VLOOKUP(J121,'[1]REF - Interface Cards'!$F$2:$G$11,2,FALSE)</f>
        <v>#N/A</v>
      </c>
      <c r="O121" t="s">
        <v>212</v>
      </c>
      <c r="P121" t="s">
        <v>212</v>
      </c>
      <c r="Q121" t="s">
        <v>213</v>
      </c>
      <c r="V121" t="b">
        <v>0</v>
      </c>
      <c r="W121" t="str">
        <f t="shared" si="6"/>
        <v>:</v>
      </c>
      <c r="X121" t="str">
        <f ca="1">IFERROR(__xludf.DUMMYFUNCTION("VLOOKUP($D475,IMPORTRANGE(""1F5N2lheBqU_ssv2fEg7XSiyl0_Jtf24RQubw3IWp7fc"",""'LC-2 BOM'!C2:AF1000""),X$1,FALSE)"),"04C706")</f>
        <v>04C706</v>
      </c>
      <c r="Y121" t="str">
        <f ca="1">IFERROR(__xludf.DUMMYFUNCTION("VLOOKUP($D719,IMPORTRANGE(""1F5N2lheBqU_ssv2fEg7XSiyl0_Jtf24RQubw3IWp7fc"",""'LC-2 BOM'!C2:AF900""),Y$1,FALSE)"),"Flow Meter")</f>
        <v>Flow Meter</v>
      </c>
      <c r="Z121" t="str">
        <f ca="1">IFERROR(__xludf.DUMMYFUNCTION("VLOOKUP($D719,IMPORTRANGE(""1F5N2lheBqU_ssv2fEg7XSiyl0_Jtf24RQubw3IWp7fc"",""'LC-2 BOM'!C2:AF900""),Y$1,FALSE)"),"Flow Meter")</f>
        <v>Flow Meter</v>
      </c>
      <c r="AA121" t="str">
        <f ca="1">IFERROR(__xludf.DUMMYFUNCTION("VLOOKUP($D719,IMPORTRANGE(""1F5N2lheBqU_ssv2fEg7XSiyl0_Jtf24RQubw3IWp7fc"",""'LC-2 BOM'!C2:AF900""),Y$1,FALSE)"),"Flow Meter")</f>
        <v>Flow Meter</v>
      </c>
      <c r="AB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C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D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E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F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G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H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I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J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K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L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M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N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O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P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Q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R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S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T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U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V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W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X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Y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Z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BA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</row>
    <row r="122" spans="1:53" ht="13" x14ac:dyDescent="0.15">
      <c r="A122" t="str">
        <f t="shared" si="7"/>
        <v>LOX-LS1-FM-MFs-316</v>
      </c>
      <c r="B122">
        <v>316</v>
      </c>
      <c r="C122" t="s">
        <v>305</v>
      </c>
      <c r="D122" t="s">
        <v>306</v>
      </c>
      <c r="E122" t="s">
        <v>148</v>
      </c>
      <c r="F122" t="s">
        <v>184</v>
      </c>
      <c r="G122" t="s">
        <v>132</v>
      </c>
      <c r="H122" t="s">
        <v>133</v>
      </c>
      <c r="I122" t="e">
        <f>VLOOKUP(H122,'[1]REF - Interface Cards'!$F$2:$G$11,2,FALSE)</f>
        <v>#N/A</v>
      </c>
      <c r="J122" t="e">
        <f>VLOOKUP(I122,'[1]REF - Interface Cards'!$F$2:$G$11,2,FALSE)</f>
        <v>#N/A</v>
      </c>
      <c r="K122" t="e">
        <f>VLOOKUP(J122,'[1]REF - Interface Cards'!$F$2:$G$11,2,FALSE)</f>
        <v>#N/A</v>
      </c>
      <c r="O122" t="s">
        <v>151</v>
      </c>
      <c r="P122" t="s">
        <v>151</v>
      </c>
      <c r="Q122" t="s">
        <v>292</v>
      </c>
      <c r="R122" t="s">
        <v>293</v>
      </c>
      <c r="S122" t="s">
        <v>294</v>
      </c>
      <c r="V122" t="b">
        <v>0</v>
      </c>
      <c r="W122" t="str">
        <f t="shared" si="6"/>
        <v>:</v>
      </c>
      <c r="X122" t="str">
        <f ca="1">IFERROR(__xludf.DUMMYFUNCTION("VLOOKUP($D475,IMPORTRANGE(""1F5N2lheBqU_ssv2fEg7XSiyl0_Jtf24RQubw3IWp7fc"",""'LC-2 BOM'!C2:AF1000""),X$1,FALSE)"),"04C706")</f>
        <v>04C706</v>
      </c>
      <c r="Y122" t="str">
        <f ca="1">IFERROR(__xludf.DUMMYFUNCTION("VLOOKUP($D715,IMPORTRANGE(""1zGeY54V42y3h6ga3LEauokEcjIAfHuNXKCYKLfLWtMI"",""'LC-2 BOM'!C2:AF900""),Y$1,FALSE)"),"Flow Meter")</f>
        <v>Flow Meter</v>
      </c>
      <c r="Z122" t="str">
        <f ca="1">IFERROR(__xludf.DUMMYFUNCTION("VLOOKUP($D715,IMPORTRANGE(""1zGeY54V42y3h6ga3LEauokEcjIAfHuNXKCYKLfLWtMI"",""'LC-2 BOM'!C2:AF900""),Y$1,FALSE)"),"Flow Meter")</f>
        <v>Flow Meter</v>
      </c>
      <c r="AA122" t="str">
        <f ca="1">IFERROR(__xludf.DUMMYFUNCTION("VLOOKUP($D715,IMPORTRANGE(""1zGeY54V42y3h6ga3LEauokEcjIAfHuNXKCYKLfLWtMI"",""'LC-2 BOM'!C2:AF900""),Y$1,FALSE)"),"Flow Meter")</f>
        <v>Flow Meter</v>
      </c>
      <c r="AB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C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D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E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F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G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H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I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J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K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L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M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N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O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P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Q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R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S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T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U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V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W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X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Y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Z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BA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</row>
    <row r="123" spans="1:53" ht="13" x14ac:dyDescent="0.15">
      <c r="A123" t="str">
        <f t="shared" si="7"/>
        <v>LOX-LS1-PRS-Ps-327</v>
      </c>
      <c r="B123">
        <v>327</v>
      </c>
      <c r="C123" t="s">
        <v>307</v>
      </c>
      <c r="D123" t="s">
        <v>308</v>
      </c>
      <c r="E123" t="s">
        <v>148</v>
      </c>
      <c r="F123" t="s">
        <v>184</v>
      </c>
      <c r="G123" t="s">
        <v>141</v>
      </c>
      <c r="H123" t="s">
        <v>111</v>
      </c>
      <c r="I123" t="str">
        <f t="shared" ref="I123:I154" si="12">VLOOKUP(L123,InterfaceCards,2,FALSE)</f>
        <v>C2</v>
      </c>
      <c r="J123" t="str">
        <f>VLOOKUP(I123,'[1]REF - Interface Cards'!$F$2:$G$11,2,FALSE)</f>
        <v>CB8</v>
      </c>
      <c r="K123">
        <f t="shared" ref="K123:K154" si="13">VLOOKUP(L123,InterfaceCards,3,FALSE)</f>
        <v>1</v>
      </c>
      <c r="L123" t="s">
        <v>185</v>
      </c>
      <c r="M123">
        <v>3</v>
      </c>
      <c r="N123" t="s">
        <v>72</v>
      </c>
      <c r="O123" t="s">
        <v>151</v>
      </c>
      <c r="R123" t="s">
        <v>142</v>
      </c>
      <c r="S123" t="s">
        <v>309</v>
      </c>
      <c r="V123" t="b">
        <v>0</v>
      </c>
      <c r="W123" t="str">
        <f t="shared" si="6"/>
        <v>AI11:02</v>
      </c>
      <c r="X123" t="str">
        <f ca="1">IFERROR(__xludf.DUMMYFUNCTION("VLOOKUP($D119,IMPORTRANGE(""1F5N2lheBqU_ssv2fEg7XSiyl0_Jtf24RQubw3IWp7fc"",""'LC-2 BOM'!C2:AF1000""),X$1,FALSE)"),"05C360")</f>
        <v>05C360</v>
      </c>
      <c r="Y123" t="str">
        <f ca="1">IFERROR(__xludf.DUMMYFUNCTION("VLOOKUP($D186,IMPORTRANGE(""1zGeY54V42y3h6ga3LEauokEcjIAfHuNXKCYKLfLWtMI"",""'LC-2 BOM'!C2:AF900""),Y$1,FALSE)"),"Pressure Transducer")</f>
        <v>Pressure Transducer</v>
      </c>
      <c r="Z123" t="str">
        <f ca="1">IFERROR(__xludf.DUMMYFUNCTION("VLOOKUP($D186,IMPORTRANGE(""1zGeY54V42y3h6ga3LEauokEcjIAfHuNXKCYKLfLWtMI"",""'LC-2 BOM'!C2:AF900""),Y$1,FALSE)"),"Pressure Transducer")</f>
        <v>Pressure Transducer</v>
      </c>
      <c r="AA123" t="str">
        <f ca="1">IFERROR(__xludf.DUMMYFUNCTION("VLOOKUP($D186,IMPORTRANGE(""1zGeY54V42y3h6ga3LEauokEcjIAfHuNXKCYKLfLWtMI"",""'LC-2 BOM'!C2:AF900""),Y$1,FALSE)"),"Pressure Transducer")</f>
        <v>Pressure Transducer</v>
      </c>
      <c r="AB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C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D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E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F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G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H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I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J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K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L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M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N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O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P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Q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R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S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T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U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V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W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X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Y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Z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BA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</row>
    <row r="124" spans="1:53" ht="13" x14ac:dyDescent="0.15">
      <c r="A124" t="str">
        <f t="shared" si="7"/>
        <v>LOX-LS1-RTD-Ts-405</v>
      </c>
      <c r="B124">
        <v>405</v>
      </c>
      <c r="C124" t="s">
        <v>310</v>
      </c>
      <c r="D124" t="s">
        <v>311</v>
      </c>
      <c r="E124" t="s">
        <v>148</v>
      </c>
      <c r="F124" t="s">
        <v>184</v>
      </c>
      <c r="G124" t="s">
        <v>45</v>
      </c>
      <c r="H124" t="s">
        <v>312</v>
      </c>
      <c r="I124" t="str">
        <f t="shared" si="12"/>
        <v>C2</v>
      </c>
      <c r="J124" t="str">
        <f>VLOOKUP(I124,'[1]REF - Interface Cards'!$F$2:$G$11,2,FALSE)</f>
        <v>CB8</v>
      </c>
      <c r="K124">
        <f t="shared" si="13"/>
        <v>5</v>
      </c>
      <c r="L124" t="s">
        <v>313</v>
      </c>
      <c r="M124" t="s">
        <v>314</v>
      </c>
      <c r="N124" t="s">
        <v>315</v>
      </c>
      <c r="O124" t="s">
        <v>151</v>
      </c>
      <c r="R124" t="s">
        <v>316</v>
      </c>
      <c r="S124" t="s">
        <v>317</v>
      </c>
      <c r="V124" t="b">
        <v>0</v>
      </c>
      <c r="W124" t="str">
        <f t="shared" si="6"/>
        <v>RTD5:EX0+,RTD0+,RTD0-,COM0</v>
      </c>
      <c r="X124" t="str">
        <f ca="1">IFERROR(__xludf.DUMMYFUNCTION("VLOOKUP($D119,IMPORTRANGE(""1F5N2lheBqU_ssv2fEg7XSiyl0_Jtf24RQubw3IWp7fc"",""'LC-2 BOM'!C2:AF1000""),X$1,FALSE)"),"05C360")</f>
        <v>05C360</v>
      </c>
      <c r="Y124" t="str">
        <f ca="1">IFERROR(__xludf.DUMMYFUNCTION("VLOOKUP($D248,IMPORTRANGE(""1F5N2lheBqU_ssv2fEg7XSiyl0_Jtf24RQubw3IWp7fc"",""'LC-2 BOM'!C2:AF900""),Y$1,FALSE)"),"Sensor, Temperature")</f>
        <v>Sensor, Temperature</v>
      </c>
      <c r="Z124" t="str">
        <f ca="1">IFERROR(__xludf.DUMMYFUNCTION("VLOOKUP($D248,IMPORTRANGE(""1F5N2lheBqU_ssv2fEg7XSiyl0_Jtf24RQubw3IWp7fc"",""'LC-2 BOM'!C2:AF900""),Y$1,FALSE)"),"Sensor, Temperature")</f>
        <v>Sensor, Temperature</v>
      </c>
      <c r="AA124" t="str">
        <f ca="1">IFERROR(__xludf.DUMMYFUNCTION("VLOOKUP($D248,IMPORTRANGE(""1F5N2lheBqU_ssv2fEg7XSiyl0_Jtf24RQubw3IWp7fc"",""'LC-2 BOM'!C2:AF900""),Y$1,FALSE)"),"Sensor, Temperature")</f>
        <v>Sensor, Temperature</v>
      </c>
      <c r="AB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C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D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E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F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G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H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I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J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K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L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M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N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O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P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Q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R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S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T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U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V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W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X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Y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Z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BA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</row>
    <row r="125" spans="1:53" ht="13" x14ac:dyDescent="0.15">
      <c r="A125" t="str">
        <f t="shared" si="7"/>
        <v>LOX-LS1-PRS-Ps-328</v>
      </c>
      <c r="B125">
        <v>328</v>
      </c>
      <c r="C125" t="s">
        <v>318</v>
      </c>
      <c r="D125" t="s">
        <v>319</v>
      </c>
      <c r="E125" t="s">
        <v>148</v>
      </c>
      <c r="F125" t="s">
        <v>184</v>
      </c>
      <c r="G125" t="s">
        <v>141</v>
      </c>
      <c r="H125" t="s">
        <v>111</v>
      </c>
      <c r="I125" t="str">
        <f t="shared" si="12"/>
        <v>C2</v>
      </c>
      <c r="J125" t="str">
        <f>VLOOKUP(I125,'[1]REF - Interface Cards'!$F$2:$G$11,2,FALSE)</f>
        <v>CB8</v>
      </c>
      <c r="K125">
        <f t="shared" si="13"/>
        <v>1</v>
      </c>
      <c r="L125" t="s">
        <v>185</v>
      </c>
      <c r="M125">
        <v>4</v>
      </c>
      <c r="N125" t="s">
        <v>77</v>
      </c>
      <c r="O125" t="s">
        <v>151</v>
      </c>
      <c r="R125" t="s">
        <v>142</v>
      </c>
      <c r="S125" t="s">
        <v>309</v>
      </c>
      <c r="V125" t="b">
        <v>0</v>
      </c>
      <c r="W125" t="str">
        <f t="shared" si="6"/>
        <v>AI11:03</v>
      </c>
      <c r="X125" t="str">
        <f ca="1">IFERROR(__xludf.DUMMYFUNCTION("VLOOKUP($D119,IMPORTRANGE(""1F5N2lheBqU_ssv2fEg7XSiyl0_Jtf24RQubw3IWp7fc"",""'LC-2 BOM'!C2:AF1000""),X$1,FALSE)"),"05C360")</f>
        <v>05C360</v>
      </c>
      <c r="Y125" t="str">
        <f ca="1">IFERROR(__xludf.DUMMYFUNCTION("VLOOKUP($D187,IMPORTRANGE(""1zGeY54V42y3h6ga3LEauokEcjIAfHuNXKCYKLfLWtMI"",""'LC-2 BOM'!C2:AF900""),Y$1,FALSE)"),"Pressure Transducer")</f>
        <v>Pressure Transducer</v>
      </c>
      <c r="Z125" t="str">
        <f ca="1">IFERROR(__xludf.DUMMYFUNCTION("VLOOKUP($D187,IMPORTRANGE(""1zGeY54V42y3h6ga3LEauokEcjIAfHuNXKCYKLfLWtMI"",""'LC-2 BOM'!C2:AF900""),Y$1,FALSE)"),"Pressure Transducer")</f>
        <v>Pressure Transducer</v>
      </c>
      <c r="AA125" t="str">
        <f ca="1">IFERROR(__xludf.DUMMYFUNCTION("VLOOKUP($D187,IMPORTRANGE(""1zGeY54V42y3h6ga3LEauokEcjIAfHuNXKCYKLfLWtMI"",""'LC-2 BOM'!C2:AF900""),Y$1,FALSE)"),"Pressure Transducer")</f>
        <v>Pressure Transducer</v>
      </c>
      <c r="AB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C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D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E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F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G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H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I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J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K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L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M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N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O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P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Q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R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S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T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U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V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W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X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Y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Z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BA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</row>
    <row r="126" spans="1:53" ht="13" x14ac:dyDescent="0.15">
      <c r="A126" t="str">
        <f t="shared" si="7"/>
        <v>LOX-LS1-RTD-Ts-406</v>
      </c>
      <c r="B126">
        <v>406</v>
      </c>
      <c r="C126" t="s">
        <v>320</v>
      </c>
      <c r="D126" t="s">
        <v>321</v>
      </c>
      <c r="E126" t="s">
        <v>148</v>
      </c>
      <c r="F126" t="s">
        <v>184</v>
      </c>
      <c r="G126" t="s">
        <v>45</v>
      </c>
      <c r="H126" t="s">
        <v>312</v>
      </c>
      <c r="I126" t="str">
        <f t="shared" si="12"/>
        <v>C2</v>
      </c>
      <c r="J126" t="str">
        <f>VLOOKUP(I126,'[1]REF - Interface Cards'!$F$2:$G$11,2,FALSE)</f>
        <v>CB8</v>
      </c>
      <c r="K126">
        <f t="shared" si="13"/>
        <v>5</v>
      </c>
      <c r="L126" t="s">
        <v>313</v>
      </c>
      <c r="M126" t="s">
        <v>322</v>
      </c>
      <c r="N126" t="s">
        <v>323</v>
      </c>
      <c r="O126" t="s">
        <v>151</v>
      </c>
      <c r="R126" t="s">
        <v>316</v>
      </c>
      <c r="S126" t="s">
        <v>317</v>
      </c>
      <c r="V126" t="b">
        <v>0</v>
      </c>
      <c r="W126" t="str">
        <f t="shared" si="6"/>
        <v>RTD5:EX1+,RTD1+,RTD1-,COM1</v>
      </c>
      <c r="X126" t="str">
        <f ca="1">IFERROR(__xludf.DUMMYFUNCTION("VLOOKUP($D119,IMPORTRANGE(""1F5N2lheBqU_ssv2fEg7XSiyl0_Jtf24RQubw3IWp7fc"",""'LC-2 BOM'!C2:AF1000""),X$1,FALSE)"),"05C360")</f>
        <v>05C360</v>
      </c>
      <c r="Y126" t="str">
        <f ca="1">IFERROR(__xludf.DUMMYFUNCTION("VLOOKUP($D249,IMPORTRANGE(""1F5N2lheBqU_ssv2fEg7XSiyl0_Jtf24RQubw3IWp7fc"",""'LC-2 BOM'!C2:AF900""),Y$1,FALSE)"),"Sensor, Temperature")</f>
        <v>Sensor, Temperature</v>
      </c>
      <c r="Z126" t="str">
        <f ca="1">IFERROR(__xludf.DUMMYFUNCTION("VLOOKUP($D249,IMPORTRANGE(""1F5N2lheBqU_ssv2fEg7XSiyl0_Jtf24RQubw3IWp7fc"",""'LC-2 BOM'!C2:AF900""),Y$1,FALSE)"),"Sensor, Temperature")</f>
        <v>Sensor, Temperature</v>
      </c>
      <c r="AA126" t="str">
        <f ca="1">IFERROR(__xludf.DUMMYFUNCTION("VLOOKUP($D249,IMPORTRANGE(""1F5N2lheBqU_ssv2fEg7XSiyl0_Jtf24RQubw3IWp7fc"",""'LC-2 BOM'!C2:AF900""),Y$1,FALSE)"),"Sensor, Temperature")</f>
        <v>Sensor, Temperature</v>
      </c>
      <c r="AB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C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D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E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F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G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H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I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J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K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L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M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N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O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P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Q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R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S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T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U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V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W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X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Y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Z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BA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</row>
    <row r="127" spans="1:53" ht="13" x14ac:dyDescent="0.15">
      <c r="A127" t="str">
        <f t="shared" si="7"/>
        <v>LOX-LS1-PRS-Ps-329</v>
      </c>
      <c r="B127">
        <v>329</v>
      </c>
      <c r="C127" t="s">
        <v>324</v>
      </c>
      <c r="D127" t="s">
        <v>325</v>
      </c>
      <c r="E127" t="s">
        <v>148</v>
      </c>
      <c r="F127" t="s">
        <v>184</v>
      </c>
      <c r="G127" t="s">
        <v>141</v>
      </c>
      <c r="H127" t="s">
        <v>111</v>
      </c>
      <c r="I127" t="str">
        <f t="shared" si="12"/>
        <v>C2</v>
      </c>
      <c r="J127" t="str">
        <f>VLOOKUP(I127,'[1]REF - Interface Cards'!$F$2:$G$11,2,FALSE)</f>
        <v>CB8</v>
      </c>
      <c r="K127">
        <f t="shared" si="13"/>
        <v>1</v>
      </c>
      <c r="L127" t="s">
        <v>185</v>
      </c>
      <c r="M127">
        <v>5</v>
      </c>
      <c r="N127" t="s">
        <v>82</v>
      </c>
      <c r="O127" t="s">
        <v>151</v>
      </c>
      <c r="R127" t="s">
        <v>142</v>
      </c>
      <c r="S127" t="s">
        <v>309</v>
      </c>
      <c r="V127" t="b">
        <v>0</v>
      </c>
      <c r="W127" t="str">
        <f t="shared" si="6"/>
        <v>AI11:04</v>
      </c>
      <c r="X127" t="str">
        <f ca="1">IFERROR(__xludf.DUMMYFUNCTION("VLOOKUP($D119,IMPORTRANGE(""1F5N2lheBqU_ssv2fEg7XSiyl0_Jtf24RQubw3IWp7fc"",""'LC-2 BOM'!C2:AF1000""),X$1,FALSE)"),"05C360")</f>
        <v>05C360</v>
      </c>
      <c r="Y127" t="str">
        <f ca="1">IFERROR(__xludf.DUMMYFUNCTION("VLOOKUP($D188,IMPORTRANGE(""1zGeY54V42y3h6ga3LEauokEcjIAfHuNXKCYKLfLWtMI"",""'LC-2 BOM'!C2:AF900""),Y$1,FALSE)"),"Pressure Transducer")</f>
        <v>Pressure Transducer</v>
      </c>
      <c r="Z127" t="str">
        <f ca="1">IFERROR(__xludf.DUMMYFUNCTION("VLOOKUP($D188,IMPORTRANGE(""1zGeY54V42y3h6ga3LEauokEcjIAfHuNXKCYKLfLWtMI"",""'LC-2 BOM'!C2:AF900""),Y$1,FALSE)"),"Pressure Transducer")</f>
        <v>Pressure Transducer</v>
      </c>
      <c r="AA127" t="str">
        <f ca="1">IFERROR(__xludf.DUMMYFUNCTION("VLOOKUP($D188,IMPORTRANGE(""1zGeY54V42y3h6ga3LEauokEcjIAfHuNXKCYKLfLWtMI"",""'LC-2 BOM'!C2:AF900""),Y$1,FALSE)"),"Pressure Transducer")</f>
        <v>Pressure Transducer</v>
      </c>
      <c r="AB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C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D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E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F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G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H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I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J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K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L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M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N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O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P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Q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R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S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T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U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V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W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X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Y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Z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BA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</row>
    <row r="128" spans="1:53" ht="13" x14ac:dyDescent="0.15">
      <c r="A128" t="str">
        <f t="shared" si="7"/>
        <v>LOX-LS1-RTD-Ts-407</v>
      </c>
      <c r="B128">
        <v>407</v>
      </c>
      <c r="C128" t="s">
        <v>326</v>
      </c>
      <c r="D128" t="s">
        <v>327</v>
      </c>
      <c r="E128" t="s">
        <v>148</v>
      </c>
      <c r="F128" t="s">
        <v>184</v>
      </c>
      <c r="G128" t="s">
        <v>45</v>
      </c>
      <c r="H128" t="s">
        <v>312</v>
      </c>
      <c r="I128" t="str">
        <f t="shared" si="12"/>
        <v>C2</v>
      </c>
      <c r="J128" t="str">
        <f>VLOOKUP(I128,'[1]REF - Interface Cards'!$F$2:$G$11,2,FALSE)</f>
        <v>CB8</v>
      </c>
      <c r="K128">
        <f t="shared" si="13"/>
        <v>5</v>
      </c>
      <c r="L128" t="s">
        <v>313</v>
      </c>
      <c r="M128" t="s">
        <v>328</v>
      </c>
      <c r="N128" t="s">
        <v>329</v>
      </c>
      <c r="O128" t="s">
        <v>151</v>
      </c>
      <c r="R128" t="s">
        <v>316</v>
      </c>
      <c r="S128" t="s">
        <v>317</v>
      </c>
      <c r="V128" t="b">
        <v>0</v>
      </c>
      <c r="W128" t="str">
        <f t="shared" si="6"/>
        <v>RTD5:EX2+,RTD2+,RTD2-,COM2</v>
      </c>
      <c r="X128" t="str">
        <f ca="1">IFERROR(__xludf.DUMMYFUNCTION("VLOOKUP($D119,IMPORTRANGE(""1F5N2lheBqU_ssv2fEg7XSiyl0_Jtf24RQubw3IWp7fc"",""'LC-2 BOM'!C2:AF1000""),X$1,FALSE)"),"05C360")</f>
        <v>05C360</v>
      </c>
      <c r="Y128" t="str">
        <f ca="1">IFERROR(__xludf.DUMMYFUNCTION("VLOOKUP($D250,IMPORTRANGE(""1F5N2lheBqU_ssv2fEg7XSiyl0_Jtf24RQubw3IWp7fc"",""'LC-2 BOM'!C2:AF900""),Y$1,FALSE)"),"Sensor, Temperature")</f>
        <v>Sensor, Temperature</v>
      </c>
      <c r="Z128" t="str">
        <f ca="1">IFERROR(__xludf.DUMMYFUNCTION("VLOOKUP($D250,IMPORTRANGE(""1F5N2lheBqU_ssv2fEg7XSiyl0_Jtf24RQubw3IWp7fc"",""'LC-2 BOM'!C2:AF900""),Y$1,FALSE)"),"Sensor, Temperature")</f>
        <v>Sensor, Temperature</v>
      </c>
      <c r="AA128" t="str">
        <f ca="1">IFERROR(__xludf.DUMMYFUNCTION("VLOOKUP($D250,IMPORTRANGE(""1F5N2lheBqU_ssv2fEg7XSiyl0_Jtf24RQubw3IWp7fc"",""'LC-2 BOM'!C2:AF900""),Y$1,FALSE)"),"Sensor, Temperature")</f>
        <v>Sensor, Temperature</v>
      </c>
      <c r="AB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C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D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E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F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G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H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I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J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K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L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M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N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O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P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Q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R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S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T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U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V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W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X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Y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Z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BA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</row>
    <row r="129" spans="1:53" ht="13" x14ac:dyDescent="0.15">
      <c r="A129" t="str">
        <f t="shared" si="7"/>
        <v>LOX-S1U-PRS-Ps-330</v>
      </c>
      <c r="B129">
        <v>330</v>
      </c>
      <c r="C129" t="s">
        <v>330</v>
      </c>
      <c r="D129" t="s">
        <v>331</v>
      </c>
      <c r="E129" t="s">
        <v>148</v>
      </c>
      <c r="F129" t="s">
        <v>332</v>
      </c>
      <c r="G129" t="s">
        <v>141</v>
      </c>
      <c r="H129" t="s">
        <v>111</v>
      </c>
      <c r="I129" t="str">
        <f t="shared" si="12"/>
        <v>N1</v>
      </c>
      <c r="J129" t="str">
        <f>VLOOKUP(I129,'[1]REF - Interface Cards'!$F$2:$G$11,2,FALSE)</f>
        <v>CB2</v>
      </c>
      <c r="K129">
        <f t="shared" si="13"/>
        <v>3</v>
      </c>
      <c r="L129" t="s">
        <v>224</v>
      </c>
      <c r="M129">
        <v>7</v>
      </c>
      <c r="N129" t="s">
        <v>87</v>
      </c>
      <c r="O129" t="s">
        <v>277</v>
      </c>
      <c r="R129" t="s">
        <v>142</v>
      </c>
      <c r="S129" t="s">
        <v>309</v>
      </c>
      <c r="V129" t="b">
        <v>0</v>
      </c>
      <c r="W129" t="str">
        <f t="shared" ref="W129:W192" si="14">CONCATENATE(L129,":",N129)</f>
        <v>AI2:06</v>
      </c>
      <c r="X129" t="str">
        <f ca="1">IFERROR(__xludf.DUMMYFUNCTION("VLOOKUP($D119,IMPORTRANGE(""1F5N2lheBqU_ssv2fEg7XSiyl0_Jtf24RQubw3IWp7fc"",""'LC-2 BOM'!C2:AF1000""),X$1,FALSE)"),"05C360")</f>
        <v>05C360</v>
      </c>
      <c r="Y129" t="str">
        <f ca="1">IFERROR(__xludf.DUMMYFUNCTION("VLOOKUP($D373,IMPORTRANGE(""1zGeY54V42y3h6ga3LEauokEcjIAfHuNXKCYKLfLWtMI"",""'LC-2 BOM'!C2:AF900""),Y$1,FALSE)"),"Pressure Transducer")</f>
        <v>Pressure Transducer</v>
      </c>
      <c r="Z129" t="str">
        <f ca="1">IFERROR(__xludf.DUMMYFUNCTION("VLOOKUP($D373,IMPORTRANGE(""1zGeY54V42y3h6ga3LEauokEcjIAfHuNXKCYKLfLWtMI"",""'LC-2 BOM'!C2:AF900""),Y$1,FALSE)"),"Pressure Transducer")</f>
        <v>Pressure Transducer</v>
      </c>
      <c r="AA129" t="str">
        <f ca="1">IFERROR(__xludf.DUMMYFUNCTION("VLOOKUP($D373,IMPORTRANGE(""1zGeY54V42y3h6ga3LEauokEcjIAfHuNXKCYKLfLWtMI"",""'LC-2 BOM'!C2:AF900""),Y$1,FALSE)"),"Pressure Transducer")</f>
        <v>Pressure Transducer</v>
      </c>
      <c r="AB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C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D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E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F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G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H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I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J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K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L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M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N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O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P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Q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R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S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T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U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V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W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X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Y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Z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BA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</row>
    <row r="130" spans="1:53" ht="13" x14ac:dyDescent="0.15">
      <c r="A130" t="str">
        <f t="shared" ref="A130:A193" si="15">CONCATENATE(VLOOKUP(E130,Systems,2,FALSE),"-",VLOOKUP(F130,Subsystems,2,FALSE),"-",VLOOKUP(G130,Components,2,FALSE),"-",VLOOKUP(R130,Metrics,2,FALSE),"-",B130)</f>
        <v>LOX-S2U-PRS-Ps-331</v>
      </c>
      <c r="B130">
        <v>331</v>
      </c>
      <c r="C130" t="s">
        <v>333</v>
      </c>
      <c r="D130" t="s">
        <v>334</v>
      </c>
      <c r="E130" t="s">
        <v>148</v>
      </c>
      <c r="F130" t="s">
        <v>335</v>
      </c>
      <c r="G130" t="s">
        <v>141</v>
      </c>
      <c r="H130" t="s">
        <v>111</v>
      </c>
      <c r="I130" t="str">
        <f t="shared" si="12"/>
        <v>N4</v>
      </c>
      <c r="J130" t="str">
        <f>VLOOKUP(I130,'[1]REF - Interface Cards'!$F$2:$G$11,2,FALSE)</f>
        <v>CB5</v>
      </c>
      <c r="K130">
        <f t="shared" si="13"/>
        <v>2</v>
      </c>
      <c r="L130" t="s">
        <v>214</v>
      </c>
      <c r="M130">
        <v>4</v>
      </c>
      <c r="N130" t="s">
        <v>77</v>
      </c>
      <c r="O130" t="s">
        <v>212</v>
      </c>
      <c r="R130" t="s">
        <v>142</v>
      </c>
      <c r="S130" t="s">
        <v>309</v>
      </c>
      <c r="V130" t="b">
        <v>0</v>
      </c>
      <c r="W130" t="str">
        <f t="shared" si="14"/>
        <v>AI7:03</v>
      </c>
      <c r="X130" t="str">
        <f ca="1">IFERROR(__xludf.DUMMYFUNCTION("VLOOKUP($D475,IMPORTRANGE(""1F5N2lheBqU_ssv2fEg7XSiyl0_Jtf24RQubw3IWp7fc"",""'LC-2 BOM'!C2:AF1000""),X$1,FALSE)"),"04C706")</f>
        <v>04C706</v>
      </c>
      <c r="Y130" t="str">
        <f ca="1">IFERROR(__xludf.DUMMYFUNCTION("VLOOKUP($D570,IMPORTRANGE(""1zGeY54V42y3h6ga3LEauokEcjIAfHuNXKCYKLfLWtMI"",""'LC-2 BOM'!C2:AF900""),Y$1,FALSE)"),"Pressure Transducer")</f>
        <v>Pressure Transducer</v>
      </c>
      <c r="Z130" t="str">
        <f ca="1">IFERROR(__xludf.DUMMYFUNCTION("VLOOKUP($D570,IMPORTRANGE(""1zGeY54V42y3h6ga3LEauokEcjIAfHuNXKCYKLfLWtMI"",""'LC-2 BOM'!C2:AF900""),Y$1,FALSE)"),"Pressure Transducer")</f>
        <v>Pressure Transducer</v>
      </c>
      <c r="AA130" t="str">
        <f ca="1">IFERROR(__xludf.DUMMYFUNCTION("VLOOKUP($D570,IMPORTRANGE(""1zGeY54V42y3h6ga3LEauokEcjIAfHuNXKCYKLfLWtMI"",""'LC-2 BOM'!C2:AF900""),Y$1,FALSE)"),"Pressure Transducer")</f>
        <v>Pressure Transducer</v>
      </c>
      <c r="AB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C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D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E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F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G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H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I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J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K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L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M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N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O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P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Q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R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S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T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U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V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W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X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Y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Z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BA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</row>
    <row r="131" spans="1:53" ht="13" x14ac:dyDescent="0.15">
      <c r="A131" t="str">
        <f t="shared" si="15"/>
        <v>LOX-LS1-RTD-Ts-412</v>
      </c>
      <c r="B131">
        <v>412</v>
      </c>
      <c r="C131" t="s">
        <v>336</v>
      </c>
      <c r="D131" t="s">
        <v>337</v>
      </c>
      <c r="E131" t="s">
        <v>148</v>
      </c>
      <c r="F131" t="s">
        <v>184</v>
      </c>
      <c r="G131" t="s">
        <v>45</v>
      </c>
      <c r="H131" t="s">
        <v>312</v>
      </c>
      <c r="I131" t="str">
        <f t="shared" si="12"/>
        <v>N4</v>
      </c>
      <c r="J131" t="str">
        <f>VLOOKUP(I131,'[1]REF - Interface Cards'!$F$2:$G$11,2,FALSE)</f>
        <v>CB5</v>
      </c>
      <c r="K131">
        <f t="shared" si="13"/>
        <v>4</v>
      </c>
      <c r="L131" t="s">
        <v>338</v>
      </c>
      <c r="M131" t="s">
        <v>339</v>
      </c>
      <c r="N131" t="s">
        <v>340</v>
      </c>
      <c r="O131" t="s">
        <v>212</v>
      </c>
      <c r="R131" t="s">
        <v>316</v>
      </c>
      <c r="S131" t="s">
        <v>317</v>
      </c>
      <c r="V131" t="b">
        <v>0</v>
      </c>
      <c r="W131" t="str">
        <f t="shared" si="14"/>
        <v>RTD4:EX6+,RTD6+,RTD6-,COM6</v>
      </c>
      <c r="X131" t="str">
        <f ca="1">IFERROR(__xludf.DUMMYFUNCTION("VLOOKUP($D475,IMPORTRANGE(""1F5N2lheBqU_ssv2fEg7XSiyl0_Jtf24RQubw3IWp7fc"",""'LC-2 BOM'!C2:AF1000""),X$1,FALSE)"),"04C706")</f>
        <v>04C706</v>
      </c>
      <c r="Y131" t="str">
        <f ca="1">IFERROR(__xludf.DUMMYFUNCTION("VLOOKUP($D586,IMPORTRANGE(""1F5N2lheBqU_ssv2fEg7XSiyl0_Jtf24RQubw3IWp7fc"",""'LC-2 BOM'!C2:AF900""),Y$1,FALSE)"),"Sensor, Temperature")</f>
        <v>Sensor, Temperature</v>
      </c>
      <c r="Z131" t="str">
        <f ca="1">IFERROR(__xludf.DUMMYFUNCTION("VLOOKUP($D586,IMPORTRANGE(""1F5N2lheBqU_ssv2fEg7XSiyl0_Jtf24RQubw3IWp7fc"",""'LC-2 BOM'!C2:AF900""),Y$1,FALSE)"),"Sensor, Temperature")</f>
        <v>Sensor, Temperature</v>
      </c>
      <c r="AA131" t="str">
        <f ca="1">IFERROR(__xludf.DUMMYFUNCTION("VLOOKUP($D586,IMPORTRANGE(""1F5N2lheBqU_ssv2fEg7XSiyl0_Jtf24RQubw3IWp7fc"",""'LC-2 BOM'!C2:AF900""),Y$1,FALSE)"),"Sensor, Temperature")</f>
        <v>Sensor, Temperature</v>
      </c>
      <c r="AB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C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D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E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F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G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H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I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J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K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L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M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N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O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P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Q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R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S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T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U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V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W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X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Y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Z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BA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</row>
    <row r="132" spans="1:53" ht="13" x14ac:dyDescent="0.15">
      <c r="A132" t="str">
        <f t="shared" si="15"/>
        <v>LOX-LS1-PRS-Ps-414</v>
      </c>
      <c r="B132">
        <v>414</v>
      </c>
      <c r="C132" t="s">
        <v>341</v>
      </c>
      <c r="D132" t="s">
        <v>342</v>
      </c>
      <c r="E132" t="s">
        <v>148</v>
      </c>
      <c r="F132" t="s">
        <v>184</v>
      </c>
      <c r="G132" t="s">
        <v>141</v>
      </c>
      <c r="H132" t="s">
        <v>111</v>
      </c>
      <c r="I132" t="str">
        <f t="shared" si="12"/>
        <v>C2</v>
      </c>
      <c r="J132" t="str">
        <f>VLOOKUP(I132,'[1]REF - Interface Cards'!$F$2:$G$11,2,FALSE)</f>
        <v>CB8</v>
      </c>
      <c r="K132">
        <f t="shared" si="13"/>
        <v>1</v>
      </c>
      <c r="L132" t="s">
        <v>185</v>
      </c>
      <c r="M132">
        <v>16</v>
      </c>
      <c r="N132">
        <v>13</v>
      </c>
      <c r="O132" t="s">
        <v>151</v>
      </c>
      <c r="R132" t="s">
        <v>142</v>
      </c>
      <c r="S132" t="s">
        <v>309</v>
      </c>
      <c r="V132" t="b">
        <v>0</v>
      </c>
      <c r="W132" t="str">
        <f t="shared" si="14"/>
        <v>AI11:13</v>
      </c>
      <c r="X132" t="str">
        <f ca="1">IFERROR(__xludf.DUMMYFUNCTION("VLOOKUP($D119,IMPORTRANGE(""1F5N2lheBqU_ssv2fEg7XSiyl0_Jtf24RQubw3IWp7fc"",""'LC-2 BOM'!C2:AF1000""),X$1,FALSE)"),"05C360")</f>
        <v>05C360</v>
      </c>
      <c r="Y132" t="str">
        <f ca="1">IFERROR(__xludf.DUMMYFUNCTION("VLOOKUP($D181,IMPORTRANGE(""1F5N2lheBqU_ssv2fEg7XSiyl0_Jtf24RQubw3IWp7fc"",""'LC-2 BOM'!C2:AF900""),Y$1,FALSE)"),"Pressure Transducer")</f>
        <v>Pressure Transducer</v>
      </c>
      <c r="Z132" t="str">
        <f ca="1">IFERROR(__xludf.DUMMYFUNCTION("VLOOKUP($D181,IMPORTRANGE(""1F5N2lheBqU_ssv2fEg7XSiyl0_Jtf24RQubw3IWp7fc"",""'LC-2 BOM'!C2:AF900""),Y$1,FALSE)"),"Pressure Transducer")</f>
        <v>Pressure Transducer</v>
      </c>
      <c r="AA132" t="str">
        <f ca="1">IFERROR(__xludf.DUMMYFUNCTION("VLOOKUP($D181,IMPORTRANGE(""1F5N2lheBqU_ssv2fEg7XSiyl0_Jtf24RQubw3IWp7fc"",""'LC-2 BOM'!C2:AF900""),Y$1,FALSE)"),"Pressure Transducer")</f>
        <v>Pressure Transducer</v>
      </c>
      <c r="AB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C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D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E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F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G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H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I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J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K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L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M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N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O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P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Q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R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S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T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U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V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W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X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Y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Z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BA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</row>
    <row r="133" spans="1:53" ht="13" x14ac:dyDescent="0.15">
      <c r="A133" t="str">
        <f t="shared" si="15"/>
        <v>LOX-LS1-PRS-Ps-413</v>
      </c>
      <c r="B133">
        <v>413</v>
      </c>
      <c r="C133" t="s">
        <v>343</v>
      </c>
      <c r="D133" t="s">
        <v>344</v>
      </c>
      <c r="E133" t="s">
        <v>148</v>
      </c>
      <c r="F133" t="s">
        <v>184</v>
      </c>
      <c r="G133" t="s">
        <v>141</v>
      </c>
      <c r="H133" t="s">
        <v>111</v>
      </c>
      <c r="I133" t="str">
        <f t="shared" si="12"/>
        <v>C2</v>
      </c>
      <c r="J133" t="str">
        <f>VLOOKUP(I133,'[1]REF - Interface Cards'!$F$2:$G$11,2,FALSE)</f>
        <v>CB8</v>
      </c>
      <c r="K133">
        <f t="shared" si="13"/>
        <v>1</v>
      </c>
      <c r="L133" t="s">
        <v>185</v>
      </c>
      <c r="M133">
        <v>15</v>
      </c>
      <c r="N133">
        <v>12</v>
      </c>
      <c r="O133" t="s">
        <v>151</v>
      </c>
      <c r="R133" t="s">
        <v>142</v>
      </c>
      <c r="S133" t="s">
        <v>309</v>
      </c>
      <c r="V133" t="b">
        <v>0</v>
      </c>
      <c r="W133" t="str">
        <f t="shared" si="14"/>
        <v>AI11:12</v>
      </c>
      <c r="X133" t="str">
        <f ca="1">IFERROR(__xludf.DUMMYFUNCTION("VLOOKUP($D119,IMPORTRANGE(""1F5N2lheBqU_ssv2fEg7XSiyl0_Jtf24RQubw3IWp7fc"",""'LC-2 BOM'!C2:AF1000""),X$1,FALSE)"),"05C360")</f>
        <v>05C360</v>
      </c>
      <c r="Y133" t="str">
        <f ca="1">IFERROR(__xludf.DUMMYFUNCTION("VLOOKUP($D180,IMPORTRANGE(""1F5N2lheBqU_ssv2fEg7XSiyl0_Jtf24RQubw3IWp7fc"",""'LC-2 BOM'!C2:AF900""),Y$1,FALSE)"),"Pressure Transducer")</f>
        <v>Pressure Transducer</v>
      </c>
      <c r="Z133" t="str">
        <f ca="1">IFERROR(__xludf.DUMMYFUNCTION("VLOOKUP($D180,IMPORTRANGE(""1F5N2lheBqU_ssv2fEg7XSiyl0_Jtf24RQubw3IWp7fc"",""'LC-2 BOM'!C2:AF900""),Y$1,FALSE)"),"Pressure Transducer")</f>
        <v>Pressure Transducer</v>
      </c>
      <c r="AA133" t="str">
        <f ca="1">IFERROR(__xludf.DUMMYFUNCTION("VLOOKUP($D180,IMPORTRANGE(""1F5N2lheBqU_ssv2fEg7XSiyl0_Jtf24RQubw3IWp7fc"",""'LC-2 BOM'!C2:AF900""),Y$1,FALSE)"),"Pressure Transducer")</f>
        <v>Pressure Transducer</v>
      </c>
      <c r="AB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C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D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E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F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G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H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I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J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K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L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M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N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O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P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Q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R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S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T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U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V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W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X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Y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Z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BA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</row>
    <row r="134" spans="1:53" ht="13" x14ac:dyDescent="0.15">
      <c r="A134" t="str">
        <f t="shared" si="15"/>
        <v>LOX-LS1-RTD-Ts-408</v>
      </c>
      <c r="B134">
        <v>408</v>
      </c>
      <c r="C134" t="s">
        <v>345</v>
      </c>
      <c r="D134" t="s">
        <v>346</v>
      </c>
      <c r="E134" t="s">
        <v>148</v>
      </c>
      <c r="F134" t="s">
        <v>184</v>
      </c>
      <c r="G134" t="s">
        <v>45</v>
      </c>
      <c r="H134" t="s">
        <v>312</v>
      </c>
      <c r="I134" t="str">
        <f t="shared" si="12"/>
        <v>C2</v>
      </c>
      <c r="J134" t="str">
        <f>VLOOKUP(I134,'[1]REF - Interface Cards'!$F$2:$G$11,2,FALSE)</f>
        <v>CB8</v>
      </c>
      <c r="K134">
        <f t="shared" si="13"/>
        <v>5</v>
      </c>
      <c r="L134" t="s">
        <v>313</v>
      </c>
      <c r="M134" t="s">
        <v>347</v>
      </c>
      <c r="N134" t="s">
        <v>348</v>
      </c>
      <c r="O134" t="s">
        <v>151</v>
      </c>
      <c r="R134" t="s">
        <v>316</v>
      </c>
      <c r="S134" t="s">
        <v>317</v>
      </c>
      <c r="V134" t="b">
        <v>0</v>
      </c>
      <c r="W134" t="str">
        <f t="shared" si="14"/>
        <v>RTD5:EX3+,RTD3+,RTD3-,COM3</v>
      </c>
      <c r="X134" t="str">
        <f ca="1">IFERROR(__xludf.DUMMYFUNCTION("VLOOKUP($D119,IMPORTRANGE(""1F5N2lheBqU_ssv2fEg7XSiyl0_Jtf24RQubw3IWp7fc"",""'LC-2 BOM'!C2:AF1000""),X$1,FALSE)"),"05C360")</f>
        <v>05C360</v>
      </c>
      <c r="Y134" t="str">
        <f ca="1">IFERROR(__xludf.DUMMYFUNCTION("VLOOKUP($D251,IMPORTRANGE(""1zGeY54V42y3h6ga3LEauokEcjIAfHuNXKCYKLfLWtMI"",""'LC-2 BOM'!C2:AF900""),Y$1,FALSE)"),"Sensor, Temperature")</f>
        <v>Sensor, Temperature</v>
      </c>
      <c r="Z134" t="str">
        <f ca="1">IFERROR(__xludf.DUMMYFUNCTION("VLOOKUP($D251,IMPORTRANGE(""1zGeY54V42y3h6ga3LEauokEcjIAfHuNXKCYKLfLWtMI"",""'LC-2 BOM'!C2:AF900""),Y$1,FALSE)"),"Sensor, Temperature")</f>
        <v>Sensor, Temperature</v>
      </c>
      <c r="AA134" t="str">
        <f ca="1">IFERROR(__xludf.DUMMYFUNCTION("VLOOKUP($D251,IMPORTRANGE(""1zGeY54V42y3h6ga3LEauokEcjIAfHuNXKCYKLfLWtMI"",""'LC-2 BOM'!C2:AF900""),Y$1,FALSE)"),"Sensor, Temperature")</f>
        <v>Sensor, Temperature</v>
      </c>
      <c r="AB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C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D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E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F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G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H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I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J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K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L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M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N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O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P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Q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R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S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T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U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V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W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X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Y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Z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BA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</row>
    <row r="135" spans="1:53" ht="13" x14ac:dyDescent="0.15">
      <c r="A135" t="str">
        <f t="shared" si="15"/>
        <v>LOX-LS1-RTD-Ts-409</v>
      </c>
      <c r="B135">
        <v>409</v>
      </c>
      <c r="C135" t="s">
        <v>349</v>
      </c>
      <c r="D135" t="s">
        <v>350</v>
      </c>
      <c r="E135" t="s">
        <v>148</v>
      </c>
      <c r="F135" t="s">
        <v>184</v>
      </c>
      <c r="G135" t="s">
        <v>45</v>
      </c>
      <c r="H135" t="s">
        <v>312</v>
      </c>
      <c r="I135" t="str">
        <f t="shared" si="12"/>
        <v>C2</v>
      </c>
      <c r="J135" t="str">
        <f>VLOOKUP(I135,'[1]REF - Interface Cards'!$F$2:$G$11,2,FALSE)</f>
        <v>CB8</v>
      </c>
      <c r="K135">
        <f t="shared" si="13"/>
        <v>5</v>
      </c>
      <c r="L135" t="s">
        <v>313</v>
      </c>
      <c r="M135" t="s">
        <v>351</v>
      </c>
      <c r="N135" t="s">
        <v>352</v>
      </c>
      <c r="O135" t="s">
        <v>151</v>
      </c>
      <c r="R135" t="s">
        <v>316</v>
      </c>
      <c r="S135" t="s">
        <v>317</v>
      </c>
      <c r="V135" t="b">
        <v>0</v>
      </c>
      <c r="W135" t="str">
        <f t="shared" si="14"/>
        <v>RTD5:EX4+,RTD4+,RTD4-,COM4</v>
      </c>
      <c r="X135" t="str">
        <f ca="1">IFERROR(__xludf.DUMMYFUNCTION("VLOOKUP($D119,IMPORTRANGE(""1F5N2lheBqU_ssv2fEg7XSiyl0_Jtf24RQubw3IWp7fc"",""'LC-2 BOM'!C2:AF1000""),X$1,FALSE)"),"05C360")</f>
        <v>05C360</v>
      </c>
      <c r="Y135" t="str">
        <f ca="1">IFERROR(__xludf.DUMMYFUNCTION("VLOOKUP($D252,IMPORTRANGE(""1F5N2lheBqU_ssv2fEg7XSiyl0_Jtf24RQubw3IWp7fc"",""'LC-2 BOM'!C2:AF900""),Y$1,FALSE)"),"Sensor, Temperature")</f>
        <v>Sensor, Temperature</v>
      </c>
      <c r="Z135" t="str">
        <f ca="1">IFERROR(__xludf.DUMMYFUNCTION("VLOOKUP($D252,IMPORTRANGE(""1F5N2lheBqU_ssv2fEg7XSiyl0_Jtf24RQubw3IWp7fc"",""'LC-2 BOM'!C2:AF900""),Y$1,FALSE)"),"Sensor, Temperature")</f>
        <v>Sensor, Temperature</v>
      </c>
      <c r="AA135" t="str">
        <f ca="1">IFERROR(__xludf.DUMMYFUNCTION("VLOOKUP($D252,IMPORTRANGE(""1F5N2lheBqU_ssv2fEg7XSiyl0_Jtf24RQubw3IWp7fc"",""'LC-2 BOM'!C2:AF900""),Y$1,FALSE)"),"Sensor, Temperature")</f>
        <v>Sensor, Temperature</v>
      </c>
      <c r="AB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C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D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E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F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G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H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I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J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K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L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M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N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O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P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Q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R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S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T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U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V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W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X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Y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Z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BA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</row>
    <row r="136" spans="1:53" ht="13" x14ac:dyDescent="0.15">
      <c r="A136" t="str">
        <f t="shared" si="15"/>
        <v>LOX-LS1-RTD-Ts-410</v>
      </c>
      <c r="B136">
        <v>410</v>
      </c>
      <c r="C136" t="s">
        <v>326</v>
      </c>
      <c r="D136" t="s">
        <v>353</v>
      </c>
      <c r="E136" t="s">
        <v>148</v>
      </c>
      <c r="F136" t="s">
        <v>184</v>
      </c>
      <c r="G136" t="s">
        <v>45</v>
      </c>
      <c r="H136" t="s">
        <v>312</v>
      </c>
      <c r="I136" t="str">
        <f t="shared" si="12"/>
        <v>C2</v>
      </c>
      <c r="J136" t="str">
        <f>VLOOKUP(I136,'[1]REF - Interface Cards'!$F$2:$G$11,2,FALSE)</f>
        <v>CB8</v>
      </c>
      <c r="K136">
        <f t="shared" si="13"/>
        <v>5</v>
      </c>
      <c r="L136" t="s">
        <v>313</v>
      </c>
      <c r="M136" t="s">
        <v>354</v>
      </c>
      <c r="N136" t="s">
        <v>355</v>
      </c>
      <c r="O136" t="s">
        <v>151</v>
      </c>
      <c r="R136" t="s">
        <v>316</v>
      </c>
      <c r="S136" t="s">
        <v>317</v>
      </c>
      <c r="V136" t="b">
        <v>0</v>
      </c>
      <c r="W136" t="str">
        <f t="shared" si="14"/>
        <v>RTD5:EX5+,RTD5+,RTD5-,COM5</v>
      </c>
      <c r="X136" t="str">
        <f ca="1">IFERROR(__xludf.DUMMYFUNCTION("VLOOKUP($D119,IMPORTRANGE(""1F5N2lheBqU_ssv2fEg7XSiyl0_Jtf24RQubw3IWp7fc"",""'LC-2 BOM'!C2:AF1000""),X$1,FALSE)"),"05C360")</f>
        <v>05C360</v>
      </c>
      <c r="Y136" t="str">
        <f ca="1">IFERROR(__xludf.DUMMYFUNCTION("VLOOKUP($D253,IMPORTRANGE(""1F5N2lheBqU_ssv2fEg7XSiyl0_Jtf24RQubw3IWp7fc"",""'LC-2 BOM'!C2:AF900""),Y$1,FALSE)"),"Sensor, Temperature")</f>
        <v>Sensor, Temperature</v>
      </c>
      <c r="Z136" t="str">
        <f ca="1">IFERROR(__xludf.DUMMYFUNCTION("VLOOKUP($D253,IMPORTRANGE(""1F5N2lheBqU_ssv2fEg7XSiyl0_Jtf24RQubw3IWp7fc"",""'LC-2 BOM'!C2:AF900""),Y$1,FALSE)"),"Sensor, Temperature")</f>
        <v>Sensor, Temperature</v>
      </c>
      <c r="AA136" t="str">
        <f ca="1">IFERROR(__xludf.DUMMYFUNCTION("VLOOKUP($D253,IMPORTRANGE(""1F5N2lheBqU_ssv2fEg7XSiyl0_Jtf24RQubw3IWp7fc"",""'LC-2 BOM'!C2:AF900""),Y$1,FALSE)"),"Sensor, Temperature")</f>
        <v>Sensor, Temperature</v>
      </c>
      <c r="AB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C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D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E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F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G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H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I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J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K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L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M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N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O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P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Q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R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S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T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U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V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W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X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Y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Z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BA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</row>
    <row r="137" spans="1:53" ht="13" x14ac:dyDescent="0.15">
      <c r="A137" t="str">
        <f t="shared" si="15"/>
        <v>LOX-LS1-PRS-Ps-415</v>
      </c>
      <c r="B137">
        <v>415</v>
      </c>
      <c r="C137" t="s">
        <v>356</v>
      </c>
      <c r="D137" t="s">
        <v>357</v>
      </c>
      <c r="E137" t="s">
        <v>148</v>
      </c>
      <c r="F137" t="s">
        <v>184</v>
      </c>
      <c r="G137" t="s">
        <v>141</v>
      </c>
      <c r="H137" t="s">
        <v>111</v>
      </c>
      <c r="I137" t="str">
        <f t="shared" si="12"/>
        <v>C2</v>
      </c>
      <c r="J137" t="str">
        <f>VLOOKUP(I137,'[1]REF - Interface Cards'!$F$2:$G$11,2,FALSE)</f>
        <v>CB8</v>
      </c>
      <c r="K137">
        <f t="shared" si="13"/>
        <v>1</v>
      </c>
      <c r="L137" t="s">
        <v>185</v>
      </c>
      <c r="M137">
        <v>17</v>
      </c>
      <c r="N137">
        <v>14</v>
      </c>
      <c r="O137" t="s">
        <v>151</v>
      </c>
      <c r="R137" t="s">
        <v>142</v>
      </c>
      <c r="S137" t="s">
        <v>309</v>
      </c>
      <c r="V137" t="b">
        <v>0</v>
      </c>
      <c r="W137" t="str">
        <f t="shared" si="14"/>
        <v>AI11:14</v>
      </c>
      <c r="X137" t="str">
        <f ca="1">IFERROR(__xludf.DUMMYFUNCTION("VLOOKUP($D119,IMPORTRANGE(""1F5N2lheBqU_ssv2fEg7XSiyl0_Jtf24RQubw3IWp7fc"",""'LC-2 BOM'!C2:AF1000""),X$1,FALSE)"),"05C360")</f>
        <v>05C360</v>
      </c>
      <c r="Y137" t="str">
        <f ca="1">IFERROR(__xludf.DUMMYFUNCTION("VLOOKUP($D182,IMPORTRANGE(""1F5N2lheBqU_ssv2fEg7XSiyl0_Jtf24RQubw3IWp7fc"",""'LC-2 BOM'!C2:AF900""),Y$1,FALSE)"),"Pressure Transducer")</f>
        <v>Pressure Transducer</v>
      </c>
      <c r="Z137" t="str">
        <f ca="1">IFERROR(__xludf.DUMMYFUNCTION("VLOOKUP($D182,IMPORTRANGE(""1F5N2lheBqU_ssv2fEg7XSiyl0_Jtf24RQubw3IWp7fc"",""'LC-2 BOM'!C2:AF900""),Y$1,FALSE)"),"Pressure Transducer")</f>
        <v>Pressure Transducer</v>
      </c>
      <c r="AA137" t="str">
        <f ca="1">IFERROR(__xludf.DUMMYFUNCTION("VLOOKUP($D182,IMPORTRANGE(""1F5N2lheBqU_ssv2fEg7XSiyl0_Jtf24RQubw3IWp7fc"",""'LC-2 BOM'!C2:AF900""),Y$1,FALSE)"),"Pressure Transducer")</f>
        <v>Pressure Transducer</v>
      </c>
      <c r="AB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C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D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E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F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G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H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I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J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K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L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M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N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O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P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Q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R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S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T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U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V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W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X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Y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Z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BA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</row>
    <row r="138" spans="1:53" ht="13" x14ac:dyDescent="0.15">
      <c r="A138" t="str">
        <f t="shared" si="15"/>
        <v>LOX-LT1-PRS-Ps-456</v>
      </c>
      <c r="B138">
        <v>456</v>
      </c>
      <c r="C138" t="s">
        <v>358</v>
      </c>
      <c r="D138" t="s">
        <v>359</v>
      </c>
      <c r="E138" t="s">
        <v>148</v>
      </c>
      <c r="F138" t="s">
        <v>158</v>
      </c>
      <c r="G138" t="s">
        <v>141</v>
      </c>
      <c r="H138" t="s">
        <v>111</v>
      </c>
      <c r="I138" t="str">
        <f t="shared" si="12"/>
        <v>C2</v>
      </c>
      <c r="J138" t="str">
        <f>VLOOKUP(I138,'[1]REF - Interface Cards'!$F$2:$G$11,2,FALSE)</f>
        <v>CB8</v>
      </c>
      <c r="K138">
        <f t="shared" si="13"/>
        <v>7</v>
      </c>
      <c r="L138" t="s">
        <v>360</v>
      </c>
      <c r="M138">
        <v>1</v>
      </c>
      <c r="N138" t="s">
        <v>55</v>
      </c>
      <c r="O138" t="s">
        <v>151</v>
      </c>
      <c r="P138" t="s">
        <v>158</v>
      </c>
      <c r="R138" t="s">
        <v>142</v>
      </c>
      <c r="S138" t="s">
        <v>143</v>
      </c>
      <c r="V138" t="b">
        <v>0</v>
      </c>
      <c r="W138" t="str">
        <f t="shared" si="14"/>
        <v>AI14:00</v>
      </c>
      <c r="X138" t="str">
        <f ca="1">IFERROR(__xludf.DUMMYFUNCTION("VLOOKUP($D119,IMPORTRANGE(""1F5N2lheBqU_ssv2fEg7XSiyl0_Jtf24RQubw3IWp7fc"",""'LC-2 BOM'!C2:AF1000""),X$1,FALSE)"),"05C360")</f>
        <v>05C360</v>
      </c>
      <c r="Y138" t="str">
        <f ca="1">IFERROR(__xludf.DUMMYFUNCTION("VLOOKUP($D274,IMPORTRANGE(""1F5N2lheBqU_ssv2fEg7XSiyl0_Jtf24RQubw3IWp7fc"",""'LC-2 BOM'!C2:AF900""),Y$1,FALSE)"),"Pressure Transducer")</f>
        <v>Pressure Transducer</v>
      </c>
      <c r="Z138" t="str">
        <f ca="1">IFERROR(__xludf.DUMMYFUNCTION("VLOOKUP($D274,IMPORTRANGE(""1F5N2lheBqU_ssv2fEg7XSiyl0_Jtf24RQubw3IWp7fc"",""'LC-2 BOM'!C2:AF900""),Y$1,FALSE)"),"Pressure Transducer")</f>
        <v>Pressure Transducer</v>
      </c>
      <c r="AA138" t="str">
        <f ca="1">IFERROR(__xludf.DUMMYFUNCTION("VLOOKUP($D274,IMPORTRANGE(""1F5N2lheBqU_ssv2fEg7XSiyl0_Jtf24RQubw3IWp7fc"",""'LC-2 BOM'!C2:AF900""),Y$1,FALSE)"),"Pressure Transducer")</f>
        <v>Pressure Transducer</v>
      </c>
      <c r="AB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C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D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E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F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G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H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I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J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K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L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M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N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O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P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Q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R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S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T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U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V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W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X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Y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Z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BA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</row>
    <row r="139" spans="1:53" ht="13" x14ac:dyDescent="0.15">
      <c r="A139" t="str">
        <f t="shared" si="15"/>
        <v>LOX-LT2-PRS-Ps-457</v>
      </c>
      <c r="B139">
        <v>457</v>
      </c>
      <c r="C139" t="s">
        <v>361</v>
      </c>
      <c r="D139" t="s">
        <v>362</v>
      </c>
      <c r="E139" t="s">
        <v>148</v>
      </c>
      <c r="F139" t="s">
        <v>149</v>
      </c>
      <c r="G139" t="s">
        <v>141</v>
      </c>
      <c r="H139" t="s">
        <v>111</v>
      </c>
      <c r="I139" t="str">
        <f t="shared" si="12"/>
        <v>C2</v>
      </c>
      <c r="J139" t="str">
        <f>VLOOKUP(I139,'[1]REF - Interface Cards'!$F$2:$G$11,2,FALSE)</f>
        <v>CB8</v>
      </c>
      <c r="K139">
        <f t="shared" si="13"/>
        <v>7</v>
      </c>
      <c r="L139" t="s">
        <v>360</v>
      </c>
      <c r="M139">
        <v>2</v>
      </c>
      <c r="N139" t="s">
        <v>68</v>
      </c>
      <c r="O139" t="s">
        <v>151</v>
      </c>
      <c r="P139" t="s">
        <v>149</v>
      </c>
      <c r="R139" t="s">
        <v>142</v>
      </c>
      <c r="S139" t="s">
        <v>143</v>
      </c>
      <c r="V139" t="b">
        <v>0</v>
      </c>
      <c r="W139" t="str">
        <f t="shared" si="14"/>
        <v>AI14:01</v>
      </c>
      <c r="X139" t="str">
        <f ca="1">IFERROR(__xludf.DUMMYFUNCTION("VLOOKUP($D119,IMPORTRANGE(""1F5N2lheBqU_ssv2fEg7XSiyl0_Jtf24RQubw3IWp7fc"",""'LC-2 BOM'!C2:AF1000""),X$1,FALSE)"),"05C360")</f>
        <v>05C360</v>
      </c>
      <c r="Y139" t="str">
        <f ca="1">IFERROR(__xludf.DUMMYFUNCTION("VLOOKUP($D275,IMPORTRANGE(""1F5N2lheBqU_ssv2fEg7XSiyl0_Jtf24RQubw3IWp7fc"",""'LC-2 BOM'!C2:AF900""),Y$1,FALSE)"),"Pressure Transducer")</f>
        <v>Pressure Transducer</v>
      </c>
      <c r="Z139" t="str">
        <f ca="1">IFERROR(__xludf.DUMMYFUNCTION("VLOOKUP($D275,IMPORTRANGE(""1F5N2lheBqU_ssv2fEg7XSiyl0_Jtf24RQubw3IWp7fc"",""'LC-2 BOM'!C2:AF900""),Y$1,FALSE)"),"Pressure Transducer")</f>
        <v>Pressure Transducer</v>
      </c>
      <c r="AA139" t="str">
        <f ca="1">IFERROR(__xludf.DUMMYFUNCTION("VLOOKUP($D275,IMPORTRANGE(""1F5N2lheBqU_ssv2fEg7XSiyl0_Jtf24RQubw3IWp7fc"",""'LC-2 BOM'!C2:AF900""),Y$1,FALSE)"),"Pressure Transducer")</f>
        <v>Pressure Transducer</v>
      </c>
      <c r="AB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C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D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E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F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G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H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I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J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K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L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M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N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O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P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Q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R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S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T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U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V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W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X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Y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Z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BA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</row>
    <row r="140" spans="1:53" ht="13" x14ac:dyDescent="0.15">
      <c r="A140" t="str">
        <f t="shared" si="15"/>
        <v>LOX-LS1-RTD-Ts-460</v>
      </c>
      <c r="B140">
        <v>460</v>
      </c>
      <c r="C140" t="s">
        <v>363</v>
      </c>
      <c r="D140" t="s">
        <v>364</v>
      </c>
      <c r="E140" t="s">
        <v>148</v>
      </c>
      <c r="F140" t="s">
        <v>184</v>
      </c>
      <c r="G140" t="s">
        <v>45</v>
      </c>
      <c r="H140" t="s">
        <v>312</v>
      </c>
      <c r="I140" t="str">
        <f t="shared" si="12"/>
        <v>C2</v>
      </c>
      <c r="J140" t="str">
        <f>VLOOKUP(I140,'[1]REF - Interface Cards'!$F$2:$G$11,2,FALSE)</f>
        <v>CB8</v>
      </c>
      <c r="K140">
        <f t="shared" si="13"/>
        <v>5</v>
      </c>
      <c r="L140" t="s">
        <v>313</v>
      </c>
      <c r="M140" t="s">
        <v>339</v>
      </c>
      <c r="N140" t="s">
        <v>340</v>
      </c>
      <c r="O140" t="s">
        <v>151</v>
      </c>
      <c r="P140" t="s">
        <v>151</v>
      </c>
      <c r="R140" t="s">
        <v>316</v>
      </c>
      <c r="S140" t="s">
        <v>317</v>
      </c>
      <c r="V140" t="b">
        <v>0</v>
      </c>
      <c r="W140" t="str">
        <f t="shared" si="14"/>
        <v>RTD5:EX6+,RTD6+,RTD6-,COM6</v>
      </c>
      <c r="X140" t="str">
        <f ca="1">IFERROR(__xludf.DUMMYFUNCTION("VLOOKUP($D119,IMPORTRANGE(""1F5N2lheBqU_ssv2fEg7XSiyl0_Jtf24RQubw3IWp7fc"",""'LC-2 BOM'!C2:AF1000""),X$1,FALSE)"),"05C360")</f>
        <v>05C360</v>
      </c>
      <c r="Y140" t="str">
        <f ca="1">IFERROR(__xludf.DUMMYFUNCTION("VLOOKUP($D254,IMPORTRANGE(""1zGeY54V42y3h6ga3LEauokEcjIAfHuNXKCYKLfLWtMI"",""'LC-2 BOM'!C2:AF900""),Y$1,FALSE)"),"Sensor, Level")</f>
        <v>Sensor, Level</v>
      </c>
      <c r="Z140" t="str">
        <f ca="1">IFERROR(__xludf.DUMMYFUNCTION("VLOOKUP($D254,IMPORTRANGE(""1zGeY54V42y3h6ga3LEauokEcjIAfHuNXKCYKLfLWtMI"",""'LC-2 BOM'!C2:AF900""),Y$1,FALSE)"),"Sensor, Level")</f>
        <v>Sensor, Level</v>
      </c>
      <c r="AA140" t="str">
        <f ca="1">IFERROR(__xludf.DUMMYFUNCTION("VLOOKUP($D254,IMPORTRANGE(""1zGeY54V42y3h6ga3LEauokEcjIAfHuNXKCYKLfLWtMI"",""'LC-2 BOM'!C2:AF900""),Y$1,FALSE)"),"Sensor, Level")</f>
        <v>Sensor, Level</v>
      </c>
      <c r="AB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C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D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E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F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G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H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I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J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K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L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M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N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O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P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Q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R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S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T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U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V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W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X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Y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Z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BA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</row>
    <row r="141" spans="1:53" ht="13" x14ac:dyDescent="0.15">
      <c r="A141" t="str">
        <f t="shared" si="15"/>
        <v>LOX-LT1-LEV-LVL-458</v>
      </c>
      <c r="B141">
        <v>458</v>
      </c>
      <c r="C141" t="s">
        <v>365</v>
      </c>
      <c r="D141" t="s">
        <v>364</v>
      </c>
      <c r="E141" t="s">
        <v>148</v>
      </c>
      <c r="F141" t="s">
        <v>158</v>
      </c>
      <c r="G141" t="s">
        <v>366</v>
      </c>
      <c r="H141" t="s">
        <v>111</v>
      </c>
      <c r="I141" t="str">
        <f t="shared" si="12"/>
        <v>C2</v>
      </c>
      <c r="J141" t="str">
        <f>VLOOKUP(I141,'[1]REF - Interface Cards'!$F$2:$G$11,2,FALSE)</f>
        <v>CB8</v>
      </c>
      <c r="K141">
        <f t="shared" si="13"/>
        <v>7</v>
      </c>
      <c r="L141" t="s">
        <v>360</v>
      </c>
      <c r="M141">
        <v>3</v>
      </c>
      <c r="N141" t="s">
        <v>72</v>
      </c>
      <c r="O141" t="s">
        <v>151</v>
      </c>
      <c r="P141" t="s">
        <v>158</v>
      </c>
      <c r="R141" t="s">
        <v>367</v>
      </c>
      <c r="V141" t="b">
        <v>0</v>
      </c>
      <c r="W141" t="str">
        <f t="shared" si="14"/>
        <v>AI14:02</v>
      </c>
      <c r="X141" t="str">
        <f ca="1">IFERROR(__xludf.DUMMYFUNCTION("VLOOKUP($D119,IMPORTRANGE(""1F5N2lheBqU_ssv2fEg7XSiyl0_Jtf24RQubw3IWp7fc"",""'LC-2 BOM'!C2:AF1000""),X$1,FALSE)"),"05C360")</f>
        <v>05C360</v>
      </c>
      <c r="Y141" t="str">
        <f ca="1">IFERROR(__xludf.DUMMYFUNCTION("VLOOKUP($D276,IMPORTRANGE(""1F5N2lheBqU_ssv2fEg7XSiyl0_Jtf24RQubw3IWp7fc"",""'LC-2 BOM'!C2:AF900""),Y$1,FALSE)"),"Sensor, Level")</f>
        <v>Sensor, Level</v>
      </c>
      <c r="Z141" t="str">
        <f ca="1">IFERROR(__xludf.DUMMYFUNCTION("VLOOKUP($D276,IMPORTRANGE(""1F5N2lheBqU_ssv2fEg7XSiyl0_Jtf24RQubw3IWp7fc"",""'LC-2 BOM'!C2:AF900""),Y$1,FALSE)"),"Sensor, Level")</f>
        <v>Sensor, Level</v>
      </c>
      <c r="AA141" t="str">
        <f ca="1">IFERROR(__xludf.DUMMYFUNCTION("VLOOKUP($D276,IMPORTRANGE(""1F5N2lheBqU_ssv2fEg7XSiyl0_Jtf24RQubw3IWp7fc"",""'LC-2 BOM'!C2:AF900""),Y$1,FALSE)"),"Sensor, Level")</f>
        <v>Sensor, Level</v>
      </c>
      <c r="AB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C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D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E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F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G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H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I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J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K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L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M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N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O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P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Q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R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S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T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U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V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W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X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Y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Z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BA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</row>
    <row r="142" spans="1:53" ht="13" x14ac:dyDescent="0.15">
      <c r="A142" t="str">
        <f t="shared" si="15"/>
        <v>LOX-LS2-RTD-Ts-461</v>
      </c>
      <c r="B142">
        <v>461</v>
      </c>
      <c r="C142" t="s">
        <v>368</v>
      </c>
      <c r="D142" t="s">
        <v>369</v>
      </c>
      <c r="E142" t="s">
        <v>148</v>
      </c>
      <c r="F142" t="s">
        <v>370</v>
      </c>
      <c r="G142" t="s">
        <v>45</v>
      </c>
      <c r="H142" t="s">
        <v>312</v>
      </c>
      <c r="I142" t="str">
        <f t="shared" si="12"/>
        <v>C2</v>
      </c>
      <c r="J142" t="str">
        <f>VLOOKUP(I142,'[1]REF - Interface Cards'!$F$2:$G$11,2,FALSE)</f>
        <v>CB8</v>
      </c>
      <c r="K142">
        <f t="shared" si="13"/>
        <v>5</v>
      </c>
      <c r="L142" t="s">
        <v>313</v>
      </c>
      <c r="M142" t="s">
        <v>371</v>
      </c>
      <c r="N142" t="s">
        <v>372</v>
      </c>
      <c r="O142" t="s">
        <v>151</v>
      </c>
      <c r="P142" t="s">
        <v>151</v>
      </c>
      <c r="R142" t="s">
        <v>316</v>
      </c>
      <c r="S142" t="s">
        <v>317</v>
      </c>
      <c r="V142" t="b">
        <v>0</v>
      </c>
      <c r="W142" t="str">
        <f t="shared" si="14"/>
        <v>RTD5:EX7+,RTD7+,RTD7-,COM7</v>
      </c>
      <c r="X142" t="str">
        <f ca="1">IFERROR(__xludf.DUMMYFUNCTION("VLOOKUP($D119,IMPORTRANGE(""1F5N2lheBqU_ssv2fEg7XSiyl0_Jtf24RQubw3IWp7fc"",""'LC-2 BOM'!C2:AF1000""),X$1,FALSE)"),"05C360")</f>
        <v>05C360</v>
      </c>
      <c r="Y142" t="str">
        <f ca="1">IFERROR(__xludf.DUMMYFUNCTION("VLOOKUP($D255,IMPORTRANGE(""1F5N2lheBqU_ssv2fEg7XSiyl0_Jtf24RQubw3IWp7fc"",""'LC-2 BOM'!C2:AF900""),Y$1,FALSE)"),"Sensor, Level")</f>
        <v>Sensor, Level</v>
      </c>
      <c r="Z142" t="str">
        <f ca="1">IFERROR(__xludf.DUMMYFUNCTION("VLOOKUP($D255,IMPORTRANGE(""1F5N2lheBqU_ssv2fEg7XSiyl0_Jtf24RQubw3IWp7fc"",""'LC-2 BOM'!C2:AF900""),Y$1,FALSE)"),"Sensor, Level")</f>
        <v>Sensor, Level</v>
      </c>
      <c r="AA142" t="str">
        <f ca="1">IFERROR(__xludf.DUMMYFUNCTION("VLOOKUP($D255,IMPORTRANGE(""1F5N2lheBqU_ssv2fEg7XSiyl0_Jtf24RQubw3IWp7fc"",""'LC-2 BOM'!C2:AF900""),Y$1,FALSE)"),"Sensor, Level")</f>
        <v>Sensor, Level</v>
      </c>
      <c r="AB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C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D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E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F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G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H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I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J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K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L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M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N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O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P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Q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R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S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T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U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V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W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X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Y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Z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BA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</row>
    <row r="143" spans="1:53" ht="13" x14ac:dyDescent="0.15">
      <c r="A143" t="str">
        <f t="shared" si="15"/>
        <v>LOX-LT2-LEV-LVL-459</v>
      </c>
      <c r="B143">
        <v>459</v>
      </c>
      <c r="C143" t="s">
        <v>373</v>
      </c>
      <c r="D143" t="s">
        <v>369</v>
      </c>
      <c r="E143" t="s">
        <v>148</v>
      </c>
      <c r="F143" t="s">
        <v>149</v>
      </c>
      <c r="G143" t="s">
        <v>366</v>
      </c>
      <c r="H143" t="s">
        <v>111</v>
      </c>
      <c r="I143" t="str">
        <f t="shared" si="12"/>
        <v>C2</v>
      </c>
      <c r="J143" t="str">
        <f>VLOOKUP(I143,'[1]REF - Interface Cards'!$F$2:$G$11,2,FALSE)</f>
        <v>CB8</v>
      </c>
      <c r="K143">
        <f t="shared" si="13"/>
        <v>7</v>
      </c>
      <c r="L143" t="s">
        <v>360</v>
      </c>
      <c r="M143">
        <v>4</v>
      </c>
      <c r="N143" t="s">
        <v>77</v>
      </c>
      <c r="O143" t="s">
        <v>151</v>
      </c>
      <c r="P143" t="s">
        <v>149</v>
      </c>
      <c r="R143" t="s">
        <v>367</v>
      </c>
      <c r="V143" t="b">
        <v>0</v>
      </c>
      <c r="W143" t="str">
        <f t="shared" si="14"/>
        <v>AI14:03</v>
      </c>
      <c r="X143" t="str">
        <f ca="1">IFERROR(__xludf.DUMMYFUNCTION("VLOOKUP($D119,IMPORTRANGE(""1F5N2lheBqU_ssv2fEg7XSiyl0_Jtf24RQubw3IWp7fc"",""'LC-2 BOM'!C2:AF1000""),X$1,FALSE)"),"05C360")</f>
        <v>05C360</v>
      </c>
      <c r="Y143" t="str">
        <f ca="1">IFERROR(__xludf.DUMMYFUNCTION("VLOOKUP($D277,IMPORTRANGE(""1zGeY54V42y3h6ga3LEauokEcjIAfHuNXKCYKLfLWtMI"",""'LC-2 BOM'!C2:AF900""),Y$1,FALSE)"),"Sensor, Level")</f>
        <v>Sensor, Level</v>
      </c>
      <c r="Z143" t="str">
        <f ca="1">IFERROR(__xludf.DUMMYFUNCTION("VLOOKUP($D277,IMPORTRANGE(""1zGeY54V42y3h6ga3LEauokEcjIAfHuNXKCYKLfLWtMI"",""'LC-2 BOM'!C2:AF900""),Y$1,FALSE)"),"Sensor, Level")</f>
        <v>Sensor, Level</v>
      </c>
      <c r="AA143" t="str">
        <f ca="1">IFERROR(__xludf.DUMMYFUNCTION("VLOOKUP($D277,IMPORTRANGE(""1zGeY54V42y3h6ga3LEauokEcjIAfHuNXKCYKLfLWtMI"",""'LC-2 BOM'!C2:AF900""),Y$1,FALSE)"),"Sensor, Level")</f>
        <v>Sensor, Level</v>
      </c>
      <c r="AB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C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D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E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F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G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H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I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J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K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L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M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N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O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P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Q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R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S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T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U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V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W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X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Y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Z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BA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</row>
    <row r="144" spans="1:53" ht="13" x14ac:dyDescent="0.15">
      <c r="A144" t="str">
        <f t="shared" si="15"/>
        <v>LOX-LS1-PRS-Ps-416</v>
      </c>
      <c r="B144">
        <v>416</v>
      </c>
      <c r="C144" t="s">
        <v>341</v>
      </c>
      <c r="D144" t="s">
        <v>374</v>
      </c>
      <c r="E144" t="s">
        <v>148</v>
      </c>
      <c r="F144" t="s">
        <v>184</v>
      </c>
      <c r="G144" t="s">
        <v>141</v>
      </c>
      <c r="H144" t="s">
        <v>111</v>
      </c>
      <c r="I144" t="str">
        <f t="shared" si="12"/>
        <v>N2</v>
      </c>
      <c r="J144" t="str">
        <f>VLOOKUP(I144,'[1]REF - Interface Cards'!$F$2:$G$11,2,FALSE)</f>
        <v>CB3</v>
      </c>
      <c r="K144">
        <f t="shared" si="13"/>
        <v>3</v>
      </c>
      <c r="L144" t="s">
        <v>279</v>
      </c>
      <c r="M144">
        <v>18</v>
      </c>
      <c r="N144">
        <v>15</v>
      </c>
      <c r="O144" t="s">
        <v>151</v>
      </c>
      <c r="P144" t="s">
        <v>299</v>
      </c>
      <c r="Q144" t="s">
        <v>302</v>
      </c>
      <c r="R144" t="s">
        <v>142</v>
      </c>
      <c r="S144" t="s">
        <v>309</v>
      </c>
      <c r="V144" t="b">
        <v>0</v>
      </c>
      <c r="W144" t="str">
        <f t="shared" si="14"/>
        <v>AI4:15</v>
      </c>
      <c r="X144" t="str">
        <f ca="1">IFERROR(__xludf.DUMMYFUNCTION("VLOOKUP($D119,IMPORTRANGE(""1F5N2lheBqU_ssv2fEg7XSiyl0_Jtf24RQubw3IWp7fc"",""'LC-2 BOM'!C2:AF1000""),X$1,FALSE)"),"05C360")</f>
        <v>05C360</v>
      </c>
      <c r="Y144" t="str">
        <f ca="1">IFERROR(__xludf.DUMMYFUNCTION("VLOOKUP($D456,IMPORTRANGE(""1F5N2lheBqU_ssv2fEg7XSiyl0_Jtf24RQubw3IWp7fc"",""'LC-2 BOM'!C2:AF900""),Y$1,FALSE)"),"Pressure Transducer")</f>
        <v>Pressure Transducer</v>
      </c>
      <c r="Z144" t="str">
        <f ca="1">IFERROR(__xludf.DUMMYFUNCTION("VLOOKUP($D456,IMPORTRANGE(""1F5N2lheBqU_ssv2fEg7XSiyl0_Jtf24RQubw3IWp7fc"",""'LC-2 BOM'!C2:AF900""),Y$1,FALSE)"),"Pressure Transducer")</f>
        <v>Pressure Transducer</v>
      </c>
      <c r="AA144" t="str">
        <f ca="1">IFERROR(__xludf.DUMMYFUNCTION("VLOOKUP($D456,IMPORTRANGE(""1F5N2lheBqU_ssv2fEg7XSiyl0_Jtf24RQubw3IWp7fc"",""'LC-2 BOM'!C2:AF900""),Y$1,FALSE)"),"Pressure Transducer")</f>
        <v>Pressure Transducer</v>
      </c>
      <c r="AB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C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D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E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F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G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H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I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J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K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L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M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N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O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P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Q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R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S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T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U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V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W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X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Y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Z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BA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</row>
    <row r="145" spans="1:53" ht="13" x14ac:dyDescent="0.15">
      <c r="A145" t="str">
        <f t="shared" si="15"/>
        <v>LOX-LS1-RTD-Ts-411</v>
      </c>
      <c r="B145">
        <v>411</v>
      </c>
      <c r="C145" t="s">
        <v>375</v>
      </c>
      <c r="D145" t="s">
        <v>376</v>
      </c>
      <c r="E145" t="s">
        <v>148</v>
      </c>
      <c r="F145" t="s">
        <v>184</v>
      </c>
      <c r="G145" t="s">
        <v>45</v>
      </c>
      <c r="H145" t="s">
        <v>312</v>
      </c>
      <c r="I145" t="str">
        <f t="shared" si="12"/>
        <v>N2</v>
      </c>
      <c r="J145" t="str">
        <f>VLOOKUP(I145,'[1]REF - Interface Cards'!$F$2:$G$11,2,FALSE)</f>
        <v>CB3</v>
      </c>
      <c r="K145">
        <f t="shared" si="13"/>
        <v>4</v>
      </c>
      <c r="L145" t="s">
        <v>377</v>
      </c>
      <c r="M145" t="s">
        <v>322</v>
      </c>
      <c r="N145" t="s">
        <v>323</v>
      </c>
      <c r="O145" t="s">
        <v>277</v>
      </c>
      <c r="R145" t="s">
        <v>316</v>
      </c>
      <c r="S145" t="s">
        <v>317</v>
      </c>
      <c r="V145" t="b">
        <v>0</v>
      </c>
      <c r="W145" t="str">
        <f t="shared" si="14"/>
        <v>RTD2:EX1+,RTD1+,RTD1-,COM1</v>
      </c>
      <c r="X145" t="str">
        <f ca="1">IFERROR(__xludf.DUMMYFUNCTION("VLOOKUP($D119,IMPORTRANGE(""1F5N2lheBqU_ssv2fEg7XSiyl0_Jtf24RQubw3IWp7fc"",""'LC-2 BOM'!C2:AF1000""),X$1,FALSE)"),"05C360")</f>
        <v>05C360</v>
      </c>
      <c r="Y145" t="str">
        <f ca="1">IFERROR(__xludf.DUMMYFUNCTION("VLOOKUP($D468,IMPORTRANGE(""1F5N2lheBqU_ssv2fEg7XSiyl0_Jtf24RQubw3IWp7fc"",""'LC-2 BOM'!C2:AF900""),Y$1,FALSE)"),"Sensor, Temperature")</f>
        <v>Sensor, Temperature</v>
      </c>
      <c r="Z145" t="str">
        <f ca="1">IFERROR(__xludf.DUMMYFUNCTION("VLOOKUP($D468,IMPORTRANGE(""1F5N2lheBqU_ssv2fEg7XSiyl0_Jtf24RQubw3IWp7fc"",""'LC-2 BOM'!C2:AF900""),Y$1,FALSE)"),"Sensor, Temperature")</f>
        <v>Sensor, Temperature</v>
      </c>
      <c r="AA145" t="str">
        <f ca="1">IFERROR(__xludf.DUMMYFUNCTION("VLOOKUP($D468,IMPORTRANGE(""1F5N2lheBqU_ssv2fEg7XSiyl0_Jtf24RQubw3IWp7fc"",""'LC-2 BOM'!C2:AF900""),Y$1,FALSE)"),"Sensor, Temperature")</f>
        <v>Sensor, Temperature</v>
      </c>
      <c r="AB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C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D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E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F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G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H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I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J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K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L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M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N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O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P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Q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R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S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T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U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V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W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X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Y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Z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BA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</row>
    <row r="146" spans="1:53" ht="13" x14ac:dyDescent="0.15">
      <c r="A146" t="str">
        <f t="shared" si="15"/>
        <v>LOX-LD-RTD-Ts-462</v>
      </c>
      <c r="B146">
        <v>462</v>
      </c>
      <c r="C146" t="s">
        <v>378</v>
      </c>
      <c r="D146" t="s">
        <v>379</v>
      </c>
      <c r="E146" t="s">
        <v>148</v>
      </c>
      <c r="F146" t="s">
        <v>239</v>
      </c>
      <c r="G146" t="s">
        <v>45</v>
      </c>
      <c r="H146" t="s">
        <v>312</v>
      </c>
      <c r="I146" t="str">
        <f t="shared" si="12"/>
        <v>C2</v>
      </c>
      <c r="J146" t="str">
        <f>VLOOKUP(I146,'[1]REF - Interface Cards'!$F$2:$G$11,2,FALSE)</f>
        <v>CB8</v>
      </c>
      <c r="K146">
        <f t="shared" si="13"/>
        <v>7</v>
      </c>
      <c r="L146" t="s">
        <v>360</v>
      </c>
      <c r="M146">
        <v>5</v>
      </c>
      <c r="N146" t="s">
        <v>82</v>
      </c>
      <c r="O146" t="s">
        <v>151</v>
      </c>
      <c r="P146" t="s">
        <v>239</v>
      </c>
      <c r="R146" t="s">
        <v>316</v>
      </c>
      <c r="S146" t="s">
        <v>317</v>
      </c>
      <c r="V146" t="b">
        <v>0</v>
      </c>
      <c r="W146" t="str">
        <f t="shared" si="14"/>
        <v>AI14:04</v>
      </c>
      <c r="X146" t="str">
        <f ca="1">IFERROR(__xludf.DUMMYFUNCTION("VLOOKUP($D119,IMPORTRANGE(""1F5N2lheBqU_ssv2fEg7XSiyl0_Jtf24RQubw3IWp7fc"",""'LC-2 BOM'!C2:AF1000""),X$1,FALSE)"),"05C360")</f>
        <v>05C360</v>
      </c>
      <c r="Y146" t="str">
        <f ca="1">IFERROR(__xludf.DUMMYFUNCTION("VLOOKUP($D278,IMPORTRANGE(""1F5N2lheBqU_ssv2fEg7XSiyl0_Jtf24RQubw3IWp7fc"",""'LC-2 BOM'!C2:AF900""),Y$1,FALSE)"),"Sensor, Temperature")</f>
        <v>Sensor, Temperature</v>
      </c>
      <c r="Z146" t="str">
        <f ca="1">IFERROR(__xludf.DUMMYFUNCTION("VLOOKUP($D278,IMPORTRANGE(""1F5N2lheBqU_ssv2fEg7XSiyl0_Jtf24RQubw3IWp7fc"",""'LC-2 BOM'!C2:AF900""),Y$1,FALSE)"),"Sensor, Temperature")</f>
        <v>Sensor, Temperature</v>
      </c>
      <c r="AA146" t="str">
        <f ca="1">IFERROR(__xludf.DUMMYFUNCTION("VLOOKUP($D278,IMPORTRANGE(""1F5N2lheBqU_ssv2fEg7XSiyl0_Jtf24RQubw3IWp7fc"",""'LC-2 BOM'!C2:AF900""),Y$1,FALSE)"),"Sensor, Temperature")</f>
        <v>Sensor, Temperature</v>
      </c>
      <c r="AB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C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D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E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F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G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H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I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J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K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L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M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N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O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P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Q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R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S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T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U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V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W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X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Y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Z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BA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</row>
    <row r="147" spans="1:53" ht="13" x14ac:dyDescent="0.15">
      <c r="A147" t="str">
        <f t="shared" si="15"/>
        <v>LOX-LG-RTD-Ts-463</v>
      </c>
      <c r="B147">
        <v>463</v>
      </c>
      <c r="C147" t="s">
        <v>380</v>
      </c>
      <c r="D147" t="s">
        <v>381</v>
      </c>
      <c r="E147" t="s">
        <v>148</v>
      </c>
      <c r="F147" t="s">
        <v>297</v>
      </c>
      <c r="G147" t="s">
        <v>45</v>
      </c>
      <c r="H147" t="s">
        <v>312</v>
      </c>
      <c r="I147" t="str">
        <f t="shared" si="12"/>
        <v>N2</v>
      </c>
      <c r="J147" t="str">
        <f>VLOOKUP(I147,'[1]REF - Interface Cards'!$F$2:$G$11,2,FALSE)</f>
        <v>CB3</v>
      </c>
      <c r="K147">
        <f t="shared" si="13"/>
        <v>4</v>
      </c>
      <c r="L147" t="s">
        <v>377</v>
      </c>
      <c r="M147" t="s">
        <v>328</v>
      </c>
      <c r="N147" t="s">
        <v>329</v>
      </c>
      <c r="O147" t="s">
        <v>299</v>
      </c>
      <c r="P147" t="s">
        <v>299</v>
      </c>
      <c r="R147" t="s">
        <v>316</v>
      </c>
      <c r="S147" t="s">
        <v>317</v>
      </c>
      <c r="V147" t="b">
        <v>0</v>
      </c>
      <c r="W147" t="str">
        <f t="shared" si="14"/>
        <v>RTD2:EX2+,RTD2+,RTD2-,COM2</v>
      </c>
      <c r="X147" t="str">
        <f ca="1">IFERROR(__xludf.DUMMYFUNCTION("VLOOKUP($D119,IMPORTRANGE(""1F5N2lheBqU_ssv2fEg7XSiyl0_Jtf24RQubw3IWp7fc"",""'LC-2 BOM'!C2:AF1000""),X$1,FALSE)"),"05C360")</f>
        <v>05C360</v>
      </c>
      <c r="Y147" t="str">
        <f ca="1">IFERROR(__xludf.DUMMYFUNCTION("VLOOKUP($D469,IMPORTRANGE(""1F5N2lheBqU_ssv2fEg7XSiyl0_Jtf24RQubw3IWp7fc"",""'LC-2 BOM'!C2:AF900""),Y$1,FALSE)"),"Sensor, Temperature")</f>
        <v>Sensor, Temperature</v>
      </c>
      <c r="Z147" t="str">
        <f ca="1">IFERROR(__xludf.DUMMYFUNCTION("VLOOKUP($D469,IMPORTRANGE(""1F5N2lheBqU_ssv2fEg7XSiyl0_Jtf24RQubw3IWp7fc"",""'LC-2 BOM'!C2:AF900""),Y$1,FALSE)"),"Sensor, Temperature")</f>
        <v>Sensor, Temperature</v>
      </c>
      <c r="AA147" t="str">
        <f ca="1">IFERROR(__xludf.DUMMYFUNCTION("VLOOKUP($D469,IMPORTRANGE(""1F5N2lheBqU_ssv2fEg7XSiyl0_Jtf24RQubw3IWp7fc"",""'LC-2 BOM'!C2:AF900""),Y$1,FALSE)"),"Sensor, Temperature")</f>
        <v>Sensor, Temperature</v>
      </c>
      <c r="AB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C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D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E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F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G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H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I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J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K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L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M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N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O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P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Q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R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S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T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U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V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W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X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Y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Z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BA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</row>
    <row r="148" spans="1:53" ht="13" x14ac:dyDescent="0.15">
      <c r="A148" t="str">
        <f t="shared" si="15"/>
        <v>LOX-S2-RTD-Ts-464</v>
      </c>
      <c r="B148">
        <v>464</v>
      </c>
      <c r="C148" t="s">
        <v>382</v>
      </c>
      <c r="D148" t="s">
        <v>383</v>
      </c>
      <c r="E148" t="s">
        <v>148</v>
      </c>
      <c r="F148" t="s">
        <v>384</v>
      </c>
      <c r="G148" t="s">
        <v>45</v>
      </c>
      <c r="H148" t="s">
        <v>312</v>
      </c>
      <c r="I148" t="str">
        <f t="shared" si="12"/>
        <v>N4</v>
      </c>
      <c r="J148" t="str">
        <f>VLOOKUP(I148,'[1]REF - Interface Cards'!$F$2:$G$11,2,FALSE)</f>
        <v>CB5</v>
      </c>
      <c r="K148">
        <f t="shared" si="13"/>
        <v>4</v>
      </c>
      <c r="L148" t="s">
        <v>338</v>
      </c>
      <c r="M148" t="s">
        <v>371</v>
      </c>
      <c r="N148" t="s">
        <v>372</v>
      </c>
      <c r="O148" t="s">
        <v>212</v>
      </c>
      <c r="P148" t="s">
        <v>212</v>
      </c>
      <c r="Q148" t="s">
        <v>213</v>
      </c>
      <c r="R148" t="s">
        <v>316</v>
      </c>
      <c r="S148" t="s">
        <v>317</v>
      </c>
      <c r="V148" t="b">
        <v>0</v>
      </c>
      <c r="W148" t="str">
        <f t="shared" si="14"/>
        <v>RTD4:EX7+,RTD7+,RTD7-,COM7</v>
      </c>
      <c r="X148" t="str">
        <f ca="1">IFERROR(__xludf.DUMMYFUNCTION("VLOOKUP($D475,IMPORTRANGE(""1F5N2lheBqU_ssv2fEg7XSiyl0_Jtf24RQubw3IWp7fc"",""'LC-2 BOM'!C2:AF1000""),X$1,FALSE)"),"04C706")</f>
        <v>04C706</v>
      </c>
      <c r="Y148" t="str">
        <f ca="1">IFERROR(__xludf.DUMMYFUNCTION("VLOOKUP($D587,IMPORTRANGE(""1zGeY54V42y3h6ga3LEauokEcjIAfHuNXKCYKLfLWtMI"",""'LC-2 BOM'!C2:AF900""),Y$1,FALSE)"),"Sensor, Temperature")</f>
        <v>Sensor, Temperature</v>
      </c>
      <c r="Z148" t="str">
        <f ca="1">IFERROR(__xludf.DUMMYFUNCTION("VLOOKUP($D587,IMPORTRANGE(""1zGeY54V42y3h6ga3LEauokEcjIAfHuNXKCYKLfLWtMI"",""'LC-2 BOM'!C2:AF900""),Y$1,FALSE)"),"Sensor, Temperature")</f>
        <v>Sensor, Temperature</v>
      </c>
      <c r="AA148" t="str">
        <f ca="1">IFERROR(__xludf.DUMMYFUNCTION("VLOOKUP($D587,IMPORTRANGE(""1zGeY54V42y3h6ga3LEauokEcjIAfHuNXKCYKLfLWtMI"",""'LC-2 BOM'!C2:AF900""),Y$1,FALSE)"),"Sensor, Temperature")</f>
        <v>Sensor, Temperature</v>
      </c>
      <c r="AB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C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D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E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F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G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H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I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J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K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L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M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N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O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P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Q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R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S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T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U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V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W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X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Y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Z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BA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</row>
    <row r="149" spans="1:53" ht="13" x14ac:dyDescent="0.15">
      <c r="A149" t="str">
        <f t="shared" si="15"/>
        <v>LOX-LD-RTD-Ts-711</v>
      </c>
      <c r="B149">
        <v>711</v>
      </c>
      <c r="C149" t="s">
        <v>385</v>
      </c>
      <c r="D149" t="s">
        <v>386</v>
      </c>
      <c r="E149" t="s">
        <v>148</v>
      </c>
      <c r="F149" t="s">
        <v>239</v>
      </c>
      <c r="G149" t="s">
        <v>45</v>
      </c>
      <c r="H149" t="s">
        <v>312</v>
      </c>
      <c r="I149" t="str">
        <f t="shared" si="12"/>
        <v>C2</v>
      </c>
      <c r="J149" t="str">
        <f>VLOOKUP(I149,'[1]REF - Interface Cards'!$F$2:$G$11,2,FALSE)</f>
        <v>CB8</v>
      </c>
      <c r="K149">
        <f t="shared" si="13"/>
        <v>7</v>
      </c>
      <c r="L149" t="s">
        <v>360</v>
      </c>
      <c r="M149">
        <v>8</v>
      </c>
      <c r="N149" t="s">
        <v>62</v>
      </c>
      <c r="O149" t="s">
        <v>151</v>
      </c>
      <c r="P149" t="s">
        <v>239</v>
      </c>
      <c r="R149" t="s">
        <v>316</v>
      </c>
      <c r="S149" t="s">
        <v>317</v>
      </c>
      <c r="V149" t="b">
        <v>0</v>
      </c>
      <c r="W149" t="str">
        <f t="shared" si="14"/>
        <v>AI14:07</v>
      </c>
      <c r="X149" t="str">
        <f ca="1">IFERROR(__xludf.DUMMYFUNCTION("VLOOKUP($D119,IMPORTRANGE(""1F5N2lheBqU_ssv2fEg7XSiyl0_Jtf24RQubw3IWp7fc"",""'LC-2 BOM'!C2:AF1000""),X$1,FALSE)"),"05C360")</f>
        <v>05C360</v>
      </c>
      <c r="Y149" t="str">
        <f ca="1">IFERROR(__xludf.DUMMYFUNCTION("VLOOKUP($D281,IMPORTRANGE(""1F5N2lheBqU_ssv2fEg7XSiyl0_Jtf24RQubw3IWp7fc"",""'LC-2 BOM'!C2:AF900""),Y$1,FALSE)"),"Sensor, Temperature")</f>
        <v>Sensor, Temperature</v>
      </c>
      <c r="Z149" t="str">
        <f ca="1">IFERROR(__xludf.DUMMYFUNCTION("VLOOKUP($D281,IMPORTRANGE(""1zGeY54V42y3h6ga3LEauokEcjIAfHuNXKCYKLfLWtMI"",""'LC-2 BOM'!C2:AF900""),Z$1,FALSE)"),"")</f>
        <v/>
      </c>
      <c r="AA149" t="str">
        <f ca="1">IFERROR(__xludf.DUMMYFUNCTION("VLOOKUP($D281,IMPORTRANGE(""1zGeY54V42y3h6ga3LEauokEcjIAfHuNXKCYKLfLWtMI"",""'LC-2 BOM'!C2:AF900""),Z$1,FALSE)"),"")</f>
        <v/>
      </c>
      <c r="AB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C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D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E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F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G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H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I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J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K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L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M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N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O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P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Q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R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S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T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U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V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W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X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Y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Z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BA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</row>
    <row r="150" spans="1:53" ht="13" x14ac:dyDescent="0.15">
      <c r="A150" t="str">
        <f t="shared" si="15"/>
        <v>LOX-LD-RTD-Ts-712</v>
      </c>
      <c r="B150">
        <v>712</v>
      </c>
      <c r="C150" t="s">
        <v>387</v>
      </c>
      <c r="D150" t="s">
        <v>388</v>
      </c>
      <c r="E150" t="s">
        <v>148</v>
      </c>
      <c r="F150" t="s">
        <v>239</v>
      </c>
      <c r="G150" t="s">
        <v>45</v>
      </c>
      <c r="H150" t="s">
        <v>312</v>
      </c>
      <c r="I150" t="str">
        <f t="shared" si="12"/>
        <v>C2</v>
      </c>
      <c r="J150" t="str">
        <f>VLOOKUP(I150,'[1]REF - Interface Cards'!$F$2:$G$11,2,FALSE)</f>
        <v>CB8</v>
      </c>
      <c r="K150">
        <f t="shared" si="13"/>
        <v>7</v>
      </c>
      <c r="L150" t="s">
        <v>360</v>
      </c>
      <c r="M150">
        <v>11</v>
      </c>
      <c r="N150" t="s">
        <v>97</v>
      </c>
      <c r="O150" t="s">
        <v>151</v>
      </c>
      <c r="P150" t="s">
        <v>239</v>
      </c>
      <c r="R150" t="s">
        <v>316</v>
      </c>
      <c r="S150" t="s">
        <v>317</v>
      </c>
      <c r="V150" t="b">
        <v>0</v>
      </c>
      <c r="W150" t="str">
        <f t="shared" si="14"/>
        <v>AI14:08</v>
      </c>
      <c r="X150" t="str">
        <f ca="1">IFERROR(__xludf.DUMMYFUNCTION("VLOOKUP($D119,IMPORTRANGE(""1F5N2lheBqU_ssv2fEg7XSiyl0_Jtf24RQubw3IWp7fc"",""'LC-2 BOM'!C2:AF1000""),X$1,FALSE)"),"05C360")</f>
        <v>05C360</v>
      </c>
      <c r="Y150" t="str">
        <f ca="1">IFERROR(__xludf.DUMMYFUNCTION("VLOOKUP($D281,IMPORTRANGE(""1F5N2lheBqU_ssv2fEg7XSiyl0_Jtf24RQubw3IWp7fc"",""'LC-2 BOM'!C2:AF900""),Y$1,FALSE)"),"Sensor, Temperature")</f>
        <v>Sensor, Temperature</v>
      </c>
      <c r="Z150" t="str">
        <f ca="1">IFERROR(__xludf.DUMMYFUNCTION("VLOOKUP($D282,IMPORTRANGE(""1zGeY54V42y3h6ga3LEauokEcjIAfHuNXKCYKLfLWtMI"",""'LC-2 BOM'!C2:AF900""),Z$1,FALSE)"),"")</f>
        <v/>
      </c>
      <c r="AA150" t="str">
        <f ca="1">IFERROR(__xludf.DUMMYFUNCTION("VLOOKUP($D282,IMPORTRANGE(""1zGeY54V42y3h6ga3LEauokEcjIAfHuNXKCYKLfLWtMI"",""'LC-2 BOM'!C2:AF900""),Z$1,FALSE)"),"")</f>
        <v/>
      </c>
      <c r="AB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C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D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E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F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G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H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I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J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K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L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M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N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O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P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Q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R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S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T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U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V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W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X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Y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Z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BA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</row>
    <row r="151" spans="1:53" ht="13" x14ac:dyDescent="0.15">
      <c r="A151" t="str">
        <f t="shared" si="15"/>
        <v>LOX-LT2-LS-PxC-369</v>
      </c>
      <c r="B151">
        <v>369</v>
      </c>
      <c r="C151" t="s">
        <v>389</v>
      </c>
      <c r="D151" t="s">
        <v>390</v>
      </c>
      <c r="E151" t="s">
        <v>148</v>
      </c>
      <c r="F151" t="s">
        <v>149</v>
      </c>
      <c r="G151" t="s">
        <v>52</v>
      </c>
      <c r="H151" t="s">
        <v>53</v>
      </c>
      <c r="I151" t="str">
        <f t="shared" si="12"/>
        <v>C2</v>
      </c>
      <c r="J151" t="str">
        <f>VLOOKUP(I151,'[1]REF - Interface Cards'!$F$2:$G$11,2,FALSE)</f>
        <v>CB8</v>
      </c>
      <c r="K151">
        <f t="shared" si="13"/>
        <v>3</v>
      </c>
      <c r="L151" t="s">
        <v>154</v>
      </c>
      <c r="O151" t="s">
        <v>151</v>
      </c>
      <c r="R151" t="s">
        <v>63</v>
      </c>
      <c r="S151" t="s">
        <v>60</v>
      </c>
      <c r="V151" t="b">
        <v>0</v>
      </c>
      <c r="W151" t="str">
        <f t="shared" si="14"/>
        <v>DI6:</v>
      </c>
      <c r="X151" t="str">
        <f ca="1">IFERROR(__xludf.DUMMYFUNCTION("VLOOKUP($D119,IMPORTRANGE(""1F5N2lheBqU_ssv2fEg7XSiyl0_Jtf24RQubw3IWp7fc"",""'LC-2 BOM'!C2:AF1000""),X$1,FALSE)"),"05C360")</f>
        <v>05C360</v>
      </c>
      <c r="Y151" t="str">
        <f ca="1">IFERROR(__xludf.DUMMYFUNCTION("VLOOKUP($D221,IMPORTRANGE(""1zGeY54V42y3h6ga3LEauokEcjIAfHuNXKCYKLfLWtMI"",""'LC-2 BOM'!C2:AF900""),Y$1,FALSE)"),"#N/A")</f>
        <v>#N/A</v>
      </c>
      <c r="Z151" t="str">
        <f ca="1">IFERROR(__xludf.DUMMYFUNCTION("VLOOKUP($D221,IMPORTRANGE(""1zGeY54V42y3h6ga3LEauokEcjIAfHuNXKCYKLfLWtMI"",""'LC-2 BOM'!C2:AF900""),Y$1,FALSE)"),"#N/A")</f>
        <v>#N/A</v>
      </c>
      <c r="AA151" t="str">
        <f ca="1">IFERROR(__xludf.DUMMYFUNCTION("VLOOKUP($D221,IMPORTRANGE(""1zGeY54V42y3h6ga3LEauokEcjIAfHuNXKCYKLfLWtMI"",""'LC-2 BOM'!C2:AF900""),Y$1,FALSE)"),"#N/A")</f>
        <v>#N/A</v>
      </c>
      <c r="AB151" t="str">
        <f ca="1">IFERROR(__xludf.DUMMYFUNCTION("VLOOKUP($D221,IMPORTRANGE(""1F5N2lheBqU_ssv2fEg7XSiyl0_Jtf24RQubw3IWp7fc"",""'LC-2 BOM'!C2:AF1000""),AB$1,FALSE)"),"#N/A")</f>
        <v>#N/A</v>
      </c>
      <c r="AC151" t="str">
        <f ca="1">IFERROR(__xludf.DUMMYFUNCTION("VLOOKUP($D221,IMPORTRANGE(""1F5N2lheBqU_ssv2fEg7XSiyl0_Jtf24RQubw3IWp7fc"",""'LC-2 BOM'!C2:AF1000""),AB$1,FALSE)"),"#N/A")</f>
        <v>#N/A</v>
      </c>
      <c r="AD151" t="str">
        <f ca="1">IFERROR(__xludf.DUMMYFUNCTION("VLOOKUP($D221,IMPORTRANGE(""1F5N2lheBqU_ssv2fEg7XSiyl0_Jtf24RQubw3IWp7fc"",""'LC-2 BOM'!C2:AF1000""),AB$1,FALSE)"),"#N/A")</f>
        <v>#N/A</v>
      </c>
      <c r="AE151" t="str">
        <f ca="1">IFERROR(__xludf.DUMMYFUNCTION("VLOOKUP($D221,IMPORTRANGE(""1F5N2lheBqU_ssv2fEg7XSiyl0_Jtf24RQubw3IWp7fc"",""'LC-2 BOM'!C2:AF1000""),AB$1,FALSE)"),"#N/A")</f>
        <v>#N/A</v>
      </c>
      <c r="AF151" t="str">
        <f ca="1">IFERROR(__xludf.DUMMYFUNCTION("VLOOKUP($D221,IMPORTRANGE(""1F5N2lheBqU_ssv2fEg7XSiyl0_Jtf24RQubw3IWp7fc"",""'LC-2 BOM'!C2:AF1000""),AB$1,FALSE)"),"#N/A")</f>
        <v>#N/A</v>
      </c>
      <c r="AG151" t="str">
        <f ca="1">IFERROR(__xludf.DUMMYFUNCTION("VLOOKUP($D221,IMPORTRANGE(""1F5N2lheBqU_ssv2fEg7XSiyl0_Jtf24RQubw3IWp7fc"",""'LC-2 BOM'!C2:AF1000""),AB$1,FALSE)"),"#N/A")</f>
        <v>#N/A</v>
      </c>
      <c r="AH151" t="str">
        <f ca="1">IFERROR(__xludf.DUMMYFUNCTION("VLOOKUP($D221,IMPORTRANGE(""1F5N2lheBqU_ssv2fEg7XSiyl0_Jtf24RQubw3IWp7fc"",""'LC-2 BOM'!C2:AF1000""),AB$1,FALSE)"),"#N/A")</f>
        <v>#N/A</v>
      </c>
      <c r="AI151" t="str">
        <f ca="1">IFERROR(__xludf.DUMMYFUNCTION("VLOOKUP($D221,IMPORTRANGE(""1F5N2lheBqU_ssv2fEg7XSiyl0_Jtf24RQubw3IWp7fc"",""'LC-2 BOM'!C2:AF1000""),AB$1,FALSE)"),"#N/A")</f>
        <v>#N/A</v>
      </c>
      <c r="AJ151" t="str">
        <f ca="1">IFERROR(__xludf.DUMMYFUNCTION("VLOOKUP($D221,IMPORTRANGE(""1F5N2lheBqU_ssv2fEg7XSiyl0_Jtf24RQubw3IWp7fc"",""'LC-2 BOM'!C2:AF1000""),AB$1,FALSE)"),"#N/A")</f>
        <v>#N/A</v>
      </c>
      <c r="AK151" t="str">
        <f ca="1">IFERROR(__xludf.DUMMYFUNCTION("VLOOKUP($D221,IMPORTRANGE(""1F5N2lheBqU_ssv2fEg7XSiyl0_Jtf24RQubw3IWp7fc"",""'LC-2 BOM'!C2:AF1000""),AB$1,FALSE)"),"#N/A")</f>
        <v>#N/A</v>
      </c>
      <c r="AL151" t="str">
        <f ca="1">IFERROR(__xludf.DUMMYFUNCTION("VLOOKUP($D221,IMPORTRANGE(""1F5N2lheBqU_ssv2fEg7XSiyl0_Jtf24RQubw3IWp7fc"",""'LC-2 BOM'!C2:AF1000""),AB$1,FALSE)"),"#N/A")</f>
        <v>#N/A</v>
      </c>
      <c r="AM151" t="str">
        <f ca="1">IFERROR(__xludf.DUMMYFUNCTION("VLOOKUP($D221,IMPORTRANGE(""1F5N2lheBqU_ssv2fEg7XSiyl0_Jtf24RQubw3IWp7fc"",""'LC-2 BOM'!C2:AF1000""),AB$1,FALSE)"),"#N/A")</f>
        <v>#N/A</v>
      </c>
      <c r="AN151" t="str">
        <f ca="1">IFERROR(__xludf.DUMMYFUNCTION("VLOOKUP($D221,IMPORTRANGE(""1F5N2lheBqU_ssv2fEg7XSiyl0_Jtf24RQubw3IWp7fc"",""'LC-2 BOM'!C2:AF1000""),AB$1,FALSE)"),"#N/A")</f>
        <v>#N/A</v>
      </c>
      <c r="AO151" t="str">
        <f ca="1">IFERROR(__xludf.DUMMYFUNCTION("VLOOKUP($D221,IMPORTRANGE(""1F5N2lheBqU_ssv2fEg7XSiyl0_Jtf24RQubw3IWp7fc"",""'LC-2 BOM'!C2:AF1000""),AB$1,FALSE)"),"#N/A")</f>
        <v>#N/A</v>
      </c>
      <c r="AP151" t="str">
        <f ca="1">IFERROR(__xludf.DUMMYFUNCTION("VLOOKUP($D221,IMPORTRANGE(""1F5N2lheBqU_ssv2fEg7XSiyl0_Jtf24RQubw3IWp7fc"",""'LC-2 BOM'!C2:AF1000""),AB$1,FALSE)"),"#N/A")</f>
        <v>#N/A</v>
      </c>
      <c r="AQ151" t="str">
        <f ca="1">IFERROR(__xludf.DUMMYFUNCTION("VLOOKUP($D221,IMPORTRANGE(""1F5N2lheBqU_ssv2fEg7XSiyl0_Jtf24RQubw3IWp7fc"",""'LC-2 BOM'!C2:AF1000""),AB$1,FALSE)"),"#N/A")</f>
        <v>#N/A</v>
      </c>
      <c r="AR151" t="str">
        <f ca="1">IFERROR(__xludf.DUMMYFUNCTION("VLOOKUP($D221,IMPORTRANGE(""1F5N2lheBqU_ssv2fEg7XSiyl0_Jtf24RQubw3IWp7fc"",""'LC-2 BOM'!C2:AF1000""),AB$1,FALSE)"),"#N/A")</f>
        <v>#N/A</v>
      </c>
      <c r="AS151" t="str">
        <f ca="1">IFERROR(__xludf.DUMMYFUNCTION("VLOOKUP($D221,IMPORTRANGE(""1F5N2lheBqU_ssv2fEg7XSiyl0_Jtf24RQubw3IWp7fc"",""'LC-2 BOM'!C2:AF1000""),AB$1,FALSE)"),"#N/A")</f>
        <v>#N/A</v>
      </c>
      <c r="AT151" t="str">
        <f ca="1">IFERROR(__xludf.DUMMYFUNCTION("VLOOKUP($D221,IMPORTRANGE(""1F5N2lheBqU_ssv2fEg7XSiyl0_Jtf24RQubw3IWp7fc"",""'LC-2 BOM'!C2:AF1000""),AB$1,FALSE)"),"#N/A")</f>
        <v>#N/A</v>
      </c>
      <c r="AU151" t="str">
        <f ca="1">IFERROR(__xludf.DUMMYFUNCTION("VLOOKUP($D221,IMPORTRANGE(""1F5N2lheBqU_ssv2fEg7XSiyl0_Jtf24RQubw3IWp7fc"",""'LC-2 BOM'!C2:AF1000""),AB$1,FALSE)"),"#N/A")</f>
        <v>#N/A</v>
      </c>
      <c r="AV151" t="str">
        <f ca="1">IFERROR(__xludf.DUMMYFUNCTION("VLOOKUP($D221,IMPORTRANGE(""1F5N2lheBqU_ssv2fEg7XSiyl0_Jtf24RQubw3IWp7fc"",""'LC-2 BOM'!C2:AF1000""),AB$1,FALSE)"),"#N/A")</f>
        <v>#N/A</v>
      </c>
      <c r="AW151" t="str">
        <f ca="1">IFERROR(__xludf.DUMMYFUNCTION("VLOOKUP($D221,IMPORTRANGE(""1F5N2lheBqU_ssv2fEg7XSiyl0_Jtf24RQubw3IWp7fc"",""'LC-2 BOM'!C2:AF1000""),AB$1,FALSE)"),"#N/A")</f>
        <v>#N/A</v>
      </c>
      <c r="AX151" t="str">
        <f ca="1">IFERROR(__xludf.DUMMYFUNCTION("VLOOKUP($D221,IMPORTRANGE(""1F5N2lheBqU_ssv2fEg7XSiyl0_Jtf24RQubw3IWp7fc"",""'LC-2 BOM'!C2:AF1000""),AB$1,FALSE)"),"#N/A")</f>
        <v>#N/A</v>
      </c>
      <c r="AY151" t="str">
        <f ca="1">IFERROR(__xludf.DUMMYFUNCTION("VLOOKUP($D221,IMPORTRANGE(""1F5N2lheBqU_ssv2fEg7XSiyl0_Jtf24RQubw3IWp7fc"",""'LC-2 BOM'!C2:AF1000""),AB$1,FALSE)"),"#N/A")</f>
        <v>#N/A</v>
      </c>
      <c r="AZ151" t="str">
        <f ca="1">IFERROR(__xludf.DUMMYFUNCTION("VLOOKUP($D221,IMPORTRANGE(""1F5N2lheBqU_ssv2fEg7XSiyl0_Jtf24RQubw3IWp7fc"",""'LC-2 BOM'!C2:AF1000""),AB$1,FALSE)"),"#N/A")</f>
        <v>#N/A</v>
      </c>
      <c r="BA151" t="str">
        <f ca="1">IFERROR(__xludf.DUMMYFUNCTION("VLOOKUP($D221,IMPORTRANGE(""1F5N2lheBqU_ssv2fEg7XSiyl0_Jtf24RQubw3IWp7fc"",""'LC-2 BOM'!C2:AF1000""),AB$1,FALSE)"),"#N/A")</f>
        <v>#N/A</v>
      </c>
    </row>
    <row r="152" spans="1:53" ht="13" x14ac:dyDescent="0.15">
      <c r="A152" t="str">
        <f t="shared" si="15"/>
        <v>LOX-LT1-LS-PxC-375</v>
      </c>
      <c r="B152">
        <v>375</v>
      </c>
      <c r="C152" t="s">
        <v>391</v>
      </c>
      <c r="D152" t="s">
        <v>392</v>
      </c>
      <c r="E152" t="s">
        <v>148</v>
      </c>
      <c r="F152" t="s">
        <v>158</v>
      </c>
      <c r="G152" t="s">
        <v>52</v>
      </c>
      <c r="H152" t="s">
        <v>53</v>
      </c>
      <c r="I152" t="str">
        <f t="shared" si="12"/>
        <v>C2</v>
      </c>
      <c r="J152" t="str">
        <f>VLOOKUP(I152,'[1]REF - Interface Cards'!$F$2:$G$11,2,FALSE)</f>
        <v>CB8</v>
      </c>
      <c r="K152">
        <f t="shared" si="13"/>
        <v>3</v>
      </c>
      <c r="L152" t="s">
        <v>154</v>
      </c>
      <c r="M152">
        <v>21</v>
      </c>
      <c r="N152">
        <v>17</v>
      </c>
      <c r="O152" t="s">
        <v>151</v>
      </c>
      <c r="R152" t="s">
        <v>63</v>
      </c>
      <c r="S152" t="s">
        <v>60</v>
      </c>
      <c r="V152" t="b">
        <v>0</v>
      </c>
      <c r="W152" t="str">
        <f t="shared" si="14"/>
        <v>DI6:17</v>
      </c>
      <c r="X152" t="str">
        <f ca="1">IFERROR(__xludf.DUMMYFUNCTION("VLOOKUP($D119,IMPORTRANGE(""1F5N2lheBqU_ssv2fEg7XSiyl0_Jtf24RQubw3IWp7fc"",""'LC-2 BOM'!C2:AF1000""),X$1,FALSE)"),"05C360")</f>
        <v>05C360</v>
      </c>
      <c r="Y152" t="str">
        <f ca="1">IFERROR(__xludf.DUMMYFUNCTION("VLOOKUP($D206,IMPORTRANGE(""1F5N2lheBqU_ssv2fEg7XSiyl0_Jtf24RQubw3IWp7fc"",""'LC-2 BOM'!C2:AF900""),Y$1,FALSE)"),"#N/A")</f>
        <v>#N/A</v>
      </c>
      <c r="Z152" t="str">
        <f ca="1">IFERROR(__xludf.DUMMYFUNCTION("VLOOKUP($D206,IMPORTRANGE(""1F5N2lheBqU_ssv2fEg7XSiyl0_Jtf24RQubw3IWp7fc"",""'LC-2 BOM'!C2:AF900""),Y$1,FALSE)"),"#N/A")</f>
        <v>#N/A</v>
      </c>
      <c r="AA152" t="str">
        <f ca="1">IFERROR(__xludf.DUMMYFUNCTION("VLOOKUP($D206,IMPORTRANGE(""1F5N2lheBqU_ssv2fEg7XSiyl0_Jtf24RQubw3IWp7fc"",""'LC-2 BOM'!C2:AF900""),Y$1,FALSE)"),"#N/A")</f>
        <v>#N/A</v>
      </c>
      <c r="AB152" t="str">
        <f ca="1">IFERROR(__xludf.DUMMYFUNCTION("VLOOKUP($D206,IMPORTRANGE(""1F5N2lheBqU_ssv2fEg7XSiyl0_Jtf24RQubw3IWp7fc"",""'LC-2 BOM'!C2:AF1000""),AB$1,FALSE)"),"#N/A")</f>
        <v>#N/A</v>
      </c>
      <c r="AC152" t="str">
        <f ca="1">IFERROR(__xludf.DUMMYFUNCTION("VLOOKUP($D206,IMPORTRANGE(""1F5N2lheBqU_ssv2fEg7XSiyl0_Jtf24RQubw3IWp7fc"",""'LC-2 BOM'!C2:AF1000""),AB$1,FALSE)"),"#N/A")</f>
        <v>#N/A</v>
      </c>
      <c r="AD152" t="str">
        <f ca="1">IFERROR(__xludf.DUMMYFUNCTION("VLOOKUP($D206,IMPORTRANGE(""1F5N2lheBqU_ssv2fEg7XSiyl0_Jtf24RQubw3IWp7fc"",""'LC-2 BOM'!C2:AF1000""),AB$1,FALSE)"),"#N/A")</f>
        <v>#N/A</v>
      </c>
      <c r="AE152" t="str">
        <f ca="1">IFERROR(__xludf.DUMMYFUNCTION("VLOOKUP($D206,IMPORTRANGE(""1F5N2lheBqU_ssv2fEg7XSiyl0_Jtf24RQubw3IWp7fc"",""'LC-2 BOM'!C2:AF1000""),AB$1,FALSE)"),"#N/A")</f>
        <v>#N/A</v>
      </c>
      <c r="AF152" t="str">
        <f ca="1">IFERROR(__xludf.DUMMYFUNCTION("VLOOKUP($D206,IMPORTRANGE(""1F5N2lheBqU_ssv2fEg7XSiyl0_Jtf24RQubw3IWp7fc"",""'LC-2 BOM'!C2:AF1000""),AB$1,FALSE)"),"#N/A")</f>
        <v>#N/A</v>
      </c>
      <c r="AG152" t="str">
        <f ca="1">IFERROR(__xludf.DUMMYFUNCTION("VLOOKUP($D206,IMPORTRANGE(""1F5N2lheBqU_ssv2fEg7XSiyl0_Jtf24RQubw3IWp7fc"",""'LC-2 BOM'!C2:AF1000""),AB$1,FALSE)"),"#N/A")</f>
        <v>#N/A</v>
      </c>
      <c r="AH152" t="str">
        <f ca="1">IFERROR(__xludf.DUMMYFUNCTION("VLOOKUP($D206,IMPORTRANGE(""1F5N2lheBqU_ssv2fEg7XSiyl0_Jtf24RQubw3IWp7fc"",""'LC-2 BOM'!C2:AF1000""),AB$1,FALSE)"),"#N/A")</f>
        <v>#N/A</v>
      </c>
      <c r="AI152" t="str">
        <f ca="1">IFERROR(__xludf.DUMMYFUNCTION("VLOOKUP($D206,IMPORTRANGE(""1F5N2lheBqU_ssv2fEg7XSiyl0_Jtf24RQubw3IWp7fc"",""'LC-2 BOM'!C2:AF1000""),AB$1,FALSE)"),"#N/A")</f>
        <v>#N/A</v>
      </c>
      <c r="AJ152" t="str">
        <f ca="1">IFERROR(__xludf.DUMMYFUNCTION("VLOOKUP($D206,IMPORTRANGE(""1F5N2lheBqU_ssv2fEg7XSiyl0_Jtf24RQubw3IWp7fc"",""'LC-2 BOM'!C2:AF1000""),AB$1,FALSE)"),"#N/A")</f>
        <v>#N/A</v>
      </c>
      <c r="AK152" t="str">
        <f ca="1">IFERROR(__xludf.DUMMYFUNCTION("VLOOKUP($D206,IMPORTRANGE(""1F5N2lheBqU_ssv2fEg7XSiyl0_Jtf24RQubw3IWp7fc"",""'LC-2 BOM'!C2:AF1000""),AB$1,FALSE)"),"#N/A")</f>
        <v>#N/A</v>
      </c>
      <c r="AL152" t="str">
        <f ca="1">IFERROR(__xludf.DUMMYFUNCTION("VLOOKUP($D206,IMPORTRANGE(""1F5N2lheBqU_ssv2fEg7XSiyl0_Jtf24RQubw3IWp7fc"",""'LC-2 BOM'!C2:AF1000""),AB$1,FALSE)"),"#N/A")</f>
        <v>#N/A</v>
      </c>
      <c r="AM152" t="str">
        <f ca="1">IFERROR(__xludf.DUMMYFUNCTION("VLOOKUP($D206,IMPORTRANGE(""1F5N2lheBqU_ssv2fEg7XSiyl0_Jtf24RQubw3IWp7fc"",""'LC-2 BOM'!C2:AF1000""),AB$1,FALSE)"),"#N/A")</f>
        <v>#N/A</v>
      </c>
      <c r="AN152" t="str">
        <f ca="1">IFERROR(__xludf.DUMMYFUNCTION("VLOOKUP($D206,IMPORTRANGE(""1F5N2lheBqU_ssv2fEg7XSiyl0_Jtf24RQubw3IWp7fc"",""'LC-2 BOM'!C2:AF1000""),AB$1,FALSE)"),"#N/A")</f>
        <v>#N/A</v>
      </c>
      <c r="AO152" t="str">
        <f ca="1">IFERROR(__xludf.DUMMYFUNCTION("VLOOKUP($D206,IMPORTRANGE(""1F5N2lheBqU_ssv2fEg7XSiyl0_Jtf24RQubw3IWp7fc"",""'LC-2 BOM'!C2:AF1000""),AB$1,FALSE)"),"#N/A")</f>
        <v>#N/A</v>
      </c>
      <c r="AP152" t="str">
        <f ca="1">IFERROR(__xludf.DUMMYFUNCTION("VLOOKUP($D206,IMPORTRANGE(""1F5N2lheBqU_ssv2fEg7XSiyl0_Jtf24RQubw3IWp7fc"",""'LC-2 BOM'!C2:AF1000""),AB$1,FALSE)"),"#N/A")</f>
        <v>#N/A</v>
      </c>
      <c r="AQ152" t="str">
        <f ca="1">IFERROR(__xludf.DUMMYFUNCTION("VLOOKUP($D206,IMPORTRANGE(""1F5N2lheBqU_ssv2fEg7XSiyl0_Jtf24RQubw3IWp7fc"",""'LC-2 BOM'!C2:AF1000""),AB$1,FALSE)"),"#N/A")</f>
        <v>#N/A</v>
      </c>
      <c r="AR152" t="str">
        <f ca="1">IFERROR(__xludf.DUMMYFUNCTION("VLOOKUP($D206,IMPORTRANGE(""1F5N2lheBqU_ssv2fEg7XSiyl0_Jtf24RQubw3IWp7fc"",""'LC-2 BOM'!C2:AF1000""),AB$1,FALSE)"),"#N/A")</f>
        <v>#N/A</v>
      </c>
      <c r="AS152" t="str">
        <f ca="1">IFERROR(__xludf.DUMMYFUNCTION("VLOOKUP($D206,IMPORTRANGE(""1F5N2lheBqU_ssv2fEg7XSiyl0_Jtf24RQubw3IWp7fc"",""'LC-2 BOM'!C2:AF1000""),AB$1,FALSE)"),"#N/A")</f>
        <v>#N/A</v>
      </c>
      <c r="AT152" t="str">
        <f ca="1">IFERROR(__xludf.DUMMYFUNCTION("VLOOKUP($D206,IMPORTRANGE(""1F5N2lheBqU_ssv2fEg7XSiyl0_Jtf24RQubw3IWp7fc"",""'LC-2 BOM'!C2:AF1000""),AB$1,FALSE)"),"#N/A")</f>
        <v>#N/A</v>
      </c>
      <c r="AU152" t="str">
        <f ca="1">IFERROR(__xludf.DUMMYFUNCTION("VLOOKUP($D206,IMPORTRANGE(""1F5N2lheBqU_ssv2fEg7XSiyl0_Jtf24RQubw3IWp7fc"",""'LC-2 BOM'!C2:AF1000""),AB$1,FALSE)"),"#N/A")</f>
        <v>#N/A</v>
      </c>
      <c r="AV152" t="str">
        <f ca="1">IFERROR(__xludf.DUMMYFUNCTION("VLOOKUP($D206,IMPORTRANGE(""1F5N2lheBqU_ssv2fEg7XSiyl0_Jtf24RQubw3IWp7fc"",""'LC-2 BOM'!C2:AF1000""),AB$1,FALSE)"),"#N/A")</f>
        <v>#N/A</v>
      </c>
      <c r="AW152" t="str">
        <f ca="1">IFERROR(__xludf.DUMMYFUNCTION("VLOOKUP($D206,IMPORTRANGE(""1F5N2lheBqU_ssv2fEg7XSiyl0_Jtf24RQubw3IWp7fc"",""'LC-2 BOM'!C2:AF1000""),AB$1,FALSE)"),"#N/A")</f>
        <v>#N/A</v>
      </c>
      <c r="AX152" t="str">
        <f ca="1">IFERROR(__xludf.DUMMYFUNCTION("VLOOKUP($D206,IMPORTRANGE(""1F5N2lheBqU_ssv2fEg7XSiyl0_Jtf24RQubw3IWp7fc"",""'LC-2 BOM'!C2:AF1000""),AB$1,FALSE)"),"#N/A")</f>
        <v>#N/A</v>
      </c>
      <c r="AY152" t="str">
        <f ca="1">IFERROR(__xludf.DUMMYFUNCTION("VLOOKUP($D206,IMPORTRANGE(""1F5N2lheBqU_ssv2fEg7XSiyl0_Jtf24RQubw3IWp7fc"",""'LC-2 BOM'!C2:AF1000""),AB$1,FALSE)"),"#N/A")</f>
        <v>#N/A</v>
      </c>
      <c r="AZ152" t="str">
        <f ca="1">IFERROR(__xludf.DUMMYFUNCTION("VLOOKUP($D206,IMPORTRANGE(""1F5N2lheBqU_ssv2fEg7XSiyl0_Jtf24RQubw3IWp7fc"",""'LC-2 BOM'!C2:AF1000""),AB$1,FALSE)"),"#N/A")</f>
        <v>#N/A</v>
      </c>
      <c r="BA152" t="str">
        <f ca="1">IFERROR(__xludf.DUMMYFUNCTION("VLOOKUP($D206,IMPORTRANGE(""1F5N2lheBqU_ssv2fEg7XSiyl0_Jtf24RQubw3IWp7fc"",""'LC-2 BOM'!C2:AF1000""),AB$1,FALSE)"),"#N/A")</f>
        <v>#N/A</v>
      </c>
    </row>
    <row r="153" spans="1:53" ht="13" x14ac:dyDescent="0.15">
      <c r="A153" t="str">
        <f t="shared" si="15"/>
        <v>HVAC-FAR-PVL-Pos-102</v>
      </c>
      <c r="B153">
        <v>102</v>
      </c>
      <c r="C153" t="s">
        <v>393</v>
      </c>
      <c r="D153" t="s">
        <v>394</v>
      </c>
      <c r="E153" t="s">
        <v>395</v>
      </c>
      <c r="F153" t="s">
        <v>396</v>
      </c>
      <c r="G153" t="s">
        <v>110</v>
      </c>
      <c r="H153" t="s">
        <v>116</v>
      </c>
      <c r="I153" t="str">
        <f t="shared" si="12"/>
        <v>N1</v>
      </c>
      <c r="J153" t="str">
        <f>VLOOKUP(I153,'[1]REF - Interface Cards'!$F$2:$G$11,2,FALSE)</f>
        <v>CB2</v>
      </c>
      <c r="K153">
        <f t="shared" si="13"/>
        <v>6</v>
      </c>
      <c r="L153" t="s">
        <v>397</v>
      </c>
      <c r="M153">
        <v>14</v>
      </c>
      <c r="N153" t="s">
        <v>62</v>
      </c>
      <c r="O153" t="s">
        <v>211</v>
      </c>
      <c r="R153" t="s">
        <v>113</v>
      </c>
      <c r="S153" t="s">
        <v>114</v>
      </c>
      <c r="V153" t="b">
        <v>0</v>
      </c>
      <c r="W153" t="str">
        <f t="shared" si="14"/>
        <v>AO1:07</v>
      </c>
      <c r="X153" t="str">
        <f ca="1">IFERROR(__xludf.DUMMYFUNCTION("VLOOKUP($D119,IMPORTRANGE(""1F5N2lheBqU_ssv2fEg7XSiyl0_Jtf24RQubw3IWp7fc"",""'LC-2 BOM'!C2:AF1000""),X$1,FALSE)"),"05C360")</f>
        <v>05C360</v>
      </c>
      <c r="Y153" t="str">
        <f ca="1">IFERROR(__xludf.DUMMYFUNCTION("VLOOKUP($D396,IMPORTRANGE(""1F5N2lheBqU_ssv2fEg7XSiyl0_Jtf24RQubw3IWp7fc"",""'LC-2 BOM'!C2:AF900""),Y$1,FALSE)"),"Actuator")</f>
        <v>Actuator</v>
      </c>
      <c r="Z153" t="str">
        <f ca="1">IFERROR(__xludf.DUMMYFUNCTION("VLOOKUP($D396,IMPORTRANGE(""1F5N2lheBqU_ssv2fEg7XSiyl0_Jtf24RQubw3IWp7fc"",""'LC-2 BOM'!C2:AF900""),Y$1,FALSE)"),"Actuator")</f>
        <v>Actuator</v>
      </c>
      <c r="AA153" t="str">
        <f ca="1">IFERROR(__xludf.DUMMYFUNCTION("VLOOKUP($D396,IMPORTRANGE(""1F5N2lheBqU_ssv2fEg7XSiyl0_Jtf24RQubw3IWp7fc"",""'LC-2 BOM'!C2:AF900""),Y$1,FALSE)"),"Actuator")</f>
        <v>Actuator</v>
      </c>
      <c r="AB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C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D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E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F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G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H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I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J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K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L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M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N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O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P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Q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R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S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T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U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V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W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X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Y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Z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BA153" t="str">
        <f ca="1">IFERROR(__xludf.DUMMYFUNCTION("VLOOKUP($D396,IMPORTRANGE(""1F5N2lheBqU_ssv2fEg7XSiyl0_Jtf24RQubw3IWp7fc"",""'LC-2 BOM'!C2:AF1000""),AB$1,FALSE)"),"WFF LC-2 GN2 HVAC/ECS - MP-109")</f>
        <v>WFF LC-2 GN2 HVAC/ECS - MP-109</v>
      </c>
    </row>
    <row r="154" spans="1:53" ht="13" x14ac:dyDescent="0.15">
      <c r="A154" t="str">
        <f t="shared" si="15"/>
        <v>HVAC-FAR-PVL-Pos-110</v>
      </c>
      <c r="B154">
        <v>110</v>
      </c>
      <c r="C154" t="s">
        <v>393</v>
      </c>
      <c r="D154" t="s">
        <v>398</v>
      </c>
      <c r="E154" t="s">
        <v>395</v>
      </c>
      <c r="F154" t="s">
        <v>396</v>
      </c>
      <c r="G154" t="s">
        <v>110</v>
      </c>
      <c r="H154" t="s">
        <v>111</v>
      </c>
      <c r="I154" t="str">
        <f t="shared" si="12"/>
        <v>N1</v>
      </c>
      <c r="J154" t="str">
        <f>VLOOKUP(I154,'[1]REF - Interface Cards'!$F$2:$G$11,2,FALSE)</f>
        <v>CB2</v>
      </c>
      <c r="K154">
        <f t="shared" si="13"/>
        <v>2</v>
      </c>
      <c r="L154" t="s">
        <v>399</v>
      </c>
      <c r="M154">
        <v>12</v>
      </c>
      <c r="N154" t="s">
        <v>75</v>
      </c>
      <c r="O154" t="s">
        <v>211</v>
      </c>
      <c r="R154" t="s">
        <v>113</v>
      </c>
      <c r="S154" t="s">
        <v>114</v>
      </c>
      <c r="V154" t="b">
        <v>0</v>
      </c>
      <c r="W154" t="str">
        <f t="shared" si="14"/>
        <v>AI1:09</v>
      </c>
      <c r="X154" t="str">
        <f ca="1">IFERROR(__xludf.DUMMYFUNCTION("VLOOKUP($D119,IMPORTRANGE(""1F5N2lheBqU_ssv2fEg7XSiyl0_Jtf24RQubw3IWp7fc"",""'LC-2 BOM'!C2:AF1000""),X$1,FALSE)"),"05C360")</f>
        <v>05C360</v>
      </c>
      <c r="Y154" t="str">
        <f ca="1">IFERROR(__xludf.DUMMYFUNCTION("VLOOKUP($D366,IMPORTRANGE(""1zGeY54V42y3h6ga3LEauokEcjIAfHuNXKCYKLfLWtMI"",""'LC-2 BOM'!C2:AF900""),Y$1,FALSE)"),"Controller / Postion Feedback")</f>
        <v>Controller / Postion Feedback</v>
      </c>
      <c r="Z154" t="str">
        <f ca="1">IFERROR(__xludf.DUMMYFUNCTION("VLOOKUP($D366,IMPORTRANGE(""1zGeY54V42y3h6ga3LEauokEcjIAfHuNXKCYKLfLWtMI"",""'LC-2 BOM'!C2:AF900""),Y$1,FALSE)"),"Controller / Postion Feedback")</f>
        <v>Controller / Postion Feedback</v>
      </c>
      <c r="AA154" t="str">
        <f ca="1">IFERROR(__xludf.DUMMYFUNCTION("VLOOKUP($D366,IMPORTRANGE(""1zGeY54V42y3h6ga3LEauokEcjIAfHuNXKCYKLfLWtMI"",""'LC-2 BOM'!C2:AF900""),Y$1,FALSE)"),"Controller / Postion Feedback")</f>
        <v>Controller / Postion Feedback</v>
      </c>
      <c r="AB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C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D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E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F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G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H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I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J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K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L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M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N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O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P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Q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R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S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T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U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V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W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X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Y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Z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BA154" t="str">
        <f ca="1">IFERROR(__xludf.DUMMYFUNCTION("VLOOKUP($D366,IMPORTRANGE(""1F5N2lheBqU_ssv2fEg7XSiyl0_Jtf24RQubw3IWp7fc"",""'LC-2 BOM'!C2:AF1000""),AB$1,FALSE)"),"WFF LC-2 GN2 HVAC/ECS - MP-109")</f>
        <v>WFF LC-2 GN2 HVAC/ECS - MP-109</v>
      </c>
    </row>
    <row r="155" spans="1:53" ht="13" x14ac:dyDescent="0.15">
      <c r="A155" t="str">
        <f t="shared" si="15"/>
        <v>HVAC-IS2-PVL-Pos-103</v>
      </c>
      <c r="B155">
        <v>103</v>
      </c>
      <c r="C155" t="s">
        <v>400</v>
      </c>
      <c r="D155" t="s">
        <v>401</v>
      </c>
      <c r="E155" t="s">
        <v>395</v>
      </c>
      <c r="F155" t="s">
        <v>402</v>
      </c>
      <c r="G155" t="s">
        <v>110</v>
      </c>
      <c r="H155" t="s">
        <v>116</v>
      </c>
      <c r="I155" t="str">
        <f t="shared" ref="I155:I186" si="16">VLOOKUP(L155,InterfaceCards,2,FALSE)</f>
        <v>N1</v>
      </c>
      <c r="J155" t="str">
        <f>VLOOKUP(I155,'[1]REF - Interface Cards'!$F$2:$G$11,2,FALSE)</f>
        <v>CB2</v>
      </c>
      <c r="K155">
        <f t="shared" ref="K155:K186" si="17">VLOOKUP(L155,InterfaceCards,3,FALSE)</f>
        <v>7</v>
      </c>
      <c r="L155" t="s">
        <v>210</v>
      </c>
      <c r="M155">
        <v>0</v>
      </c>
      <c r="N155" t="s">
        <v>55</v>
      </c>
      <c r="O155" t="s">
        <v>211</v>
      </c>
      <c r="R155" t="s">
        <v>113</v>
      </c>
      <c r="S155" t="s">
        <v>114</v>
      </c>
      <c r="V155" t="b">
        <v>0</v>
      </c>
      <c r="W155" t="str">
        <f t="shared" si="14"/>
        <v>AO2:00</v>
      </c>
      <c r="X155" t="str">
        <f ca="1">IFERROR(__xludf.DUMMYFUNCTION("VLOOKUP($D119,IMPORTRANGE(""1F5N2lheBqU_ssv2fEg7XSiyl0_Jtf24RQubw3IWp7fc"",""'LC-2 BOM'!C2:AF1000""),X$1,FALSE)"),"05C360")</f>
        <v>05C360</v>
      </c>
      <c r="Y155" t="str">
        <f ca="1">IFERROR(__xludf.DUMMYFUNCTION("VLOOKUP($D397,IMPORTRANGE(""1F5N2lheBqU_ssv2fEg7XSiyl0_Jtf24RQubw3IWp7fc"",""'LC-2 BOM'!C2:AF900""),Y$1,FALSE)"),"Actuator")</f>
        <v>Actuator</v>
      </c>
      <c r="Z155" t="str">
        <f ca="1">IFERROR(__xludf.DUMMYFUNCTION("VLOOKUP($D397,IMPORTRANGE(""1F5N2lheBqU_ssv2fEg7XSiyl0_Jtf24RQubw3IWp7fc"",""'LC-2 BOM'!C2:AF900""),Y$1,FALSE)"),"Actuator")</f>
        <v>Actuator</v>
      </c>
      <c r="AA155" t="str">
        <f ca="1">IFERROR(__xludf.DUMMYFUNCTION("VLOOKUP($D397,IMPORTRANGE(""1F5N2lheBqU_ssv2fEg7XSiyl0_Jtf24RQubw3IWp7fc"",""'LC-2 BOM'!C2:AF900""),Y$1,FALSE)"),"Actuator")</f>
        <v>Actuator</v>
      </c>
      <c r="AB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C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D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E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F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G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H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I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J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K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L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M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N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O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P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Q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R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S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T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U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V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W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X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Y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Z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BA155" t="str">
        <f ca="1">IFERROR(__xludf.DUMMYFUNCTION("VLOOKUP($D397,IMPORTRANGE(""1F5N2lheBqU_ssv2fEg7XSiyl0_Jtf24RQubw3IWp7fc"",""'LC-2 BOM'!C2:AF1000""),AB$1,FALSE)"),"WFF LC-2 GN2 HVAC/ECS - MP-109")</f>
        <v>WFF LC-2 GN2 HVAC/ECS - MP-109</v>
      </c>
    </row>
    <row r="156" spans="1:53" ht="13" x14ac:dyDescent="0.15">
      <c r="A156" t="str">
        <f t="shared" si="15"/>
        <v>HVAC-IS2-PVL-Pos-111</v>
      </c>
      <c r="B156">
        <v>111</v>
      </c>
      <c r="C156" t="s">
        <v>400</v>
      </c>
      <c r="D156" t="s">
        <v>403</v>
      </c>
      <c r="E156" t="s">
        <v>395</v>
      </c>
      <c r="F156" t="s">
        <v>402</v>
      </c>
      <c r="G156" t="s">
        <v>110</v>
      </c>
      <c r="H156" t="s">
        <v>111</v>
      </c>
      <c r="I156" t="str">
        <f t="shared" si="16"/>
        <v>N1</v>
      </c>
      <c r="J156" t="str">
        <f>VLOOKUP(I156,'[1]REF - Interface Cards'!$F$2:$G$11,2,FALSE)</f>
        <v>CB2</v>
      </c>
      <c r="K156">
        <f t="shared" si="17"/>
        <v>2</v>
      </c>
      <c r="L156" t="s">
        <v>399</v>
      </c>
      <c r="M156">
        <v>13</v>
      </c>
      <c r="N156">
        <v>10</v>
      </c>
      <c r="O156" t="s">
        <v>211</v>
      </c>
      <c r="R156" t="s">
        <v>113</v>
      </c>
      <c r="S156" t="s">
        <v>114</v>
      </c>
      <c r="V156" t="b">
        <v>0</v>
      </c>
      <c r="W156" t="str">
        <f t="shared" si="14"/>
        <v>AI1:10</v>
      </c>
      <c r="X156" t="str">
        <f ca="1">IFERROR(__xludf.DUMMYFUNCTION("VLOOKUP($D119,IMPORTRANGE(""1F5N2lheBqU_ssv2fEg7XSiyl0_Jtf24RQubw3IWp7fc"",""'LC-2 BOM'!C2:AF1000""),X$1,FALSE)"),"05C360")</f>
        <v>05C360</v>
      </c>
      <c r="Y156" t="str">
        <f ca="1">IFERROR(__xludf.DUMMYFUNCTION("VLOOKUP($D351,IMPORTRANGE(""1zGeY54V42y3h6ga3LEauokEcjIAfHuNXKCYKLfLWtMI"",""'LC-2 BOM'!C2:AF900""),Y$1,FALSE)"),"Controller / Postion Feedback")</f>
        <v>Controller / Postion Feedback</v>
      </c>
      <c r="Z156" t="str">
        <f ca="1">IFERROR(__xludf.DUMMYFUNCTION("VLOOKUP($D351,IMPORTRANGE(""1zGeY54V42y3h6ga3LEauokEcjIAfHuNXKCYKLfLWtMI"",""'LC-2 BOM'!C2:AF900""),Y$1,FALSE)"),"Controller / Postion Feedback")</f>
        <v>Controller / Postion Feedback</v>
      </c>
      <c r="AA156" t="str">
        <f ca="1">IFERROR(__xludf.DUMMYFUNCTION("VLOOKUP($D351,IMPORTRANGE(""1zGeY54V42y3h6ga3LEauokEcjIAfHuNXKCYKLfLWtMI"",""'LC-2 BOM'!C2:AF900""),Y$1,FALSE)"),"Controller / Postion Feedback")</f>
        <v>Controller / Postion Feedback</v>
      </c>
      <c r="AB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C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D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E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F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G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H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I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J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K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L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M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N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O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P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Q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R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S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T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U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V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W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X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Y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Z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BA156" t="str">
        <f ca="1">IFERROR(__xludf.DUMMYFUNCTION("VLOOKUP($D351,IMPORTRANGE(""1F5N2lheBqU_ssv2fEg7XSiyl0_Jtf24RQubw3IWp7fc"",""'LC-2 BOM'!C2:AF1000""),AB$1,FALSE)"),"WFF LC-2 GN2 HVAC/ECS - MP-109")</f>
        <v>WFF LC-2 GN2 HVAC/ECS - MP-109</v>
      </c>
    </row>
    <row r="157" spans="1:53" ht="13" x14ac:dyDescent="0.15">
      <c r="A157" t="str">
        <f t="shared" si="15"/>
        <v>HVAC-IS1-PVL-Pos-104</v>
      </c>
      <c r="B157">
        <v>104</v>
      </c>
      <c r="C157" t="s">
        <v>400</v>
      </c>
      <c r="D157" t="s">
        <v>404</v>
      </c>
      <c r="E157" t="s">
        <v>395</v>
      </c>
      <c r="F157" t="s">
        <v>405</v>
      </c>
      <c r="G157" t="s">
        <v>110</v>
      </c>
      <c r="H157" t="s">
        <v>116</v>
      </c>
      <c r="I157" t="str">
        <f t="shared" si="16"/>
        <v>N1</v>
      </c>
      <c r="J157" t="str">
        <f>VLOOKUP(I157,'[1]REF - Interface Cards'!$F$2:$G$11,2,FALSE)</f>
        <v>CB2</v>
      </c>
      <c r="K157">
        <f t="shared" si="17"/>
        <v>7</v>
      </c>
      <c r="L157" t="s">
        <v>210</v>
      </c>
      <c r="M157">
        <v>2</v>
      </c>
      <c r="N157" t="s">
        <v>68</v>
      </c>
      <c r="O157" t="s">
        <v>211</v>
      </c>
      <c r="R157" t="s">
        <v>113</v>
      </c>
      <c r="S157" t="s">
        <v>114</v>
      </c>
      <c r="V157" t="b">
        <v>0</v>
      </c>
      <c r="W157" t="str">
        <f t="shared" si="14"/>
        <v>AO2:01</v>
      </c>
      <c r="X157" t="str">
        <f ca="1">IFERROR(__xludf.DUMMYFUNCTION("VLOOKUP($D119,IMPORTRANGE(""1F5N2lheBqU_ssv2fEg7XSiyl0_Jtf24RQubw3IWp7fc"",""'LC-2 BOM'!C2:AF1000""),X$1,FALSE)"),"05C360")</f>
        <v>05C360</v>
      </c>
      <c r="Y157" t="str">
        <f ca="1">IFERROR(__xludf.DUMMYFUNCTION("VLOOKUP($D398,IMPORTRANGE(""1F5N2lheBqU_ssv2fEg7XSiyl0_Jtf24RQubw3IWp7fc"",""'LC-2 BOM'!C2:AF900""),Y$1,FALSE)"),"Actuator")</f>
        <v>Actuator</v>
      </c>
      <c r="Z157" t="str">
        <f ca="1">IFERROR(__xludf.DUMMYFUNCTION("VLOOKUP($D398,IMPORTRANGE(""1F5N2lheBqU_ssv2fEg7XSiyl0_Jtf24RQubw3IWp7fc"",""'LC-2 BOM'!C2:AF900""),Y$1,FALSE)"),"Actuator")</f>
        <v>Actuator</v>
      </c>
      <c r="AA157" t="str">
        <f ca="1">IFERROR(__xludf.DUMMYFUNCTION("VLOOKUP($D398,IMPORTRANGE(""1F5N2lheBqU_ssv2fEg7XSiyl0_Jtf24RQubw3IWp7fc"",""'LC-2 BOM'!C2:AF900""),Y$1,FALSE)"),"Actuator")</f>
        <v>Actuator</v>
      </c>
      <c r="AB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C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D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E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F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G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H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I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J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K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L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M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N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O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P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Q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R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S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T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U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V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W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X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Y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Z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BA157" t="str">
        <f ca="1">IFERROR(__xludf.DUMMYFUNCTION("VLOOKUP($D398,IMPORTRANGE(""1F5N2lheBqU_ssv2fEg7XSiyl0_Jtf24RQubw3IWp7fc"",""'LC-2 BOM'!C2:AF1000""),AB$1,FALSE)"),"WFF LC-2 GN2 HVAC/ECS - MP-109")</f>
        <v>WFF LC-2 GN2 HVAC/ECS - MP-109</v>
      </c>
    </row>
    <row r="158" spans="1:53" ht="13" x14ac:dyDescent="0.15">
      <c r="A158" t="str">
        <f t="shared" si="15"/>
        <v>HVAC-IS1-PVL-Pos-112</v>
      </c>
      <c r="B158">
        <v>112</v>
      </c>
      <c r="C158" t="s">
        <v>400</v>
      </c>
      <c r="D158" t="s">
        <v>406</v>
      </c>
      <c r="E158" t="s">
        <v>395</v>
      </c>
      <c r="F158" t="s">
        <v>405</v>
      </c>
      <c r="G158" t="s">
        <v>110</v>
      </c>
      <c r="H158" t="s">
        <v>111</v>
      </c>
      <c r="I158" t="str">
        <f t="shared" si="16"/>
        <v>N1</v>
      </c>
      <c r="J158" t="str">
        <f>VLOOKUP(I158,'[1]REF - Interface Cards'!$F$2:$G$11,2,FALSE)</f>
        <v>CB2</v>
      </c>
      <c r="K158">
        <f t="shared" si="17"/>
        <v>2</v>
      </c>
      <c r="L158" t="s">
        <v>399</v>
      </c>
      <c r="M158">
        <v>14</v>
      </c>
      <c r="N158">
        <v>11</v>
      </c>
      <c r="O158" t="s">
        <v>211</v>
      </c>
      <c r="R158" t="s">
        <v>113</v>
      </c>
      <c r="S158" t="s">
        <v>114</v>
      </c>
      <c r="V158" t="b">
        <v>0</v>
      </c>
      <c r="W158" t="str">
        <f t="shared" si="14"/>
        <v>AI1:11</v>
      </c>
      <c r="X158" t="str">
        <f ca="1">IFERROR(__xludf.DUMMYFUNCTION("VLOOKUP($D119,IMPORTRANGE(""1F5N2lheBqU_ssv2fEg7XSiyl0_Jtf24RQubw3IWp7fc"",""'LC-2 BOM'!C2:AF1000""),X$1,FALSE)"),"05C360")</f>
        <v>05C360</v>
      </c>
      <c r="Y158" t="str">
        <f ca="1">IFERROR(__xludf.DUMMYFUNCTION("VLOOKUP($D352,IMPORTRANGE(""1F5N2lheBqU_ssv2fEg7XSiyl0_Jtf24RQubw3IWp7fc"",""'LC-2 BOM'!C2:AF900""),Y$1,FALSE)"),"Controller / Postion Feedback")</f>
        <v>Controller / Postion Feedback</v>
      </c>
      <c r="Z158" t="str">
        <f ca="1">IFERROR(__xludf.DUMMYFUNCTION("VLOOKUP($D352,IMPORTRANGE(""1F5N2lheBqU_ssv2fEg7XSiyl0_Jtf24RQubw3IWp7fc"",""'LC-2 BOM'!C2:AF900""),Y$1,FALSE)"),"Controller / Postion Feedback")</f>
        <v>Controller / Postion Feedback</v>
      </c>
      <c r="AA158" t="str">
        <f ca="1">IFERROR(__xludf.DUMMYFUNCTION("VLOOKUP($D352,IMPORTRANGE(""1F5N2lheBqU_ssv2fEg7XSiyl0_Jtf24RQubw3IWp7fc"",""'LC-2 BOM'!C2:AF900""),Y$1,FALSE)"),"Controller / Postion Feedback")</f>
        <v>Controller / Postion Feedback</v>
      </c>
      <c r="AB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C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D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E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F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G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H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I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J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K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L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M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N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O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P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Q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R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S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T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U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V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W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X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Y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Z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BA158" t="str">
        <f ca="1">IFERROR(__xludf.DUMMYFUNCTION("VLOOKUP($D352,IMPORTRANGE(""1F5N2lheBqU_ssv2fEg7XSiyl0_Jtf24RQubw3IWp7fc"",""'LC-2 BOM'!C2:AF1000""),AB$1,FALSE)"),"WFF LC-2 GN2 HVAC/ECS - MP-109")</f>
        <v>WFF LC-2 GN2 HVAC/ECS - MP-109</v>
      </c>
    </row>
    <row r="159" spans="1:53" ht="13" x14ac:dyDescent="0.15">
      <c r="A159" t="str">
        <f t="shared" si="15"/>
        <v>HVAC-PP-PVL-Pos-105</v>
      </c>
      <c r="B159">
        <v>105</v>
      </c>
      <c r="C159" t="s">
        <v>407</v>
      </c>
      <c r="D159" t="s">
        <v>408</v>
      </c>
      <c r="E159" t="s">
        <v>395</v>
      </c>
      <c r="F159" t="s">
        <v>409</v>
      </c>
      <c r="G159" t="s">
        <v>110</v>
      </c>
      <c r="H159" t="s">
        <v>116</v>
      </c>
      <c r="I159" t="str">
        <f t="shared" si="16"/>
        <v>N1</v>
      </c>
      <c r="J159" t="str">
        <f>VLOOKUP(I159,'[1]REF - Interface Cards'!$F$2:$G$11,2,FALSE)</f>
        <v>CB2</v>
      </c>
      <c r="K159">
        <f t="shared" si="17"/>
        <v>7</v>
      </c>
      <c r="L159" t="s">
        <v>210</v>
      </c>
      <c r="M159">
        <v>4</v>
      </c>
      <c r="N159" t="s">
        <v>72</v>
      </c>
      <c r="O159" t="s">
        <v>211</v>
      </c>
      <c r="R159" t="s">
        <v>113</v>
      </c>
      <c r="S159" t="s">
        <v>114</v>
      </c>
      <c r="V159" t="b">
        <v>0</v>
      </c>
      <c r="W159" t="str">
        <f t="shared" si="14"/>
        <v>AO2:02</v>
      </c>
      <c r="X159" t="str">
        <f ca="1">IFERROR(__xludf.DUMMYFUNCTION("VLOOKUP($D119,IMPORTRANGE(""1F5N2lheBqU_ssv2fEg7XSiyl0_Jtf24RQubw3IWp7fc"",""'LC-2 BOM'!C2:AF1000""),X$1,FALSE)"),"05C360")</f>
        <v>05C360</v>
      </c>
      <c r="Y159" t="str">
        <f ca="1">IFERROR(__xludf.DUMMYFUNCTION("VLOOKUP($D399,IMPORTRANGE(""1F5N2lheBqU_ssv2fEg7XSiyl0_Jtf24RQubw3IWp7fc"",""'LC-2 BOM'!C2:AF900""),Y$1,FALSE)"),"Actuator")</f>
        <v>Actuator</v>
      </c>
      <c r="Z159" t="str">
        <f ca="1">IFERROR(__xludf.DUMMYFUNCTION("VLOOKUP($D399,IMPORTRANGE(""1F5N2lheBqU_ssv2fEg7XSiyl0_Jtf24RQubw3IWp7fc"",""'LC-2 BOM'!C2:AF900""),Y$1,FALSE)"),"Actuator")</f>
        <v>Actuator</v>
      </c>
      <c r="AA159" t="str">
        <f ca="1">IFERROR(__xludf.DUMMYFUNCTION("VLOOKUP($D399,IMPORTRANGE(""1F5N2lheBqU_ssv2fEg7XSiyl0_Jtf24RQubw3IWp7fc"",""'LC-2 BOM'!C2:AF900""),Y$1,FALSE)"),"Actuator")</f>
        <v>Actuator</v>
      </c>
      <c r="AB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C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D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E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F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G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H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I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J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K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L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M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N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O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P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Q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R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S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T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U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V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W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X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Y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Z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BA159" t="str">
        <f ca="1">IFERROR(__xludf.DUMMYFUNCTION("VLOOKUP($D399,IMPORTRANGE(""1F5N2lheBqU_ssv2fEg7XSiyl0_Jtf24RQubw3IWp7fc"",""'LC-2 BOM'!C2:AF1000""),AB$1,FALSE)"),"WFF LC-2 GN2 HVAC/ECS - MP-109")</f>
        <v>WFF LC-2 GN2 HVAC/ECS - MP-109</v>
      </c>
    </row>
    <row r="160" spans="1:53" ht="13" x14ac:dyDescent="0.15">
      <c r="A160" t="str">
        <f t="shared" si="15"/>
        <v>HVAC-PP-PVL-Pos-113</v>
      </c>
      <c r="B160">
        <v>113</v>
      </c>
      <c r="C160" t="s">
        <v>407</v>
      </c>
      <c r="D160" t="s">
        <v>410</v>
      </c>
      <c r="E160" t="s">
        <v>395</v>
      </c>
      <c r="F160" t="s">
        <v>409</v>
      </c>
      <c r="G160" t="s">
        <v>110</v>
      </c>
      <c r="H160" t="s">
        <v>111</v>
      </c>
      <c r="I160" t="str">
        <f t="shared" si="16"/>
        <v>N1</v>
      </c>
      <c r="J160" t="str">
        <f>VLOOKUP(I160,'[1]REF - Interface Cards'!$F$2:$G$11,2,FALSE)</f>
        <v>CB2</v>
      </c>
      <c r="K160">
        <f t="shared" si="17"/>
        <v>2</v>
      </c>
      <c r="L160" t="s">
        <v>399</v>
      </c>
      <c r="M160">
        <v>15</v>
      </c>
      <c r="N160">
        <v>12</v>
      </c>
      <c r="O160" t="s">
        <v>211</v>
      </c>
      <c r="R160" t="s">
        <v>113</v>
      </c>
      <c r="S160" t="s">
        <v>114</v>
      </c>
      <c r="V160" t="b">
        <v>0</v>
      </c>
      <c r="W160" t="str">
        <f t="shared" si="14"/>
        <v>AI1:12</v>
      </c>
      <c r="X160" t="str">
        <f ca="1">IFERROR(__xludf.DUMMYFUNCTION("VLOOKUP($D119,IMPORTRANGE(""1F5N2lheBqU_ssv2fEg7XSiyl0_Jtf24RQubw3IWp7fc"",""'LC-2 BOM'!C2:AF1000""),X$1,FALSE)"),"05C360")</f>
        <v>05C360</v>
      </c>
      <c r="Y160" t="str">
        <f ca="1">IFERROR(__xludf.DUMMYFUNCTION("VLOOKUP($D353,IMPORTRANGE(""1F5N2lheBqU_ssv2fEg7XSiyl0_Jtf24RQubw3IWp7fc"",""'LC-2 BOM'!C2:AF900""),Y$1,FALSE)"),"Controller / Postion Feedback")</f>
        <v>Controller / Postion Feedback</v>
      </c>
      <c r="Z160" t="str">
        <f ca="1">IFERROR(__xludf.DUMMYFUNCTION("VLOOKUP($D353,IMPORTRANGE(""1F5N2lheBqU_ssv2fEg7XSiyl0_Jtf24RQubw3IWp7fc"",""'LC-2 BOM'!C2:AF900""),Y$1,FALSE)"),"Controller / Postion Feedback")</f>
        <v>Controller / Postion Feedback</v>
      </c>
      <c r="AA160" t="str">
        <f ca="1">IFERROR(__xludf.DUMMYFUNCTION("VLOOKUP($D353,IMPORTRANGE(""1F5N2lheBqU_ssv2fEg7XSiyl0_Jtf24RQubw3IWp7fc"",""'LC-2 BOM'!C2:AF900""),Y$1,FALSE)"),"Controller / Postion Feedback")</f>
        <v>Controller / Postion Feedback</v>
      </c>
      <c r="AB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C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D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E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F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G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H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I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J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K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L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M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N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O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P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Q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R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S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T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U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V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W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X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Y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Z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BA160" t="str">
        <f ca="1">IFERROR(__xludf.DUMMYFUNCTION("VLOOKUP($D353,IMPORTRANGE(""1F5N2lheBqU_ssv2fEg7XSiyl0_Jtf24RQubw3IWp7fc"",""'LC-2 BOM'!C2:AF1000""),AB$1,FALSE)"),"WFF LC-2 GN2 HVAC/ECS - MP-109")</f>
        <v>WFF LC-2 GN2 HVAC/ECS - MP-109</v>
      </c>
    </row>
    <row r="161" spans="1:53" ht="13" x14ac:dyDescent="0.15">
      <c r="A161" t="str">
        <f t="shared" si="15"/>
        <v>HVAC-LC-DVL-B-565</v>
      </c>
      <c r="B161">
        <v>565</v>
      </c>
      <c r="C161" t="s">
        <v>411</v>
      </c>
      <c r="D161" t="s">
        <v>412</v>
      </c>
      <c r="E161" t="s">
        <v>395</v>
      </c>
      <c r="F161" t="s">
        <v>413</v>
      </c>
      <c r="G161" t="s">
        <v>65</v>
      </c>
      <c r="H161" t="s">
        <v>66</v>
      </c>
      <c r="I161" t="str">
        <f t="shared" si="16"/>
        <v>C1</v>
      </c>
      <c r="J161" t="str">
        <f>VLOOKUP(I161,'[1]REF - Interface Cards'!$F$2:$G$11,2,FALSE)</f>
        <v>CB1</v>
      </c>
      <c r="K161">
        <f t="shared" si="17"/>
        <v>3</v>
      </c>
      <c r="L161" t="s">
        <v>201</v>
      </c>
      <c r="M161">
        <v>33</v>
      </c>
      <c r="N161">
        <v>27</v>
      </c>
      <c r="O161" t="s">
        <v>211</v>
      </c>
      <c r="P161" t="s">
        <v>299</v>
      </c>
      <c r="Q161" t="s">
        <v>217</v>
      </c>
      <c r="R161" t="s">
        <v>69</v>
      </c>
      <c r="S161" t="s">
        <v>60</v>
      </c>
      <c r="V161" t="b">
        <v>0</v>
      </c>
      <c r="W161" t="str">
        <f t="shared" si="14"/>
        <v>DO3:27</v>
      </c>
      <c r="X161" t="str">
        <f ca="1">IFERROR(__xludf.DUMMYFUNCTION("VLOOKUP($D4,IMPORTRANGE(""1F5N2lheBqU_ssv2fEg7XSiyl0_Jtf24RQubw3IWp7fc"",""'LC-2 BOM'!C2:AF1000""),X$1,FALSE)"),"S13.2")</f>
        <v>S13.2</v>
      </c>
      <c r="Y161" t="str">
        <f ca="1">IFERROR(__xludf.DUMMYFUNCTION("VLOOKUP($D75,IMPORTRANGE(""1zGeY54V42y3h6ga3LEauokEcjIAfHuNXKCYKLfLWtMI"",""'LC-2 BOM'!C2:AF900""),Y$1,FALSE)"),"Valve, Discrete Ball")</f>
        <v>Valve, Discrete Ball</v>
      </c>
      <c r="Z161" t="str">
        <f ca="1">IFERROR(__xludf.DUMMYFUNCTION("VLOOKUP($D75,IMPORTRANGE(""1zGeY54V42y3h6ga3LEauokEcjIAfHuNXKCYKLfLWtMI"",""'LC-2 BOM'!C2:AF900""),Y$1,FALSE)"),"Valve, Discrete Ball")</f>
        <v>Valve, Discrete Ball</v>
      </c>
      <c r="AA161" t="str">
        <f ca="1">IFERROR(__xludf.DUMMYFUNCTION("VLOOKUP($D75,IMPORTRANGE(""1zGeY54V42y3h6ga3LEauokEcjIAfHuNXKCYKLfLWtMI"",""'LC-2 BOM'!C2:AF900""),Y$1,FALSE)"),"Valve, Discrete Ball")</f>
        <v>Valve, Discrete Ball</v>
      </c>
      <c r="AB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C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D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E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F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G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H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I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J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K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L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M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N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O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P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Q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R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S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T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U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V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W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X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Y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Z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BA161" t="str">
        <f ca="1">IFERROR(__xludf.DUMMYFUNCTION("VLOOKUP($D75,IMPORTRANGE(""1F5N2lheBqU_ssv2fEg7XSiyl0_Jtf24RQubw3IWp7fc"",""'LC-2 BOM'!C2:AF1000""),AB$1,FALSE)"),"WFF LC-2 GN2 HVAC/ECS - MP-109")</f>
        <v>WFF LC-2 GN2 HVAC/ECS - MP-109</v>
      </c>
    </row>
    <row r="162" spans="1:53" ht="13" x14ac:dyDescent="0.15">
      <c r="A162" t="str">
        <f t="shared" si="15"/>
        <v>HVAC-LC-PXS-PxO-566</v>
      </c>
      <c r="B162">
        <v>566</v>
      </c>
      <c r="C162" t="s">
        <v>414</v>
      </c>
      <c r="D162" t="s">
        <v>415</v>
      </c>
      <c r="E162" t="s">
        <v>395</v>
      </c>
      <c r="F162" t="s">
        <v>413</v>
      </c>
      <c r="G162" t="s">
        <v>416</v>
      </c>
      <c r="H162" t="s">
        <v>53</v>
      </c>
      <c r="I162" t="str">
        <f t="shared" si="16"/>
        <v>N1</v>
      </c>
      <c r="J162" t="str">
        <f>VLOOKUP(I162,'[1]REF - Interface Cards'!$F$2:$G$11,2,FALSE)</f>
        <v>CB2</v>
      </c>
      <c r="K162">
        <f t="shared" si="17"/>
        <v>5</v>
      </c>
      <c r="L162" t="s">
        <v>417</v>
      </c>
      <c r="M162">
        <v>14</v>
      </c>
      <c r="N162">
        <v>11</v>
      </c>
      <c r="O162" t="s">
        <v>211</v>
      </c>
      <c r="P162" t="s">
        <v>299</v>
      </c>
      <c r="Q162" t="s">
        <v>418</v>
      </c>
      <c r="R162" t="s">
        <v>59</v>
      </c>
      <c r="S162" t="s">
        <v>60</v>
      </c>
      <c r="V162" t="b">
        <v>0</v>
      </c>
      <c r="W162" t="str">
        <f t="shared" si="14"/>
        <v>DI9:11</v>
      </c>
      <c r="X162" t="str">
        <f ca="1">IFERROR(__xludf.DUMMYFUNCTION("VLOOKUP($D119,IMPORTRANGE(""1F5N2lheBqU_ssv2fEg7XSiyl0_Jtf24RQubw3IWp7fc"",""'LC-2 BOM'!C2:AF1000""),X$1,FALSE)"),"05C360")</f>
        <v>05C360</v>
      </c>
      <c r="Y162" t="str">
        <f ca="1">IFERROR(__xludf.DUMMYFUNCTION("VLOOKUP($D385,IMPORTRANGE(""1F5N2lheBqU_ssv2fEg7XSiyl0_Jtf24RQubw3IWp7fc"",""'LC-2 BOM'!C2:AF900""),Y$1,FALSE)"),"Controller")</f>
        <v>Controller</v>
      </c>
      <c r="Z162" t="str">
        <f ca="1">IFERROR(__xludf.DUMMYFUNCTION("VLOOKUP($D385,IMPORTRANGE(""1F5N2lheBqU_ssv2fEg7XSiyl0_Jtf24RQubw3IWp7fc"",""'LC-2 BOM'!C2:AF900""),Y$1,FALSE)"),"Controller")</f>
        <v>Controller</v>
      </c>
      <c r="AA162" t="str">
        <f ca="1">IFERROR(__xludf.DUMMYFUNCTION("VLOOKUP($D385,IMPORTRANGE(""1F5N2lheBqU_ssv2fEg7XSiyl0_Jtf24RQubw3IWp7fc"",""'LC-2 BOM'!C2:AF900""),Y$1,FALSE)"),"Controller")</f>
        <v>Controller</v>
      </c>
      <c r="AB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C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D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E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F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G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H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I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J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K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L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M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N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O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P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Q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R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S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T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U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V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W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X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Y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Z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BA162" t="str">
        <f ca="1">IFERROR(__xludf.DUMMYFUNCTION("VLOOKUP($D385,IMPORTRANGE(""1F5N2lheBqU_ssv2fEg7XSiyl0_Jtf24RQubw3IWp7fc"",""'LC-2 BOM'!C2:AF1000""),AB$1,FALSE)"),"WFF LC-2 GN2 HVAC/ECS - MP-109")</f>
        <v>WFF LC-2 GN2 HVAC/ECS - MP-109</v>
      </c>
    </row>
    <row r="163" spans="1:53" ht="13" x14ac:dyDescent="0.15">
      <c r="A163" t="str">
        <f t="shared" si="15"/>
        <v>HVAC-LC-PXS-PxC-567</v>
      </c>
      <c r="B163">
        <v>567</v>
      </c>
      <c r="C163" t="s">
        <v>419</v>
      </c>
      <c r="D163" t="s">
        <v>415</v>
      </c>
      <c r="E163" t="s">
        <v>395</v>
      </c>
      <c r="F163" t="s">
        <v>413</v>
      </c>
      <c r="G163" t="s">
        <v>416</v>
      </c>
      <c r="H163" t="s">
        <v>53</v>
      </c>
      <c r="I163" t="str">
        <f t="shared" si="16"/>
        <v>N1</v>
      </c>
      <c r="J163" t="str">
        <f>VLOOKUP(I163,'[1]REF - Interface Cards'!$F$2:$G$11,2,FALSE)</f>
        <v>CB2</v>
      </c>
      <c r="K163">
        <f t="shared" si="17"/>
        <v>5</v>
      </c>
      <c r="L163" t="s">
        <v>417</v>
      </c>
      <c r="M163">
        <v>15</v>
      </c>
      <c r="N163">
        <v>12</v>
      </c>
      <c r="O163" t="s">
        <v>211</v>
      </c>
      <c r="P163" t="s">
        <v>299</v>
      </c>
      <c r="Q163" t="s">
        <v>418</v>
      </c>
      <c r="R163" t="s">
        <v>63</v>
      </c>
      <c r="S163" t="s">
        <v>60</v>
      </c>
      <c r="V163" t="b">
        <v>0</v>
      </c>
      <c r="W163" t="str">
        <f t="shared" si="14"/>
        <v>DI9:12</v>
      </c>
      <c r="X163" t="str">
        <f ca="1">IFERROR(__xludf.DUMMYFUNCTION("VLOOKUP($D119,IMPORTRANGE(""1F5N2lheBqU_ssv2fEg7XSiyl0_Jtf24RQubw3IWp7fc"",""'LC-2 BOM'!C2:AF1000""),X$1,FALSE)"),"05C360")</f>
        <v>05C360</v>
      </c>
      <c r="Y163" t="str">
        <f ca="1">IFERROR(__xludf.DUMMYFUNCTION("VLOOKUP($D386,IMPORTRANGE(""1zGeY54V42y3h6ga3LEauokEcjIAfHuNXKCYKLfLWtMI"",""'LC-2 BOM'!C2:AF900""),Y$1,FALSE)"),"Controller")</f>
        <v>Controller</v>
      </c>
      <c r="Z163" t="str">
        <f ca="1">IFERROR(__xludf.DUMMYFUNCTION("VLOOKUP($D386,IMPORTRANGE(""1zGeY54V42y3h6ga3LEauokEcjIAfHuNXKCYKLfLWtMI"",""'LC-2 BOM'!C2:AF900""),Y$1,FALSE)"),"Controller")</f>
        <v>Controller</v>
      </c>
      <c r="AA163" t="str">
        <f ca="1">IFERROR(__xludf.DUMMYFUNCTION("VLOOKUP($D386,IMPORTRANGE(""1zGeY54V42y3h6ga3LEauokEcjIAfHuNXKCYKLfLWtMI"",""'LC-2 BOM'!C2:AF900""),Y$1,FALSE)"),"Controller")</f>
        <v>Controller</v>
      </c>
      <c r="AB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C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D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E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F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G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H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I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J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K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L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M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N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O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P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Q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R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S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T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U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V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W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X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Y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Z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BA163" t="str">
        <f ca="1">IFERROR(__xludf.DUMMYFUNCTION("VLOOKUP($D386,IMPORTRANGE(""1F5N2lheBqU_ssv2fEg7XSiyl0_Jtf24RQubw3IWp7fc"",""'LC-2 BOM'!C2:AF1000""),AB$1,FALSE)"),"WFF LC-2 GN2 HVAC/ECS - MP-109")</f>
        <v>WFF LC-2 GN2 HVAC/ECS - MP-109</v>
      </c>
    </row>
    <row r="164" spans="1:53" ht="13" x14ac:dyDescent="0.15">
      <c r="A164" t="str">
        <f t="shared" si="15"/>
        <v>HVAC-LC-PRS-Ps-568</v>
      </c>
      <c r="B164">
        <v>568</v>
      </c>
      <c r="C164" t="s">
        <v>420</v>
      </c>
      <c r="D164" t="s">
        <v>421</v>
      </c>
      <c r="E164" t="s">
        <v>395</v>
      </c>
      <c r="F164" t="s">
        <v>413</v>
      </c>
      <c r="G164" t="s">
        <v>141</v>
      </c>
      <c r="H164" t="s">
        <v>111</v>
      </c>
      <c r="I164" t="str">
        <f t="shared" si="16"/>
        <v>N1</v>
      </c>
      <c r="J164" t="str">
        <f>VLOOKUP(I164,'[1]REF - Interface Cards'!$F$2:$G$11,2,FALSE)</f>
        <v>CB2</v>
      </c>
      <c r="K164">
        <f t="shared" si="17"/>
        <v>3</v>
      </c>
      <c r="L164" t="s">
        <v>224</v>
      </c>
      <c r="M164">
        <v>4</v>
      </c>
      <c r="N164" t="s">
        <v>77</v>
      </c>
      <c r="O164" t="s">
        <v>211</v>
      </c>
      <c r="P164" t="s">
        <v>422</v>
      </c>
      <c r="Q164" t="s">
        <v>423</v>
      </c>
      <c r="R164" t="s">
        <v>142</v>
      </c>
      <c r="V164" t="b">
        <v>0</v>
      </c>
      <c r="W164" t="str">
        <f t="shared" si="14"/>
        <v>AI2:03</v>
      </c>
      <c r="X164" t="str">
        <f ca="1">IFERROR(__xludf.DUMMYFUNCTION("VLOOKUP($D119,IMPORTRANGE(""1F5N2lheBqU_ssv2fEg7XSiyl0_Jtf24RQubw3IWp7fc"",""'LC-2 BOM'!C2:AF1000""),X$1,FALSE)"),"05C360")</f>
        <v>05C360</v>
      </c>
      <c r="Y164" t="str">
        <f ca="1">IFERROR(__xludf.DUMMYFUNCTION("VLOOKUP($D371,IMPORTRANGE(""1zGeY54V42y3h6ga3LEauokEcjIAfHuNXKCYKLfLWtMI"",""'LC-2 BOM'!C2:AF900""),Y$1,FALSE)"),"Pressure Transducer")</f>
        <v>Pressure Transducer</v>
      </c>
      <c r="Z164" t="str">
        <f ca="1">IFERROR(__xludf.DUMMYFUNCTION("VLOOKUP($D371,IMPORTRANGE(""1zGeY54V42y3h6ga3LEauokEcjIAfHuNXKCYKLfLWtMI"",""'LC-2 BOM'!C2:AF900""),Y$1,FALSE)"),"Pressure Transducer")</f>
        <v>Pressure Transducer</v>
      </c>
      <c r="AA164" t="str">
        <f ca="1">IFERROR(__xludf.DUMMYFUNCTION("VLOOKUP($D371,IMPORTRANGE(""1zGeY54V42y3h6ga3LEauokEcjIAfHuNXKCYKLfLWtMI"",""'LC-2 BOM'!C2:AF900""),Y$1,FALSE)"),"Pressure Transducer")</f>
        <v>Pressure Transducer</v>
      </c>
      <c r="AB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C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D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E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F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G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H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I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J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K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L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M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N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O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P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Q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R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S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T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U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V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W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X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Y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Z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BA164" t="str">
        <f ca="1">IFERROR(__xludf.DUMMYFUNCTION("VLOOKUP($D371,IMPORTRANGE(""1F5N2lheBqU_ssv2fEg7XSiyl0_Jtf24RQubw3IWp7fc"",""'LC-2 BOM'!C2:AF1000""),AB$1,FALSE)"),"WFF LC-2 GN2 HVAC/ECS - MP-109")</f>
        <v>WFF LC-2 GN2 HVAC/ECS - MP-109</v>
      </c>
    </row>
    <row r="165" spans="1:53" ht="13" x14ac:dyDescent="0.15">
      <c r="A165" t="str">
        <f t="shared" si="15"/>
        <v>HVAC-LC-RTD-Ts-115</v>
      </c>
      <c r="B165">
        <v>115</v>
      </c>
      <c r="C165" t="s">
        <v>424</v>
      </c>
      <c r="D165" t="s">
        <v>425</v>
      </c>
      <c r="E165" t="s">
        <v>395</v>
      </c>
      <c r="F165" t="s">
        <v>413</v>
      </c>
      <c r="G165" t="s">
        <v>45</v>
      </c>
      <c r="H165" t="s">
        <v>312</v>
      </c>
      <c r="I165" t="str">
        <f t="shared" si="16"/>
        <v>N1</v>
      </c>
      <c r="J165" t="str">
        <f>VLOOKUP(I165,'[1]REF - Interface Cards'!$F$2:$G$11,2,FALSE)</f>
        <v>CB2</v>
      </c>
      <c r="K165">
        <f t="shared" si="17"/>
        <v>4</v>
      </c>
      <c r="L165" t="s">
        <v>426</v>
      </c>
      <c r="M165" t="s">
        <v>347</v>
      </c>
      <c r="N165" t="s">
        <v>348</v>
      </c>
      <c r="O165" t="s">
        <v>211</v>
      </c>
      <c r="P165" t="s">
        <v>422</v>
      </c>
      <c r="Q165" t="s">
        <v>418</v>
      </c>
      <c r="R165" t="s">
        <v>316</v>
      </c>
      <c r="S165" t="s">
        <v>317</v>
      </c>
      <c r="V165" t="b">
        <v>0</v>
      </c>
      <c r="W165" t="str">
        <f t="shared" si="14"/>
        <v>RTD1:EX3+,RTD3+,RTD3-,COM3</v>
      </c>
      <c r="X165" t="str">
        <f ca="1">IFERROR(__xludf.DUMMYFUNCTION("VLOOKUP($D119,IMPORTRANGE(""1F5N2lheBqU_ssv2fEg7XSiyl0_Jtf24RQubw3IWp7fc"",""'LC-2 BOM'!C2:AF1000""),X$1,FALSE)"),"05C360")</f>
        <v>05C360</v>
      </c>
      <c r="Y165" t="str">
        <f ca="1">IFERROR(__xludf.DUMMYFUNCTION("VLOOKUP($D380,IMPORTRANGE(""1F5N2lheBqU_ssv2fEg7XSiyl0_Jtf24RQubw3IWp7fc"",""'LC-2 BOM'!C2:AF900""),Y$1,FALSE)"),"Sensor, Temperature")</f>
        <v>Sensor, Temperature</v>
      </c>
      <c r="Z165" t="str">
        <f ca="1">IFERROR(__xludf.DUMMYFUNCTION("VLOOKUP($D380,IMPORTRANGE(""1F5N2lheBqU_ssv2fEg7XSiyl0_Jtf24RQubw3IWp7fc"",""'LC-2 BOM'!C2:AF900""),Y$1,FALSE)"),"Sensor, Temperature")</f>
        <v>Sensor, Temperature</v>
      </c>
      <c r="AA165" t="str">
        <f ca="1">IFERROR(__xludf.DUMMYFUNCTION("VLOOKUP($D380,IMPORTRANGE(""1F5N2lheBqU_ssv2fEg7XSiyl0_Jtf24RQubw3IWp7fc"",""'LC-2 BOM'!C2:AF900""),Y$1,FALSE)"),"Sensor, Temperature")</f>
        <v>Sensor, Temperature</v>
      </c>
      <c r="AB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C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D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E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F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G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H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I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J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K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L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M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N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O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P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Q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R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S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T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U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V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W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X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Y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Z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BA165" t="str">
        <f ca="1">IFERROR(__xludf.DUMMYFUNCTION("VLOOKUP($D380,IMPORTRANGE(""1F5N2lheBqU_ssv2fEg7XSiyl0_Jtf24RQubw3IWp7fc"",""'LC-2 BOM'!C2:AF1000""),AB$1,FALSE)"),"WFF LC-2 GN2 HVAC/ECS - MP-109")</f>
        <v>WFF LC-2 GN2 HVAC/ECS - MP-109</v>
      </c>
    </row>
    <row r="166" spans="1:53" ht="13" x14ac:dyDescent="0.15">
      <c r="A166" t="str">
        <f t="shared" si="15"/>
        <v>HVAC-LCF-RTD-Ts-561</v>
      </c>
      <c r="B166">
        <v>561</v>
      </c>
      <c r="C166" t="s">
        <v>427</v>
      </c>
      <c r="D166" t="s">
        <v>428</v>
      </c>
      <c r="E166" t="s">
        <v>395</v>
      </c>
      <c r="F166" t="s">
        <v>429</v>
      </c>
      <c r="G166" t="s">
        <v>45</v>
      </c>
      <c r="H166" t="s">
        <v>312</v>
      </c>
      <c r="I166" t="str">
        <f t="shared" si="16"/>
        <v>N1</v>
      </c>
      <c r="J166" t="str">
        <f>VLOOKUP(I166,'[1]REF - Interface Cards'!$F$2:$G$11,2,FALSE)</f>
        <v>CB2</v>
      </c>
      <c r="K166">
        <f t="shared" si="17"/>
        <v>4</v>
      </c>
      <c r="L166" t="s">
        <v>426</v>
      </c>
      <c r="M166" t="s">
        <v>351</v>
      </c>
      <c r="N166" t="s">
        <v>352</v>
      </c>
      <c r="O166" t="s">
        <v>211</v>
      </c>
      <c r="P166" t="s">
        <v>299</v>
      </c>
      <c r="Q166" t="s">
        <v>418</v>
      </c>
      <c r="R166" t="s">
        <v>316</v>
      </c>
      <c r="S166" t="s">
        <v>317</v>
      </c>
      <c r="V166" t="b">
        <v>0</v>
      </c>
      <c r="W166" t="str">
        <f t="shared" si="14"/>
        <v>RTD1:EX4+,RTD4+,RTD4-,COM4</v>
      </c>
      <c r="X166" t="str">
        <f ca="1">IFERROR(__xludf.DUMMYFUNCTION("VLOOKUP($D119,IMPORTRANGE(""1F5N2lheBqU_ssv2fEg7XSiyl0_Jtf24RQubw3IWp7fc"",""'LC-2 BOM'!C2:AF1000""),X$1,FALSE)"),"05C360")</f>
        <v>05C360</v>
      </c>
      <c r="Y166" t="str">
        <f ca="1">IFERROR(__xludf.DUMMYFUNCTION("VLOOKUP($D381,IMPORTRANGE(""1F5N2lheBqU_ssv2fEg7XSiyl0_Jtf24RQubw3IWp7fc"",""'LC-2 BOM'!C2:AF900""),Y$1,FALSE)"),"Sensor, Temperature")</f>
        <v>Sensor, Temperature</v>
      </c>
      <c r="Z166" t="str">
        <f ca="1">IFERROR(__xludf.DUMMYFUNCTION("VLOOKUP($D381,IMPORTRANGE(""1F5N2lheBqU_ssv2fEg7XSiyl0_Jtf24RQubw3IWp7fc"",""'LC-2 BOM'!C2:AF900""),Y$1,FALSE)"),"Sensor, Temperature")</f>
        <v>Sensor, Temperature</v>
      </c>
      <c r="AA166" t="str">
        <f ca="1">IFERROR(__xludf.DUMMYFUNCTION("VLOOKUP($D381,IMPORTRANGE(""1F5N2lheBqU_ssv2fEg7XSiyl0_Jtf24RQubw3IWp7fc"",""'LC-2 BOM'!C2:AF900""),Y$1,FALSE)"),"Sensor, Temperature")</f>
        <v>Sensor, Temperature</v>
      </c>
      <c r="AB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C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D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E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F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G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H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I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J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K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L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M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N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O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P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Q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R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S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T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U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V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W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X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Y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Z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BA166" t="str">
        <f ca="1">IFERROR(__xludf.DUMMYFUNCTION("VLOOKUP($D381,IMPORTRANGE(""1F5N2lheBqU_ssv2fEg7XSiyl0_Jtf24RQubw3IWp7fc"",""'LC-2 BOM'!C2:AF1000""),AB$1,FALSE)"),"WFF LC-2 GN2 HVAC/ECS - MP-109")</f>
        <v>WFF LC-2 GN2 HVAC/ECS - MP-109</v>
      </c>
    </row>
    <row r="167" spans="1:53" ht="13" x14ac:dyDescent="0.15">
      <c r="A167" t="str">
        <f t="shared" si="15"/>
        <v>HVAC-LC2.1-RTD-Ts-562</v>
      </c>
      <c r="B167">
        <v>562</v>
      </c>
      <c r="C167" t="s">
        <v>430</v>
      </c>
      <c r="D167" t="s">
        <v>431</v>
      </c>
      <c r="E167" t="s">
        <v>395</v>
      </c>
      <c r="F167" t="s">
        <v>432</v>
      </c>
      <c r="G167" t="s">
        <v>45</v>
      </c>
      <c r="H167" t="s">
        <v>312</v>
      </c>
      <c r="I167" t="str">
        <f t="shared" si="16"/>
        <v>N1</v>
      </c>
      <c r="J167" t="str">
        <f>VLOOKUP(I167,'[1]REF - Interface Cards'!$F$2:$G$11,2,FALSE)</f>
        <v>CB2</v>
      </c>
      <c r="K167">
        <f t="shared" si="17"/>
        <v>4</v>
      </c>
      <c r="L167" t="s">
        <v>426</v>
      </c>
      <c r="M167" t="s">
        <v>354</v>
      </c>
      <c r="N167" t="s">
        <v>355</v>
      </c>
      <c r="O167" t="s">
        <v>211</v>
      </c>
      <c r="P167" t="s">
        <v>299</v>
      </c>
      <c r="Q167" t="s">
        <v>418</v>
      </c>
      <c r="R167" t="s">
        <v>316</v>
      </c>
      <c r="S167" t="s">
        <v>317</v>
      </c>
      <c r="V167" t="b">
        <v>0</v>
      </c>
      <c r="W167" t="str">
        <f t="shared" si="14"/>
        <v>RTD1:EX5+,RTD5+,RTD5-,COM5</v>
      </c>
      <c r="X167" t="str">
        <f ca="1">IFERROR(__xludf.DUMMYFUNCTION("VLOOKUP($D119,IMPORTRANGE(""1F5N2lheBqU_ssv2fEg7XSiyl0_Jtf24RQubw3IWp7fc"",""'LC-2 BOM'!C2:AF1000""),X$1,FALSE)"),"05C360")</f>
        <v>05C360</v>
      </c>
      <c r="Y167" t="str">
        <f ca="1">IFERROR(__xludf.DUMMYFUNCTION("VLOOKUP($D382,IMPORTRANGE(""1zGeY54V42y3h6ga3LEauokEcjIAfHuNXKCYKLfLWtMI"",""'LC-2 BOM'!C2:AF900""),Y$1,FALSE)"),"Sensor, Temperature")</f>
        <v>Sensor, Temperature</v>
      </c>
      <c r="Z167" t="str">
        <f ca="1">IFERROR(__xludf.DUMMYFUNCTION("VLOOKUP($D382,IMPORTRANGE(""1zGeY54V42y3h6ga3LEauokEcjIAfHuNXKCYKLfLWtMI"",""'LC-2 BOM'!C2:AF900""),Y$1,FALSE)"),"Sensor, Temperature")</f>
        <v>Sensor, Temperature</v>
      </c>
      <c r="AA167" t="str">
        <f ca="1">IFERROR(__xludf.DUMMYFUNCTION("VLOOKUP($D382,IMPORTRANGE(""1zGeY54V42y3h6ga3LEauokEcjIAfHuNXKCYKLfLWtMI"",""'LC-2 BOM'!C2:AF900""),Y$1,FALSE)"),"Sensor, Temperature")</f>
        <v>Sensor, Temperature</v>
      </c>
      <c r="AB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C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D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E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F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G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H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I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J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K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L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M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N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O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P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Q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R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S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T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U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V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W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X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Y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Z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BA167" t="str">
        <f ca="1">IFERROR(__xludf.DUMMYFUNCTION("VLOOKUP($D382,IMPORTRANGE(""1F5N2lheBqU_ssv2fEg7XSiyl0_Jtf24RQubw3IWp7fc"",""'LC-2 BOM'!C2:AF1000""),AB$1,FALSE)"),"WFF LC-2 GN2 HVAC/ECS - MP-109")</f>
        <v>WFF LC-2 GN2 HVAC/ECS - MP-109</v>
      </c>
    </row>
    <row r="168" spans="1:53" ht="13" x14ac:dyDescent="0.15">
      <c r="A168" t="str">
        <f t="shared" si="15"/>
        <v>HVAC-LC2.2-RTD-Ts-563</v>
      </c>
      <c r="B168">
        <v>563</v>
      </c>
      <c r="C168" t="s">
        <v>433</v>
      </c>
      <c r="D168" t="s">
        <v>434</v>
      </c>
      <c r="E168" t="s">
        <v>395</v>
      </c>
      <c r="F168" t="s">
        <v>435</v>
      </c>
      <c r="G168" t="s">
        <v>45</v>
      </c>
      <c r="H168" t="s">
        <v>312</v>
      </c>
      <c r="I168" t="str">
        <f t="shared" si="16"/>
        <v>N1</v>
      </c>
      <c r="J168" t="str">
        <f>VLOOKUP(I168,'[1]REF - Interface Cards'!$F$2:$G$11,2,FALSE)</f>
        <v>CB2</v>
      </c>
      <c r="K168">
        <f t="shared" si="17"/>
        <v>4</v>
      </c>
      <c r="L168" t="s">
        <v>426</v>
      </c>
      <c r="M168" t="s">
        <v>339</v>
      </c>
      <c r="N168" t="s">
        <v>340</v>
      </c>
      <c r="O168" t="s">
        <v>211</v>
      </c>
      <c r="P168" t="s">
        <v>299</v>
      </c>
      <c r="Q168" t="s">
        <v>418</v>
      </c>
      <c r="R168" t="s">
        <v>316</v>
      </c>
      <c r="S168" t="s">
        <v>317</v>
      </c>
      <c r="V168" t="b">
        <v>0</v>
      </c>
      <c r="W168" t="str">
        <f t="shared" si="14"/>
        <v>RTD1:EX6+,RTD6+,RTD6-,COM6</v>
      </c>
      <c r="X168" t="str">
        <f ca="1">IFERROR(__xludf.DUMMYFUNCTION("VLOOKUP($D119,IMPORTRANGE(""1F5N2lheBqU_ssv2fEg7XSiyl0_Jtf24RQubw3IWp7fc"",""'LC-2 BOM'!C2:AF1000""),X$1,FALSE)"),"05C360")</f>
        <v>05C360</v>
      </c>
      <c r="Y168" t="str">
        <f ca="1">IFERROR(__xludf.DUMMYFUNCTION("VLOOKUP($D383,IMPORTRANGE(""1zGeY54V42y3h6ga3LEauokEcjIAfHuNXKCYKLfLWtMI"",""'LC-2 BOM'!C2:AF900""),Y$1,FALSE)"),"Sensor, Temperature")</f>
        <v>Sensor, Temperature</v>
      </c>
      <c r="Z168" t="str">
        <f ca="1">IFERROR(__xludf.DUMMYFUNCTION("VLOOKUP($D383,IMPORTRANGE(""1zGeY54V42y3h6ga3LEauokEcjIAfHuNXKCYKLfLWtMI"",""'LC-2 BOM'!C2:AF900""),Y$1,FALSE)"),"Sensor, Temperature")</f>
        <v>Sensor, Temperature</v>
      </c>
      <c r="AA168" t="str">
        <f ca="1">IFERROR(__xludf.DUMMYFUNCTION("VLOOKUP($D383,IMPORTRANGE(""1zGeY54V42y3h6ga3LEauokEcjIAfHuNXKCYKLfLWtMI"",""'LC-2 BOM'!C2:AF900""),Y$1,FALSE)"),"Sensor, Temperature")</f>
        <v>Sensor, Temperature</v>
      </c>
      <c r="AB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C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D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E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F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G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H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I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J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K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L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M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N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O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P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Q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R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S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T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U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V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W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X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Y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Z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BA168" t="str">
        <f ca="1">IFERROR(__xludf.DUMMYFUNCTION("VLOOKUP($D383,IMPORTRANGE(""1F5N2lheBqU_ssv2fEg7XSiyl0_Jtf24RQubw3IWp7fc"",""'LC-2 BOM'!C2:AF1000""),AB$1,FALSE)"),"WFF LC-2 GN2 HVAC/ECS - MP-109")</f>
        <v>WFF LC-2 GN2 HVAC/ECS - MP-109</v>
      </c>
    </row>
    <row r="169" spans="1:53" ht="13" x14ac:dyDescent="0.15">
      <c r="A169" t="str">
        <f t="shared" si="15"/>
        <v>HVAC-LCF-RTD-Ts-564</v>
      </c>
      <c r="B169">
        <v>564</v>
      </c>
      <c r="C169" t="s">
        <v>436</v>
      </c>
      <c r="D169" t="s">
        <v>437</v>
      </c>
      <c r="E169" t="s">
        <v>395</v>
      </c>
      <c r="F169" t="s">
        <v>429</v>
      </c>
      <c r="G169" t="s">
        <v>45</v>
      </c>
      <c r="H169" t="s">
        <v>312</v>
      </c>
      <c r="I169" t="str">
        <f t="shared" si="16"/>
        <v>N1</v>
      </c>
      <c r="J169" t="str">
        <f>VLOOKUP(I169,'[1]REF - Interface Cards'!$F$2:$G$11,2,FALSE)</f>
        <v>CB2</v>
      </c>
      <c r="K169">
        <f t="shared" si="17"/>
        <v>4</v>
      </c>
      <c r="L169" t="s">
        <v>426</v>
      </c>
      <c r="M169" t="s">
        <v>371</v>
      </c>
      <c r="N169" t="s">
        <v>372</v>
      </c>
      <c r="O169" t="s">
        <v>211</v>
      </c>
      <c r="P169" t="s">
        <v>299</v>
      </c>
      <c r="Q169" t="s">
        <v>418</v>
      </c>
      <c r="R169" t="s">
        <v>316</v>
      </c>
      <c r="S169" t="s">
        <v>317</v>
      </c>
      <c r="V169" t="b">
        <v>0</v>
      </c>
      <c r="W169" t="str">
        <f t="shared" si="14"/>
        <v>RTD1:EX7+,RTD7+,RTD7-,COM7</v>
      </c>
      <c r="X169" t="str">
        <f ca="1">IFERROR(__xludf.DUMMYFUNCTION("VLOOKUP($D119,IMPORTRANGE(""1F5N2lheBqU_ssv2fEg7XSiyl0_Jtf24RQubw3IWp7fc"",""'LC-2 BOM'!C2:AF1000""),X$1,FALSE)"),"05C360")</f>
        <v>05C360</v>
      </c>
      <c r="Y169" t="str">
        <f ca="1">IFERROR(__xludf.DUMMYFUNCTION("VLOOKUP($D384,IMPORTRANGE(""1F5N2lheBqU_ssv2fEg7XSiyl0_Jtf24RQubw3IWp7fc"",""'LC-2 BOM'!C2:AF900""),Y$1,FALSE)"),"Sensor, Temperature")</f>
        <v>Sensor, Temperature</v>
      </c>
      <c r="Z169" t="str">
        <f ca="1">IFERROR(__xludf.DUMMYFUNCTION("VLOOKUP($D384,IMPORTRANGE(""1F5N2lheBqU_ssv2fEg7XSiyl0_Jtf24RQubw3IWp7fc"",""'LC-2 BOM'!C2:AF900""),Y$1,FALSE)"),"Sensor, Temperature")</f>
        <v>Sensor, Temperature</v>
      </c>
      <c r="AA169" t="str">
        <f ca="1">IFERROR(__xludf.DUMMYFUNCTION("VLOOKUP($D384,IMPORTRANGE(""1F5N2lheBqU_ssv2fEg7XSiyl0_Jtf24RQubw3IWp7fc"",""'LC-2 BOM'!C2:AF900""),Y$1,FALSE)"),"Sensor, Temperature")</f>
        <v>Sensor, Temperature</v>
      </c>
      <c r="AB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C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D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E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F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G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H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I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J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K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L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M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N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O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P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Q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R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S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T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U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V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W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X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Y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Z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BA169" t="str">
        <f ca="1">IFERROR(__xludf.DUMMYFUNCTION("VLOOKUP($D384,IMPORTRANGE(""1F5N2lheBqU_ssv2fEg7XSiyl0_Jtf24RQubw3IWp7fc"",""'LC-2 BOM'!C2:AF1000""),AB$1,FALSE)"),"WFF LC-2 GN2 HVAC/ECS - MP-109")</f>
        <v>WFF LC-2 GN2 HVAC/ECS - MP-109</v>
      </c>
    </row>
    <row r="170" spans="1:53" ht="13" x14ac:dyDescent="0.15">
      <c r="A170" t="str">
        <f t="shared" si="15"/>
        <v>VHE-BU-DVL-Pos-439</v>
      </c>
      <c r="B170">
        <v>439</v>
      </c>
      <c r="C170" t="s">
        <v>438</v>
      </c>
      <c r="D170" t="s">
        <v>439</v>
      </c>
      <c r="E170" t="s">
        <v>440</v>
      </c>
      <c r="F170" t="s">
        <v>441</v>
      </c>
      <c r="G170" t="s">
        <v>65</v>
      </c>
      <c r="H170" t="s">
        <v>66</v>
      </c>
      <c r="I170" t="str">
        <f t="shared" si="16"/>
        <v>C1</v>
      </c>
      <c r="J170" t="str">
        <f>VLOOKUP(I170,'[1]REF - Interface Cards'!$F$2:$G$11,2,FALSE)</f>
        <v>CB1</v>
      </c>
      <c r="K170">
        <f t="shared" si="17"/>
        <v>3</v>
      </c>
      <c r="L170" t="s">
        <v>201</v>
      </c>
      <c r="M170">
        <v>3</v>
      </c>
      <c r="N170" t="s">
        <v>72</v>
      </c>
      <c r="O170" t="s">
        <v>211</v>
      </c>
      <c r="Q170" t="s">
        <v>423</v>
      </c>
      <c r="R170" t="s">
        <v>113</v>
      </c>
      <c r="S170" t="s">
        <v>60</v>
      </c>
      <c r="V170" t="b">
        <v>0</v>
      </c>
      <c r="W170" t="str">
        <f t="shared" si="14"/>
        <v>DO3:02</v>
      </c>
      <c r="X170" t="str">
        <f ca="1">IFERROR(__xludf.DUMMYFUNCTION("VLOOKUP($D4,IMPORTRANGE(""1F5N2lheBqU_ssv2fEg7XSiyl0_Jtf24RQubw3IWp7fc"",""'LC-2 BOM'!C2:AF1000""),X$1,FALSE)"),"S13.2")</f>
        <v>S13.2</v>
      </c>
      <c r="Y170" t="str">
        <f ca="1">IFERROR(__xludf.DUMMYFUNCTION("VLOOKUP($D80,IMPORTRANGE(""1zGeY54V42y3h6ga3LEauokEcjIAfHuNXKCYKLfLWtMI"",""'LC-2 BOM'!C2:AF900""),Y$1,FALSE)"),"#N/A")</f>
        <v>#N/A</v>
      </c>
      <c r="Z170" t="str">
        <f ca="1">IFERROR(__xludf.DUMMYFUNCTION("VLOOKUP($D80,IMPORTRANGE(""1zGeY54V42y3h6ga3LEauokEcjIAfHuNXKCYKLfLWtMI"",""'LC-2 BOM'!C2:AF900""),Y$1,FALSE)"),"#N/A")</f>
        <v>#N/A</v>
      </c>
      <c r="AA170" t="str">
        <f ca="1">IFERROR(__xludf.DUMMYFUNCTION("VLOOKUP($D80,IMPORTRANGE(""1zGeY54V42y3h6ga3LEauokEcjIAfHuNXKCYKLfLWtMI"",""'LC-2 BOM'!C2:AF900""),Y$1,FALSE)"),"#N/A")</f>
        <v>#N/A</v>
      </c>
      <c r="AB170" t="str">
        <f ca="1">IFERROR(__xludf.DUMMYFUNCTION("VLOOKUP($D80,IMPORTRANGE(""1F5N2lheBqU_ssv2fEg7XSiyl0_Jtf24RQubw3IWp7fc"",""'LC-2 BOM'!C2:AF1000""),AB$1,FALSE)"),"#N/A")</f>
        <v>#N/A</v>
      </c>
      <c r="AC170" t="str">
        <f ca="1">IFERROR(__xludf.DUMMYFUNCTION("VLOOKUP($D80,IMPORTRANGE(""1F5N2lheBqU_ssv2fEg7XSiyl0_Jtf24RQubw3IWp7fc"",""'LC-2 BOM'!C2:AF1000""),AB$1,FALSE)"),"#N/A")</f>
        <v>#N/A</v>
      </c>
      <c r="AD170" t="str">
        <f ca="1">IFERROR(__xludf.DUMMYFUNCTION("VLOOKUP($D80,IMPORTRANGE(""1F5N2lheBqU_ssv2fEg7XSiyl0_Jtf24RQubw3IWp7fc"",""'LC-2 BOM'!C2:AF1000""),AB$1,FALSE)"),"#N/A")</f>
        <v>#N/A</v>
      </c>
      <c r="AE170" t="str">
        <f ca="1">IFERROR(__xludf.DUMMYFUNCTION("VLOOKUP($D80,IMPORTRANGE(""1F5N2lheBqU_ssv2fEg7XSiyl0_Jtf24RQubw3IWp7fc"",""'LC-2 BOM'!C2:AF1000""),AB$1,FALSE)"),"#N/A")</f>
        <v>#N/A</v>
      </c>
      <c r="AF170" t="str">
        <f ca="1">IFERROR(__xludf.DUMMYFUNCTION("VLOOKUP($D80,IMPORTRANGE(""1F5N2lheBqU_ssv2fEg7XSiyl0_Jtf24RQubw3IWp7fc"",""'LC-2 BOM'!C2:AF1000""),AB$1,FALSE)"),"#N/A")</f>
        <v>#N/A</v>
      </c>
      <c r="AG170" t="str">
        <f ca="1">IFERROR(__xludf.DUMMYFUNCTION("VLOOKUP($D80,IMPORTRANGE(""1F5N2lheBqU_ssv2fEg7XSiyl0_Jtf24RQubw3IWp7fc"",""'LC-2 BOM'!C2:AF1000""),AB$1,FALSE)"),"#N/A")</f>
        <v>#N/A</v>
      </c>
      <c r="AH170" t="str">
        <f ca="1">IFERROR(__xludf.DUMMYFUNCTION("VLOOKUP($D80,IMPORTRANGE(""1F5N2lheBqU_ssv2fEg7XSiyl0_Jtf24RQubw3IWp7fc"",""'LC-2 BOM'!C2:AF1000""),AB$1,FALSE)"),"#N/A")</f>
        <v>#N/A</v>
      </c>
      <c r="AI170" t="str">
        <f ca="1">IFERROR(__xludf.DUMMYFUNCTION("VLOOKUP($D80,IMPORTRANGE(""1F5N2lheBqU_ssv2fEg7XSiyl0_Jtf24RQubw3IWp7fc"",""'LC-2 BOM'!C2:AF1000""),AB$1,FALSE)"),"#N/A")</f>
        <v>#N/A</v>
      </c>
      <c r="AJ170" t="str">
        <f ca="1">IFERROR(__xludf.DUMMYFUNCTION("VLOOKUP($D80,IMPORTRANGE(""1F5N2lheBqU_ssv2fEg7XSiyl0_Jtf24RQubw3IWp7fc"",""'LC-2 BOM'!C2:AF1000""),AB$1,FALSE)"),"#N/A")</f>
        <v>#N/A</v>
      </c>
      <c r="AK170" t="str">
        <f ca="1">IFERROR(__xludf.DUMMYFUNCTION("VLOOKUP($D80,IMPORTRANGE(""1F5N2lheBqU_ssv2fEg7XSiyl0_Jtf24RQubw3IWp7fc"",""'LC-2 BOM'!C2:AF1000""),AB$1,FALSE)"),"#N/A")</f>
        <v>#N/A</v>
      </c>
      <c r="AL170" t="str">
        <f ca="1">IFERROR(__xludf.DUMMYFUNCTION("VLOOKUP($D80,IMPORTRANGE(""1F5N2lheBqU_ssv2fEg7XSiyl0_Jtf24RQubw3IWp7fc"",""'LC-2 BOM'!C2:AF1000""),AB$1,FALSE)"),"#N/A")</f>
        <v>#N/A</v>
      </c>
      <c r="AM170" t="str">
        <f ca="1">IFERROR(__xludf.DUMMYFUNCTION("VLOOKUP($D80,IMPORTRANGE(""1F5N2lheBqU_ssv2fEg7XSiyl0_Jtf24RQubw3IWp7fc"",""'LC-2 BOM'!C2:AF1000""),AB$1,FALSE)"),"#N/A")</f>
        <v>#N/A</v>
      </c>
      <c r="AN170" t="str">
        <f ca="1">IFERROR(__xludf.DUMMYFUNCTION("VLOOKUP($D80,IMPORTRANGE(""1F5N2lheBqU_ssv2fEg7XSiyl0_Jtf24RQubw3IWp7fc"",""'LC-2 BOM'!C2:AF1000""),AB$1,FALSE)"),"#N/A")</f>
        <v>#N/A</v>
      </c>
      <c r="AO170" t="str">
        <f ca="1">IFERROR(__xludf.DUMMYFUNCTION("VLOOKUP($D80,IMPORTRANGE(""1F5N2lheBqU_ssv2fEg7XSiyl0_Jtf24RQubw3IWp7fc"",""'LC-2 BOM'!C2:AF1000""),AB$1,FALSE)"),"#N/A")</f>
        <v>#N/A</v>
      </c>
      <c r="AP170" t="str">
        <f ca="1">IFERROR(__xludf.DUMMYFUNCTION("VLOOKUP($D80,IMPORTRANGE(""1F5N2lheBqU_ssv2fEg7XSiyl0_Jtf24RQubw3IWp7fc"",""'LC-2 BOM'!C2:AF1000""),AB$1,FALSE)"),"#N/A")</f>
        <v>#N/A</v>
      </c>
      <c r="AQ170" t="str">
        <f ca="1">IFERROR(__xludf.DUMMYFUNCTION("VLOOKUP($D80,IMPORTRANGE(""1F5N2lheBqU_ssv2fEg7XSiyl0_Jtf24RQubw3IWp7fc"",""'LC-2 BOM'!C2:AF1000""),AB$1,FALSE)"),"#N/A")</f>
        <v>#N/A</v>
      </c>
      <c r="AR170" t="str">
        <f ca="1">IFERROR(__xludf.DUMMYFUNCTION("VLOOKUP($D80,IMPORTRANGE(""1F5N2lheBqU_ssv2fEg7XSiyl0_Jtf24RQubw3IWp7fc"",""'LC-2 BOM'!C2:AF1000""),AB$1,FALSE)"),"#N/A")</f>
        <v>#N/A</v>
      </c>
      <c r="AS170" t="str">
        <f ca="1">IFERROR(__xludf.DUMMYFUNCTION("VLOOKUP($D80,IMPORTRANGE(""1F5N2lheBqU_ssv2fEg7XSiyl0_Jtf24RQubw3IWp7fc"",""'LC-2 BOM'!C2:AF1000""),AB$1,FALSE)"),"#N/A")</f>
        <v>#N/A</v>
      </c>
      <c r="AT170" t="str">
        <f ca="1">IFERROR(__xludf.DUMMYFUNCTION("VLOOKUP($D80,IMPORTRANGE(""1F5N2lheBqU_ssv2fEg7XSiyl0_Jtf24RQubw3IWp7fc"",""'LC-2 BOM'!C2:AF1000""),AB$1,FALSE)"),"#N/A")</f>
        <v>#N/A</v>
      </c>
      <c r="AU170" t="str">
        <f ca="1">IFERROR(__xludf.DUMMYFUNCTION("VLOOKUP($D80,IMPORTRANGE(""1F5N2lheBqU_ssv2fEg7XSiyl0_Jtf24RQubw3IWp7fc"",""'LC-2 BOM'!C2:AF1000""),AB$1,FALSE)"),"#N/A")</f>
        <v>#N/A</v>
      </c>
      <c r="AV170" t="str">
        <f ca="1">IFERROR(__xludf.DUMMYFUNCTION("VLOOKUP($D80,IMPORTRANGE(""1F5N2lheBqU_ssv2fEg7XSiyl0_Jtf24RQubw3IWp7fc"",""'LC-2 BOM'!C2:AF1000""),AB$1,FALSE)"),"#N/A")</f>
        <v>#N/A</v>
      </c>
      <c r="AW170" t="str">
        <f ca="1">IFERROR(__xludf.DUMMYFUNCTION("VLOOKUP($D80,IMPORTRANGE(""1F5N2lheBqU_ssv2fEg7XSiyl0_Jtf24RQubw3IWp7fc"",""'LC-2 BOM'!C2:AF1000""),AB$1,FALSE)"),"#N/A")</f>
        <v>#N/A</v>
      </c>
      <c r="AX170" t="str">
        <f ca="1">IFERROR(__xludf.DUMMYFUNCTION("VLOOKUP($D80,IMPORTRANGE(""1F5N2lheBqU_ssv2fEg7XSiyl0_Jtf24RQubw3IWp7fc"",""'LC-2 BOM'!C2:AF1000""),AB$1,FALSE)"),"#N/A")</f>
        <v>#N/A</v>
      </c>
      <c r="AY170" t="str">
        <f ca="1">IFERROR(__xludf.DUMMYFUNCTION("VLOOKUP($D80,IMPORTRANGE(""1F5N2lheBqU_ssv2fEg7XSiyl0_Jtf24RQubw3IWp7fc"",""'LC-2 BOM'!C2:AF1000""),AB$1,FALSE)"),"#N/A")</f>
        <v>#N/A</v>
      </c>
      <c r="AZ170" t="str">
        <f ca="1">IFERROR(__xludf.DUMMYFUNCTION("VLOOKUP($D80,IMPORTRANGE(""1F5N2lheBqU_ssv2fEg7XSiyl0_Jtf24RQubw3IWp7fc"",""'LC-2 BOM'!C2:AF1000""),AB$1,FALSE)"),"#N/A")</f>
        <v>#N/A</v>
      </c>
      <c r="BA170" t="str">
        <f ca="1">IFERROR(__xludf.DUMMYFUNCTION("VLOOKUP($D80,IMPORTRANGE(""1F5N2lheBqU_ssv2fEg7XSiyl0_Jtf24RQubw3IWp7fc"",""'LC-2 BOM'!C2:AF1000""),AB$1,FALSE)"),"#N/A")</f>
        <v>#N/A</v>
      </c>
    </row>
    <row r="171" spans="1:53" ht="13" x14ac:dyDescent="0.15">
      <c r="A171" t="str">
        <f t="shared" si="15"/>
        <v>VHE-BU-DVL-Pos-440</v>
      </c>
      <c r="B171">
        <v>440</v>
      </c>
      <c r="C171" t="s">
        <v>438</v>
      </c>
      <c r="D171" t="s">
        <v>442</v>
      </c>
      <c r="E171" t="s">
        <v>440</v>
      </c>
      <c r="F171" t="s">
        <v>441</v>
      </c>
      <c r="G171" t="s">
        <v>65</v>
      </c>
      <c r="H171" t="s">
        <v>66</v>
      </c>
      <c r="I171" t="str">
        <f t="shared" si="16"/>
        <v>C1</v>
      </c>
      <c r="J171" t="str">
        <f>VLOOKUP(I171,'[1]REF - Interface Cards'!$F$2:$G$11,2,FALSE)</f>
        <v>CB1</v>
      </c>
      <c r="K171">
        <f t="shared" si="17"/>
        <v>3</v>
      </c>
      <c r="L171" t="s">
        <v>201</v>
      </c>
      <c r="M171">
        <v>6</v>
      </c>
      <c r="N171" t="s">
        <v>93</v>
      </c>
      <c r="O171" t="s">
        <v>211</v>
      </c>
      <c r="Q171" t="s">
        <v>423</v>
      </c>
      <c r="R171" t="s">
        <v>113</v>
      </c>
      <c r="S171" t="s">
        <v>60</v>
      </c>
      <c r="V171" t="b">
        <v>0</v>
      </c>
      <c r="W171" t="str">
        <f t="shared" si="14"/>
        <v>DO3:05</v>
      </c>
      <c r="X171" t="str">
        <f ca="1">IFERROR(__xludf.DUMMYFUNCTION("VLOOKUP($D4,IMPORTRANGE(""1F5N2lheBqU_ssv2fEg7XSiyl0_Jtf24RQubw3IWp7fc"",""'LC-2 BOM'!C2:AF1000""),X$1,FALSE)"),"S13.2")</f>
        <v>S13.2</v>
      </c>
      <c r="Y171" t="str">
        <f ca="1">IFERROR(__xludf.DUMMYFUNCTION("VLOOKUP($D83,IMPORTRANGE(""1F5N2lheBqU_ssv2fEg7XSiyl0_Jtf24RQubw3IWp7fc"",""'LC-2 BOM'!C2:AF900""),Y$1,FALSE)"),"#N/A")</f>
        <v>#N/A</v>
      </c>
      <c r="Z171" t="str">
        <f ca="1">IFERROR(__xludf.DUMMYFUNCTION("VLOOKUP($D83,IMPORTRANGE(""1F5N2lheBqU_ssv2fEg7XSiyl0_Jtf24RQubw3IWp7fc"",""'LC-2 BOM'!C2:AF900""),Y$1,FALSE)"),"#N/A")</f>
        <v>#N/A</v>
      </c>
      <c r="AA171" t="str">
        <f ca="1">IFERROR(__xludf.DUMMYFUNCTION("VLOOKUP($D83,IMPORTRANGE(""1F5N2lheBqU_ssv2fEg7XSiyl0_Jtf24RQubw3IWp7fc"",""'LC-2 BOM'!C2:AF900""),Y$1,FALSE)"),"#N/A")</f>
        <v>#N/A</v>
      </c>
      <c r="AB171" t="str">
        <f ca="1">IFERROR(__xludf.DUMMYFUNCTION("VLOOKUP($D83,IMPORTRANGE(""1F5N2lheBqU_ssv2fEg7XSiyl0_Jtf24RQubw3IWp7fc"",""'LC-2 BOM'!C2:AF1000""),AB$1,FALSE)"),"#N/A")</f>
        <v>#N/A</v>
      </c>
      <c r="AC171" t="str">
        <f ca="1">IFERROR(__xludf.DUMMYFUNCTION("VLOOKUP($D83,IMPORTRANGE(""1F5N2lheBqU_ssv2fEg7XSiyl0_Jtf24RQubw3IWp7fc"",""'LC-2 BOM'!C2:AF1000""),AB$1,FALSE)"),"#N/A")</f>
        <v>#N/A</v>
      </c>
      <c r="AD171" t="str">
        <f ca="1">IFERROR(__xludf.DUMMYFUNCTION("VLOOKUP($D83,IMPORTRANGE(""1F5N2lheBqU_ssv2fEg7XSiyl0_Jtf24RQubw3IWp7fc"",""'LC-2 BOM'!C2:AF1000""),AB$1,FALSE)"),"#N/A")</f>
        <v>#N/A</v>
      </c>
      <c r="AE171" t="str">
        <f ca="1">IFERROR(__xludf.DUMMYFUNCTION("VLOOKUP($D83,IMPORTRANGE(""1F5N2lheBqU_ssv2fEg7XSiyl0_Jtf24RQubw3IWp7fc"",""'LC-2 BOM'!C2:AF1000""),AB$1,FALSE)"),"#N/A")</f>
        <v>#N/A</v>
      </c>
      <c r="AF171" t="str">
        <f ca="1">IFERROR(__xludf.DUMMYFUNCTION("VLOOKUP($D83,IMPORTRANGE(""1F5N2lheBqU_ssv2fEg7XSiyl0_Jtf24RQubw3IWp7fc"",""'LC-2 BOM'!C2:AF1000""),AB$1,FALSE)"),"#N/A")</f>
        <v>#N/A</v>
      </c>
      <c r="AG171" t="str">
        <f ca="1">IFERROR(__xludf.DUMMYFUNCTION("VLOOKUP($D83,IMPORTRANGE(""1F5N2lheBqU_ssv2fEg7XSiyl0_Jtf24RQubw3IWp7fc"",""'LC-2 BOM'!C2:AF1000""),AB$1,FALSE)"),"#N/A")</f>
        <v>#N/A</v>
      </c>
      <c r="AH171" t="str">
        <f ca="1">IFERROR(__xludf.DUMMYFUNCTION("VLOOKUP($D83,IMPORTRANGE(""1F5N2lheBqU_ssv2fEg7XSiyl0_Jtf24RQubw3IWp7fc"",""'LC-2 BOM'!C2:AF1000""),AB$1,FALSE)"),"#N/A")</f>
        <v>#N/A</v>
      </c>
      <c r="AI171" t="str">
        <f ca="1">IFERROR(__xludf.DUMMYFUNCTION("VLOOKUP($D83,IMPORTRANGE(""1F5N2lheBqU_ssv2fEg7XSiyl0_Jtf24RQubw3IWp7fc"",""'LC-2 BOM'!C2:AF1000""),AB$1,FALSE)"),"#N/A")</f>
        <v>#N/A</v>
      </c>
      <c r="AJ171" t="str">
        <f ca="1">IFERROR(__xludf.DUMMYFUNCTION("VLOOKUP($D83,IMPORTRANGE(""1F5N2lheBqU_ssv2fEg7XSiyl0_Jtf24RQubw3IWp7fc"",""'LC-2 BOM'!C2:AF1000""),AB$1,FALSE)"),"#N/A")</f>
        <v>#N/A</v>
      </c>
      <c r="AK171" t="str">
        <f ca="1">IFERROR(__xludf.DUMMYFUNCTION("VLOOKUP($D83,IMPORTRANGE(""1F5N2lheBqU_ssv2fEg7XSiyl0_Jtf24RQubw3IWp7fc"",""'LC-2 BOM'!C2:AF1000""),AB$1,FALSE)"),"#N/A")</f>
        <v>#N/A</v>
      </c>
      <c r="AL171" t="str">
        <f ca="1">IFERROR(__xludf.DUMMYFUNCTION("VLOOKUP($D83,IMPORTRANGE(""1F5N2lheBqU_ssv2fEg7XSiyl0_Jtf24RQubw3IWp7fc"",""'LC-2 BOM'!C2:AF1000""),AB$1,FALSE)"),"#N/A")</f>
        <v>#N/A</v>
      </c>
      <c r="AM171" t="str">
        <f ca="1">IFERROR(__xludf.DUMMYFUNCTION("VLOOKUP($D83,IMPORTRANGE(""1F5N2lheBqU_ssv2fEg7XSiyl0_Jtf24RQubw3IWp7fc"",""'LC-2 BOM'!C2:AF1000""),AB$1,FALSE)"),"#N/A")</f>
        <v>#N/A</v>
      </c>
      <c r="AN171" t="str">
        <f ca="1">IFERROR(__xludf.DUMMYFUNCTION("VLOOKUP($D83,IMPORTRANGE(""1F5N2lheBqU_ssv2fEg7XSiyl0_Jtf24RQubw3IWp7fc"",""'LC-2 BOM'!C2:AF1000""),AB$1,FALSE)"),"#N/A")</f>
        <v>#N/A</v>
      </c>
      <c r="AO171" t="str">
        <f ca="1">IFERROR(__xludf.DUMMYFUNCTION("VLOOKUP($D83,IMPORTRANGE(""1F5N2lheBqU_ssv2fEg7XSiyl0_Jtf24RQubw3IWp7fc"",""'LC-2 BOM'!C2:AF1000""),AB$1,FALSE)"),"#N/A")</f>
        <v>#N/A</v>
      </c>
      <c r="AP171" t="str">
        <f ca="1">IFERROR(__xludf.DUMMYFUNCTION("VLOOKUP($D83,IMPORTRANGE(""1F5N2lheBqU_ssv2fEg7XSiyl0_Jtf24RQubw3IWp7fc"",""'LC-2 BOM'!C2:AF1000""),AB$1,FALSE)"),"#N/A")</f>
        <v>#N/A</v>
      </c>
      <c r="AQ171" t="str">
        <f ca="1">IFERROR(__xludf.DUMMYFUNCTION("VLOOKUP($D83,IMPORTRANGE(""1F5N2lheBqU_ssv2fEg7XSiyl0_Jtf24RQubw3IWp7fc"",""'LC-2 BOM'!C2:AF1000""),AB$1,FALSE)"),"#N/A")</f>
        <v>#N/A</v>
      </c>
      <c r="AR171" t="str">
        <f ca="1">IFERROR(__xludf.DUMMYFUNCTION("VLOOKUP($D83,IMPORTRANGE(""1F5N2lheBqU_ssv2fEg7XSiyl0_Jtf24RQubw3IWp7fc"",""'LC-2 BOM'!C2:AF1000""),AB$1,FALSE)"),"#N/A")</f>
        <v>#N/A</v>
      </c>
      <c r="AS171" t="str">
        <f ca="1">IFERROR(__xludf.DUMMYFUNCTION("VLOOKUP($D83,IMPORTRANGE(""1F5N2lheBqU_ssv2fEg7XSiyl0_Jtf24RQubw3IWp7fc"",""'LC-2 BOM'!C2:AF1000""),AB$1,FALSE)"),"#N/A")</f>
        <v>#N/A</v>
      </c>
      <c r="AT171" t="str">
        <f ca="1">IFERROR(__xludf.DUMMYFUNCTION("VLOOKUP($D83,IMPORTRANGE(""1F5N2lheBqU_ssv2fEg7XSiyl0_Jtf24RQubw3IWp7fc"",""'LC-2 BOM'!C2:AF1000""),AB$1,FALSE)"),"#N/A")</f>
        <v>#N/A</v>
      </c>
      <c r="AU171" t="str">
        <f ca="1">IFERROR(__xludf.DUMMYFUNCTION("VLOOKUP($D83,IMPORTRANGE(""1F5N2lheBqU_ssv2fEg7XSiyl0_Jtf24RQubw3IWp7fc"",""'LC-2 BOM'!C2:AF1000""),AB$1,FALSE)"),"#N/A")</f>
        <v>#N/A</v>
      </c>
      <c r="AV171" t="str">
        <f ca="1">IFERROR(__xludf.DUMMYFUNCTION("VLOOKUP($D83,IMPORTRANGE(""1F5N2lheBqU_ssv2fEg7XSiyl0_Jtf24RQubw3IWp7fc"",""'LC-2 BOM'!C2:AF1000""),AB$1,FALSE)"),"#N/A")</f>
        <v>#N/A</v>
      </c>
      <c r="AW171" t="str">
        <f ca="1">IFERROR(__xludf.DUMMYFUNCTION("VLOOKUP($D83,IMPORTRANGE(""1F5N2lheBqU_ssv2fEg7XSiyl0_Jtf24RQubw3IWp7fc"",""'LC-2 BOM'!C2:AF1000""),AB$1,FALSE)"),"#N/A")</f>
        <v>#N/A</v>
      </c>
      <c r="AX171" t="str">
        <f ca="1">IFERROR(__xludf.DUMMYFUNCTION("VLOOKUP($D83,IMPORTRANGE(""1F5N2lheBqU_ssv2fEg7XSiyl0_Jtf24RQubw3IWp7fc"",""'LC-2 BOM'!C2:AF1000""),AB$1,FALSE)"),"#N/A")</f>
        <v>#N/A</v>
      </c>
      <c r="AY171" t="str">
        <f ca="1">IFERROR(__xludf.DUMMYFUNCTION("VLOOKUP($D83,IMPORTRANGE(""1F5N2lheBqU_ssv2fEg7XSiyl0_Jtf24RQubw3IWp7fc"",""'LC-2 BOM'!C2:AF1000""),AB$1,FALSE)"),"#N/A")</f>
        <v>#N/A</v>
      </c>
      <c r="AZ171" t="str">
        <f ca="1">IFERROR(__xludf.DUMMYFUNCTION("VLOOKUP($D83,IMPORTRANGE(""1F5N2lheBqU_ssv2fEg7XSiyl0_Jtf24RQubw3IWp7fc"",""'LC-2 BOM'!C2:AF1000""),AB$1,FALSE)"),"#N/A")</f>
        <v>#N/A</v>
      </c>
      <c r="BA171" t="str">
        <f ca="1">IFERROR(__xludf.DUMMYFUNCTION("VLOOKUP($D83,IMPORTRANGE(""1F5N2lheBqU_ssv2fEg7XSiyl0_Jtf24RQubw3IWp7fc"",""'LC-2 BOM'!C2:AF1000""),AB$1,FALSE)"),"#N/A")</f>
        <v>#N/A</v>
      </c>
    </row>
    <row r="172" spans="1:53" ht="13" x14ac:dyDescent="0.15">
      <c r="A172" t="str">
        <f t="shared" si="15"/>
        <v>GHe-STR-DVL-Pos-47</v>
      </c>
      <c r="B172">
        <v>47</v>
      </c>
      <c r="C172" t="s">
        <v>443</v>
      </c>
      <c r="D172" t="s">
        <v>444</v>
      </c>
      <c r="E172" t="s">
        <v>445</v>
      </c>
      <c r="F172" t="s">
        <v>446</v>
      </c>
      <c r="G172" t="s">
        <v>65</v>
      </c>
      <c r="H172" t="s">
        <v>66</v>
      </c>
      <c r="I172" t="str">
        <f t="shared" si="16"/>
        <v>C1</v>
      </c>
      <c r="J172" t="str">
        <f>VLOOKUP(I172,'[1]REF - Interface Cards'!$F$2:$G$11,2,FALSE)</f>
        <v>CB1</v>
      </c>
      <c r="K172">
        <f t="shared" si="17"/>
        <v>3</v>
      </c>
      <c r="L172" t="s">
        <v>201</v>
      </c>
      <c r="O172" t="s">
        <v>211</v>
      </c>
      <c r="P172" t="s">
        <v>422</v>
      </c>
      <c r="Q172" t="s">
        <v>423</v>
      </c>
      <c r="R172" t="s">
        <v>113</v>
      </c>
      <c r="S172" t="s">
        <v>60</v>
      </c>
      <c r="V172" t="b">
        <v>0</v>
      </c>
      <c r="W172" t="str">
        <f t="shared" si="14"/>
        <v>DO3:</v>
      </c>
      <c r="X172" t="str">
        <f ca="1">IFERROR(__xludf.DUMMYFUNCTION("VLOOKUP($D4,IMPORTRANGE(""1F5N2lheBqU_ssv2fEg7XSiyl0_Jtf24RQubw3IWp7fc"",""'LC-2 BOM'!C2:AF1000""),X$1,FALSE)"),"S13.2")</f>
        <v>S13.2</v>
      </c>
      <c r="Y172" t="str">
        <f ca="1">IFERROR(__xludf.DUMMYFUNCTION("VLOOKUP($D88,IMPORTRANGE(""1zGeY54V42y3h6ga3LEauokEcjIAfHuNXKCYKLfLWtMI"",""'LC-2 BOM'!C2:AF900""),Y$1,FALSE)"),"Valve, Discrete Ball")</f>
        <v>Valve, Discrete Ball</v>
      </c>
      <c r="Z172" t="str">
        <f ca="1">IFERROR(__xludf.DUMMYFUNCTION("VLOOKUP($D88,IMPORTRANGE(""1zGeY54V42y3h6ga3LEauokEcjIAfHuNXKCYKLfLWtMI"",""'LC-2 BOM'!C2:AF900""),Y$1,FALSE)"),"Valve, Discrete Ball")</f>
        <v>Valve, Discrete Ball</v>
      </c>
      <c r="AA172" t="str">
        <f ca="1">IFERROR(__xludf.DUMMYFUNCTION("VLOOKUP($D88,IMPORTRANGE(""1zGeY54V42y3h6ga3LEauokEcjIAfHuNXKCYKLfLWtMI"",""'LC-2 BOM'!C2:AF900""),Y$1,FALSE)"),"Valve, Discrete Ball")</f>
        <v>Valve, Discrete Ball</v>
      </c>
      <c r="AB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C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D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E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F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G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H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I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J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K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L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M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N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O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P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Q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R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S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T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U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V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W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X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Y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Z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BA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</row>
    <row r="173" spans="1:53" ht="13" x14ac:dyDescent="0.15">
      <c r="A173" t="str">
        <f t="shared" si="15"/>
        <v>GHe-STR-PXS-B-515</v>
      </c>
      <c r="B173">
        <v>515</v>
      </c>
      <c r="C173" t="s">
        <v>447</v>
      </c>
      <c r="D173" t="s">
        <v>448</v>
      </c>
      <c r="E173" t="s">
        <v>445</v>
      </c>
      <c r="F173" t="s">
        <v>446</v>
      </c>
      <c r="G173" t="s">
        <v>416</v>
      </c>
      <c r="H173" t="s">
        <v>53</v>
      </c>
      <c r="I173" t="str">
        <f t="shared" si="16"/>
        <v>N1</v>
      </c>
      <c r="J173" t="str">
        <f>VLOOKUP(I173,'[1]REF - Interface Cards'!$F$2:$G$11,2,FALSE)</f>
        <v>CB2</v>
      </c>
      <c r="K173">
        <f t="shared" si="17"/>
        <v>5</v>
      </c>
      <c r="L173" t="s">
        <v>417</v>
      </c>
      <c r="M173">
        <v>4</v>
      </c>
      <c r="N173" t="s">
        <v>77</v>
      </c>
      <c r="O173" t="s">
        <v>211</v>
      </c>
      <c r="P173" t="s">
        <v>422</v>
      </c>
      <c r="Q173" t="s">
        <v>423</v>
      </c>
      <c r="R173" t="s">
        <v>69</v>
      </c>
      <c r="S173" t="s">
        <v>60</v>
      </c>
      <c r="V173" t="b">
        <v>0</v>
      </c>
      <c r="W173" t="str">
        <f t="shared" si="14"/>
        <v>DI9:03</v>
      </c>
      <c r="X173" t="str">
        <f ca="1">IFERROR(__xludf.DUMMYFUNCTION("VLOOKUP($D119,IMPORTRANGE(""1F5N2lheBqU_ssv2fEg7XSiyl0_Jtf24RQubw3IWp7fc"",""'LC-2 BOM'!C2:AF1000""),X$1,FALSE)"),"05C360")</f>
        <v>05C360</v>
      </c>
      <c r="Y173" t="str">
        <f ca="1">IFERROR(__xludf.DUMMYFUNCTION("VLOOKUP($D387,IMPORTRANGE(""1F5N2lheBqU_ssv2fEg7XSiyl0_Jtf24RQubw3IWp7fc"",""'LC-2 BOM'!C2:AF900""),Y$1,FALSE)"),"Controller")</f>
        <v>Controller</v>
      </c>
      <c r="Z173" t="str">
        <f ca="1">IFERROR(__xludf.DUMMYFUNCTION("VLOOKUP($D387,IMPORTRANGE(""1F5N2lheBqU_ssv2fEg7XSiyl0_Jtf24RQubw3IWp7fc"",""'LC-2 BOM'!C2:AF900""),Y$1,FALSE)"),"Controller")</f>
        <v>Controller</v>
      </c>
      <c r="AA173" t="str">
        <f ca="1">IFERROR(__xludf.DUMMYFUNCTION("VLOOKUP($D387,IMPORTRANGE(""1F5N2lheBqU_ssv2fEg7XSiyl0_Jtf24RQubw3IWp7fc"",""'LC-2 BOM'!C2:AF900""),Y$1,FALSE)"),"Controller")</f>
        <v>Controller</v>
      </c>
      <c r="AB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C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D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E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F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G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H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I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J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K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L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M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N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O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P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Q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R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S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T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U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V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W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X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Y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Z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BA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</row>
    <row r="174" spans="1:53" ht="13" x14ac:dyDescent="0.15">
      <c r="A174" t="str">
        <f t="shared" si="15"/>
        <v>GHe-STR-PXS-B-516</v>
      </c>
      <c r="B174">
        <v>516</v>
      </c>
      <c r="C174" t="s">
        <v>449</v>
      </c>
      <c r="D174" t="s">
        <v>448</v>
      </c>
      <c r="E174" t="s">
        <v>445</v>
      </c>
      <c r="F174" t="s">
        <v>446</v>
      </c>
      <c r="G174" t="s">
        <v>416</v>
      </c>
      <c r="H174" t="s">
        <v>53</v>
      </c>
      <c r="I174" t="str">
        <f t="shared" si="16"/>
        <v>N1</v>
      </c>
      <c r="J174" t="str">
        <f>VLOOKUP(I174,'[1]REF - Interface Cards'!$F$2:$G$11,2,FALSE)</f>
        <v>CB2</v>
      </c>
      <c r="K174">
        <f t="shared" si="17"/>
        <v>5</v>
      </c>
      <c r="L174" t="s">
        <v>417</v>
      </c>
      <c r="M174">
        <v>5</v>
      </c>
      <c r="N174" t="s">
        <v>82</v>
      </c>
      <c r="O174" t="s">
        <v>211</v>
      </c>
      <c r="P174" t="s">
        <v>422</v>
      </c>
      <c r="Q174" t="s">
        <v>423</v>
      </c>
      <c r="R174" t="s">
        <v>69</v>
      </c>
      <c r="S174" t="s">
        <v>60</v>
      </c>
      <c r="V174" t="b">
        <v>0</v>
      </c>
      <c r="W174" t="str">
        <f t="shared" si="14"/>
        <v>DI9:04</v>
      </c>
      <c r="X174" t="str">
        <f ca="1">IFERROR(__xludf.DUMMYFUNCTION("VLOOKUP($D119,IMPORTRANGE(""1F5N2lheBqU_ssv2fEg7XSiyl0_Jtf24RQubw3IWp7fc"",""'LC-2 BOM'!C2:AF1000""),X$1,FALSE)"),"05C360")</f>
        <v>05C360</v>
      </c>
      <c r="Y174" t="str">
        <f ca="1">IFERROR(__xludf.DUMMYFUNCTION("VLOOKUP($D388,IMPORTRANGE(""1zGeY54V42y3h6ga3LEauokEcjIAfHuNXKCYKLfLWtMI"",""'LC-2 BOM'!C2:AF900""),Y$1,FALSE)"),"Controller")</f>
        <v>Controller</v>
      </c>
      <c r="Z174" t="str">
        <f ca="1">IFERROR(__xludf.DUMMYFUNCTION("VLOOKUP($D388,IMPORTRANGE(""1zGeY54V42y3h6ga3LEauokEcjIAfHuNXKCYKLfLWtMI"",""'LC-2 BOM'!C2:AF900""),Y$1,FALSE)"),"Controller")</f>
        <v>Controller</v>
      </c>
      <c r="AA174" t="str">
        <f ca="1">IFERROR(__xludf.DUMMYFUNCTION("VLOOKUP($D388,IMPORTRANGE(""1zGeY54V42y3h6ga3LEauokEcjIAfHuNXKCYKLfLWtMI"",""'LC-2 BOM'!C2:AF900""),Y$1,FALSE)"),"Controller")</f>
        <v>Controller</v>
      </c>
      <c r="AB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C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D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E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F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G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H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I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J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K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L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M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N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O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P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Q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R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S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T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U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V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W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X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Y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Z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BA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</row>
    <row r="175" spans="1:53" ht="13" x14ac:dyDescent="0.15">
      <c r="A175" t="str">
        <f t="shared" si="15"/>
        <v>GHe-STR-DVL-Pos-50</v>
      </c>
      <c r="B175">
        <v>50</v>
      </c>
      <c r="C175" t="s">
        <v>450</v>
      </c>
      <c r="D175" t="s">
        <v>451</v>
      </c>
      <c r="E175" t="s">
        <v>445</v>
      </c>
      <c r="F175" t="s">
        <v>446</v>
      </c>
      <c r="G175" t="s">
        <v>65</v>
      </c>
      <c r="H175" t="s">
        <v>66</v>
      </c>
      <c r="I175" t="e">
        <f t="shared" si="16"/>
        <v>#N/A</v>
      </c>
      <c r="J175" t="e">
        <f>VLOOKUP(I175,'[1]REF - Interface Cards'!$F$2:$G$11,2,FALSE)</f>
        <v>#N/A</v>
      </c>
      <c r="K175" t="e">
        <f t="shared" si="17"/>
        <v>#N/A</v>
      </c>
      <c r="O175" t="s">
        <v>211</v>
      </c>
      <c r="Q175" t="s">
        <v>423</v>
      </c>
      <c r="R175" t="s">
        <v>113</v>
      </c>
      <c r="S175" t="s">
        <v>60</v>
      </c>
      <c r="V175" t="b">
        <v>0</v>
      </c>
      <c r="W175" t="str">
        <f t="shared" si="14"/>
        <v>:</v>
      </c>
      <c r="X175" t="str">
        <f ca="1">IFERROR(__xludf.DUMMYFUNCTION("VLOOKUP($D475,IMPORTRANGE(""1F5N2lheBqU_ssv2fEg7XSiyl0_Jtf24RQubw3IWp7fc"",""'LC-2 BOM'!C2:AF1000""),X$1,FALSE)"),"04C706")</f>
        <v>04C706</v>
      </c>
      <c r="Y175" t="str">
        <f ca="1">IFERROR(__xludf.DUMMYFUNCTION("VLOOKUP($D710,IMPORTRANGE(""1zGeY54V42y3h6ga3LEauokEcjIAfHuNXKCYKLfLWtMI"",""'LC-2 BOM'!C2:AF900""),Y$1,FALSE)"),"Valve, Solenoid")</f>
        <v>Valve, Solenoid</v>
      </c>
      <c r="Z175" t="str">
        <f ca="1">IFERROR(__xludf.DUMMYFUNCTION("VLOOKUP($D710,IMPORTRANGE(""1zGeY54V42y3h6ga3LEauokEcjIAfHuNXKCYKLfLWtMI"",""'LC-2 BOM'!C2:AF900""),Y$1,FALSE)"),"Valve, Solenoid")</f>
        <v>Valve, Solenoid</v>
      </c>
      <c r="AA175" t="str">
        <f ca="1">IFERROR(__xludf.DUMMYFUNCTION("VLOOKUP($D710,IMPORTRANGE(""1zGeY54V42y3h6ga3LEauokEcjIAfHuNXKCYKLfLWtMI"",""'LC-2 BOM'!C2:AF900""),Y$1,FALSE)"),"Valve, Solenoid")</f>
        <v>Valve, Solenoid</v>
      </c>
      <c r="AB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C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D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E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F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G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H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I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J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K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L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M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N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O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P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Q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R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S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T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U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V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W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X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Y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Z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BA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</row>
    <row r="176" spans="1:53" ht="13" x14ac:dyDescent="0.15">
      <c r="A176" t="str">
        <f t="shared" si="15"/>
        <v>AG-LF-DVL-Pos-5</v>
      </c>
      <c r="B176">
        <v>5</v>
      </c>
      <c r="C176" t="s">
        <v>452</v>
      </c>
      <c r="D176" t="s">
        <v>453</v>
      </c>
      <c r="E176" t="s">
        <v>454</v>
      </c>
      <c r="F176" t="s">
        <v>455</v>
      </c>
      <c r="G176" t="s">
        <v>65</v>
      </c>
      <c r="H176" t="s">
        <v>66</v>
      </c>
      <c r="I176" t="str">
        <f t="shared" si="16"/>
        <v>C1</v>
      </c>
      <c r="J176" t="str">
        <f>VLOOKUP(I176,'[1]REF - Interface Cards'!$F$2:$G$11,2,FALSE)</f>
        <v>CB1</v>
      </c>
      <c r="K176">
        <f t="shared" si="17"/>
        <v>3</v>
      </c>
      <c r="L176" t="s">
        <v>201</v>
      </c>
      <c r="M176">
        <v>1</v>
      </c>
      <c r="N176" t="s">
        <v>55</v>
      </c>
      <c r="O176" t="s">
        <v>211</v>
      </c>
      <c r="Q176" t="s">
        <v>456</v>
      </c>
      <c r="R176" t="s">
        <v>113</v>
      </c>
      <c r="S176" t="s">
        <v>60</v>
      </c>
      <c r="V176" t="b">
        <v>0</v>
      </c>
      <c r="W176" t="str">
        <f t="shared" si="14"/>
        <v>DO3:00</v>
      </c>
      <c r="X176" t="str">
        <f ca="1">IFERROR(__xludf.DUMMYFUNCTION("VLOOKUP($D4,IMPORTRANGE(""1F5N2lheBqU_ssv2fEg7XSiyl0_Jtf24RQubw3IWp7fc"",""'LC-2 BOM'!C2:AF1000""),X$1,FALSE)"),"S13.2")</f>
        <v>S13.2</v>
      </c>
      <c r="Y176" t="str">
        <f ca="1">IFERROR(__xludf.DUMMYFUNCTION("VLOOKUP($D78,IMPORTRANGE(""1F5N2lheBqU_ssv2fEg7XSiyl0_Jtf24RQubw3IWp7fc"",""'LC-2 BOM'!C2:AF900""),Y$1,FALSE)"),"Valve, Discrete Ball")</f>
        <v>Valve, Discrete Ball</v>
      </c>
      <c r="Z176" t="str">
        <f ca="1">IFERROR(__xludf.DUMMYFUNCTION("VLOOKUP($D78,IMPORTRANGE(""1F5N2lheBqU_ssv2fEg7XSiyl0_Jtf24RQubw3IWp7fc"",""'LC-2 BOM'!C2:AF900""),Y$1,FALSE)"),"Valve, Discrete Ball")</f>
        <v>Valve, Discrete Ball</v>
      </c>
      <c r="AA176" t="str">
        <f ca="1">IFERROR(__xludf.DUMMYFUNCTION("VLOOKUP($D78,IMPORTRANGE(""1F5N2lheBqU_ssv2fEg7XSiyl0_Jtf24RQubw3IWp7fc"",""'LC-2 BOM'!C2:AF900""),Y$1,FALSE)"),"Valve, Discrete Ball")</f>
        <v>Valve, Discrete Ball</v>
      </c>
      <c r="AB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C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D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E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F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G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H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I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J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K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L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M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N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O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P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Q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R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S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T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U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V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W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X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Y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Z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BA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</row>
    <row r="177" spans="1:53" ht="13" x14ac:dyDescent="0.15">
      <c r="A177" t="str">
        <f t="shared" si="15"/>
        <v>AG-HF-PXS-B-517</v>
      </c>
      <c r="B177">
        <v>517</v>
      </c>
      <c r="C177" t="s">
        <v>457</v>
      </c>
      <c r="D177" t="s">
        <v>458</v>
      </c>
      <c r="E177" t="s">
        <v>454</v>
      </c>
      <c r="F177" t="s">
        <v>459</v>
      </c>
      <c r="G177" t="s">
        <v>416</v>
      </c>
      <c r="H177" t="s">
        <v>53</v>
      </c>
      <c r="I177" t="str">
        <f t="shared" si="16"/>
        <v>N2</v>
      </c>
      <c r="J177" t="str">
        <f>VLOOKUP(I177,'[1]REF - Interface Cards'!$F$2:$G$11,2,FALSE)</f>
        <v>CB3</v>
      </c>
      <c r="K177">
        <f t="shared" si="17"/>
        <v>1</v>
      </c>
      <c r="L177" t="s">
        <v>460</v>
      </c>
      <c r="M177">
        <v>18</v>
      </c>
      <c r="N177">
        <v>15</v>
      </c>
      <c r="O177" t="s">
        <v>211</v>
      </c>
      <c r="R177" t="s">
        <v>69</v>
      </c>
      <c r="S177" t="s">
        <v>60</v>
      </c>
      <c r="V177" t="b">
        <v>0</v>
      </c>
      <c r="W177" t="str">
        <f t="shared" si="14"/>
        <v>DI2:15</v>
      </c>
      <c r="X177" t="str">
        <f ca="1">IFERROR(__xludf.DUMMYFUNCTION("VLOOKUP($D119,IMPORTRANGE(""1F5N2lheBqU_ssv2fEg7XSiyl0_Jtf24RQubw3IWp7fc"",""'LC-2 BOM'!C2:AF1000""),X$1,FALSE)"),"05C360")</f>
        <v>05C360</v>
      </c>
      <c r="Y177" t="str">
        <f ca="1">IFERROR(__xludf.DUMMYFUNCTION("VLOOKUP($D410,IMPORTRANGE(""1zGeY54V42y3h6ga3LEauokEcjIAfHuNXKCYKLfLWtMI"",""'LC-2 BOM'!C2:AF900""),Y$1,FALSE)"),"Controller")</f>
        <v>Controller</v>
      </c>
      <c r="Z177" t="str">
        <f ca="1">IFERROR(__xludf.DUMMYFUNCTION("VLOOKUP($D410,IMPORTRANGE(""1zGeY54V42y3h6ga3LEauokEcjIAfHuNXKCYKLfLWtMI"",""'LC-2 BOM'!C2:AF900""),Y$1,FALSE)"),"Controller")</f>
        <v>Controller</v>
      </c>
      <c r="AA177" t="str">
        <f ca="1">IFERROR(__xludf.DUMMYFUNCTION("VLOOKUP($D410,IMPORTRANGE(""1zGeY54V42y3h6ga3LEauokEcjIAfHuNXKCYKLfLWtMI"",""'LC-2 BOM'!C2:AF900""),Y$1,FALSE)"),"Controller")</f>
        <v>Controller</v>
      </c>
      <c r="AB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C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D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E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F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G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H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I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J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K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L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M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N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O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P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Q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R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S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T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U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V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W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X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Y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Z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BA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</row>
    <row r="178" spans="1:53" ht="13" x14ac:dyDescent="0.15">
      <c r="A178" t="str">
        <f t="shared" si="15"/>
        <v>AG-HF-PXS-B-518</v>
      </c>
      <c r="B178">
        <v>518</v>
      </c>
      <c r="C178" t="s">
        <v>461</v>
      </c>
      <c r="D178" t="s">
        <v>458</v>
      </c>
      <c r="E178" t="s">
        <v>454</v>
      </c>
      <c r="F178" t="s">
        <v>459</v>
      </c>
      <c r="G178" t="s">
        <v>416</v>
      </c>
      <c r="H178" t="s">
        <v>53</v>
      </c>
      <c r="I178" t="str">
        <f t="shared" si="16"/>
        <v>N2</v>
      </c>
      <c r="J178" t="str">
        <f>VLOOKUP(I178,'[1]REF - Interface Cards'!$F$2:$G$11,2,FALSE)</f>
        <v>CB3</v>
      </c>
      <c r="K178">
        <f t="shared" si="17"/>
        <v>1</v>
      </c>
      <c r="L178" t="s">
        <v>460</v>
      </c>
      <c r="M178">
        <v>20</v>
      </c>
      <c r="N178">
        <v>16</v>
      </c>
      <c r="O178" t="s">
        <v>211</v>
      </c>
      <c r="R178" t="s">
        <v>69</v>
      </c>
      <c r="S178" t="s">
        <v>60</v>
      </c>
      <c r="V178" t="b">
        <v>0</v>
      </c>
      <c r="W178" t="str">
        <f t="shared" si="14"/>
        <v>DI2:16</v>
      </c>
      <c r="X178" t="str">
        <f ca="1">IFERROR(__xludf.DUMMYFUNCTION("VLOOKUP($D119,IMPORTRANGE(""1F5N2lheBqU_ssv2fEg7XSiyl0_Jtf24RQubw3IWp7fc"",""'LC-2 BOM'!C2:AF1000""),X$1,FALSE)"),"05C360")</f>
        <v>05C360</v>
      </c>
      <c r="Y178" t="str">
        <f ca="1">IFERROR(__xludf.DUMMYFUNCTION("VLOOKUP($D411,IMPORTRANGE(""1zGeY54V42y3h6ga3LEauokEcjIAfHuNXKCYKLfLWtMI"",""'LC-2 BOM'!C2:AF900""),Y$1,FALSE)"),"Controller")</f>
        <v>Controller</v>
      </c>
      <c r="Z178" t="str">
        <f ca="1">IFERROR(__xludf.DUMMYFUNCTION("VLOOKUP($D411,IMPORTRANGE(""1zGeY54V42y3h6ga3LEauokEcjIAfHuNXKCYKLfLWtMI"",""'LC-2 BOM'!C2:AF900""),Y$1,FALSE)"),"Controller")</f>
        <v>Controller</v>
      </c>
      <c r="AA178" t="str">
        <f ca="1">IFERROR(__xludf.DUMMYFUNCTION("VLOOKUP($D411,IMPORTRANGE(""1zGeY54V42y3h6ga3LEauokEcjIAfHuNXKCYKLfLWtMI"",""'LC-2 BOM'!C2:AF900""),Y$1,FALSE)"),"Controller")</f>
        <v>Controller</v>
      </c>
      <c r="AB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C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D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E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F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G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H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I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J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K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L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M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N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O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P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Q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R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S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T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U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V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W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X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Y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Z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BA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</row>
    <row r="179" spans="1:53" ht="13" x14ac:dyDescent="0.15">
      <c r="A179" t="str">
        <f t="shared" si="15"/>
        <v>AG-HF-DVL-Pos-1</v>
      </c>
      <c r="B179">
        <v>1</v>
      </c>
      <c r="C179" t="s">
        <v>462</v>
      </c>
      <c r="D179" t="s">
        <v>463</v>
      </c>
      <c r="E179" t="s">
        <v>454</v>
      </c>
      <c r="F179" t="s">
        <v>459</v>
      </c>
      <c r="G179" t="s">
        <v>65</v>
      </c>
      <c r="H179" t="s">
        <v>66</v>
      </c>
      <c r="I179" t="str">
        <f t="shared" si="16"/>
        <v>C1</v>
      </c>
      <c r="J179" t="str">
        <f>VLOOKUP(I179,'[1]REF - Interface Cards'!$F$2:$G$11,2,FALSE)</f>
        <v>CB1</v>
      </c>
      <c r="K179">
        <f t="shared" si="17"/>
        <v>3</v>
      </c>
      <c r="L179" t="s">
        <v>201</v>
      </c>
      <c r="M179">
        <v>2</v>
      </c>
      <c r="N179" t="s">
        <v>68</v>
      </c>
      <c r="O179" t="s">
        <v>211</v>
      </c>
      <c r="Q179" t="s">
        <v>456</v>
      </c>
      <c r="R179" t="s">
        <v>113</v>
      </c>
      <c r="S179" t="s">
        <v>60</v>
      </c>
      <c r="V179" t="b">
        <v>0</v>
      </c>
      <c r="W179" t="str">
        <f t="shared" si="14"/>
        <v>DO3:01</v>
      </c>
      <c r="X179" t="str">
        <f ca="1">IFERROR(__xludf.DUMMYFUNCTION("VLOOKUP($D4,IMPORTRANGE(""1F5N2lheBqU_ssv2fEg7XSiyl0_Jtf24RQubw3IWp7fc"",""'LC-2 BOM'!C2:AF1000""),X$1,FALSE)"),"S13.2")</f>
        <v>S13.2</v>
      </c>
      <c r="Y179" t="str">
        <f ca="1">IFERROR(__xludf.DUMMYFUNCTION("VLOOKUP($D79,IMPORTRANGE(""1F5N2lheBqU_ssv2fEg7XSiyl0_Jtf24RQubw3IWp7fc"",""'LC-2 BOM'!C2:AF1000""),Y$1,FALSE)"),"Valve, Discrete Ball")</f>
        <v>Valve, Discrete Ball</v>
      </c>
      <c r="Z179" t="str">
        <f ca="1">IFERROR(__xludf.DUMMYFUNCTION("VLOOKUP($D79,IMPORTRANGE(""1F5N2lheBqU_ssv2fEg7XSiyl0_Jtf24RQubw3IWp7fc"",""'LC-2 BOM'!C2:AF1000""),Y$1,FALSE)"),"Valve, Discrete Ball")</f>
        <v>Valve, Discrete Ball</v>
      </c>
      <c r="AA179" t="str">
        <f ca="1">IFERROR(__xludf.DUMMYFUNCTION("VLOOKUP($D79,IMPORTRANGE(""1F5N2lheBqU_ssv2fEg7XSiyl0_Jtf24RQubw3IWp7fc"",""'LC-2 BOM'!C2:AF1000""),Y$1,FALSE)"),"Valve, Discrete Ball")</f>
        <v>Valve, Discrete Ball</v>
      </c>
      <c r="AB179" t="str">
        <f ca="1">IFERROR(__xludf.DUMMYFUNCTION("VLOOKUP($D79,IMPORTRANGE(""1F5N2lheBqU_ssv2fEg7XSiyl0_Jtf24RQubw3IWp7fc"",""'LC-2 BOM'!C2:AF1000""),Y$1,FALSE)"),"Valve, Discrete Ball")</f>
        <v>Valve, Discrete Ball</v>
      </c>
      <c r="AC179" t="str">
        <f ca="1">IFERROR(__xludf.DUMMYFUNCTION("VLOOKUP($D79,IMPORTRANGE(""1F5N2lheBqU_ssv2fEg7XSiyl0_Jtf24RQubw3IWp7fc"",""'LC-2 BOM'!C2:AF1000""),Y$1,FALSE)"),"Valve, Discrete Ball")</f>
        <v>Valve, Discrete Ball</v>
      </c>
      <c r="AD179" t="str">
        <f ca="1">IFERROR(__xludf.DUMMYFUNCTION("VLOOKUP($D79,IMPORTRANGE(""1F5N2lheBqU_ssv2fEg7XSiyl0_Jtf24RQubw3IWp7fc"",""'LC-2 BOM'!C2:AF1000""),Y$1,FALSE)"),"Valve, Discrete Ball")</f>
        <v>Valve, Discrete Ball</v>
      </c>
      <c r="AE179" t="str">
        <f ca="1">IFERROR(__xludf.DUMMYFUNCTION("VLOOKUP($D79,IMPORTRANGE(""1F5N2lheBqU_ssv2fEg7XSiyl0_Jtf24RQubw3IWp7fc"",""'LC-2 BOM'!C2:AF1000""),Y$1,FALSE)"),"Valve, Discrete Ball")</f>
        <v>Valve, Discrete Ball</v>
      </c>
      <c r="AF179" t="str">
        <f ca="1">IFERROR(__xludf.DUMMYFUNCTION("VLOOKUP($D79,IMPORTRANGE(""1F5N2lheBqU_ssv2fEg7XSiyl0_Jtf24RQubw3IWp7fc"",""'LC-2 BOM'!C2:AF1000""),Y$1,FALSE)"),"Valve, Discrete Ball")</f>
        <v>Valve, Discrete Ball</v>
      </c>
      <c r="AG179" t="str">
        <f ca="1">IFERROR(__xludf.DUMMYFUNCTION("VLOOKUP($D79,IMPORTRANGE(""1F5N2lheBqU_ssv2fEg7XSiyl0_Jtf24RQubw3IWp7fc"",""'LC-2 BOM'!C2:AF1000""),Y$1,FALSE)"),"Valve, Discrete Ball")</f>
        <v>Valve, Discrete Ball</v>
      </c>
      <c r="AH179" t="str">
        <f ca="1">IFERROR(__xludf.DUMMYFUNCTION("VLOOKUP($D79,IMPORTRANGE(""1F5N2lheBqU_ssv2fEg7XSiyl0_Jtf24RQubw3IWp7fc"",""'LC-2 BOM'!C2:AF1000""),Y$1,FALSE)"),"Valve, Discrete Ball")</f>
        <v>Valve, Discrete Ball</v>
      </c>
      <c r="AI179" t="str">
        <f ca="1">IFERROR(__xludf.DUMMYFUNCTION("VLOOKUP($D79,IMPORTRANGE(""1F5N2lheBqU_ssv2fEg7XSiyl0_Jtf24RQubw3IWp7fc"",""'LC-2 BOM'!C2:AF1000""),Y$1,FALSE)"),"Valve, Discrete Ball")</f>
        <v>Valve, Discrete Ball</v>
      </c>
      <c r="AJ179" t="str">
        <f ca="1">IFERROR(__xludf.DUMMYFUNCTION("VLOOKUP($D79,IMPORTRANGE(""1F5N2lheBqU_ssv2fEg7XSiyl0_Jtf24RQubw3IWp7fc"",""'LC-2 BOM'!C2:AF1000""),Y$1,FALSE)"),"Valve, Discrete Ball")</f>
        <v>Valve, Discrete Ball</v>
      </c>
      <c r="AK179" t="str">
        <f ca="1">IFERROR(__xludf.DUMMYFUNCTION("VLOOKUP($D79,IMPORTRANGE(""1F5N2lheBqU_ssv2fEg7XSiyl0_Jtf24RQubw3IWp7fc"",""'LC-2 BOM'!C2:AF1000""),Y$1,FALSE)"),"Valve, Discrete Ball")</f>
        <v>Valve, Discrete Ball</v>
      </c>
      <c r="AL179" t="str">
        <f ca="1">IFERROR(__xludf.DUMMYFUNCTION("VLOOKUP($D79,IMPORTRANGE(""1F5N2lheBqU_ssv2fEg7XSiyl0_Jtf24RQubw3IWp7fc"",""'LC-2 BOM'!C2:AF1000""),Y$1,FALSE)"),"Valve, Discrete Ball")</f>
        <v>Valve, Discrete Ball</v>
      </c>
      <c r="AM179" t="str">
        <f ca="1">IFERROR(__xludf.DUMMYFUNCTION("VLOOKUP($D79,IMPORTRANGE(""1F5N2lheBqU_ssv2fEg7XSiyl0_Jtf24RQubw3IWp7fc"",""'LC-2 BOM'!C2:AF1000""),Y$1,FALSE)"),"Valve, Discrete Ball")</f>
        <v>Valve, Discrete Ball</v>
      </c>
      <c r="AN179" t="str">
        <f ca="1">IFERROR(__xludf.DUMMYFUNCTION("VLOOKUP($D79,IMPORTRANGE(""1F5N2lheBqU_ssv2fEg7XSiyl0_Jtf24RQubw3IWp7fc"",""'LC-2 BOM'!C2:AF1000""),Y$1,FALSE)"),"Valve, Discrete Ball")</f>
        <v>Valve, Discrete Ball</v>
      </c>
      <c r="AO179" t="str">
        <f ca="1">IFERROR(__xludf.DUMMYFUNCTION("VLOOKUP($D79,IMPORTRANGE(""1F5N2lheBqU_ssv2fEg7XSiyl0_Jtf24RQubw3IWp7fc"",""'LC-2 BOM'!C2:AF1000""),Y$1,FALSE)"),"Valve, Discrete Ball")</f>
        <v>Valve, Discrete Ball</v>
      </c>
      <c r="AP179" t="str">
        <f ca="1">IFERROR(__xludf.DUMMYFUNCTION("VLOOKUP($D79,IMPORTRANGE(""1F5N2lheBqU_ssv2fEg7XSiyl0_Jtf24RQubw3IWp7fc"",""'LC-2 BOM'!C2:AF1000""),Y$1,FALSE)"),"Valve, Discrete Ball")</f>
        <v>Valve, Discrete Ball</v>
      </c>
      <c r="AQ179" t="str">
        <f ca="1">IFERROR(__xludf.DUMMYFUNCTION("VLOOKUP($D79,IMPORTRANGE(""1F5N2lheBqU_ssv2fEg7XSiyl0_Jtf24RQubw3IWp7fc"",""'LC-2 BOM'!C2:AF1000""),Y$1,FALSE)"),"Valve, Discrete Ball")</f>
        <v>Valve, Discrete Ball</v>
      </c>
      <c r="AR179" t="str">
        <f ca="1">IFERROR(__xludf.DUMMYFUNCTION("VLOOKUP($D79,IMPORTRANGE(""1F5N2lheBqU_ssv2fEg7XSiyl0_Jtf24RQubw3IWp7fc"",""'LC-2 BOM'!C2:AF1000""),Y$1,FALSE)"),"Valve, Discrete Ball")</f>
        <v>Valve, Discrete Ball</v>
      </c>
      <c r="AS179" t="str">
        <f ca="1">IFERROR(__xludf.DUMMYFUNCTION("VLOOKUP($D79,IMPORTRANGE(""1F5N2lheBqU_ssv2fEg7XSiyl0_Jtf24RQubw3IWp7fc"",""'LC-2 BOM'!C2:AF1000""),Y$1,FALSE)"),"Valve, Discrete Ball")</f>
        <v>Valve, Discrete Ball</v>
      </c>
      <c r="AT179" t="str">
        <f ca="1">IFERROR(__xludf.DUMMYFUNCTION("VLOOKUP($D79,IMPORTRANGE(""1F5N2lheBqU_ssv2fEg7XSiyl0_Jtf24RQubw3IWp7fc"",""'LC-2 BOM'!C2:AF1000""),Y$1,FALSE)"),"Valve, Discrete Ball")</f>
        <v>Valve, Discrete Ball</v>
      </c>
      <c r="AU179" t="str">
        <f ca="1">IFERROR(__xludf.DUMMYFUNCTION("VLOOKUP($D79,IMPORTRANGE(""1F5N2lheBqU_ssv2fEg7XSiyl0_Jtf24RQubw3IWp7fc"",""'LC-2 BOM'!C2:AF1000""),Y$1,FALSE)"),"Valve, Discrete Ball")</f>
        <v>Valve, Discrete Ball</v>
      </c>
      <c r="AV179" t="str">
        <f ca="1">IFERROR(__xludf.DUMMYFUNCTION("VLOOKUP($D79,IMPORTRANGE(""1F5N2lheBqU_ssv2fEg7XSiyl0_Jtf24RQubw3IWp7fc"",""'LC-2 BOM'!C2:AF1000""),Y$1,FALSE)"),"Valve, Discrete Ball")</f>
        <v>Valve, Discrete Ball</v>
      </c>
      <c r="AW179" t="str">
        <f ca="1">IFERROR(__xludf.DUMMYFUNCTION("VLOOKUP($D79,IMPORTRANGE(""1F5N2lheBqU_ssv2fEg7XSiyl0_Jtf24RQubw3IWp7fc"",""'LC-2 BOM'!C2:AF1000""),Y$1,FALSE)"),"Valve, Discrete Ball")</f>
        <v>Valve, Discrete Ball</v>
      </c>
      <c r="AX179" t="str">
        <f ca="1">IFERROR(__xludf.DUMMYFUNCTION("VLOOKUP($D79,IMPORTRANGE(""1F5N2lheBqU_ssv2fEg7XSiyl0_Jtf24RQubw3IWp7fc"",""'LC-2 BOM'!C2:AF1000""),Y$1,FALSE)"),"Valve, Discrete Ball")</f>
        <v>Valve, Discrete Ball</v>
      </c>
      <c r="AY179" t="str">
        <f ca="1">IFERROR(__xludf.DUMMYFUNCTION("VLOOKUP($D79,IMPORTRANGE(""1F5N2lheBqU_ssv2fEg7XSiyl0_Jtf24RQubw3IWp7fc"",""'LC-2 BOM'!C2:AF1000""),Y$1,FALSE)"),"Valve, Discrete Ball")</f>
        <v>Valve, Discrete Ball</v>
      </c>
      <c r="AZ179" t="str">
        <f ca="1">IFERROR(__xludf.DUMMYFUNCTION("VLOOKUP($D79,IMPORTRANGE(""1F5N2lheBqU_ssv2fEg7XSiyl0_Jtf24RQubw3IWp7fc"",""'LC-2 BOM'!C2:AF1000""),Y$1,FALSE)"),"Valve, Discrete Ball")</f>
        <v>Valve, Discrete Ball</v>
      </c>
      <c r="BA179" t="str">
        <f ca="1">IFERROR(__xludf.DUMMYFUNCTION("VLOOKUP($D79,IMPORTRANGE(""1F5N2lheBqU_ssv2fEg7XSiyl0_Jtf24RQubw3IWp7fc"",""'LC-2 BOM'!C2:AF1000""),Y$1,FALSE)"),"Valve, Discrete Ball")</f>
        <v>Valve, Discrete Ball</v>
      </c>
    </row>
    <row r="180" spans="1:53" ht="13" x14ac:dyDescent="0.15">
      <c r="A180" t="str">
        <f t="shared" si="15"/>
        <v>AG-LF-PXS-B-519</v>
      </c>
      <c r="B180">
        <v>519</v>
      </c>
      <c r="C180" t="s">
        <v>464</v>
      </c>
      <c r="D180" t="s">
        <v>465</v>
      </c>
      <c r="E180" t="s">
        <v>454</v>
      </c>
      <c r="F180" t="s">
        <v>455</v>
      </c>
      <c r="G180" t="s">
        <v>416</v>
      </c>
      <c r="H180" t="s">
        <v>53</v>
      </c>
      <c r="I180" t="str">
        <f t="shared" si="16"/>
        <v>N2</v>
      </c>
      <c r="J180" t="str">
        <f>VLOOKUP(I180,'[1]REF - Interface Cards'!$F$2:$G$11,2,FALSE)</f>
        <v>CB3</v>
      </c>
      <c r="K180">
        <f t="shared" si="17"/>
        <v>1</v>
      </c>
      <c r="L180" t="s">
        <v>460</v>
      </c>
      <c r="M180">
        <v>21</v>
      </c>
      <c r="N180">
        <v>17</v>
      </c>
      <c r="O180" t="s">
        <v>211</v>
      </c>
      <c r="R180" t="s">
        <v>69</v>
      </c>
      <c r="S180" t="s">
        <v>60</v>
      </c>
      <c r="V180" t="b">
        <v>0</v>
      </c>
      <c r="W180" t="str">
        <f t="shared" si="14"/>
        <v>DI2:17</v>
      </c>
      <c r="X180" t="str">
        <f ca="1">IFERROR(__xludf.DUMMYFUNCTION("VLOOKUP($D119,IMPORTRANGE(""1F5N2lheBqU_ssv2fEg7XSiyl0_Jtf24RQubw3IWp7fc"",""'LC-2 BOM'!C2:AF1000""),X$1,FALSE)"),"05C360")</f>
        <v>05C360</v>
      </c>
      <c r="Y180" t="str">
        <f ca="1">IFERROR(__xludf.DUMMYFUNCTION("VLOOKUP($D412,IMPORTRANGE(""1F5N2lheBqU_ssv2fEg7XSiyl0_Jtf24RQubw3IWp7fc"",""'LC-2 BOM'!C2:AF900""),Y$1,FALSE)"),"Controller")</f>
        <v>Controller</v>
      </c>
      <c r="Z180" t="str">
        <f ca="1">IFERROR(__xludf.DUMMYFUNCTION("VLOOKUP($D412,IMPORTRANGE(""1F5N2lheBqU_ssv2fEg7XSiyl0_Jtf24RQubw3IWp7fc"",""'LC-2 BOM'!C2:AF900""),Y$1,FALSE)"),"Controller")</f>
        <v>Controller</v>
      </c>
      <c r="AA180" t="str">
        <f ca="1">IFERROR(__xludf.DUMMYFUNCTION("VLOOKUP($D412,IMPORTRANGE(""1F5N2lheBqU_ssv2fEg7XSiyl0_Jtf24RQubw3IWp7fc"",""'LC-2 BOM'!C2:AF900""),Y$1,FALSE)"),"Controller")</f>
        <v>Controller</v>
      </c>
      <c r="AB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C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D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E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F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G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H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I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J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K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L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M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N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O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P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Q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R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S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T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U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V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W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X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Y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Z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BA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</row>
    <row r="181" spans="1:53" ht="13" x14ac:dyDescent="0.15">
      <c r="A181" t="str">
        <f t="shared" si="15"/>
        <v>AG-LF-PXS-B-520</v>
      </c>
      <c r="B181">
        <v>520</v>
      </c>
      <c r="C181" t="s">
        <v>466</v>
      </c>
      <c r="D181" t="s">
        <v>465</v>
      </c>
      <c r="E181" t="s">
        <v>454</v>
      </c>
      <c r="F181" t="s">
        <v>455</v>
      </c>
      <c r="G181" t="s">
        <v>416</v>
      </c>
      <c r="H181" t="s">
        <v>53</v>
      </c>
      <c r="I181" t="str">
        <f t="shared" si="16"/>
        <v>N2</v>
      </c>
      <c r="J181" t="str">
        <f>VLOOKUP(I181,'[1]REF - Interface Cards'!$F$2:$G$11,2,FALSE)</f>
        <v>CB3</v>
      </c>
      <c r="K181">
        <f t="shared" si="17"/>
        <v>1</v>
      </c>
      <c r="L181" t="s">
        <v>460</v>
      </c>
      <c r="M181">
        <v>22</v>
      </c>
      <c r="N181">
        <v>18</v>
      </c>
      <c r="O181" t="s">
        <v>211</v>
      </c>
      <c r="R181" t="s">
        <v>69</v>
      </c>
      <c r="S181" t="s">
        <v>60</v>
      </c>
      <c r="V181" t="b">
        <v>0</v>
      </c>
      <c r="W181" t="str">
        <f t="shared" si="14"/>
        <v>DI2:18</v>
      </c>
      <c r="X181" t="str">
        <f ca="1">IFERROR(__xludf.DUMMYFUNCTION("VLOOKUP($D119,IMPORTRANGE(""1F5N2lheBqU_ssv2fEg7XSiyl0_Jtf24RQubw3IWp7fc"",""'LC-2 BOM'!C2:AF1000""),X$1,FALSE)"),"05C360")</f>
        <v>05C360</v>
      </c>
      <c r="Y181" t="str">
        <f ca="1">IFERROR(__xludf.DUMMYFUNCTION("VLOOKUP($D413,IMPORTRANGE(""1F5N2lheBqU_ssv2fEg7XSiyl0_Jtf24RQubw3IWp7fc"",""'LC-2 BOM'!C2:AF900""),Y$1,FALSE)"),"Controller")</f>
        <v>Controller</v>
      </c>
      <c r="Z181" t="str">
        <f ca="1">IFERROR(__xludf.DUMMYFUNCTION("VLOOKUP($D413,IMPORTRANGE(""1F5N2lheBqU_ssv2fEg7XSiyl0_Jtf24RQubw3IWp7fc"",""'LC-2 BOM'!C2:AF900""),Y$1,FALSE)"),"Controller")</f>
        <v>Controller</v>
      </c>
      <c r="AA181" t="str">
        <f ca="1">IFERROR(__xludf.DUMMYFUNCTION("VLOOKUP($D413,IMPORTRANGE(""1F5N2lheBqU_ssv2fEg7XSiyl0_Jtf24RQubw3IWp7fc"",""'LC-2 BOM'!C2:AF900""),Y$1,FALSE)"),"Controller")</f>
        <v>Controller</v>
      </c>
      <c r="AB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C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D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E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F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G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H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I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J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K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L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M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N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O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P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Q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R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S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T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U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V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W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X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Y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Z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BA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</row>
    <row r="182" spans="1:53" ht="13" x14ac:dyDescent="0.15">
      <c r="A182" t="str">
        <f t="shared" si="15"/>
        <v>AG-LF-DVL-Pos-6</v>
      </c>
      <c r="B182">
        <v>6</v>
      </c>
      <c r="C182" t="s">
        <v>467</v>
      </c>
      <c r="D182" t="s">
        <v>468</v>
      </c>
      <c r="E182" t="s">
        <v>454</v>
      </c>
      <c r="F182" t="s">
        <v>455</v>
      </c>
      <c r="G182" t="s">
        <v>65</v>
      </c>
      <c r="H182" t="s">
        <v>66</v>
      </c>
      <c r="I182" t="str">
        <f t="shared" si="16"/>
        <v>C1</v>
      </c>
      <c r="J182" t="str">
        <f>VLOOKUP(I182,'[1]REF - Interface Cards'!$F$2:$G$11,2,FALSE)</f>
        <v>CB1</v>
      </c>
      <c r="K182">
        <f t="shared" si="17"/>
        <v>3</v>
      </c>
      <c r="L182" t="s">
        <v>201</v>
      </c>
      <c r="M182">
        <v>4</v>
      </c>
      <c r="N182" t="s">
        <v>77</v>
      </c>
      <c r="O182" t="s">
        <v>211</v>
      </c>
      <c r="Q182" t="s">
        <v>456</v>
      </c>
      <c r="R182" t="s">
        <v>113</v>
      </c>
      <c r="S182" t="s">
        <v>60</v>
      </c>
      <c r="V182" t="b">
        <v>0</v>
      </c>
      <c r="W182" t="str">
        <f t="shared" si="14"/>
        <v>DO3:03</v>
      </c>
      <c r="X182" t="str">
        <f ca="1">IFERROR(__xludf.DUMMYFUNCTION("VLOOKUP($D4,IMPORTRANGE(""1F5N2lheBqU_ssv2fEg7XSiyl0_Jtf24RQubw3IWp7fc"",""'LC-2 BOM'!C2:AF1000""),X$1,FALSE)"),"S13.2")</f>
        <v>S13.2</v>
      </c>
      <c r="Y182" t="str">
        <f ca="1">IFERROR(__xludf.DUMMYFUNCTION("VLOOKUP($D81,IMPORTRANGE(""1F5N2lheBqU_ssv2fEg7XSiyl0_Jtf24RQubw3IWp7fc"",""'LC-2 BOM'!C2:AF900""),Y$1,FALSE)"),"Valve, Electronic Solenoid")</f>
        <v>Valve, Electronic Solenoid</v>
      </c>
      <c r="Z182" t="str">
        <f ca="1">IFERROR(__xludf.DUMMYFUNCTION("VLOOKUP($D81,IMPORTRANGE(""1F5N2lheBqU_ssv2fEg7XSiyl0_Jtf24RQubw3IWp7fc"",""'LC-2 BOM'!C2:AF900""),Y$1,FALSE)"),"Valve, Electronic Solenoid")</f>
        <v>Valve, Electronic Solenoid</v>
      </c>
      <c r="AA182" t="str">
        <f ca="1">IFERROR(__xludf.DUMMYFUNCTION("VLOOKUP($D81,IMPORTRANGE(""1F5N2lheBqU_ssv2fEg7XSiyl0_Jtf24RQubw3IWp7fc"",""'LC-2 BOM'!C2:AF900""),Y$1,FALSE)"),"Valve, Electronic Solenoid")</f>
        <v>Valve, Electronic Solenoid</v>
      </c>
      <c r="AB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C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D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E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F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G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H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I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J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K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L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M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N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O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P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Q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R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S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T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U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V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W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X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Y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Z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BA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</row>
    <row r="183" spans="1:53" ht="13" x14ac:dyDescent="0.15">
      <c r="A183" t="str">
        <f t="shared" si="15"/>
        <v>AG-HF-DVL-Pos-4</v>
      </c>
      <c r="B183">
        <v>4</v>
      </c>
      <c r="C183" t="s">
        <v>469</v>
      </c>
      <c r="D183" t="s">
        <v>470</v>
      </c>
      <c r="E183" t="s">
        <v>454</v>
      </c>
      <c r="F183" t="s">
        <v>459</v>
      </c>
      <c r="G183" t="s">
        <v>65</v>
      </c>
      <c r="H183" t="s">
        <v>66</v>
      </c>
      <c r="I183" t="str">
        <f t="shared" si="16"/>
        <v>C1</v>
      </c>
      <c r="J183" t="str">
        <f>VLOOKUP(I183,'[1]REF - Interface Cards'!$F$2:$G$11,2,FALSE)</f>
        <v>CB1</v>
      </c>
      <c r="K183">
        <f t="shared" si="17"/>
        <v>3</v>
      </c>
      <c r="L183" t="s">
        <v>201</v>
      </c>
      <c r="M183">
        <v>5</v>
      </c>
      <c r="N183" t="s">
        <v>82</v>
      </c>
      <c r="O183" t="s">
        <v>211</v>
      </c>
      <c r="Q183" t="s">
        <v>456</v>
      </c>
      <c r="R183" t="s">
        <v>113</v>
      </c>
      <c r="S183" t="s">
        <v>60</v>
      </c>
      <c r="V183" t="b">
        <v>0</v>
      </c>
      <c r="W183" t="str">
        <f t="shared" si="14"/>
        <v>DO3:04</v>
      </c>
      <c r="X183" t="str">
        <f ca="1">IFERROR(__xludf.DUMMYFUNCTION("VLOOKUP($D4,IMPORTRANGE(""1F5N2lheBqU_ssv2fEg7XSiyl0_Jtf24RQubw3IWp7fc"",""'LC-2 BOM'!C2:AF1000""),X$1,FALSE)"),"S13.2")</f>
        <v>S13.2</v>
      </c>
      <c r="Y183" t="str">
        <f ca="1">IFERROR(__xludf.DUMMYFUNCTION("VLOOKUP($D82,IMPORTRANGE(""1F5N2lheBqU_ssv2fEg7XSiyl0_Jtf24RQubw3IWp7fc"",""'LC-2 BOM'!C2:AF900""),Y$1,FALSE)"),"Valve, Electronic Solenoid")</f>
        <v>Valve, Electronic Solenoid</v>
      </c>
      <c r="Z183" t="str">
        <f ca="1">IFERROR(__xludf.DUMMYFUNCTION("VLOOKUP($D82,IMPORTRANGE(""1F5N2lheBqU_ssv2fEg7XSiyl0_Jtf24RQubw3IWp7fc"",""'LC-2 BOM'!C2:AF900""),Y$1,FALSE)"),"Valve, Electronic Solenoid")</f>
        <v>Valve, Electronic Solenoid</v>
      </c>
      <c r="AA183" t="str">
        <f ca="1">IFERROR(__xludf.DUMMYFUNCTION("VLOOKUP($D82,IMPORTRANGE(""1F5N2lheBqU_ssv2fEg7XSiyl0_Jtf24RQubw3IWp7fc"",""'LC-2 BOM'!C2:AF900""),Y$1,FALSE)"),"Valve, Electronic Solenoid")</f>
        <v>Valve, Electronic Solenoid</v>
      </c>
      <c r="AB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C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D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E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F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G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H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I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J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K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L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M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N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O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P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Q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R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S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T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U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V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W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X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Y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Z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BA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</row>
    <row r="184" spans="1:53" ht="13" x14ac:dyDescent="0.15">
      <c r="A184" t="str">
        <f t="shared" si="15"/>
        <v>GHe-He-FM-MFs-502</v>
      </c>
      <c r="B184">
        <v>502</v>
      </c>
      <c r="C184" t="s">
        <v>471</v>
      </c>
      <c r="D184" t="s">
        <v>472</v>
      </c>
      <c r="E184" t="s">
        <v>445</v>
      </c>
      <c r="F184" t="s">
        <v>473</v>
      </c>
      <c r="G184" t="s">
        <v>132</v>
      </c>
      <c r="H184" t="s">
        <v>111</v>
      </c>
      <c r="I184" t="str">
        <f t="shared" si="16"/>
        <v>N2</v>
      </c>
      <c r="J184" t="str">
        <f>VLOOKUP(I184,'[1]REF - Interface Cards'!$F$2:$G$11,2,FALSE)</f>
        <v>CB3</v>
      </c>
      <c r="K184">
        <f t="shared" si="17"/>
        <v>5</v>
      </c>
      <c r="L184" t="s">
        <v>474</v>
      </c>
      <c r="M184">
        <v>1</v>
      </c>
      <c r="N184" t="s">
        <v>55</v>
      </c>
      <c r="O184" t="s">
        <v>277</v>
      </c>
      <c r="P184" t="s">
        <v>299</v>
      </c>
      <c r="Q184" t="s">
        <v>302</v>
      </c>
      <c r="R184" t="s">
        <v>293</v>
      </c>
      <c r="S184" t="s">
        <v>294</v>
      </c>
      <c r="V184" t="b">
        <v>0</v>
      </c>
      <c r="W184" t="str">
        <f t="shared" si="14"/>
        <v>AI15:00</v>
      </c>
      <c r="X184" t="str">
        <f ca="1">IFERROR(__xludf.DUMMYFUNCTION("VLOOKUP($D475,IMPORTRANGE(""1F5N2lheBqU_ssv2fEg7XSiyl0_Jtf24RQubw3IWp7fc"",""'LC-2 BOM'!C2:AF1000""),X$1,FALSE)"),"04C706")</f>
        <v>04C706</v>
      </c>
      <c r="Y184" t="str">
        <f ca="1">IFERROR(__xludf.DUMMYFUNCTION("VLOOKUP($D475,IMPORTRANGE(""1zGeY54V42y3h6ga3LEauokEcjIAfHuNXKCYKLfLWtMI"",""'LC-2 BOM'!C2:AF900""),Y$1,FALSE)"),"Flow Meter")</f>
        <v>Flow Meter</v>
      </c>
      <c r="Z184" t="str">
        <f ca="1">IFERROR(__xludf.DUMMYFUNCTION("VLOOKUP($D475,IMPORTRANGE(""1zGeY54V42y3h6ga3LEauokEcjIAfHuNXKCYKLfLWtMI"",""'LC-2 BOM'!C2:AF900""),Y$1,FALSE)"),"Flow Meter")</f>
        <v>Flow Meter</v>
      </c>
      <c r="AA184" t="str">
        <f ca="1">IFERROR(__xludf.DUMMYFUNCTION("VLOOKUP($D475,IMPORTRANGE(""1zGeY54V42y3h6ga3LEauokEcjIAfHuNXKCYKLfLWtMI"",""'LC-2 BOM'!C2:AF900""),Y$1,FALSE)"),"Flow Meter")</f>
        <v>Flow Meter</v>
      </c>
      <c r="AB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C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D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E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F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G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H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I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J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K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L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M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N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O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P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Q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R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S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T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U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V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W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X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Y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Z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BA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</row>
    <row r="185" spans="1:53" ht="13" x14ac:dyDescent="0.15">
      <c r="A185" t="str">
        <f t="shared" si="15"/>
        <v>GHe-He-FM-MFs-503</v>
      </c>
      <c r="B185">
        <v>503</v>
      </c>
      <c r="C185" t="s">
        <v>475</v>
      </c>
      <c r="D185" t="s">
        <v>476</v>
      </c>
      <c r="E185" t="s">
        <v>445</v>
      </c>
      <c r="F185" t="s">
        <v>473</v>
      </c>
      <c r="G185" t="s">
        <v>132</v>
      </c>
      <c r="H185" t="s">
        <v>111</v>
      </c>
      <c r="I185" t="str">
        <f t="shared" si="16"/>
        <v>N2</v>
      </c>
      <c r="J185" t="str">
        <f>VLOOKUP(I185,'[1]REF - Interface Cards'!$F$2:$G$11,2,FALSE)</f>
        <v>CB3</v>
      </c>
      <c r="K185">
        <f t="shared" si="17"/>
        <v>5</v>
      </c>
      <c r="L185" t="s">
        <v>474</v>
      </c>
      <c r="M185">
        <v>2</v>
      </c>
      <c r="N185" t="s">
        <v>68</v>
      </c>
      <c r="O185" t="s">
        <v>277</v>
      </c>
      <c r="P185" t="s">
        <v>299</v>
      </c>
      <c r="Q185" t="s">
        <v>302</v>
      </c>
      <c r="R185" t="s">
        <v>293</v>
      </c>
      <c r="S185" t="s">
        <v>294</v>
      </c>
      <c r="V185" t="b">
        <v>0</v>
      </c>
      <c r="W185" t="str">
        <f t="shared" si="14"/>
        <v>AI15:01</v>
      </c>
      <c r="X185" t="str">
        <f ca="1">IFERROR(__xludf.DUMMYFUNCTION("VLOOKUP($D475,IMPORTRANGE(""1F5N2lheBqU_ssv2fEg7XSiyl0_Jtf24RQubw3IWp7fc"",""'LC-2 BOM'!C2:AF1000""),X$1,FALSE)"),"04C706")</f>
        <v>04C706</v>
      </c>
      <c r="Y185" t="str">
        <f ca="1">IFERROR(__xludf.DUMMYFUNCTION("VLOOKUP($D476,IMPORTRANGE(""1zGeY54V42y3h6ga3LEauokEcjIAfHuNXKCYKLfLWtMI"",""'LC-2 BOM'!C2:AF900""),Y$1,FALSE)"),"Flow Meter")</f>
        <v>Flow Meter</v>
      </c>
      <c r="Z185" t="str">
        <f ca="1">IFERROR(__xludf.DUMMYFUNCTION("VLOOKUP($D476,IMPORTRANGE(""1zGeY54V42y3h6ga3LEauokEcjIAfHuNXKCYKLfLWtMI"",""'LC-2 BOM'!C2:AF900""),Y$1,FALSE)"),"Flow Meter")</f>
        <v>Flow Meter</v>
      </c>
      <c r="AA185" t="str">
        <f ca="1">IFERROR(__xludf.DUMMYFUNCTION("VLOOKUP($D476,IMPORTRANGE(""1zGeY54V42y3h6ga3LEauokEcjIAfHuNXKCYKLfLWtMI"",""'LC-2 BOM'!C2:AF900""),Y$1,FALSE)"),"Flow Meter")</f>
        <v>Flow Meter</v>
      </c>
      <c r="AB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C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D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E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F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G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H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I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J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K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L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M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N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O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P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Q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R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S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T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U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V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W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X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Y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Z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BA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</row>
    <row r="186" spans="1:53" ht="13" x14ac:dyDescent="0.15">
      <c r="A186" t="str">
        <f t="shared" si="15"/>
        <v>GHe-STR-PRS-Ps-48</v>
      </c>
      <c r="B186">
        <v>48</v>
      </c>
      <c r="C186" t="s">
        <v>477</v>
      </c>
      <c r="D186" t="s">
        <v>478</v>
      </c>
      <c r="E186" t="s">
        <v>445</v>
      </c>
      <c r="F186" t="s">
        <v>446</v>
      </c>
      <c r="G186" t="s">
        <v>141</v>
      </c>
      <c r="H186" t="s">
        <v>111</v>
      </c>
      <c r="I186" t="str">
        <f t="shared" si="16"/>
        <v>N1</v>
      </c>
      <c r="J186" t="str">
        <f>VLOOKUP(I186,'[1]REF - Interface Cards'!$F$2:$G$11,2,FALSE)</f>
        <v>CB2</v>
      </c>
      <c r="K186">
        <f t="shared" si="17"/>
        <v>3</v>
      </c>
      <c r="L186" t="s">
        <v>224</v>
      </c>
      <c r="M186">
        <v>1</v>
      </c>
      <c r="N186" t="s">
        <v>55</v>
      </c>
      <c r="O186" t="s">
        <v>211</v>
      </c>
      <c r="Q186" t="s">
        <v>423</v>
      </c>
      <c r="R186" t="s">
        <v>142</v>
      </c>
      <c r="S186" t="s">
        <v>309</v>
      </c>
      <c r="V186" t="b">
        <v>0</v>
      </c>
      <c r="W186" t="str">
        <f t="shared" si="14"/>
        <v>AI2:00</v>
      </c>
      <c r="X186" t="str">
        <f ca="1">IFERROR(__xludf.DUMMYFUNCTION("VLOOKUP($D119,IMPORTRANGE(""1F5N2lheBqU_ssv2fEg7XSiyl0_Jtf24RQubw3IWp7fc"",""'LC-2 BOM'!C2:AF1000""),X$1,FALSE)"),"05C360")</f>
        <v>05C360</v>
      </c>
      <c r="Y186" t="str">
        <f ca="1">IFERROR(__xludf.DUMMYFUNCTION("VLOOKUP($D368,IMPORTRANGE(""1zGeY54V42y3h6ga3LEauokEcjIAfHuNXKCYKLfLWtMI"",""'LC-2 BOM'!C2:AF900""),Y$1,FALSE)"),"Pressure Transducer")</f>
        <v>Pressure Transducer</v>
      </c>
      <c r="Z186" t="str">
        <f ca="1">IFERROR(__xludf.DUMMYFUNCTION("VLOOKUP($D368,IMPORTRANGE(""1zGeY54V42y3h6ga3LEauokEcjIAfHuNXKCYKLfLWtMI"",""'LC-2 BOM'!C2:AF900""),Y$1,FALSE)"),"Pressure Transducer")</f>
        <v>Pressure Transducer</v>
      </c>
      <c r="AA186" t="str">
        <f ca="1">IFERROR(__xludf.DUMMYFUNCTION("VLOOKUP($D368,IMPORTRANGE(""1zGeY54V42y3h6ga3LEauokEcjIAfHuNXKCYKLfLWtMI"",""'LC-2 BOM'!C2:AF900""),Y$1,FALSE)"),"Pressure Transducer")</f>
        <v>Pressure Transducer</v>
      </c>
      <c r="AB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C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D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E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F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G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H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I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J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K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L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M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N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O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P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Q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R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S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T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U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V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W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X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Y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Z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BA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</row>
    <row r="187" spans="1:53" ht="13" x14ac:dyDescent="0.15">
      <c r="A187" t="str">
        <f t="shared" si="15"/>
        <v>GHe-STR-PRS-Ps-49</v>
      </c>
      <c r="B187">
        <v>49</v>
      </c>
      <c r="C187" t="s">
        <v>479</v>
      </c>
      <c r="D187" t="s">
        <v>480</v>
      </c>
      <c r="E187" t="s">
        <v>445</v>
      </c>
      <c r="F187" t="s">
        <v>446</v>
      </c>
      <c r="G187" t="s">
        <v>141</v>
      </c>
      <c r="H187" t="s">
        <v>111</v>
      </c>
      <c r="I187" t="str">
        <f t="shared" ref="I187:I209" si="18">VLOOKUP(L187,InterfaceCards,2,FALSE)</f>
        <v>N1</v>
      </c>
      <c r="J187" t="str">
        <f>VLOOKUP(I187,'[1]REF - Interface Cards'!$F$2:$G$11,2,FALSE)</f>
        <v>CB2</v>
      </c>
      <c r="K187">
        <f t="shared" ref="K187:K209" si="19">VLOOKUP(L187,InterfaceCards,3,FALSE)</f>
        <v>3</v>
      </c>
      <c r="L187" t="s">
        <v>224</v>
      </c>
      <c r="M187">
        <v>2</v>
      </c>
      <c r="N187" t="s">
        <v>68</v>
      </c>
      <c r="O187" t="s">
        <v>211</v>
      </c>
      <c r="Q187" t="s">
        <v>423</v>
      </c>
      <c r="R187" t="s">
        <v>142</v>
      </c>
      <c r="S187" t="s">
        <v>309</v>
      </c>
      <c r="V187" t="b">
        <v>0</v>
      </c>
      <c r="W187" t="str">
        <f t="shared" si="14"/>
        <v>AI2:01</v>
      </c>
      <c r="X187" t="str">
        <f ca="1">IFERROR(__xludf.DUMMYFUNCTION("VLOOKUP($D119,IMPORTRANGE(""1F5N2lheBqU_ssv2fEg7XSiyl0_Jtf24RQubw3IWp7fc"",""'LC-2 BOM'!C2:AF1000""),X$1,FALSE)"),"05C360")</f>
        <v>05C360</v>
      </c>
      <c r="Y187" t="str">
        <f ca="1">IFERROR(__xludf.DUMMYFUNCTION("VLOOKUP($D369,IMPORTRANGE(""1zGeY54V42y3h6ga3LEauokEcjIAfHuNXKCYKLfLWtMI"",""'LC-2 BOM'!C2:AF900""),Y$1,FALSE)"),"Pressure Transducer")</f>
        <v>Pressure Transducer</v>
      </c>
      <c r="Z187" t="str">
        <f ca="1">IFERROR(__xludf.DUMMYFUNCTION("VLOOKUP($D369,IMPORTRANGE(""1zGeY54V42y3h6ga3LEauokEcjIAfHuNXKCYKLfLWtMI"",""'LC-2 BOM'!C2:AF900""),Y$1,FALSE)"),"Pressure Transducer")</f>
        <v>Pressure Transducer</v>
      </c>
      <c r="AA187" t="str">
        <f ca="1">IFERROR(__xludf.DUMMYFUNCTION("VLOOKUP($D369,IMPORTRANGE(""1zGeY54V42y3h6ga3LEauokEcjIAfHuNXKCYKLfLWtMI"",""'LC-2 BOM'!C2:AF900""),Y$1,FALSE)"),"Pressure Transducer")</f>
        <v>Pressure Transducer</v>
      </c>
      <c r="AB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C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D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E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F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G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H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I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J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K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L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M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N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O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P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Q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R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S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T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U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V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W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X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Y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Z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BA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</row>
    <row r="188" spans="1:53" ht="13" x14ac:dyDescent="0.15">
      <c r="A188" t="str">
        <f t="shared" si="15"/>
        <v>GHe-He-PRS-Ps-509</v>
      </c>
      <c r="B188">
        <v>509</v>
      </c>
      <c r="C188" t="s">
        <v>481</v>
      </c>
      <c r="D188" t="s">
        <v>482</v>
      </c>
      <c r="E188" t="s">
        <v>445</v>
      </c>
      <c r="F188" t="s">
        <v>473</v>
      </c>
      <c r="G188" t="s">
        <v>141</v>
      </c>
      <c r="H188" t="s">
        <v>111</v>
      </c>
      <c r="I188" t="str">
        <f t="shared" si="18"/>
        <v>N2</v>
      </c>
      <c r="J188" t="str">
        <f>VLOOKUP(I188,'[1]REF - Interface Cards'!$F$2:$G$11,2,FALSE)</f>
        <v>CB3</v>
      </c>
      <c r="K188">
        <f t="shared" si="19"/>
        <v>5</v>
      </c>
      <c r="L188" t="s">
        <v>474</v>
      </c>
      <c r="M188">
        <v>3</v>
      </c>
      <c r="N188" t="s">
        <v>72</v>
      </c>
      <c r="O188" t="s">
        <v>277</v>
      </c>
      <c r="P188" t="s">
        <v>277</v>
      </c>
      <c r="Q188" t="s">
        <v>302</v>
      </c>
      <c r="R188" t="s">
        <v>142</v>
      </c>
      <c r="V188" t="b">
        <v>0</v>
      </c>
      <c r="W188" t="str">
        <f t="shared" si="14"/>
        <v>AI15:02</v>
      </c>
      <c r="X188" t="str">
        <f ca="1">IFERROR(__xludf.DUMMYFUNCTION("VLOOKUP($D475,IMPORTRANGE(""1F5N2lheBqU_ssv2fEg7XSiyl0_Jtf24RQubw3IWp7fc"",""'LC-2 BOM'!C2:AF1000""),X$1,FALSE)"),"04C706")</f>
        <v>04C706</v>
      </c>
      <c r="Y188" t="str">
        <f ca="1">IFERROR(__xludf.DUMMYFUNCTION("VLOOKUP($D477,IMPORTRANGE(""1F5N2lheBqU_ssv2fEg7XSiyl0_Jtf24RQubw3IWp7fc"",""'LC-2 BOM'!C2:AF900""),Y$1,FALSE)"),"Pressure Transducer")</f>
        <v>Pressure Transducer</v>
      </c>
      <c r="Z188" t="str">
        <f ca="1">IFERROR(__xludf.DUMMYFUNCTION("VLOOKUP($D477,IMPORTRANGE(""1F5N2lheBqU_ssv2fEg7XSiyl0_Jtf24RQubw3IWp7fc"",""'LC-2 BOM'!C2:AF900""),Y$1,FALSE)"),"Pressure Transducer")</f>
        <v>Pressure Transducer</v>
      </c>
      <c r="AA188" t="str">
        <f ca="1">IFERROR(__xludf.DUMMYFUNCTION("VLOOKUP($D477,IMPORTRANGE(""1F5N2lheBqU_ssv2fEg7XSiyl0_Jtf24RQubw3IWp7fc"",""'LC-2 BOM'!C2:AF900""),Y$1,FALSE)"),"Pressure Transducer")</f>
        <v>Pressure Transducer</v>
      </c>
      <c r="AB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C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D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E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F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G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H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I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J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K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L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M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N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O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P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Q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R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S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T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U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V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W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X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Y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Z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BA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</row>
    <row r="189" spans="1:53" ht="13" x14ac:dyDescent="0.15">
      <c r="A189" t="str">
        <f t="shared" si="15"/>
        <v>GHe-He-PRS-Ps-510</v>
      </c>
      <c r="B189">
        <v>510</v>
      </c>
      <c r="C189" t="s">
        <v>483</v>
      </c>
      <c r="D189" t="s">
        <v>484</v>
      </c>
      <c r="E189" t="s">
        <v>445</v>
      </c>
      <c r="F189" t="s">
        <v>473</v>
      </c>
      <c r="G189" t="s">
        <v>141</v>
      </c>
      <c r="H189" t="s">
        <v>111</v>
      </c>
      <c r="I189" t="str">
        <f t="shared" si="18"/>
        <v>N2</v>
      </c>
      <c r="J189" t="str">
        <f>VLOOKUP(I189,'[1]REF - Interface Cards'!$F$2:$G$11,2,FALSE)</f>
        <v>CB3</v>
      </c>
      <c r="K189">
        <f t="shared" si="19"/>
        <v>5</v>
      </c>
      <c r="L189" t="s">
        <v>474</v>
      </c>
      <c r="M189">
        <v>4</v>
      </c>
      <c r="N189" t="s">
        <v>77</v>
      </c>
      <c r="O189" t="s">
        <v>277</v>
      </c>
      <c r="P189" t="s">
        <v>277</v>
      </c>
      <c r="Q189" t="s">
        <v>485</v>
      </c>
      <c r="R189" t="s">
        <v>142</v>
      </c>
      <c r="V189" t="b">
        <v>0</v>
      </c>
      <c r="W189" t="str">
        <f t="shared" si="14"/>
        <v>AI15:03</v>
      </c>
      <c r="X189" t="str">
        <f ca="1">IFERROR(__xludf.DUMMYFUNCTION("VLOOKUP($D475,IMPORTRANGE(""1F5N2lheBqU_ssv2fEg7XSiyl0_Jtf24RQubw3IWp7fc"",""'LC-2 BOM'!C2:AF1000""),X$1,FALSE)"),"04C706")</f>
        <v>04C706</v>
      </c>
      <c r="Y189" t="str">
        <f ca="1">IFERROR(__xludf.DUMMYFUNCTION("VLOOKUP($D478,IMPORTRANGE(""1F5N2lheBqU_ssv2fEg7XSiyl0_Jtf24RQubw3IWp7fc"",""'LC-2 BOM'!C2:AF900""),Y$1,FALSE)"),"Pressure Transducer")</f>
        <v>Pressure Transducer</v>
      </c>
      <c r="Z189" t="str">
        <f ca="1">IFERROR(__xludf.DUMMYFUNCTION("VLOOKUP($D478,IMPORTRANGE(""1F5N2lheBqU_ssv2fEg7XSiyl0_Jtf24RQubw3IWp7fc"",""'LC-2 BOM'!C2:AF900""),Y$1,FALSE)"),"Pressure Transducer")</f>
        <v>Pressure Transducer</v>
      </c>
      <c r="AA189" t="str">
        <f ca="1">IFERROR(__xludf.DUMMYFUNCTION("VLOOKUP($D478,IMPORTRANGE(""1F5N2lheBqU_ssv2fEg7XSiyl0_Jtf24RQubw3IWp7fc"",""'LC-2 BOM'!C2:AF900""),Y$1,FALSE)"),"Pressure Transducer")</f>
        <v>Pressure Transducer</v>
      </c>
      <c r="AB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C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D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E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F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G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H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I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J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K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L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M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N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O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P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Q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R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S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T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U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V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W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X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Y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Z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BA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</row>
    <row r="190" spans="1:53" ht="13" x14ac:dyDescent="0.15">
      <c r="A190" t="str">
        <f t="shared" si="15"/>
        <v>AG-S2U-PRS-Ps-3</v>
      </c>
      <c r="B190">
        <v>3</v>
      </c>
      <c r="C190" t="s">
        <v>486</v>
      </c>
      <c r="D190" t="s">
        <v>487</v>
      </c>
      <c r="E190" t="s">
        <v>454</v>
      </c>
      <c r="F190" t="s">
        <v>335</v>
      </c>
      <c r="G190" t="s">
        <v>141</v>
      </c>
      <c r="H190" t="s">
        <v>111</v>
      </c>
      <c r="I190" t="str">
        <f t="shared" si="18"/>
        <v>N2</v>
      </c>
      <c r="J190" t="str">
        <f>VLOOKUP(I190,'[1]REF - Interface Cards'!$F$2:$G$11,2,FALSE)</f>
        <v>CB3</v>
      </c>
      <c r="K190">
        <f t="shared" si="19"/>
        <v>3</v>
      </c>
      <c r="L190" t="s">
        <v>279</v>
      </c>
      <c r="M190">
        <v>15</v>
      </c>
      <c r="N190">
        <v>12</v>
      </c>
      <c r="O190" t="s">
        <v>277</v>
      </c>
      <c r="Q190" t="s">
        <v>302</v>
      </c>
      <c r="R190" t="s">
        <v>142</v>
      </c>
      <c r="S190" t="s">
        <v>309</v>
      </c>
      <c r="V190" t="b">
        <v>0</v>
      </c>
      <c r="W190" t="str">
        <f t="shared" si="14"/>
        <v>AI4:12</v>
      </c>
      <c r="X190" t="str">
        <f ca="1">IFERROR(__xludf.DUMMYFUNCTION("VLOOKUP($D119,IMPORTRANGE(""1F5N2lheBqU_ssv2fEg7XSiyl0_Jtf24RQubw3IWp7fc"",""'LC-2 BOM'!C2:AF1000""),X$1,FALSE)"),"05C360")</f>
        <v>05C360</v>
      </c>
      <c r="Y190" t="str">
        <f ca="1">IFERROR(__xludf.DUMMYFUNCTION("VLOOKUP($D453,IMPORTRANGE(""1F5N2lheBqU_ssv2fEg7XSiyl0_Jtf24RQubw3IWp7fc"",""'LC-2 BOM'!C2:AF900""),Y$1,FALSE)"),"Pressure Transducer")</f>
        <v>Pressure Transducer</v>
      </c>
      <c r="Z190" t="str">
        <f ca="1">IFERROR(__xludf.DUMMYFUNCTION("VLOOKUP($D453,IMPORTRANGE(""1F5N2lheBqU_ssv2fEg7XSiyl0_Jtf24RQubw3IWp7fc"",""'LC-2 BOM'!C2:AF900""),Y$1,FALSE)"),"Pressure Transducer")</f>
        <v>Pressure Transducer</v>
      </c>
      <c r="AA190" t="str">
        <f ca="1">IFERROR(__xludf.DUMMYFUNCTION("VLOOKUP($D453,IMPORTRANGE(""1F5N2lheBqU_ssv2fEg7XSiyl0_Jtf24RQubw3IWp7fc"",""'LC-2 BOM'!C2:AF900""),Y$1,FALSE)"),"Pressure Transducer")</f>
        <v>Pressure Transducer</v>
      </c>
      <c r="AB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C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D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E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F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G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H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I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J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K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L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M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N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O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P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Q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R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S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T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U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V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W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X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Y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Z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BA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</row>
    <row r="191" spans="1:53" ht="13" x14ac:dyDescent="0.15">
      <c r="A191" t="str">
        <f t="shared" si="15"/>
        <v>GHe-He-PRS-Ps-511</v>
      </c>
      <c r="B191">
        <v>511</v>
      </c>
      <c r="C191" t="s">
        <v>488</v>
      </c>
      <c r="D191" t="s">
        <v>489</v>
      </c>
      <c r="E191" t="s">
        <v>445</v>
      </c>
      <c r="F191" t="s">
        <v>473</v>
      </c>
      <c r="G191" t="s">
        <v>141</v>
      </c>
      <c r="H191" t="s">
        <v>111</v>
      </c>
      <c r="I191" t="str">
        <f t="shared" si="18"/>
        <v>N2</v>
      </c>
      <c r="J191" t="str">
        <f>VLOOKUP(I191,'[1]REF - Interface Cards'!$F$2:$G$11,2,FALSE)</f>
        <v>CB3</v>
      </c>
      <c r="K191">
        <f t="shared" si="19"/>
        <v>5</v>
      </c>
      <c r="L191" t="s">
        <v>474</v>
      </c>
      <c r="M191">
        <v>5</v>
      </c>
      <c r="N191" t="s">
        <v>82</v>
      </c>
      <c r="O191" t="s">
        <v>277</v>
      </c>
      <c r="P191" t="s">
        <v>277</v>
      </c>
      <c r="Q191" t="s">
        <v>213</v>
      </c>
      <c r="R191" t="s">
        <v>142</v>
      </c>
      <c r="V191" t="b">
        <v>0</v>
      </c>
      <c r="W191" t="str">
        <f t="shared" si="14"/>
        <v>AI15:04</v>
      </c>
      <c r="X191" t="str">
        <f ca="1">IFERROR(__xludf.DUMMYFUNCTION("VLOOKUP($D475,IMPORTRANGE(""1F5N2lheBqU_ssv2fEg7XSiyl0_Jtf24RQubw3IWp7fc"",""'LC-2 BOM'!C2:AF1000""),X$1,FALSE)"),"04C706")</f>
        <v>04C706</v>
      </c>
      <c r="Y191" t="str">
        <f ca="1">IFERROR(__xludf.DUMMYFUNCTION("VLOOKUP($D479,IMPORTRANGE(""1zGeY54V42y3h6ga3LEauokEcjIAfHuNXKCYKLfLWtMI"",""'LC-2 BOM'!C2:AF900""),Y$1,FALSE)"),"Pressure Transducer")</f>
        <v>Pressure Transducer</v>
      </c>
      <c r="Z191" t="str">
        <f ca="1">IFERROR(__xludf.DUMMYFUNCTION("VLOOKUP($D479,IMPORTRANGE(""1zGeY54V42y3h6ga3LEauokEcjIAfHuNXKCYKLfLWtMI"",""'LC-2 BOM'!C2:AF900""),Y$1,FALSE)"),"Pressure Transducer")</f>
        <v>Pressure Transducer</v>
      </c>
      <c r="AA191" t="str">
        <f ca="1">IFERROR(__xludf.DUMMYFUNCTION("VLOOKUP($D479,IMPORTRANGE(""1zGeY54V42y3h6ga3LEauokEcjIAfHuNXKCYKLfLWtMI"",""'LC-2 BOM'!C2:AF900""),Y$1,FALSE)"),"Pressure Transducer")</f>
        <v>Pressure Transducer</v>
      </c>
      <c r="AB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C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D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E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F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G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H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I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J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K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L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M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N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O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P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Q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R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S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T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U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V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W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X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Y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Z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BA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</row>
    <row r="192" spans="1:53" ht="13" x14ac:dyDescent="0.15">
      <c r="A192" t="str">
        <f t="shared" si="15"/>
        <v>AG-S1U-PRS-Ps-2</v>
      </c>
      <c r="B192">
        <v>2</v>
      </c>
      <c r="C192" t="s">
        <v>490</v>
      </c>
      <c r="D192" t="s">
        <v>491</v>
      </c>
      <c r="E192" t="s">
        <v>454</v>
      </c>
      <c r="F192" t="s">
        <v>332</v>
      </c>
      <c r="G192" t="s">
        <v>141</v>
      </c>
      <c r="H192" t="s">
        <v>111</v>
      </c>
      <c r="I192" t="str">
        <f t="shared" si="18"/>
        <v>N2</v>
      </c>
      <c r="J192" t="str">
        <f>VLOOKUP(I192,'[1]REF - Interface Cards'!$F$2:$G$11,2,FALSE)</f>
        <v>CB3</v>
      </c>
      <c r="K192">
        <f t="shared" si="19"/>
        <v>3</v>
      </c>
      <c r="L192" t="s">
        <v>279</v>
      </c>
      <c r="M192">
        <v>14</v>
      </c>
      <c r="N192">
        <v>11</v>
      </c>
      <c r="O192" t="s">
        <v>277</v>
      </c>
      <c r="Q192" t="s">
        <v>302</v>
      </c>
      <c r="R192" t="s">
        <v>142</v>
      </c>
      <c r="S192" t="s">
        <v>309</v>
      </c>
      <c r="V192" t="b">
        <v>0</v>
      </c>
      <c r="W192" t="str">
        <f t="shared" si="14"/>
        <v>AI4:11</v>
      </c>
      <c r="X192" t="str">
        <f ca="1">IFERROR(__xludf.DUMMYFUNCTION("VLOOKUP($D119,IMPORTRANGE(""1F5N2lheBqU_ssv2fEg7XSiyl0_Jtf24RQubw3IWp7fc"",""'LC-2 BOM'!C2:AF1000""),X$1,FALSE)"),"05C360")</f>
        <v>05C360</v>
      </c>
      <c r="Y192" t="str">
        <f ca="1">IFERROR(__xludf.DUMMYFUNCTION("VLOOKUP($D452,IMPORTRANGE(""1F5N2lheBqU_ssv2fEg7XSiyl0_Jtf24RQubw3IWp7fc"",""'LC-2 BOM'!C2:AF900""),Y$1,FALSE)"),"Pressure Transducer")</f>
        <v>Pressure Transducer</v>
      </c>
      <c r="Z192" t="str">
        <f ca="1">IFERROR(__xludf.DUMMYFUNCTION("VLOOKUP($D452,IMPORTRANGE(""1F5N2lheBqU_ssv2fEg7XSiyl0_Jtf24RQubw3IWp7fc"",""'LC-2 BOM'!C2:AF900""),Y$1,FALSE)"),"Pressure Transducer")</f>
        <v>Pressure Transducer</v>
      </c>
      <c r="AA192" t="str">
        <f ca="1">IFERROR(__xludf.DUMMYFUNCTION("VLOOKUP($D452,IMPORTRANGE(""1F5N2lheBqU_ssv2fEg7XSiyl0_Jtf24RQubw3IWp7fc"",""'LC-2 BOM'!C2:AF900""),Y$1,FALSE)"),"Pressure Transducer")</f>
        <v>Pressure Transducer</v>
      </c>
      <c r="AB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C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D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E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F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G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H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I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J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K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L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M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N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O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P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Q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R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S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T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U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V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W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X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Y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Z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BA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</row>
    <row r="193" spans="1:53" ht="13" x14ac:dyDescent="0.15">
      <c r="A193" t="str">
        <f t="shared" si="15"/>
        <v>KTP-IS1-PRS-Ps-602</v>
      </c>
      <c r="B193">
        <v>602</v>
      </c>
      <c r="C193" t="s">
        <v>492</v>
      </c>
      <c r="D193" t="s">
        <v>493</v>
      </c>
      <c r="E193" t="s">
        <v>494</v>
      </c>
      <c r="F193" t="s">
        <v>405</v>
      </c>
      <c r="G193" t="s">
        <v>141</v>
      </c>
      <c r="H193" t="s">
        <v>116</v>
      </c>
      <c r="I193" t="str">
        <f t="shared" si="18"/>
        <v>N1</v>
      </c>
      <c r="J193" t="str">
        <f>VLOOKUP(I193,'[1]REF - Interface Cards'!$F$2:$G$11,2,FALSE)</f>
        <v>CB2</v>
      </c>
      <c r="K193">
        <f t="shared" si="19"/>
        <v>7</v>
      </c>
      <c r="L193" t="s">
        <v>210</v>
      </c>
      <c r="M193">
        <v>8</v>
      </c>
      <c r="N193" t="s">
        <v>82</v>
      </c>
      <c r="O193" t="s">
        <v>212</v>
      </c>
      <c r="P193" t="s">
        <v>212</v>
      </c>
      <c r="Q193" t="s">
        <v>213</v>
      </c>
      <c r="R193" t="s">
        <v>142</v>
      </c>
      <c r="V193" t="b">
        <v>0</v>
      </c>
      <c r="W193" t="str">
        <f t="shared" ref="W193:W256" si="20">CONCATENATE(L193,":",N193)</f>
        <v>AO2:04</v>
      </c>
      <c r="X193" t="str">
        <f ca="1">IFERROR(__xludf.DUMMYFUNCTION("VLOOKUP($D119,IMPORTRANGE(""1F5N2lheBqU_ssv2fEg7XSiyl0_Jtf24RQubw3IWp7fc"",""'LC-2 BOM'!C2:AF1000""),X$1,FALSE)"),"05C360")</f>
        <v>05C360</v>
      </c>
      <c r="Y193" t="str">
        <f ca="1">IFERROR(__xludf.DUMMYFUNCTION("VLOOKUP($D401,IMPORTRANGE(""1zGeY54V42y3h6ga3LEauokEcjIAfHuNXKCYKLfLWtMI"",""'LC-2 BOM'!C2:AF900""),Y$1,FALSE)"),"Regulator")</f>
        <v>Regulator</v>
      </c>
      <c r="Z193" t="str">
        <f ca="1">IFERROR(__xludf.DUMMYFUNCTION("VLOOKUP($D401,IMPORTRANGE(""1zGeY54V42y3h6ga3LEauokEcjIAfHuNXKCYKLfLWtMI"",""'LC-2 BOM'!C2:AF900""),Y$1,FALSE)"),"Regulator")</f>
        <v>Regulator</v>
      </c>
      <c r="AA193" t="str">
        <f ca="1">IFERROR(__xludf.DUMMYFUNCTION("VLOOKUP($D401,IMPORTRANGE(""1zGeY54V42y3h6ga3LEauokEcjIAfHuNXKCYKLfLWtMI"",""'LC-2 BOM'!C2:AF900""),Y$1,FALSE)"),"Regulator")</f>
        <v>Regulator</v>
      </c>
      <c r="AB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C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D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E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F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G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H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I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J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K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L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M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N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O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P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Q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R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S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T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U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V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W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X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Y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Z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BA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</row>
    <row r="194" spans="1:53" ht="13" x14ac:dyDescent="0.15">
      <c r="A194" t="str">
        <f t="shared" ref="A194:A257" si="21">CONCATENATE(VLOOKUP(E194,Systems,2,FALSE),"-",VLOOKUP(F194,Subsystems,2,FALSE),"-",VLOOKUP(G194,Components,2,FALSE),"-",VLOOKUP(R194,Metrics,2,FALSE),"-",B194)</f>
        <v>KTP-S2-PRS-Ps-609</v>
      </c>
      <c r="B194">
        <v>609</v>
      </c>
      <c r="C194" t="s">
        <v>495</v>
      </c>
      <c r="D194" t="s">
        <v>496</v>
      </c>
      <c r="E194" t="s">
        <v>494</v>
      </c>
      <c r="F194" t="s">
        <v>384</v>
      </c>
      <c r="G194" t="s">
        <v>141</v>
      </c>
      <c r="H194" t="s">
        <v>116</v>
      </c>
      <c r="I194" t="str">
        <f t="shared" si="18"/>
        <v>N1</v>
      </c>
      <c r="J194" t="str">
        <f>VLOOKUP(I194,'[1]REF - Interface Cards'!$F$2:$G$11,2,FALSE)</f>
        <v>CB2</v>
      </c>
      <c r="K194">
        <f t="shared" si="19"/>
        <v>8</v>
      </c>
      <c r="L194" t="s">
        <v>497</v>
      </c>
      <c r="M194">
        <v>10</v>
      </c>
      <c r="N194">
        <v>5</v>
      </c>
      <c r="O194" t="s">
        <v>212</v>
      </c>
      <c r="P194" t="s">
        <v>212</v>
      </c>
      <c r="Q194" t="s">
        <v>213</v>
      </c>
      <c r="R194" t="s">
        <v>142</v>
      </c>
      <c r="V194" t="b">
        <v>0</v>
      </c>
      <c r="W194" t="str">
        <f t="shared" si="20"/>
        <v>AO3:5</v>
      </c>
      <c r="X194" t="str">
        <f ca="1">IFERROR(__xludf.DUMMYFUNCTION("VLOOKUP($D119,IMPORTRANGE(""1F5N2lheBqU_ssv2fEg7XSiyl0_Jtf24RQubw3IWp7fc"",""'LC-2 BOM'!C2:AF1000""),X$1,FALSE)"),"05C360")</f>
        <v>05C360</v>
      </c>
      <c r="Y194" t="str">
        <f ca="1">IFERROR(__xludf.DUMMYFUNCTION("VLOOKUP($D405,IMPORTRANGE(""1zGeY54V42y3h6ga3LEauokEcjIAfHuNXKCYKLfLWtMI"",""'LC-2 BOM'!C2:AF900""),Y$1,FALSE)"),"Regulator")</f>
        <v>Regulator</v>
      </c>
      <c r="Z194" t="str">
        <f ca="1">IFERROR(__xludf.DUMMYFUNCTION("VLOOKUP($D405,IMPORTRANGE(""1zGeY54V42y3h6ga3LEauokEcjIAfHuNXKCYKLfLWtMI"",""'LC-2 BOM'!C2:AF900""),Y$1,FALSE)"),"Regulator")</f>
        <v>Regulator</v>
      </c>
      <c r="AA194" t="str">
        <f ca="1">IFERROR(__xludf.DUMMYFUNCTION("VLOOKUP($D405,IMPORTRANGE(""1zGeY54V42y3h6ga3LEauokEcjIAfHuNXKCYKLfLWtMI"",""'LC-2 BOM'!C2:AF900""),Y$1,FALSE)"),"Regulator")</f>
        <v>Regulator</v>
      </c>
      <c r="AB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C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D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E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F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G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H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I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J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K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L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M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N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O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P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Q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R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S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T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U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V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W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X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Y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Z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BA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</row>
    <row r="195" spans="1:53" ht="13" x14ac:dyDescent="0.15">
      <c r="A195" t="str">
        <f t="shared" si="21"/>
        <v>IGN-GOX-DVL-B-280</v>
      </c>
      <c r="B195">
        <v>280</v>
      </c>
      <c r="C195" t="s">
        <v>498</v>
      </c>
      <c r="D195" t="s">
        <v>499</v>
      </c>
      <c r="E195" t="s">
        <v>500</v>
      </c>
      <c r="F195" t="s">
        <v>501</v>
      </c>
      <c r="G195" t="s">
        <v>65</v>
      </c>
      <c r="H195" t="s">
        <v>66</v>
      </c>
      <c r="I195" t="e">
        <f t="shared" si="18"/>
        <v>#N/A</v>
      </c>
      <c r="J195" t="e">
        <f>VLOOKUP(I195,'[1]REF - Interface Cards'!$F$2:$G$11,2,FALSE)</f>
        <v>#N/A</v>
      </c>
      <c r="K195" t="e">
        <f t="shared" si="19"/>
        <v>#N/A</v>
      </c>
      <c r="O195" t="s">
        <v>211</v>
      </c>
      <c r="P195" t="s">
        <v>277</v>
      </c>
      <c r="Q195" t="s">
        <v>302</v>
      </c>
      <c r="R195" t="s">
        <v>69</v>
      </c>
      <c r="S195" t="s">
        <v>60</v>
      </c>
      <c r="V195" t="b">
        <v>0</v>
      </c>
      <c r="W195" t="str">
        <f t="shared" si="20"/>
        <v>:</v>
      </c>
      <c r="X195" t="str">
        <f ca="1">IFERROR(__xludf.DUMMYFUNCTION("VLOOKUP($D475,IMPORTRANGE(""1F5N2lheBqU_ssv2fEg7XSiyl0_Jtf24RQubw3IWp7fc"",""'LC-2 BOM'!C2:AF1000""),X$1,FALSE)"),"04C706")</f>
        <v>04C706</v>
      </c>
      <c r="Y195" t="str">
        <f ca="1">IFERROR(__xludf.DUMMYFUNCTION("VLOOKUP($D713,IMPORTRANGE(""1zGeY54V42y3h6ga3LEauokEcjIAfHuNXKCYKLfLWtMI"",""'LC-2 BOM'!C2:AF900""),Y$1,FALSE)"),"#N/A")</f>
        <v>#N/A</v>
      </c>
      <c r="Z195" t="str">
        <f ca="1">IFERROR(__xludf.DUMMYFUNCTION("VLOOKUP($D713,IMPORTRANGE(""1zGeY54V42y3h6ga3LEauokEcjIAfHuNXKCYKLfLWtMI"",""'LC-2 BOM'!C2:AF900""),Y$1,FALSE)"),"#N/A")</f>
        <v>#N/A</v>
      </c>
      <c r="AA195" t="str">
        <f ca="1">IFERROR(__xludf.DUMMYFUNCTION("VLOOKUP($D713,IMPORTRANGE(""1zGeY54V42y3h6ga3LEauokEcjIAfHuNXKCYKLfLWtMI"",""'LC-2 BOM'!C2:AF900""),Y$1,FALSE)"),"#N/A")</f>
        <v>#N/A</v>
      </c>
      <c r="AB195" t="str">
        <f ca="1">IFERROR(__xludf.DUMMYFUNCTION("VLOOKUP($D713,IMPORTRANGE(""1F5N2lheBqU_ssv2fEg7XSiyl0_Jtf24RQubw3IWp7fc"",""'LC-2 BOM'!C2:AF1000""),AB$1,FALSE)"),"#N/A")</f>
        <v>#N/A</v>
      </c>
      <c r="AC195" t="str">
        <f ca="1">IFERROR(__xludf.DUMMYFUNCTION("VLOOKUP($D713,IMPORTRANGE(""1F5N2lheBqU_ssv2fEg7XSiyl0_Jtf24RQubw3IWp7fc"",""'LC-2 BOM'!C2:AF1000""),AB$1,FALSE)"),"#N/A")</f>
        <v>#N/A</v>
      </c>
      <c r="AD195" t="str">
        <f ca="1">IFERROR(__xludf.DUMMYFUNCTION("VLOOKUP($D713,IMPORTRANGE(""1F5N2lheBqU_ssv2fEg7XSiyl0_Jtf24RQubw3IWp7fc"",""'LC-2 BOM'!C2:AF1000""),AB$1,FALSE)"),"#N/A")</f>
        <v>#N/A</v>
      </c>
      <c r="AE195" t="str">
        <f ca="1">IFERROR(__xludf.DUMMYFUNCTION("VLOOKUP($D713,IMPORTRANGE(""1F5N2lheBqU_ssv2fEg7XSiyl0_Jtf24RQubw3IWp7fc"",""'LC-2 BOM'!C2:AF1000""),AB$1,FALSE)"),"#N/A")</f>
        <v>#N/A</v>
      </c>
      <c r="AF195" t="str">
        <f ca="1">IFERROR(__xludf.DUMMYFUNCTION("VLOOKUP($D713,IMPORTRANGE(""1F5N2lheBqU_ssv2fEg7XSiyl0_Jtf24RQubw3IWp7fc"",""'LC-2 BOM'!C2:AF1000""),AB$1,FALSE)"),"#N/A")</f>
        <v>#N/A</v>
      </c>
      <c r="AG195" t="str">
        <f ca="1">IFERROR(__xludf.DUMMYFUNCTION("VLOOKUP($D713,IMPORTRANGE(""1F5N2lheBqU_ssv2fEg7XSiyl0_Jtf24RQubw3IWp7fc"",""'LC-2 BOM'!C2:AF1000""),AB$1,FALSE)"),"#N/A")</f>
        <v>#N/A</v>
      </c>
      <c r="AH195" t="str">
        <f ca="1">IFERROR(__xludf.DUMMYFUNCTION("VLOOKUP($D713,IMPORTRANGE(""1F5N2lheBqU_ssv2fEg7XSiyl0_Jtf24RQubw3IWp7fc"",""'LC-2 BOM'!C2:AF1000""),AB$1,FALSE)"),"#N/A")</f>
        <v>#N/A</v>
      </c>
      <c r="AI195" t="str">
        <f ca="1">IFERROR(__xludf.DUMMYFUNCTION("VLOOKUP($D713,IMPORTRANGE(""1F5N2lheBqU_ssv2fEg7XSiyl0_Jtf24RQubw3IWp7fc"",""'LC-2 BOM'!C2:AF1000""),AB$1,FALSE)"),"#N/A")</f>
        <v>#N/A</v>
      </c>
      <c r="AJ195" t="str">
        <f ca="1">IFERROR(__xludf.DUMMYFUNCTION("VLOOKUP($D713,IMPORTRANGE(""1F5N2lheBqU_ssv2fEg7XSiyl0_Jtf24RQubw3IWp7fc"",""'LC-2 BOM'!C2:AF1000""),AB$1,FALSE)"),"#N/A")</f>
        <v>#N/A</v>
      </c>
      <c r="AK195" t="str">
        <f ca="1">IFERROR(__xludf.DUMMYFUNCTION("VLOOKUP($D713,IMPORTRANGE(""1F5N2lheBqU_ssv2fEg7XSiyl0_Jtf24RQubw3IWp7fc"",""'LC-2 BOM'!C2:AF1000""),AB$1,FALSE)"),"#N/A")</f>
        <v>#N/A</v>
      </c>
      <c r="AL195" t="str">
        <f ca="1">IFERROR(__xludf.DUMMYFUNCTION("VLOOKUP($D713,IMPORTRANGE(""1F5N2lheBqU_ssv2fEg7XSiyl0_Jtf24RQubw3IWp7fc"",""'LC-2 BOM'!C2:AF1000""),AB$1,FALSE)"),"#N/A")</f>
        <v>#N/A</v>
      </c>
      <c r="AM195" t="str">
        <f ca="1">IFERROR(__xludf.DUMMYFUNCTION("VLOOKUP($D713,IMPORTRANGE(""1F5N2lheBqU_ssv2fEg7XSiyl0_Jtf24RQubw3IWp7fc"",""'LC-2 BOM'!C2:AF1000""),AB$1,FALSE)"),"#N/A")</f>
        <v>#N/A</v>
      </c>
      <c r="AN195" t="str">
        <f ca="1">IFERROR(__xludf.DUMMYFUNCTION("VLOOKUP($D713,IMPORTRANGE(""1F5N2lheBqU_ssv2fEg7XSiyl0_Jtf24RQubw3IWp7fc"",""'LC-2 BOM'!C2:AF1000""),AB$1,FALSE)"),"#N/A")</f>
        <v>#N/A</v>
      </c>
      <c r="AO195" t="str">
        <f ca="1">IFERROR(__xludf.DUMMYFUNCTION("VLOOKUP($D713,IMPORTRANGE(""1F5N2lheBqU_ssv2fEg7XSiyl0_Jtf24RQubw3IWp7fc"",""'LC-2 BOM'!C2:AF1000""),AB$1,FALSE)"),"#N/A")</f>
        <v>#N/A</v>
      </c>
      <c r="AP195" t="str">
        <f ca="1">IFERROR(__xludf.DUMMYFUNCTION("VLOOKUP($D713,IMPORTRANGE(""1F5N2lheBqU_ssv2fEg7XSiyl0_Jtf24RQubw3IWp7fc"",""'LC-2 BOM'!C2:AF1000""),AB$1,FALSE)"),"#N/A")</f>
        <v>#N/A</v>
      </c>
      <c r="AQ195" t="str">
        <f ca="1">IFERROR(__xludf.DUMMYFUNCTION("VLOOKUP($D713,IMPORTRANGE(""1F5N2lheBqU_ssv2fEg7XSiyl0_Jtf24RQubw3IWp7fc"",""'LC-2 BOM'!C2:AF1000""),AB$1,FALSE)"),"#N/A")</f>
        <v>#N/A</v>
      </c>
      <c r="AR195" t="str">
        <f ca="1">IFERROR(__xludf.DUMMYFUNCTION("VLOOKUP($D713,IMPORTRANGE(""1F5N2lheBqU_ssv2fEg7XSiyl0_Jtf24RQubw3IWp7fc"",""'LC-2 BOM'!C2:AF1000""),AB$1,FALSE)"),"#N/A")</f>
        <v>#N/A</v>
      </c>
      <c r="AS195" t="str">
        <f ca="1">IFERROR(__xludf.DUMMYFUNCTION("VLOOKUP($D713,IMPORTRANGE(""1F5N2lheBqU_ssv2fEg7XSiyl0_Jtf24RQubw3IWp7fc"",""'LC-2 BOM'!C2:AF1000""),AB$1,FALSE)"),"#N/A")</f>
        <v>#N/A</v>
      </c>
      <c r="AT195" t="str">
        <f ca="1">IFERROR(__xludf.DUMMYFUNCTION("VLOOKUP($D713,IMPORTRANGE(""1F5N2lheBqU_ssv2fEg7XSiyl0_Jtf24RQubw3IWp7fc"",""'LC-2 BOM'!C2:AF1000""),AB$1,FALSE)"),"#N/A")</f>
        <v>#N/A</v>
      </c>
      <c r="AU195" t="str">
        <f ca="1">IFERROR(__xludf.DUMMYFUNCTION("VLOOKUP($D713,IMPORTRANGE(""1F5N2lheBqU_ssv2fEg7XSiyl0_Jtf24RQubw3IWp7fc"",""'LC-2 BOM'!C2:AF1000""),AB$1,FALSE)"),"#N/A")</f>
        <v>#N/A</v>
      </c>
      <c r="AV195" t="str">
        <f ca="1">IFERROR(__xludf.DUMMYFUNCTION("VLOOKUP($D713,IMPORTRANGE(""1F5N2lheBqU_ssv2fEg7XSiyl0_Jtf24RQubw3IWp7fc"",""'LC-2 BOM'!C2:AF1000""),AB$1,FALSE)"),"#N/A")</f>
        <v>#N/A</v>
      </c>
      <c r="AW195" t="str">
        <f ca="1">IFERROR(__xludf.DUMMYFUNCTION("VLOOKUP($D713,IMPORTRANGE(""1F5N2lheBqU_ssv2fEg7XSiyl0_Jtf24RQubw3IWp7fc"",""'LC-2 BOM'!C2:AF1000""),AB$1,FALSE)"),"#N/A")</f>
        <v>#N/A</v>
      </c>
      <c r="AX195" t="str">
        <f ca="1">IFERROR(__xludf.DUMMYFUNCTION("VLOOKUP($D713,IMPORTRANGE(""1F5N2lheBqU_ssv2fEg7XSiyl0_Jtf24RQubw3IWp7fc"",""'LC-2 BOM'!C2:AF1000""),AB$1,FALSE)"),"#N/A")</f>
        <v>#N/A</v>
      </c>
      <c r="AY195" t="str">
        <f ca="1">IFERROR(__xludf.DUMMYFUNCTION("VLOOKUP($D713,IMPORTRANGE(""1F5N2lheBqU_ssv2fEg7XSiyl0_Jtf24RQubw3IWp7fc"",""'LC-2 BOM'!C2:AF1000""),AB$1,FALSE)"),"#N/A")</f>
        <v>#N/A</v>
      </c>
      <c r="AZ195" t="str">
        <f ca="1">IFERROR(__xludf.DUMMYFUNCTION("VLOOKUP($D713,IMPORTRANGE(""1F5N2lheBqU_ssv2fEg7XSiyl0_Jtf24RQubw3IWp7fc"",""'LC-2 BOM'!C2:AF1000""),AB$1,FALSE)"),"#N/A")</f>
        <v>#N/A</v>
      </c>
      <c r="BA195" t="str">
        <f ca="1">IFERROR(__xludf.DUMMYFUNCTION("VLOOKUP($D713,IMPORTRANGE(""1F5N2lheBqU_ssv2fEg7XSiyl0_Jtf24RQubw3IWp7fc"",""'LC-2 BOM'!C2:AF1000""),AB$1,FALSE)"),"#N/A")</f>
        <v>#N/A</v>
      </c>
    </row>
    <row r="196" spans="1:53" ht="13" x14ac:dyDescent="0.15">
      <c r="A196" t="str">
        <f t="shared" si="21"/>
        <v>S2J-S2H-DVL-Pos-435</v>
      </c>
      <c r="B196">
        <v>435</v>
      </c>
      <c r="C196" t="s">
        <v>502</v>
      </c>
      <c r="D196" t="s">
        <v>503</v>
      </c>
      <c r="E196" t="s">
        <v>504</v>
      </c>
      <c r="F196" t="s">
        <v>505</v>
      </c>
      <c r="G196" t="s">
        <v>65</v>
      </c>
      <c r="H196" t="s">
        <v>66</v>
      </c>
      <c r="I196" t="str">
        <f t="shared" si="18"/>
        <v>C1</v>
      </c>
      <c r="J196" t="str">
        <f>VLOOKUP(I196,'[1]REF - Interface Cards'!$F$2:$G$11,2,FALSE)</f>
        <v>CB1</v>
      </c>
      <c r="K196">
        <f t="shared" si="19"/>
        <v>3</v>
      </c>
      <c r="L196" t="s">
        <v>201</v>
      </c>
      <c r="M196">
        <v>8</v>
      </c>
      <c r="N196" t="s">
        <v>62</v>
      </c>
      <c r="O196" t="s">
        <v>211</v>
      </c>
      <c r="Q196" t="s">
        <v>213</v>
      </c>
      <c r="R196" t="s">
        <v>113</v>
      </c>
      <c r="S196" t="s">
        <v>60</v>
      </c>
      <c r="V196" t="b">
        <v>0</v>
      </c>
      <c r="W196" t="str">
        <f t="shared" si="20"/>
        <v>DO3:07</v>
      </c>
      <c r="X196" t="str">
        <f ca="1">IFERROR(__xludf.DUMMYFUNCTION("VLOOKUP($D4,IMPORTRANGE(""1F5N2lheBqU_ssv2fEg7XSiyl0_Jtf24RQubw3IWp7fc"",""'LC-2 BOM'!C2:AF1000""),X$1,FALSE)"),"S13.2")</f>
        <v>S13.2</v>
      </c>
      <c r="Y196" t="str">
        <f ca="1">IFERROR(__xludf.DUMMYFUNCTION("VLOOKUP($D85,IMPORTRANGE(""1F5N2lheBqU_ssv2fEg7XSiyl0_Jtf24RQubw3IWp7fc"",""'LC-2 BOM'!C2:AF900""),Y$1,FALSE)"),"Valve, Electronic Solenoid")</f>
        <v>Valve, Electronic Solenoid</v>
      </c>
      <c r="Z196" t="str">
        <f ca="1">IFERROR(__xludf.DUMMYFUNCTION("VLOOKUP($D85,IMPORTRANGE(""1F5N2lheBqU_ssv2fEg7XSiyl0_Jtf24RQubw3IWp7fc"",""'LC-2 BOM'!C2:AF900""),Y$1,FALSE)"),"Valve, Electronic Solenoid")</f>
        <v>Valve, Electronic Solenoid</v>
      </c>
      <c r="AA196" t="str">
        <f ca="1">IFERROR(__xludf.DUMMYFUNCTION("VLOOKUP($D85,IMPORTRANGE(""1F5N2lheBqU_ssv2fEg7XSiyl0_Jtf24RQubw3IWp7fc"",""'LC-2 BOM'!C2:AF900""),Y$1,FALSE)"),"Valve, Electronic Solenoid")</f>
        <v>Valve, Electronic Solenoid</v>
      </c>
      <c r="AB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C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D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E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F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G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H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I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J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K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L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M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N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O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P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Q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R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S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T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U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V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W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X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Y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Z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BA196" t="str">
        <f ca="1">IFERROR(__xludf.DUMMYFUNCTION("VLOOKUP($D85,IMPORTRANGE(""1F5N2lheBqU_ssv2fEg7XSiyl0_Jtf24RQubw3IWp7fc"",""'LC-2 BOM'!C2:AF1000""),AB$1,FALSE)"),"WFF Stage 2 Umbilical - MP-118")</f>
        <v>WFF Stage 2 Umbilical - MP-118</v>
      </c>
    </row>
    <row r="197" spans="1:53" ht="21.75" customHeight="1" x14ac:dyDescent="0.15">
      <c r="A197" t="str">
        <f t="shared" si="21"/>
        <v>S2J-S2H-DVL-Pos-436</v>
      </c>
      <c r="B197">
        <v>436</v>
      </c>
      <c r="C197" t="s">
        <v>506</v>
      </c>
      <c r="D197" t="s">
        <v>507</v>
      </c>
      <c r="E197" t="s">
        <v>504</v>
      </c>
      <c r="F197" t="s">
        <v>505</v>
      </c>
      <c r="G197" t="s">
        <v>65</v>
      </c>
      <c r="H197" t="s">
        <v>66</v>
      </c>
      <c r="I197" t="str">
        <f t="shared" si="18"/>
        <v>C1</v>
      </c>
      <c r="J197" t="str">
        <f>VLOOKUP(I197,'[1]REF - Interface Cards'!$F$2:$G$11,2,FALSE)</f>
        <v>CB1</v>
      </c>
      <c r="K197">
        <f t="shared" si="19"/>
        <v>3</v>
      </c>
      <c r="L197" t="s">
        <v>201</v>
      </c>
      <c r="M197">
        <v>11</v>
      </c>
      <c r="N197" t="s">
        <v>97</v>
      </c>
      <c r="O197" t="s">
        <v>211</v>
      </c>
      <c r="Q197" t="s">
        <v>213</v>
      </c>
      <c r="R197" t="s">
        <v>113</v>
      </c>
      <c r="S197" t="s">
        <v>60</v>
      </c>
      <c r="V197" t="b">
        <v>0</v>
      </c>
      <c r="W197" t="str">
        <f t="shared" si="20"/>
        <v>DO3:08</v>
      </c>
      <c r="X197" t="str">
        <f ca="1">IFERROR(__xludf.DUMMYFUNCTION("VLOOKUP($D4,IMPORTRANGE(""1F5N2lheBqU_ssv2fEg7XSiyl0_Jtf24RQubw3IWp7fc"",""'LC-2 BOM'!C2:AF1000""),X$1,FALSE)"),"S13.2")</f>
        <v>S13.2</v>
      </c>
      <c r="Y197" t="str">
        <f ca="1">IFERROR(__xludf.DUMMYFUNCTION("VLOOKUP($D86,IMPORTRANGE(""1F5N2lheBqU_ssv2fEg7XSiyl0_Jtf24RQubw3IWp7fc"",""'LC-2 BOM'!C2:AF900""),Y$1,FALSE)"),"Valve, Electronic Solenoid")</f>
        <v>Valve, Electronic Solenoid</v>
      </c>
      <c r="Z197" t="str">
        <f ca="1">IFERROR(__xludf.DUMMYFUNCTION("VLOOKUP($D86,IMPORTRANGE(""1F5N2lheBqU_ssv2fEg7XSiyl0_Jtf24RQubw3IWp7fc"",""'LC-2 BOM'!C2:AF900""),Y$1,FALSE)"),"Valve, Electronic Solenoid")</f>
        <v>Valve, Electronic Solenoid</v>
      </c>
      <c r="AA197" t="str">
        <f ca="1">IFERROR(__xludf.DUMMYFUNCTION("VLOOKUP($D86,IMPORTRANGE(""1F5N2lheBqU_ssv2fEg7XSiyl0_Jtf24RQubw3IWp7fc"",""'LC-2 BOM'!C2:AF900""),Y$1,FALSE)"),"Valve, Electronic Solenoid")</f>
        <v>Valve, Electronic Solenoid</v>
      </c>
      <c r="AB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C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D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E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F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G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H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I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J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K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L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M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N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O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P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Q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R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S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T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U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V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W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X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Y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Z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BA197" t="str">
        <f ca="1">IFERROR(__xludf.DUMMYFUNCTION("VLOOKUP($D86,IMPORTRANGE(""1F5N2lheBqU_ssv2fEg7XSiyl0_Jtf24RQubw3IWp7fc"",""'LC-2 BOM'!C2:AF1000""),AB$1,FALSE)"),"WFF Stage 2 Umbilical - MP-118")</f>
        <v>WFF Stage 2 Umbilical - MP-118</v>
      </c>
    </row>
    <row r="198" spans="1:53" ht="13" x14ac:dyDescent="0.15">
      <c r="A198" t="str">
        <f t="shared" si="21"/>
        <v>IGN-CH4-DVL-B-269</v>
      </c>
      <c r="B198">
        <v>269</v>
      </c>
      <c r="C198" t="s">
        <v>508</v>
      </c>
      <c r="D198" t="s">
        <v>509</v>
      </c>
      <c r="E198" t="s">
        <v>500</v>
      </c>
      <c r="F198" t="s">
        <v>510</v>
      </c>
      <c r="G198" t="s">
        <v>65</v>
      </c>
      <c r="H198" t="s">
        <v>66</v>
      </c>
      <c r="I198" t="e">
        <f t="shared" si="18"/>
        <v>#N/A</v>
      </c>
      <c r="J198" t="e">
        <f>VLOOKUP(I198,'[1]REF - Interface Cards'!$F$2:$G$11,2,FALSE)</f>
        <v>#N/A</v>
      </c>
      <c r="K198" t="e">
        <f t="shared" si="19"/>
        <v>#N/A</v>
      </c>
      <c r="O198" t="s">
        <v>211</v>
      </c>
      <c r="P198" t="s">
        <v>277</v>
      </c>
      <c r="Q198" t="s">
        <v>302</v>
      </c>
      <c r="R198" t="s">
        <v>69</v>
      </c>
      <c r="S198" t="s">
        <v>60</v>
      </c>
      <c r="V198" t="b">
        <v>0</v>
      </c>
      <c r="W198" t="str">
        <f t="shared" si="20"/>
        <v>:</v>
      </c>
      <c r="X198" t="str">
        <f ca="1">IFERROR(__xludf.DUMMYFUNCTION("VLOOKUP($D475,IMPORTRANGE(""1F5N2lheBqU_ssv2fEg7XSiyl0_Jtf24RQubw3IWp7fc"",""'LC-2 BOM'!C2:AF1000""),X$1,FALSE)"),"04C706")</f>
        <v>04C706</v>
      </c>
      <c r="Y198" t="str">
        <f ca="1">IFERROR(__xludf.DUMMYFUNCTION("VLOOKUP($D711,IMPORTRANGE(""1F5N2lheBqU_ssv2fEg7XSiyl0_Jtf24RQubw3IWp7fc"",""'LC-2 BOM'!C2:AF900""),Y$1,FALSE)"),"#N/A")</f>
        <v>#N/A</v>
      </c>
      <c r="Z198" t="str">
        <f ca="1">IFERROR(__xludf.DUMMYFUNCTION("VLOOKUP($D711,IMPORTRANGE(""1F5N2lheBqU_ssv2fEg7XSiyl0_Jtf24RQubw3IWp7fc"",""'LC-2 BOM'!C2:AF900""),Y$1,FALSE)"),"#N/A")</f>
        <v>#N/A</v>
      </c>
      <c r="AA198" t="str">
        <f ca="1">IFERROR(__xludf.DUMMYFUNCTION("VLOOKUP($D711,IMPORTRANGE(""1F5N2lheBqU_ssv2fEg7XSiyl0_Jtf24RQubw3IWp7fc"",""'LC-2 BOM'!C2:AF900""),Y$1,FALSE)"),"#N/A")</f>
        <v>#N/A</v>
      </c>
      <c r="AB198" t="str">
        <f ca="1">IFERROR(__xludf.DUMMYFUNCTION("VLOOKUP($D711,IMPORTRANGE(""1F5N2lheBqU_ssv2fEg7XSiyl0_Jtf24RQubw3IWp7fc"",""'LC-2 BOM'!C2:AF1000""),AB$1,FALSE)"),"#N/A")</f>
        <v>#N/A</v>
      </c>
      <c r="AC198" t="str">
        <f ca="1">IFERROR(__xludf.DUMMYFUNCTION("VLOOKUP($D711,IMPORTRANGE(""1F5N2lheBqU_ssv2fEg7XSiyl0_Jtf24RQubw3IWp7fc"",""'LC-2 BOM'!C2:AF1000""),AB$1,FALSE)"),"#N/A")</f>
        <v>#N/A</v>
      </c>
      <c r="AD198" t="str">
        <f ca="1">IFERROR(__xludf.DUMMYFUNCTION("VLOOKUP($D711,IMPORTRANGE(""1F5N2lheBqU_ssv2fEg7XSiyl0_Jtf24RQubw3IWp7fc"",""'LC-2 BOM'!C2:AF1000""),AB$1,FALSE)"),"#N/A")</f>
        <v>#N/A</v>
      </c>
      <c r="AE198" t="str">
        <f ca="1">IFERROR(__xludf.DUMMYFUNCTION("VLOOKUP($D711,IMPORTRANGE(""1F5N2lheBqU_ssv2fEg7XSiyl0_Jtf24RQubw3IWp7fc"",""'LC-2 BOM'!C2:AF1000""),AB$1,FALSE)"),"#N/A")</f>
        <v>#N/A</v>
      </c>
      <c r="AF198" t="str">
        <f ca="1">IFERROR(__xludf.DUMMYFUNCTION("VLOOKUP($D711,IMPORTRANGE(""1F5N2lheBqU_ssv2fEg7XSiyl0_Jtf24RQubw3IWp7fc"",""'LC-2 BOM'!C2:AF1000""),AB$1,FALSE)"),"#N/A")</f>
        <v>#N/A</v>
      </c>
      <c r="AG198" t="str">
        <f ca="1">IFERROR(__xludf.DUMMYFUNCTION("VLOOKUP($D711,IMPORTRANGE(""1F5N2lheBqU_ssv2fEg7XSiyl0_Jtf24RQubw3IWp7fc"",""'LC-2 BOM'!C2:AF1000""),AB$1,FALSE)"),"#N/A")</f>
        <v>#N/A</v>
      </c>
      <c r="AH198" t="str">
        <f ca="1">IFERROR(__xludf.DUMMYFUNCTION("VLOOKUP($D711,IMPORTRANGE(""1F5N2lheBqU_ssv2fEg7XSiyl0_Jtf24RQubw3IWp7fc"",""'LC-2 BOM'!C2:AF1000""),AB$1,FALSE)"),"#N/A")</f>
        <v>#N/A</v>
      </c>
      <c r="AI198" t="str">
        <f ca="1">IFERROR(__xludf.DUMMYFUNCTION("VLOOKUP($D711,IMPORTRANGE(""1F5N2lheBqU_ssv2fEg7XSiyl0_Jtf24RQubw3IWp7fc"",""'LC-2 BOM'!C2:AF1000""),AB$1,FALSE)"),"#N/A")</f>
        <v>#N/A</v>
      </c>
      <c r="AJ198" t="str">
        <f ca="1">IFERROR(__xludf.DUMMYFUNCTION("VLOOKUP($D711,IMPORTRANGE(""1F5N2lheBqU_ssv2fEg7XSiyl0_Jtf24RQubw3IWp7fc"",""'LC-2 BOM'!C2:AF1000""),AB$1,FALSE)"),"#N/A")</f>
        <v>#N/A</v>
      </c>
      <c r="AK198" t="str">
        <f ca="1">IFERROR(__xludf.DUMMYFUNCTION("VLOOKUP($D711,IMPORTRANGE(""1F5N2lheBqU_ssv2fEg7XSiyl0_Jtf24RQubw3IWp7fc"",""'LC-2 BOM'!C2:AF1000""),AB$1,FALSE)"),"#N/A")</f>
        <v>#N/A</v>
      </c>
      <c r="AL198" t="str">
        <f ca="1">IFERROR(__xludf.DUMMYFUNCTION("VLOOKUP($D711,IMPORTRANGE(""1F5N2lheBqU_ssv2fEg7XSiyl0_Jtf24RQubw3IWp7fc"",""'LC-2 BOM'!C2:AF1000""),AB$1,FALSE)"),"#N/A")</f>
        <v>#N/A</v>
      </c>
      <c r="AM198" t="str">
        <f ca="1">IFERROR(__xludf.DUMMYFUNCTION("VLOOKUP($D711,IMPORTRANGE(""1F5N2lheBqU_ssv2fEg7XSiyl0_Jtf24RQubw3IWp7fc"",""'LC-2 BOM'!C2:AF1000""),AB$1,FALSE)"),"#N/A")</f>
        <v>#N/A</v>
      </c>
      <c r="AN198" t="str">
        <f ca="1">IFERROR(__xludf.DUMMYFUNCTION("VLOOKUP($D711,IMPORTRANGE(""1F5N2lheBqU_ssv2fEg7XSiyl0_Jtf24RQubw3IWp7fc"",""'LC-2 BOM'!C2:AF1000""),AB$1,FALSE)"),"#N/A")</f>
        <v>#N/A</v>
      </c>
      <c r="AO198" t="str">
        <f ca="1">IFERROR(__xludf.DUMMYFUNCTION("VLOOKUP($D711,IMPORTRANGE(""1F5N2lheBqU_ssv2fEg7XSiyl0_Jtf24RQubw3IWp7fc"",""'LC-2 BOM'!C2:AF1000""),AB$1,FALSE)"),"#N/A")</f>
        <v>#N/A</v>
      </c>
      <c r="AP198" t="str">
        <f ca="1">IFERROR(__xludf.DUMMYFUNCTION("VLOOKUP($D711,IMPORTRANGE(""1F5N2lheBqU_ssv2fEg7XSiyl0_Jtf24RQubw3IWp7fc"",""'LC-2 BOM'!C2:AF1000""),AB$1,FALSE)"),"#N/A")</f>
        <v>#N/A</v>
      </c>
      <c r="AQ198" t="str">
        <f ca="1">IFERROR(__xludf.DUMMYFUNCTION("VLOOKUP($D711,IMPORTRANGE(""1F5N2lheBqU_ssv2fEg7XSiyl0_Jtf24RQubw3IWp7fc"",""'LC-2 BOM'!C2:AF1000""),AB$1,FALSE)"),"#N/A")</f>
        <v>#N/A</v>
      </c>
      <c r="AR198" t="str">
        <f ca="1">IFERROR(__xludf.DUMMYFUNCTION("VLOOKUP($D711,IMPORTRANGE(""1F5N2lheBqU_ssv2fEg7XSiyl0_Jtf24RQubw3IWp7fc"",""'LC-2 BOM'!C2:AF1000""),AB$1,FALSE)"),"#N/A")</f>
        <v>#N/A</v>
      </c>
      <c r="AS198" t="str">
        <f ca="1">IFERROR(__xludf.DUMMYFUNCTION("VLOOKUP($D711,IMPORTRANGE(""1F5N2lheBqU_ssv2fEg7XSiyl0_Jtf24RQubw3IWp7fc"",""'LC-2 BOM'!C2:AF1000""),AB$1,FALSE)"),"#N/A")</f>
        <v>#N/A</v>
      </c>
      <c r="AT198" t="str">
        <f ca="1">IFERROR(__xludf.DUMMYFUNCTION("VLOOKUP($D711,IMPORTRANGE(""1F5N2lheBqU_ssv2fEg7XSiyl0_Jtf24RQubw3IWp7fc"",""'LC-2 BOM'!C2:AF1000""),AB$1,FALSE)"),"#N/A")</f>
        <v>#N/A</v>
      </c>
      <c r="AU198" t="str">
        <f ca="1">IFERROR(__xludf.DUMMYFUNCTION("VLOOKUP($D711,IMPORTRANGE(""1F5N2lheBqU_ssv2fEg7XSiyl0_Jtf24RQubw3IWp7fc"",""'LC-2 BOM'!C2:AF1000""),AB$1,FALSE)"),"#N/A")</f>
        <v>#N/A</v>
      </c>
      <c r="AV198" t="str">
        <f ca="1">IFERROR(__xludf.DUMMYFUNCTION("VLOOKUP($D711,IMPORTRANGE(""1F5N2lheBqU_ssv2fEg7XSiyl0_Jtf24RQubw3IWp7fc"",""'LC-2 BOM'!C2:AF1000""),AB$1,FALSE)"),"#N/A")</f>
        <v>#N/A</v>
      </c>
      <c r="AW198" t="str">
        <f ca="1">IFERROR(__xludf.DUMMYFUNCTION("VLOOKUP($D711,IMPORTRANGE(""1F5N2lheBqU_ssv2fEg7XSiyl0_Jtf24RQubw3IWp7fc"",""'LC-2 BOM'!C2:AF1000""),AB$1,FALSE)"),"#N/A")</f>
        <v>#N/A</v>
      </c>
      <c r="AX198" t="str">
        <f ca="1">IFERROR(__xludf.DUMMYFUNCTION("VLOOKUP($D711,IMPORTRANGE(""1F5N2lheBqU_ssv2fEg7XSiyl0_Jtf24RQubw3IWp7fc"",""'LC-2 BOM'!C2:AF1000""),AB$1,FALSE)"),"#N/A")</f>
        <v>#N/A</v>
      </c>
      <c r="AY198" t="str">
        <f ca="1">IFERROR(__xludf.DUMMYFUNCTION("VLOOKUP($D711,IMPORTRANGE(""1F5N2lheBqU_ssv2fEg7XSiyl0_Jtf24RQubw3IWp7fc"",""'LC-2 BOM'!C2:AF1000""),AB$1,FALSE)"),"#N/A")</f>
        <v>#N/A</v>
      </c>
      <c r="AZ198" t="str">
        <f ca="1">IFERROR(__xludf.DUMMYFUNCTION("VLOOKUP($D711,IMPORTRANGE(""1F5N2lheBqU_ssv2fEg7XSiyl0_Jtf24RQubw3IWp7fc"",""'LC-2 BOM'!C2:AF1000""),AB$1,FALSE)"),"#N/A")</f>
        <v>#N/A</v>
      </c>
      <c r="BA198" t="str">
        <f ca="1">IFERROR(__xludf.DUMMYFUNCTION("VLOOKUP($D711,IMPORTRANGE(""1F5N2lheBqU_ssv2fEg7XSiyl0_Jtf24RQubw3IWp7fc"",""'LC-2 BOM'!C2:AF1000""),AB$1,FALSE)"),"#N/A")</f>
        <v>#N/A</v>
      </c>
    </row>
    <row r="199" spans="1:53" ht="13" x14ac:dyDescent="0.15">
      <c r="A199" t="str">
        <f t="shared" si="21"/>
        <v>KTP-S2-DVL-B-599</v>
      </c>
      <c r="B199">
        <v>599</v>
      </c>
      <c r="C199" t="s">
        <v>511</v>
      </c>
      <c r="D199" t="s">
        <v>512</v>
      </c>
      <c r="E199" t="s">
        <v>494</v>
      </c>
      <c r="F199" t="s">
        <v>384</v>
      </c>
      <c r="G199" t="s">
        <v>65</v>
      </c>
      <c r="H199" t="s">
        <v>66</v>
      </c>
      <c r="I199" t="str">
        <f t="shared" si="18"/>
        <v>C1</v>
      </c>
      <c r="J199" t="str">
        <f>VLOOKUP(I199,'[1]REF - Interface Cards'!$F$2:$G$11,2,FALSE)</f>
        <v>CB1</v>
      </c>
      <c r="K199">
        <f t="shared" si="19"/>
        <v>5</v>
      </c>
      <c r="L199" t="s">
        <v>204</v>
      </c>
      <c r="M199">
        <v>17</v>
      </c>
      <c r="N199" t="s">
        <v>67</v>
      </c>
      <c r="O199" t="s">
        <v>212</v>
      </c>
      <c r="P199" t="s">
        <v>212</v>
      </c>
      <c r="Q199" t="s">
        <v>217</v>
      </c>
      <c r="R199" t="s">
        <v>69</v>
      </c>
      <c r="S199" t="s">
        <v>60</v>
      </c>
      <c r="V199" t="b">
        <v>0</v>
      </c>
      <c r="W199" t="str">
        <f t="shared" si="20"/>
        <v>DIO1:DO6</v>
      </c>
      <c r="X199" t="str">
        <f ca="1">IFERROR(__xludf.DUMMYFUNCTION("VLOOKUP($D4,IMPORTRANGE(""1F5N2lheBqU_ssv2fEg7XSiyl0_Jtf24RQubw3IWp7fc"",""'LC-2 BOM'!C2:AF1000""),X$1,FALSE)"),"S13.2")</f>
        <v>S13.2</v>
      </c>
      <c r="Y199" t="str">
        <f ca="1">IFERROR(__xludf.DUMMYFUNCTION("VLOOKUP($D117,IMPORTRANGE(""1F5N2lheBqU_ssv2fEg7XSiyl0_Jtf24RQubw3IWp7fc"",""'LC-2 BOM'!C2:AF900""),Y$1,FALSE)"),"Valve, Electronic Solenoid")</f>
        <v>Valve, Electronic Solenoid</v>
      </c>
      <c r="Z199" t="str">
        <f ca="1">IFERROR(__xludf.DUMMYFUNCTION("VLOOKUP($D117,IMPORTRANGE(""1F5N2lheBqU_ssv2fEg7XSiyl0_Jtf24RQubw3IWp7fc"",""'LC-2 BOM'!C2:AF900""),Y$1,FALSE)"),"Valve, Electronic Solenoid")</f>
        <v>Valve, Electronic Solenoid</v>
      </c>
      <c r="AA199" t="str">
        <f ca="1">IFERROR(__xludf.DUMMYFUNCTION("VLOOKUP($D117,IMPORTRANGE(""1F5N2lheBqU_ssv2fEg7XSiyl0_Jtf24RQubw3IWp7fc"",""'LC-2 BOM'!C2:AF900""),Y$1,FALSE)"),"Valve, Electronic Solenoid")</f>
        <v>Valve, Electronic Solenoid</v>
      </c>
      <c r="AB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C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D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E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F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G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H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I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J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K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L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M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N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O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P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Q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R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S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T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U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V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W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X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Y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Z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BA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</row>
    <row r="200" spans="1:53" ht="13" x14ac:dyDescent="0.15">
      <c r="A200" t="str">
        <f t="shared" si="21"/>
        <v>KTP-S2-PXS-PxO-600</v>
      </c>
      <c r="B200">
        <v>600</v>
      </c>
      <c r="C200" t="s">
        <v>511</v>
      </c>
      <c r="D200" t="s">
        <v>513</v>
      </c>
      <c r="E200" t="s">
        <v>494</v>
      </c>
      <c r="F200" t="s">
        <v>384</v>
      </c>
      <c r="G200" t="s">
        <v>416</v>
      </c>
      <c r="H200" t="s">
        <v>53</v>
      </c>
      <c r="I200" t="str">
        <f t="shared" si="18"/>
        <v>N4</v>
      </c>
      <c r="J200" t="str">
        <f>VLOOKUP(I200,'[1]REF - Interface Cards'!$F$2:$G$11,2,FALSE)</f>
        <v>CB5</v>
      </c>
      <c r="K200">
        <f t="shared" si="19"/>
        <v>1</v>
      </c>
      <c r="L200" t="s">
        <v>220</v>
      </c>
      <c r="M200">
        <v>17</v>
      </c>
      <c r="N200">
        <v>14</v>
      </c>
      <c r="O200" t="s">
        <v>212</v>
      </c>
      <c r="P200" t="s">
        <v>212</v>
      </c>
      <c r="Q200" t="s">
        <v>213</v>
      </c>
      <c r="R200" t="s">
        <v>59</v>
      </c>
      <c r="S200" t="s">
        <v>60</v>
      </c>
      <c r="V200" t="b">
        <v>0</v>
      </c>
      <c r="W200" t="str">
        <f t="shared" si="20"/>
        <v>DI4:14</v>
      </c>
      <c r="X200" t="str">
        <f ca="1">IFERROR(__xludf.DUMMYFUNCTION("VLOOKUP($D475,IMPORTRANGE(""1F5N2lheBqU_ssv2fEg7XSiyl0_Jtf24RQubw3IWp7fc"",""'LC-2 BOM'!C2:AF1000""),X$1,FALSE)"),"04C706")</f>
        <v>04C706</v>
      </c>
      <c r="Y200" t="str">
        <f ca="1">IFERROR(__xludf.DUMMYFUNCTION("VLOOKUP($D542,IMPORTRANGE(""1zGeY54V42y3h6ga3LEauokEcjIAfHuNXKCYKLfLWtMI"",""'LC-2 BOM'!C2:AF900""),Y$1,FALSE)"),"#N/A")</f>
        <v>#N/A</v>
      </c>
      <c r="Z200" t="str">
        <f ca="1">IFERROR(__xludf.DUMMYFUNCTION("VLOOKUP($D542,IMPORTRANGE(""1zGeY54V42y3h6ga3LEauokEcjIAfHuNXKCYKLfLWtMI"",""'LC-2 BOM'!C2:AF900""),Y$1,FALSE)"),"#N/A")</f>
        <v>#N/A</v>
      </c>
      <c r="AA200" t="str">
        <f ca="1">IFERROR(__xludf.DUMMYFUNCTION("VLOOKUP($D542,IMPORTRANGE(""1zGeY54V42y3h6ga3LEauokEcjIAfHuNXKCYKLfLWtMI"",""'LC-2 BOM'!C2:AF900""),Y$1,FALSE)"),"#N/A")</f>
        <v>#N/A</v>
      </c>
      <c r="AB200" t="str">
        <f ca="1">IFERROR(__xludf.DUMMYFUNCTION("VLOOKUP($D542,IMPORTRANGE(""1F5N2lheBqU_ssv2fEg7XSiyl0_Jtf24RQubw3IWp7fc"",""'LC-2 BOM'!C2:AF1000""),AB$1,FALSE)"),"#N/A")</f>
        <v>#N/A</v>
      </c>
      <c r="AC200" t="str">
        <f ca="1">IFERROR(__xludf.DUMMYFUNCTION("VLOOKUP($D542,IMPORTRANGE(""1F5N2lheBqU_ssv2fEg7XSiyl0_Jtf24RQubw3IWp7fc"",""'LC-2 BOM'!C2:AF1000""),AB$1,FALSE)"),"#N/A")</f>
        <v>#N/A</v>
      </c>
      <c r="AD200" t="str">
        <f ca="1">IFERROR(__xludf.DUMMYFUNCTION("VLOOKUP($D542,IMPORTRANGE(""1F5N2lheBqU_ssv2fEg7XSiyl0_Jtf24RQubw3IWp7fc"",""'LC-2 BOM'!C2:AF1000""),AB$1,FALSE)"),"#N/A")</f>
        <v>#N/A</v>
      </c>
      <c r="AE200" t="str">
        <f ca="1">IFERROR(__xludf.DUMMYFUNCTION("VLOOKUP($D542,IMPORTRANGE(""1F5N2lheBqU_ssv2fEg7XSiyl0_Jtf24RQubw3IWp7fc"",""'LC-2 BOM'!C2:AF1000""),AB$1,FALSE)"),"#N/A")</f>
        <v>#N/A</v>
      </c>
      <c r="AF200" t="str">
        <f ca="1">IFERROR(__xludf.DUMMYFUNCTION("VLOOKUP($D542,IMPORTRANGE(""1F5N2lheBqU_ssv2fEg7XSiyl0_Jtf24RQubw3IWp7fc"",""'LC-2 BOM'!C2:AF1000""),AB$1,FALSE)"),"#N/A")</f>
        <v>#N/A</v>
      </c>
      <c r="AG200" t="str">
        <f ca="1">IFERROR(__xludf.DUMMYFUNCTION("VLOOKUP($D542,IMPORTRANGE(""1F5N2lheBqU_ssv2fEg7XSiyl0_Jtf24RQubw3IWp7fc"",""'LC-2 BOM'!C2:AF1000""),AB$1,FALSE)"),"#N/A")</f>
        <v>#N/A</v>
      </c>
      <c r="AH200" t="str">
        <f ca="1">IFERROR(__xludf.DUMMYFUNCTION("VLOOKUP($D542,IMPORTRANGE(""1F5N2lheBqU_ssv2fEg7XSiyl0_Jtf24RQubw3IWp7fc"",""'LC-2 BOM'!C2:AF1000""),AB$1,FALSE)"),"#N/A")</f>
        <v>#N/A</v>
      </c>
      <c r="AI200" t="str">
        <f ca="1">IFERROR(__xludf.DUMMYFUNCTION("VLOOKUP($D542,IMPORTRANGE(""1F5N2lheBqU_ssv2fEg7XSiyl0_Jtf24RQubw3IWp7fc"",""'LC-2 BOM'!C2:AF1000""),AB$1,FALSE)"),"#N/A")</f>
        <v>#N/A</v>
      </c>
      <c r="AJ200" t="str">
        <f ca="1">IFERROR(__xludf.DUMMYFUNCTION("VLOOKUP($D542,IMPORTRANGE(""1F5N2lheBqU_ssv2fEg7XSiyl0_Jtf24RQubw3IWp7fc"",""'LC-2 BOM'!C2:AF1000""),AB$1,FALSE)"),"#N/A")</f>
        <v>#N/A</v>
      </c>
      <c r="AK200" t="str">
        <f ca="1">IFERROR(__xludf.DUMMYFUNCTION("VLOOKUP($D542,IMPORTRANGE(""1F5N2lheBqU_ssv2fEg7XSiyl0_Jtf24RQubw3IWp7fc"",""'LC-2 BOM'!C2:AF1000""),AB$1,FALSE)"),"#N/A")</f>
        <v>#N/A</v>
      </c>
      <c r="AL200" t="str">
        <f ca="1">IFERROR(__xludf.DUMMYFUNCTION("VLOOKUP($D542,IMPORTRANGE(""1F5N2lheBqU_ssv2fEg7XSiyl0_Jtf24RQubw3IWp7fc"",""'LC-2 BOM'!C2:AF1000""),AB$1,FALSE)"),"#N/A")</f>
        <v>#N/A</v>
      </c>
      <c r="AM200" t="str">
        <f ca="1">IFERROR(__xludf.DUMMYFUNCTION("VLOOKUP($D542,IMPORTRANGE(""1F5N2lheBqU_ssv2fEg7XSiyl0_Jtf24RQubw3IWp7fc"",""'LC-2 BOM'!C2:AF1000""),AB$1,FALSE)"),"#N/A")</f>
        <v>#N/A</v>
      </c>
      <c r="AN200" t="str">
        <f ca="1">IFERROR(__xludf.DUMMYFUNCTION("VLOOKUP($D542,IMPORTRANGE(""1F5N2lheBqU_ssv2fEg7XSiyl0_Jtf24RQubw3IWp7fc"",""'LC-2 BOM'!C2:AF1000""),AB$1,FALSE)"),"#N/A")</f>
        <v>#N/A</v>
      </c>
      <c r="AO200" t="str">
        <f ca="1">IFERROR(__xludf.DUMMYFUNCTION("VLOOKUP($D542,IMPORTRANGE(""1F5N2lheBqU_ssv2fEg7XSiyl0_Jtf24RQubw3IWp7fc"",""'LC-2 BOM'!C2:AF1000""),AB$1,FALSE)"),"#N/A")</f>
        <v>#N/A</v>
      </c>
      <c r="AP200" t="str">
        <f ca="1">IFERROR(__xludf.DUMMYFUNCTION("VLOOKUP($D542,IMPORTRANGE(""1F5N2lheBqU_ssv2fEg7XSiyl0_Jtf24RQubw3IWp7fc"",""'LC-2 BOM'!C2:AF1000""),AB$1,FALSE)"),"#N/A")</f>
        <v>#N/A</v>
      </c>
      <c r="AQ200" t="str">
        <f ca="1">IFERROR(__xludf.DUMMYFUNCTION("VLOOKUP($D542,IMPORTRANGE(""1F5N2lheBqU_ssv2fEg7XSiyl0_Jtf24RQubw3IWp7fc"",""'LC-2 BOM'!C2:AF1000""),AB$1,FALSE)"),"#N/A")</f>
        <v>#N/A</v>
      </c>
      <c r="AR200" t="str">
        <f ca="1">IFERROR(__xludf.DUMMYFUNCTION("VLOOKUP($D542,IMPORTRANGE(""1F5N2lheBqU_ssv2fEg7XSiyl0_Jtf24RQubw3IWp7fc"",""'LC-2 BOM'!C2:AF1000""),AB$1,FALSE)"),"#N/A")</f>
        <v>#N/A</v>
      </c>
      <c r="AS200" t="str">
        <f ca="1">IFERROR(__xludf.DUMMYFUNCTION("VLOOKUP($D542,IMPORTRANGE(""1F5N2lheBqU_ssv2fEg7XSiyl0_Jtf24RQubw3IWp7fc"",""'LC-2 BOM'!C2:AF1000""),AB$1,FALSE)"),"#N/A")</f>
        <v>#N/A</v>
      </c>
      <c r="AT200" t="str">
        <f ca="1">IFERROR(__xludf.DUMMYFUNCTION("VLOOKUP($D542,IMPORTRANGE(""1F5N2lheBqU_ssv2fEg7XSiyl0_Jtf24RQubw3IWp7fc"",""'LC-2 BOM'!C2:AF1000""),AB$1,FALSE)"),"#N/A")</f>
        <v>#N/A</v>
      </c>
      <c r="AU200" t="str">
        <f ca="1">IFERROR(__xludf.DUMMYFUNCTION("VLOOKUP($D542,IMPORTRANGE(""1F5N2lheBqU_ssv2fEg7XSiyl0_Jtf24RQubw3IWp7fc"",""'LC-2 BOM'!C2:AF1000""),AB$1,FALSE)"),"#N/A")</f>
        <v>#N/A</v>
      </c>
      <c r="AV200" t="str">
        <f ca="1">IFERROR(__xludf.DUMMYFUNCTION("VLOOKUP($D542,IMPORTRANGE(""1F5N2lheBqU_ssv2fEg7XSiyl0_Jtf24RQubw3IWp7fc"",""'LC-2 BOM'!C2:AF1000""),AB$1,FALSE)"),"#N/A")</f>
        <v>#N/A</v>
      </c>
      <c r="AW200" t="str">
        <f ca="1">IFERROR(__xludf.DUMMYFUNCTION("VLOOKUP($D542,IMPORTRANGE(""1F5N2lheBqU_ssv2fEg7XSiyl0_Jtf24RQubw3IWp7fc"",""'LC-2 BOM'!C2:AF1000""),AB$1,FALSE)"),"#N/A")</f>
        <v>#N/A</v>
      </c>
      <c r="AX200" t="str">
        <f ca="1">IFERROR(__xludf.DUMMYFUNCTION("VLOOKUP($D542,IMPORTRANGE(""1F5N2lheBqU_ssv2fEg7XSiyl0_Jtf24RQubw3IWp7fc"",""'LC-2 BOM'!C2:AF1000""),AB$1,FALSE)"),"#N/A")</f>
        <v>#N/A</v>
      </c>
      <c r="AY200" t="str">
        <f ca="1">IFERROR(__xludf.DUMMYFUNCTION("VLOOKUP($D542,IMPORTRANGE(""1F5N2lheBqU_ssv2fEg7XSiyl0_Jtf24RQubw3IWp7fc"",""'LC-2 BOM'!C2:AF1000""),AB$1,FALSE)"),"#N/A")</f>
        <v>#N/A</v>
      </c>
      <c r="AZ200" t="str">
        <f ca="1">IFERROR(__xludf.DUMMYFUNCTION("VLOOKUP($D542,IMPORTRANGE(""1F5N2lheBqU_ssv2fEg7XSiyl0_Jtf24RQubw3IWp7fc"",""'LC-2 BOM'!C2:AF1000""),AB$1,FALSE)"),"#N/A")</f>
        <v>#N/A</v>
      </c>
      <c r="BA200" t="str">
        <f ca="1">IFERROR(__xludf.DUMMYFUNCTION("VLOOKUP($D542,IMPORTRANGE(""1F5N2lheBqU_ssv2fEg7XSiyl0_Jtf24RQubw3IWp7fc"",""'LC-2 BOM'!C2:AF1000""),AB$1,FALSE)"),"#N/A")</f>
        <v>#N/A</v>
      </c>
    </row>
    <row r="201" spans="1:53" ht="13" x14ac:dyDescent="0.15">
      <c r="A201" t="str">
        <f t="shared" si="21"/>
        <v>KTP-S2-PXS-PxC-601</v>
      </c>
      <c r="B201">
        <v>601</v>
      </c>
      <c r="C201" t="s">
        <v>511</v>
      </c>
      <c r="D201" t="s">
        <v>513</v>
      </c>
      <c r="E201" t="s">
        <v>494</v>
      </c>
      <c r="F201" t="s">
        <v>384</v>
      </c>
      <c r="G201" t="s">
        <v>416</v>
      </c>
      <c r="H201" t="s">
        <v>53</v>
      </c>
      <c r="I201" t="str">
        <f t="shared" si="18"/>
        <v>N4</v>
      </c>
      <c r="J201" t="str">
        <f>VLOOKUP(I201,'[1]REF - Interface Cards'!$F$2:$G$11,2,FALSE)</f>
        <v>CB5</v>
      </c>
      <c r="K201">
        <f t="shared" si="19"/>
        <v>1</v>
      </c>
      <c r="L201" t="s">
        <v>220</v>
      </c>
      <c r="M201">
        <v>18</v>
      </c>
      <c r="N201">
        <v>15</v>
      </c>
      <c r="O201" t="s">
        <v>212</v>
      </c>
      <c r="P201" t="s">
        <v>212</v>
      </c>
      <c r="Q201" t="s">
        <v>213</v>
      </c>
      <c r="R201" t="s">
        <v>63</v>
      </c>
      <c r="S201" t="s">
        <v>60</v>
      </c>
      <c r="V201" t="b">
        <v>0</v>
      </c>
      <c r="W201" t="str">
        <f t="shared" si="20"/>
        <v>DI4:15</v>
      </c>
      <c r="X201" t="str">
        <f ca="1">IFERROR(__xludf.DUMMYFUNCTION("VLOOKUP($D475,IMPORTRANGE(""1F5N2lheBqU_ssv2fEg7XSiyl0_Jtf24RQubw3IWp7fc"",""'LC-2 BOM'!C2:AF1000""),X$1,FALSE)"),"04C706")</f>
        <v>04C706</v>
      </c>
      <c r="Y201" t="str">
        <f ca="1">IFERROR(__xludf.DUMMYFUNCTION("VLOOKUP($D543,IMPORTRANGE(""1zGeY54V42y3h6ga3LEauokEcjIAfHuNXKCYKLfLWtMI"",""'LC-2 BOM'!C2:AF900""),Y$1,FALSE)"),"#N/A")</f>
        <v>#N/A</v>
      </c>
      <c r="Z201" t="str">
        <f ca="1">IFERROR(__xludf.DUMMYFUNCTION("VLOOKUP($D543,IMPORTRANGE(""1zGeY54V42y3h6ga3LEauokEcjIAfHuNXKCYKLfLWtMI"",""'LC-2 BOM'!C2:AF900""),Y$1,FALSE)"),"#N/A")</f>
        <v>#N/A</v>
      </c>
      <c r="AA201" t="str">
        <f ca="1">IFERROR(__xludf.DUMMYFUNCTION("VLOOKUP($D543,IMPORTRANGE(""1zGeY54V42y3h6ga3LEauokEcjIAfHuNXKCYKLfLWtMI"",""'LC-2 BOM'!C2:AF900""),Y$1,FALSE)"),"#N/A")</f>
        <v>#N/A</v>
      </c>
      <c r="AB201" t="str">
        <f ca="1">IFERROR(__xludf.DUMMYFUNCTION("VLOOKUP($D543,IMPORTRANGE(""1F5N2lheBqU_ssv2fEg7XSiyl0_Jtf24RQubw3IWp7fc"",""'LC-2 BOM'!C2:AF1000""),AB$1,FALSE)"),"#N/A")</f>
        <v>#N/A</v>
      </c>
      <c r="AC201" t="str">
        <f ca="1">IFERROR(__xludf.DUMMYFUNCTION("VLOOKUP($D543,IMPORTRANGE(""1F5N2lheBqU_ssv2fEg7XSiyl0_Jtf24RQubw3IWp7fc"",""'LC-2 BOM'!C2:AF1000""),AB$1,FALSE)"),"#N/A")</f>
        <v>#N/A</v>
      </c>
      <c r="AD201" t="str">
        <f ca="1">IFERROR(__xludf.DUMMYFUNCTION("VLOOKUP($D543,IMPORTRANGE(""1F5N2lheBqU_ssv2fEg7XSiyl0_Jtf24RQubw3IWp7fc"",""'LC-2 BOM'!C2:AF1000""),AB$1,FALSE)"),"#N/A")</f>
        <v>#N/A</v>
      </c>
      <c r="AE201" t="str">
        <f ca="1">IFERROR(__xludf.DUMMYFUNCTION("VLOOKUP($D543,IMPORTRANGE(""1F5N2lheBqU_ssv2fEg7XSiyl0_Jtf24RQubw3IWp7fc"",""'LC-2 BOM'!C2:AF1000""),AB$1,FALSE)"),"#N/A")</f>
        <v>#N/A</v>
      </c>
      <c r="AF201" t="str">
        <f ca="1">IFERROR(__xludf.DUMMYFUNCTION("VLOOKUP($D543,IMPORTRANGE(""1F5N2lheBqU_ssv2fEg7XSiyl0_Jtf24RQubw3IWp7fc"",""'LC-2 BOM'!C2:AF1000""),AB$1,FALSE)"),"#N/A")</f>
        <v>#N/A</v>
      </c>
      <c r="AG201" t="str">
        <f ca="1">IFERROR(__xludf.DUMMYFUNCTION("VLOOKUP($D543,IMPORTRANGE(""1F5N2lheBqU_ssv2fEg7XSiyl0_Jtf24RQubw3IWp7fc"",""'LC-2 BOM'!C2:AF1000""),AB$1,FALSE)"),"#N/A")</f>
        <v>#N/A</v>
      </c>
      <c r="AH201" t="str">
        <f ca="1">IFERROR(__xludf.DUMMYFUNCTION("VLOOKUP($D543,IMPORTRANGE(""1F5N2lheBqU_ssv2fEg7XSiyl0_Jtf24RQubw3IWp7fc"",""'LC-2 BOM'!C2:AF1000""),AB$1,FALSE)"),"#N/A")</f>
        <v>#N/A</v>
      </c>
      <c r="AI201" t="str">
        <f ca="1">IFERROR(__xludf.DUMMYFUNCTION("VLOOKUP($D543,IMPORTRANGE(""1F5N2lheBqU_ssv2fEg7XSiyl0_Jtf24RQubw3IWp7fc"",""'LC-2 BOM'!C2:AF1000""),AB$1,FALSE)"),"#N/A")</f>
        <v>#N/A</v>
      </c>
      <c r="AJ201" t="str">
        <f ca="1">IFERROR(__xludf.DUMMYFUNCTION("VLOOKUP($D543,IMPORTRANGE(""1F5N2lheBqU_ssv2fEg7XSiyl0_Jtf24RQubw3IWp7fc"",""'LC-2 BOM'!C2:AF1000""),AB$1,FALSE)"),"#N/A")</f>
        <v>#N/A</v>
      </c>
      <c r="AK201" t="str">
        <f ca="1">IFERROR(__xludf.DUMMYFUNCTION("VLOOKUP($D543,IMPORTRANGE(""1F5N2lheBqU_ssv2fEg7XSiyl0_Jtf24RQubw3IWp7fc"",""'LC-2 BOM'!C2:AF1000""),AB$1,FALSE)"),"#N/A")</f>
        <v>#N/A</v>
      </c>
      <c r="AL201" t="str">
        <f ca="1">IFERROR(__xludf.DUMMYFUNCTION("VLOOKUP($D543,IMPORTRANGE(""1F5N2lheBqU_ssv2fEg7XSiyl0_Jtf24RQubw3IWp7fc"",""'LC-2 BOM'!C2:AF1000""),AB$1,FALSE)"),"#N/A")</f>
        <v>#N/A</v>
      </c>
      <c r="AM201" t="str">
        <f ca="1">IFERROR(__xludf.DUMMYFUNCTION("VLOOKUP($D543,IMPORTRANGE(""1F5N2lheBqU_ssv2fEg7XSiyl0_Jtf24RQubw3IWp7fc"",""'LC-2 BOM'!C2:AF1000""),AB$1,FALSE)"),"#N/A")</f>
        <v>#N/A</v>
      </c>
      <c r="AN201" t="str">
        <f ca="1">IFERROR(__xludf.DUMMYFUNCTION("VLOOKUP($D543,IMPORTRANGE(""1F5N2lheBqU_ssv2fEg7XSiyl0_Jtf24RQubw3IWp7fc"",""'LC-2 BOM'!C2:AF1000""),AB$1,FALSE)"),"#N/A")</f>
        <v>#N/A</v>
      </c>
      <c r="AO201" t="str">
        <f ca="1">IFERROR(__xludf.DUMMYFUNCTION("VLOOKUP($D543,IMPORTRANGE(""1F5N2lheBqU_ssv2fEg7XSiyl0_Jtf24RQubw3IWp7fc"",""'LC-2 BOM'!C2:AF1000""),AB$1,FALSE)"),"#N/A")</f>
        <v>#N/A</v>
      </c>
      <c r="AP201" t="str">
        <f ca="1">IFERROR(__xludf.DUMMYFUNCTION("VLOOKUP($D543,IMPORTRANGE(""1F5N2lheBqU_ssv2fEg7XSiyl0_Jtf24RQubw3IWp7fc"",""'LC-2 BOM'!C2:AF1000""),AB$1,FALSE)"),"#N/A")</f>
        <v>#N/A</v>
      </c>
      <c r="AQ201" t="str">
        <f ca="1">IFERROR(__xludf.DUMMYFUNCTION("VLOOKUP($D543,IMPORTRANGE(""1F5N2lheBqU_ssv2fEg7XSiyl0_Jtf24RQubw3IWp7fc"",""'LC-2 BOM'!C2:AF1000""),AB$1,FALSE)"),"#N/A")</f>
        <v>#N/A</v>
      </c>
      <c r="AR201" t="str">
        <f ca="1">IFERROR(__xludf.DUMMYFUNCTION("VLOOKUP($D543,IMPORTRANGE(""1F5N2lheBqU_ssv2fEg7XSiyl0_Jtf24RQubw3IWp7fc"",""'LC-2 BOM'!C2:AF1000""),AB$1,FALSE)"),"#N/A")</f>
        <v>#N/A</v>
      </c>
      <c r="AS201" t="str">
        <f ca="1">IFERROR(__xludf.DUMMYFUNCTION("VLOOKUP($D543,IMPORTRANGE(""1F5N2lheBqU_ssv2fEg7XSiyl0_Jtf24RQubw3IWp7fc"",""'LC-2 BOM'!C2:AF1000""),AB$1,FALSE)"),"#N/A")</f>
        <v>#N/A</v>
      </c>
      <c r="AT201" t="str">
        <f ca="1">IFERROR(__xludf.DUMMYFUNCTION("VLOOKUP($D543,IMPORTRANGE(""1F5N2lheBqU_ssv2fEg7XSiyl0_Jtf24RQubw3IWp7fc"",""'LC-2 BOM'!C2:AF1000""),AB$1,FALSE)"),"#N/A")</f>
        <v>#N/A</v>
      </c>
      <c r="AU201" t="str">
        <f ca="1">IFERROR(__xludf.DUMMYFUNCTION("VLOOKUP($D543,IMPORTRANGE(""1F5N2lheBqU_ssv2fEg7XSiyl0_Jtf24RQubw3IWp7fc"",""'LC-2 BOM'!C2:AF1000""),AB$1,FALSE)"),"#N/A")</f>
        <v>#N/A</v>
      </c>
      <c r="AV201" t="str">
        <f ca="1">IFERROR(__xludf.DUMMYFUNCTION("VLOOKUP($D543,IMPORTRANGE(""1F5N2lheBqU_ssv2fEg7XSiyl0_Jtf24RQubw3IWp7fc"",""'LC-2 BOM'!C2:AF1000""),AB$1,FALSE)"),"#N/A")</f>
        <v>#N/A</v>
      </c>
      <c r="AW201" t="str">
        <f ca="1">IFERROR(__xludf.DUMMYFUNCTION("VLOOKUP($D543,IMPORTRANGE(""1F5N2lheBqU_ssv2fEg7XSiyl0_Jtf24RQubw3IWp7fc"",""'LC-2 BOM'!C2:AF1000""),AB$1,FALSE)"),"#N/A")</f>
        <v>#N/A</v>
      </c>
      <c r="AX201" t="str">
        <f ca="1">IFERROR(__xludf.DUMMYFUNCTION("VLOOKUP($D543,IMPORTRANGE(""1F5N2lheBqU_ssv2fEg7XSiyl0_Jtf24RQubw3IWp7fc"",""'LC-2 BOM'!C2:AF1000""),AB$1,FALSE)"),"#N/A")</f>
        <v>#N/A</v>
      </c>
      <c r="AY201" t="str">
        <f ca="1">IFERROR(__xludf.DUMMYFUNCTION("VLOOKUP($D543,IMPORTRANGE(""1F5N2lheBqU_ssv2fEg7XSiyl0_Jtf24RQubw3IWp7fc"",""'LC-2 BOM'!C2:AF1000""),AB$1,FALSE)"),"#N/A")</f>
        <v>#N/A</v>
      </c>
      <c r="AZ201" t="str">
        <f ca="1">IFERROR(__xludf.DUMMYFUNCTION("VLOOKUP($D543,IMPORTRANGE(""1F5N2lheBqU_ssv2fEg7XSiyl0_Jtf24RQubw3IWp7fc"",""'LC-2 BOM'!C2:AF1000""),AB$1,FALSE)"),"#N/A")</f>
        <v>#N/A</v>
      </c>
      <c r="BA201" t="str">
        <f ca="1">IFERROR(__xludf.DUMMYFUNCTION("VLOOKUP($D543,IMPORTRANGE(""1F5N2lheBqU_ssv2fEg7XSiyl0_Jtf24RQubw3IWp7fc"",""'LC-2 BOM'!C2:AF1000""),AB$1,FALSE)"),"#N/A")</f>
        <v>#N/A</v>
      </c>
    </row>
    <row r="202" spans="1:53" ht="13" x14ac:dyDescent="0.15">
      <c r="A202" t="str">
        <f t="shared" si="21"/>
        <v>KTP-S1-DVL-B-606</v>
      </c>
      <c r="B202">
        <v>606</v>
      </c>
      <c r="C202" t="s">
        <v>514</v>
      </c>
      <c r="D202" t="s">
        <v>515</v>
      </c>
      <c r="E202" t="s">
        <v>494</v>
      </c>
      <c r="F202" t="s">
        <v>516</v>
      </c>
      <c r="G202" t="s">
        <v>65</v>
      </c>
      <c r="H202" t="s">
        <v>66</v>
      </c>
      <c r="I202" t="str">
        <f t="shared" si="18"/>
        <v>C1</v>
      </c>
      <c r="J202" t="str">
        <f>VLOOKUP(I202,'[1]REF - Interface Cards'!$F$2:$G$11,2,FALSE)</f>
        <v>CB1</v>
      </c>
      <c r="K202">
        <f t="shared" si="19"/>
        <v>2</v>
      </c>
      <c r="L202" t="s">
        <v>517</v>
      </c>
      <c r="M202">
        <v>18</v>
      </c>
      <c r="N202">
        <v>15</v>
      </c>
      <c r="O202" t="s">
        <v>277</v>
      </c>
      <c r="P202" t="s">
        <v>212</v>
      </c>
      <c r="Q202" t="s">
        <v>217</v>
      </c>
      <c r="R202" t="s">
        <v>69</v>
      </c>
      <c r="S202" t="s">
        <v>60</v>
      </c>
      <c r="V202" t="b">
        <v>0</v>
      </c>
      <c r="W202" t="str">
        <f t="shared" si="20"/>
        <v>DO2:15</v>
      </c>
      <c r="X202" t="str">
        <f ca="1">IFERROR(__xludf.DUMMYFUNCTION("VLOOKUP($D4,IMPORTRANGE(""1F5N2lheBqU_ssv2fEg7XSiyl0_Jtf24RQubw3IWp7fc"",""'LC-2 BOM'!C2:AF1000""),X$1,FALSE)"),"S13.2")</f>
        <v>S13.2</v>
      </c>
      <c r="Y202" t="str">
        <f ca="1">IFERROR(__xludf.DUMMYFUNCTION("VLOOKUP($D38,IMPORTRANGE(""1F5N2lheBqU_ssv2fEg7XSiyl0_Jtf24RQubw3IWp7fc"",""'LC-2 BOM'!C2:AF900""),Y$1,FALSE)"),"Valve, Electronic Solenoid")</f>
        <v>Valve, Electronic Solenoid</v>
      </c>
      <c r="Z202" t="str">
        <f ca="1">IFERROR(__xludf.DUMMYFUNCTION("VLOOKUP($D38,IMPORTRANGE(""1F5N2lheBqU_ssv2fEg7XSiyl0_Jtf24RQubw3IWp7fc"",""'LC-2 BOM'!C2:AF900""),Y$1,FALSE)"),"Valve, Electronic Solenoid")</f>
        <v>Valve, Electronic Solenoid</v>
      </c>
      <c r="AA202" t="str">
        <f ca="1">IFERROR(__xludf.DUMMYFUNCTION("VLOOKUP($D38,IMPORTRANGE(""1F5N2lheBqU_ssv2fEg7XSiyl0_Jtf24RQubw3IWp7fc"",""'LC-2 BOM'!C2:AF900""),Y$1,FALSE)"),"Valve, Electronic Solenoid")</f>
        <v>Valve, Electronic Solenoid</v>
      </c>
      <c r="AB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C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D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E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F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G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H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I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J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K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L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M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N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O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P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Q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R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S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T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U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V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W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X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Y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Z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BA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</row>
    <row r="203" spans="1:53" ht="13" x14ac:dyDescent="0.15">
      <c r="A203" t="str">
        <f t="shared" si="21"/>
        <v>KTP-S1-PXS-PxO-607</v>
      </c>
      <c r="B203">
        <v>607</v>
      </c>
      <c r="C203" t="s">
        <v>514</v>
      </c>
      <c r="D203" t="s">
        <v>518</v>
      </c>
      <c r="E203" t="s">
        <v>494</v>
      </c>
      <c r="F203" t="s">
        <v>516</v>
      </c>
      <c r="G203" t="s">
        <v>416</v>
      </c>
      <c r="H203" t="s">
        <v>53</v>
      </c>
      <c r="I203" t="str">
        <f t="shared" si="18"/>
        <v>N2</v>
      </c>
      <c r="J203" t="str">
        <f>VLOOKUP(I203,'[1]REF - Interface Cards'!$F$2:$G$11,2,FALSE)</f>
        <v>CB3</v>
      </c>
      <c r="K203">
        <f t="shared" si="19"/>
        <v>1</v>
      </c>
      <c r="L203" t="s">
        <v>460</v>
      </c>
      <c r="M203">
        <v>36</v>
      </c>
      <c r="N203">
        <v>30</v>
      </c>
      <c r="O203" t="s">
        <v>277</v>
      </c>
      <c r="P203" t="s">
        <v>212</v>
      </c>
      <c r="Q203" t="s">
        <v>213</v>
      </c>
      <c r="R203" t="s">
        <v>59</v>
      </c>
      <c r="S203" t="s">
        <v>60</v>
      </c>
      <c r="V203" t="b">
        <v>0</v>
      </c>
      <c r="W203" t="str">
        <f t="shared" si="20"/>
        <v>DI2:30</v>
      </c>
      <c r="X203" t="str">
        <f ca="1">IFERROR(__xludf.DUMMYFUNCTION("VLOOKUP($D119,IMPORTRANGE(""1F5N2lheBqU_ssv2fEg7XSiyl0_Jtf24RQubw3IWp7fc"",""'LC-2 BOM'!C2:AF1000""),X$1,FALSE)"),"05C360")</f>
        <v>05C360</v>
      </c>
      <c r="Y203" t="str">
        <f ca="1">IFERROR(__xludf.DUMMYFUNCTION("VLOOKUP($D424,IMPORTRANGE(""1F5N2lheBqU_ssv2fEg7XSiyl0_Jtf24RQubw3IWp7fc"",""'LC-2 BOM'!C2:AF900""),Y$1,FALSE)"),"#N/A")</f>
        <v>#N/A</v>
      </c>
      <c r="Z203" t="str">
        <f ca="1">IFERROR(__xludf.DUMMYFUNCTION("VLOOKUP($D424,IMPORTRANGE(""1F5N2lheBqU_ssv2fEg7XSiyl0_Jtf24RQubw3IWp7fc"",""'LC-2 BOM'!C2:AF900""),Y$1,FALSE)"),"#N/A")</f>
        <v>#N/A</v>
      </c>
      <c r="AA203" t="str">
        <f ca="1">IFERROR(__xludf.DUMMYFUNCTION("VLOOKUP($D424,IMPORTRANGE(""1F5N2lheBqU_ssv2fEg7XSiyl0_Jtf24RQubw3IWp7fc"",""'LC-2 BOM'!C2:AF900""),Y$1,FALSE)"),"#N/A")</f>
        <v>#N/A</v>
      </c>
      <c r="AB203" t="str">
        <f ca="1">IFERROR(__xludf.DUMMYFUNCTION("VLOOKUP($D424,IMPORTRANGE(""1F5N2lheBqU_ssv2fEg7XSiyl0_Jtf24RQubw3IWp7fc"",""'LC-2 BOM'!C2:AF1000""),AB$1,FALSE)"),"#N/A")</f>
        <v>#N/A</v>
      </c>
      <c r="AC203" t="str">
        <f ca="1">IFERROR(__xludf.DUMMYFUNCTION("VLOOKUP($D424,IMPORTRANGE(""1F5N2lheBqU_ssv2fEg7XSiyl0_Jtf24RQubw3IWp7fc"",""'LC-2 BOM'!C2:AF1000""),AB$1,FALSE)"),"#N/A")</f>
        <v>#N/A</v>
      </c>
      <c r="AD203" t="str">
        <f ca="1">IFERROR(__xludf.DUMMYFUNCTION("VLOOKUP($D424,IMPORTRANGE(""1F5N2lheBqU_ssv2fEg7XSiyl0_Jtf24RQubw3IWp7fc"",""'LC-2 BOM'!C2:AF1000""),AB$1,FALSE)"),"#N/A")</f>
        <v>#N/A</v>
      </c>
      <c r="AE203" t="str">
        <f ca="1">IFERROR(__xludf.DUMMYFUNCTION("VLOOKUP($D424,IMPORTRANGE(""1F5N2lheBqU_ssv2fEg7XSiyl0_Jtf24RQubw3IWp7fc"",""'LC-2 BOM'!C2:AF1000""),AB$1,FALSE)"),"#N/A")</f>
        <v>#N/A</v>
      </c>
      <c r="AF203" t="str">
        <f ca="1">IFERROR(__xludf.DUMMYFUNCTION("VLOOKUP($D424,IMPORTRANGE(""1F5N2lheBqU_ssv2fEg7XSiyl0_Jtf24RQubw3IWp7fc"",""'LC-2 BOM'!C2:AF1000""),AB$1,FALSE)"),"#N/A")</f>
        <v>#N/A</v>
      </c>
      <c r="AG203" t="str">
        <f ca="1">IFERROR(__xludf.DUMMYFUNCTION("VLOOKUP($D424,IMPORTRANGE(""1F5N2lheBqU_ssv2fEg7XSiyl0_Jtf24RQubw3IWp7fc"",""'LC-2 BOM'!C2:AF1000""),AB$1,FALSE)"),"#N/A")</f>
        <v>#N/A</v>
      </c>
      <c r="AH203" t="str">
        <f ca="1">IFERROR(__xludf.DUMMYFUNCTION("VLOOKUP($D424,IMPORTRANGE(""1F5N2lheBqU_ssv2fEg7XSiyl0_Jtf24RQubw3IWp7fc"",""'LC-2 BOM'!C2:AF1000""),AB$1,FALSE)"),"#N/A")</f>
        <v>#N/A</v>
      </c>
      <c r="AI203" t="str">
        <f ca="1">IFERROR(__xludf.DUMMYFUNCTION("VLOOKUP($D424,IMPORTRANGE(""1F5N2lheBqU_ssv2fEg7XSiyl0_Jtf24RQubw3IWp7fc"",""'LC-2 BOM'!C2:AF1000""),AB$1,FALSE)"),"#N/A")</f>
        <v>#N/A</v>
      </c>
      <c r="AJ203" t="str">
        <f ca="1">IFERROR(__xludf.DUMMYFUNCTION("VLOOKUP($D424,IMPORTRANGE(""1F5N2lheBqU_ssv2fEg7XSiyl0_Jtf24RQubw3IWp7fc"",""'LC-2 BOM'!C2:AF1000""),AB$1,FALSE)"),"#N/A")</f>
        <v>#N/A</v>
      </c>
      <c r="AK203" t="str">
        <f ca="1">IFERROR(__xludf.DUMMYFUNCTION("VLOOKUP($D424,IMPORTRANGE(""1F5N2lheBqU_ssv2fEg7XSiyl0_Jtf24RQubw3IWp7fc"",""'LC-2 BOM'!C2:AF1000""),AB$1,FALSE)"),"#N/A")</f>
        <v>#N/A</v>
      </c>
      <c r="AL203" t="str">
        <f ca="1">IFERROR(__xludf.DUMMYFUNCTION("VLOOKUP($D424,IMPORTRANGE(""1F5N2lheBqU_ssv2fEg7XSiyl0_Jtf24RQubw3IWp7fc"",""'LC-2 BOM'!C2:AF1000""),AB$1,FALSE)"),"#N/A")</f>
        <v>#N/A</v>
      </c>
      <c r="AM203" t="str">
        <f ca="1">IFERROR(__xludf.DUMMYFUNCTION("VLOOKUP($D424,IMPORTRANGE(""1F5N2lheBqU_ssv2fEg7XSiyl0_Jtf24RQubw3IWp7fc"",""'LC-2 BOM'!C2:AF1000""),AB$1,FALSE)"),"#N/A")</f>
        <v>#N/A</v>
      </c>
      <c r="AN203" t="str">
        <f ca="1">IFERROR(__xludf.DUMMYFUNCTION("VLOOKUP($D424,IMPORTRANGE(""1F5N2lheBqU_ssv2fEg7XSiyl0_Jtf24RQubw3IWp7fc"",""'LC-2 BOM'!C2:AF1000""),AB$1,FALSE)"),"#N/A")</f>
        <v>#N/A</v>
      </c>
      <c r="AO203" t="str">
        <f ca="1">IFERROR(__xludf.DUMMYFUNCTION("VLOOKUP($D424,IMPORTRANGE(""1F5N2lheBqU_ssv2fEg7XSiyl0_Jtf24RQubw3IWp7fc"",""'LC-2 BOM'!C2:AF1000""),AB$1,FALSE)"),"#N/A")</f>
        <v>#N/A</v>
      </c>
      <c r="AP203" t="str">
        <f ca="1">IFERROR(__xludf.DUMMYFUNCTION("VLOOKUP($D424,IMPORTRANGE(""1F5N2lheBqU_ssv2fEg7XSiyl0_Jtf24RQubw3IWp7fc"",""'LC-2 BOM'!C2:AF1000""),AB$1,FALSE)"),"#N/A")</f>
        <v>#N/A</v>
      </c>
      <c r="AQ203" t="str">
        <f ca="1">IFERROR(__xludf.DUMMYFUNCTION("VLOOKUP($D424,IMPORTRANGE(""1F5N2lheBqU_ssv2fEg7XSiyl0_Jtf24RQubw3IWp7fc"",""'LC-2 BOM'!C2:AF1000""),AB$1,FALSE)"),"#N/A")</f>
        <v>#N/A</v>
      </c>
      <c r="AR203" t="str">
        <f ca="1">IFERROR(__xludf.DUMMYFUNCTION("VLOOKUP($D424,IMPORTRANGE(""1F5N2lheBqU_ssv2fEg7XSiyl0_Jtf24RQubw3IWp7fc"",""'LC-2 BOM'!C2:AF1000""),AB$1,FALSE)"),"#N/A")</f>
        <v>#N/A</v>
      </c>
      <c r="AS203" t="str">
        <f ca="1">IFERROR(__xludf.DUMMYFUNCTION("VLOOKUP($D424,IMPORTRANGE(""1F5N2lheBqU_ssv2fEg7XSiyl0_Jtf24RQubw3IWp7fc"",""'LC-2 BOM'!C2:AF1000""),AB$1,FALSE)"),"#N/A")</f>
        <v>#N/A</v>
      </c>
      <c r="AT203" t="str">
        <f ca="1">IFERROR(__xludf.DUMMYFUNCTION("VLOOKUP($D424,IMPORTRANGE(""1F5N2lheBqU_ssv2fEg7XSiyl0_Jtf24RQubw3IWp7fc"",""'LC-2 BOM'!C2:AF1000""),AB$1,FALSE)"),"#N/A")</f>
        <v>#N/A</v>
      </c>
      <c r="AU203" t="str">
        <f ca="1">IFERROR(__xludf.DUMMYFUNCTION("VLOOKUP($D424,IMPORTRANGE(""1F5N2lheBqU_ssv2fEg7XSiyl0_Jtf24RQubw3IWp7fc"",""'LC-2 BOM'!C2:AF1000""),AB$1,FALSE)"),"#N/A")</f>
        <v>#N/A</v>
      </c>
      <c r="AV203" t="str">
        <f ca="1">IFERROR(__xludf.DUMMYFUNCTION("VLOOKUP($D424,IMPORTRANGE(""1F5N2lheBqU_ssv2fEg7XSiyl0_Jtf24RQubw3IWp7fc"",""'LC-2 BOM'!C2:AF1000""),AB$1,FALSE)"),"#N/A")</f>
        <v>#N/A</v>
      </c>
      <c r="AW203" t="str">
        <f ca="1">IFERROR(__xludf.DUMMYFUNCTION("VLOOKUP($D424,IMPORTRANGE(""1F5N2lheBqU_ssv2fEg7XSiyl0_Jtf24RQubw3IWp7fc"",""'LC-2 BOM'!C2:AF1000""),AB$1,FALSE)"),"#N/A")</f>
        <v>#N/A</v>
      </c>
      <c r="AX203" t="str">
        <f ca="1">IFERROR(__xludf.DUMMYFUNCTION("VLOOKUP($D424,IMPORTRANGE(""1F5N2lheBqU_ssv2fEg7XSiyl0_Jtf24RQubw3IWp7fc"",""'LC-2 BOM'!C2:AF1000""),AB$1,FALSE)"),"#N/A")</f>
        <v>#N/A</v>
      </c>
      <c r="AY203" t="str">
        <f ca="1">IFERROR(__xludf.DUMMYFUNCTION("VLOOKUP($D424,IMPORTRANGE(""1F5N2lheBqU_ssv2fEg7XSiyl0_Jtf24RQubw3IWp7fc"",""'LC-2 BOM'!C2:AF1000""),AB$1,FALSE)"),"#N/A")</f>
        <v>#N/A</v>
      </c>
      <c r="AZ203" t="str">
        <f ca="1">IFERROR(__xludf.DUMMYFUNCTION("VLOOKUP($D424,IMPORTRANGE(""1F5N2lheBqU_ssv2fEg7XSiyl0_Jtf24RQubw3IWp7fc"",""'LC-2 BOM'!C2:AF1000""),AB$1,FALSE)"),"#N/A")</f>
        <v>#N/A</v>
      </c>
      <c r="BA203" t="str">
        <f ca="1">IFERROR(__xludf.DUMMYFUNCTION("VLOOKUP($D424,IMPORTRANGE(""1F5N2lheBqU_ssv2fEg7XSiyl0_Jtf24RQubw3IWp7fc"",""'LC-2 BOM'!C2:AF1000""),AB$1,FALSE)"),"#N/A")</f>
        <v>#N/A</v>
      </c>
    </row>
    <row r="204" spans="1:53" ht="13" x14ac:dyDescent="0.15">
      <c r="A204" t="str">
        <f t="shared" si="21"/>
        <v>KTP-S1-PXS-PxC-608</v>
      </c>
      <c r="B204">
        <v>608</v>
      </c>
      <c r="C204" t="s">
        <v>514</v>
      </c>
      <c r="D204" t="s">
        <v>518</v>
      </c>
      <c r="E204" t="s">
        <v>494</v>
      </c>
      <c r="F204" t="s">
        <v>516</v>
      </c>
      <c r="G204" t="s">
        <v>416</v>
      </c>
      <c r="H204" t="s">
        <v>53</v>
      </c>
      <c r="I204" t="str">
        <f t="shared" si="18"/>
        <v>N2</v>
      </c>
      <c r="J204" t="str">
        <f>VLOOKUP(I204,'[1]REF - Interface Cards'!$F$2:$G$11,2,FALSE)</f>
        <v>CB3</v>
      </c>
      <c r="K204">
        <f t="shared" si="19"/>
        <v>1</v>
      </c>
      <c r="L204" t="s">
        <v>460</v>
      </c>
      <c r="M204">
        <v>37</v>
      </c>
      <c r="N204">
        <v>31</v>
      </c>
      <c r="O204" t="s">
        <v>277</v>
      </c>
      <c r="P204" t="s">
        <v>212</v>
      </c>
      <c r="Q204" t="s">
        <v>213</v>
      </c>
      <c r="R204" t="s">
        <v>63</v>
      </c>
      <c r="S204" t="s">
        <v>60</v>
      </c>
      <c r="V204" t="b">
        <v>0</v>
      </c>
      <c r="W204" t="str">
        <f t="shared" si="20"/>
        <v>DI2:31</v>
      </c>
      <c r="X204" t="str">
        <f ca="1">IFERROR(__xludf.DUMMYFUNCTION("VLOOKUP($D119,IMPORTRANGE(""1F5N2lheBqU_ssv2fEg7XSiyl0_Jtf24RQubw3IWp7fc"",""'LC-2 BOM'!C2:AF1000""),X$1,FALSE)"),"05C360")</f>
        <v>05C360</v>
      </c>
      <c r="Y204" t="str">
        <f ca="1">IFERROR(__xludf.DUMMYFUNCTION("VLOOKUP($D425,IMPORTRANGE(""1zGeY54V42y3h6ga3LEauokEcjIAfHuNXKCYKLfLWtMI"",""'LC-2 BOM'!C2:AF900""),Y$1,FALSE)"),"#N/A")</f>
        <v>#N/A</v>
      </c>
      <c r="Z204" t="str">
        <f ca="1">IFERROR(__xludf.DUMMYFUNCTION("VLOOKUP($D425,IMPORTRANGE(""1zGeY54V42y3h6ga3LEauokEcjIAfHuNXKCYKLfLWtMI"",""'LC-2 BOM'!C2:AF900""),Y$1,FALSE)"),"#N/A")</f>
        <v>#N/A</v>
      </c>
      <c r="AA204" t="str">
        <f ca="1">IFERROR(__xludf.DUMMYFUNCTION("VLOOKUP($D425,IMPORTRANGE(""1zGeY54V42y3h6ga3LEauokEcjIAfHuNXKCYKLfLWtMI"",""'LC-2 BOM'!C2:AF900""),Y$1,FALSE)"),"#N/A")</f>
        <v>#N/A</v>
      </c>
      <c r="AB204" t="str">
        <f ca="1">IFERROR(__xludf.DUMMYFUNCTION("VLOOKUP($D425,IMPORTRANGE(""1F5N2lheBqU_ssv2fEg7XSiyl0_Jtf24RQubw3IWp7fc"",""'LC-2 BOM'!C2:AF1000""),AB$1,FALSE)"),"#N/A")</f>
        <v>#N/A</v>
      </c>
      <c r="AC204" t="str">
        <f ca="1">IFERROR(__xludf.DUMMYFUNCTION("VLOOKUP($D425,IMPORTRANGE(""1F5N2lheBqU_ssv2fEg7XSiyl0_Jtf24RQubw3IWp7fc"",""'LC-2 BOM'!C2:AF1000""),AB$1,FALSE)"),"#N/A")</f>
        <v>#N/A</v>
      </c>
      <c r="AD204" t="str">
        <f ca="1">IFERROR(__xludf.DUMMYFUNCTION("VLOOKUP($D425,IMPORTRANGE(""1F5N2lheBqU_ssv2fEg7XSiyl0_Jtf24RQubw3IWp7fc"",""'LC-2 BOM'!C2:AF1000""),AB$1,FALSE)"),"#N/A")</f>
        <v>#N/A</v>
      </c>
      <c r="AE204" t="str">
        <f ca="1">IFERROR(__xludf.DUMMYFUNCTION("VLOOKUP($D425,IMPORTRANGE(""1F5N2lheBqU_ssv2fEg7XSiyl0_Jtf24RQubw3IWp7fc"",""'LC-2 BOM'!C2:AF1000""),AB$1,FALSE)"),"#N/A")</f>
        <v>#N/A</v>
      </c>
      <c r="AF204" t="str">
        <f ca="1">IFERROR(__xludf.DUMMYFUNCTION("VLOOKUP($D425,IMPORTRANGE(""1F5N2lheBqU_ssv2fEg7XSiyl0_Jtf24RQubw3IWp7fc"",""'LC-2 BOM'!C2:AF1000""),AB$1,FALSE)"),"#N/A")</f>
        <v>#N/A</v>
      </c>
      <c r="AG204" t="str">
        <f ca="1">IFERROR(__xludf.DUMMYFUNCTION("VLOOKUP($D425,IMPORTRANGE(""1F5N2lheBqU_ssv2fEg7XSiyl0_Jtf24RQubw3IWp7fc"",""'LC-2 BOM'!C2:AF1000""),AB$1,FALSE)"),"#N/A")</f>
        <v>#N/A</v>
      </c>
      <c r="AH204" t="str">
        <f ca="1">IFERROR(__xludf.DUMMYFUNCTION("VLOOKUP($D425,IMPORTRANGE(""1F5N2lheBqU_ssv2fEg7XSiyl0_Jtf24RQubw3IWp7fc"",""'LC-2 BOM'!C2:AF1000""),AB$1,FALSE)"),"#N/A")</f>
        <v>#N/A</v>
      </c>
      <c r="AI204" t="str">
        <f ca="1">IFERROR(__xludf.DUMMYFUNCTION("VLOOKUP($D425,IMPORTRANGE(""1F5N2lheBqU_ssv2fEg7XSiyl0_Jtf24RQubw3IWp7fc"",""'LC-2 BOM'!C2:AF1000""),AB$1,FALSE)"),"#N/A")</f>
        <v>#N/A</v>
      </c>
      <c r="AJ204" t="str">
        <f ca="1">IFERROR(__xludf.DUMMYFUNCTION("VLOOKUP($D425,IMPORTRANGE(""1F5N2lheBqU_ssv2fEg7XSiyl0_Jtf24RQubw3IWp7fc"",""'LC-2 BOM'!C2:AF1000""),AB$1,FALSE)"),"#N/A")</f>
        <v>#N/A</v>
      </c>
      <c r="AK204" t="str">
        <f ca="1">IFERROR(__xludf.DUMMYFUNCTION("VLOOKUP($D425,IMPORTRANGE(""1F5N2lheBqU_ssv2fEg7XSiyl0_Jtf24RQubw3IWp7fc"",""'LC-2 BOM'!C2:AF1000""),AB$1,FALSE)"),"#N/A")</f>
        <v>#N/A</v>
      </c>
      <c r="AL204" t="str">
        <f ca="1">IFERROR(__xludf.DUMMYFUNCTION("VLOOKUP($D425,IMPORTRANGE(""1F5N2lheBqU_ssv2fEg7XSiyl0_Jtf24RQubw3IWp7fc"",""'LC-2 BOM'!C2:AF1000""),AB$1,FALSE)"),"#N/A")</f>
        <v>#N/A</v>
      </c>
      <c r="AM204" t="str">
        <f ca="1">IFERROR(__xludf.DUMMYFUNCTION("VLOOKUP($D425,IMPORTRANGE(""1F5N2lheBqU_ssv2fEg7XSiyl0_Jtf24RQubw3IWp7fc"",""'LC-2 BOM'!C2:AF1000""),AB$1,FALSE)"),"#N/A")</f>
        <v>#N/A</v>
      </c>
      <c r="AN204" t="str">
        <f ca="1">IFERROR(__xludf.DUMMYFUNCTION("VLOOKUP($D425,IMPORTRANGE(""1F5N2lheBqU_ssv2fEg7XSiyl0_Jtf24RQubw3IWp7fc"",""'LC-2 BOM'!C2:AF1000""),AB$1,FALSE)"),"#N/A")</f>
        <v>#N/A</v>
      </c>
      <c r="AO204" t="str">
        <f ca="1">IFERROR(__xludf.DUMMYFUNCTION("VLOOKUP($D425,IMPORTRANGE(""1F5N2lheBqU_ssv2fEg7XSiyl0_Jtf24RQubw3IWp7fc"",""'LC-2 BOM'!C2:AF1000""),AB$1,FALSE)"),"#N/A")</f>
        <v>#N/A</v>
      </c>
      <c r="AP204" t="str">
        <f ca="1">IFERROR(__xludf.DUMMYFUNCTION("VLOOKUP($D425,IMPORTRANGE(""1F5N2lheBqU_ssv2fEg7XSiyl0_Jtf24RQubw3IWp7fc"",""'LC-2 BOM'!C2:AF1000""),AB$1,FALSE)"),"#N/A")</f>
        <v>#N/A</v>
      </c>
      <c r="AQ204" t="str">
        <f ca="1">IFERROR(__xludf.DUMMYFUNCTION("VLOOKUP($D425,IMPORTRANGE(""1F5N2lheBqU_ssv2fEg7XSiyl0_Jtf24RQubw3IWp7fc"",""'LC-2 BOM'!C2:AF1000""),AB$1,FALSE)"),"#N/A")</f>
        <v>#N/A</v>
      </c>
      <c r="AR204" t="str">
        <f ca="1">IFERROR(__xludf.DUMMYFUNCTION("VLOOKUP($D425,IMPORTRANGE(""1F5N2lheBqU_ssv2fEg7XSiyl0_Jtf24RQubw3IWp7fc"",""'LC-2 BOM'!C2:AF1000""),AB$1,FALSE)"),"#N/A")</f>
        <v>#N/A</v>
      </c>
      <c r="AS204" t="str">
        <f ca="1">IFERROR(__xludf.DUMMYFUNCTION("VLOOKUP($D425,IMPORTRANGE(""1F5N2lheBqU_ssv2fEg7XSiyl0_Jtf24RQubw3IWp7fc"",""'LC-2 BOM'!C2:AF1000""),AB$1,FALSE)"),"#N/A")</f>
        <v>#N/A</v>
      </c>
      <c r="AT204" t="str">
        <f ca="1">IFERROR(__xludf.DUMMYFUNCTION("VLOOKUP($D425,IMPORTRANGE(""1F5N2lheBqU_ssv2fEg7XSiyl0_Jtf24RQubw3IWp7fc"",""'LC-2 BOM'!C2:AF1000""),AB$1,FALSE)"),"#N/A")</f>
        <v>#N/A</v>
      </c>
      <c r="AU204" t="str">
        <f ca="1">IFERROR(__xludf.DUMMYFUNCTION("VLOOKUP($D425,IMPORTRANGE(""1F5N2lheBqU_ssv2fEg7XSiyl0_Jtf24RQubw3IWp7fc"",""'LC-2 BOM'!C2:AF1000""),AB$1,FALSE)"),"#N/A")</f>
        <v>#N/A</v>
      </c>
      <c r="AV204" t="str">
        <f ca="1">IFERROR(__xludf.DUMMYFUNCTION("VLOOKUP($D425,IMPORTRANGE(""1F5N2lheBqU_ssv2fEg7XSiyl0_Jtf24RQubw3IWp7fc"",""'LC-2 BOM'!C2:AF1000""),AB$1,FALSE)"),"#N/A")</f>
        <v>#N/A</v>
      </c>
      <c r="AW204" t="str">
        <f ca="1">IFERROR(__xludf.DUMMYFUNCTION("VLOOKUP($D425,IMPORTRANGE(""1F5N2lheBqU_ssv2fEg7XSiyl0_Jtf24RQubw3IWp7fc"",""'LC-2 BOM'!C2:AF1000""),AB$1,FALSE)"),"#N/A")</f>
        <v>#N/A</v>
      </c>
      <c r="AX204" t="str">
        <f ca="1">IFERROR(__xludf.DUMMYFUNCTION("VLOOKUP($D425,IMPORTRANGE(""1F5N2lheBqU_ssv2fEg7XSiyl0_Jtf24RQubw3IWp7fc"",""'LC-2 BOM'!C2:AF1000""),AB$1,FALSE)"),"#N/A")</f>
        <v>#N/A</v>
      </c>
      <c r="AY204" t="str">
        <f ca="1">IFERROR(__xludf.DUMMYFUNCTION("VLOOKUP($D425,IMPORTRANGE(""1F5N2lheBqU_ssv2fEg7XSiyl0_Jtf24RQubw3IWp7fc"",""'LC-2 BOM'!C2:AF1000""),AB$1,FALSE)"),"#N/A")</f>
        <v>#N/A</v>
      </c>
      <c r="AZ204" t="str">
        <f ca="1">IFERROR(__xludf.DUMMYFUNCTION("VLOOKUP($D425,IMPORTRANGE(""1F5N2lheBqU_ssv2fEg7XSiyl0_Jtf24RQubw3IWp7fc"",""'LC-2 BOM'!C2:AF1000""),AB$1,FALSE)"),"#N/A")</f>
        <v>#N/A</v>
      </c>
      <c r="BA204" t="str">
        <f ca="1">IFERROR(__xludf.DUMMYFUNCTION("VLOOKUP($D425,IMPORTRANGE(""1F5N2lheBqU_ssv2fEg7XSiyl0_Jtf24RQubw3IWp7fc"",""'LC-2 BOM'!C2:AF1000""),AB$1,FALSE)"),"#N/A")</f>
        <v>#N/A</v>
      </c>
    </row>
    <row r="205" spans="1:53" ht="13" x14ac:dyDescent="0.15">
      <c r="A205" t="str">
        <f t="shared" si="21"/>
        <v>KTP-S2-SLD-B-595</v>
      </c>
      <c r="B205">
        <v>595</v>
      </c>
      <c r="C205" t="s">
        <v>519</v>
      </c>
      <c r="D205" t="s">
        <v>520</v>
      </c>
      <c r="E205" t="s">
        <v>494</v>
      </c>
      <c r="F205" t="s">
        <v>384</v>
      </c>
      <c r="G205" t="s">
        <v>521</v>
      </c>
      <c r="H205" t="s">
        <v>66</v>
      </c>
      <c r="I205" t="str">
        <f t="shared" si="18"/>
        <v>C1</v>
      </c>
      <c r="J205" t="str">
        <f>VLOOKUP(I205,'[1]REF - Interface Cards'!$F$2:$G$11,2,FALSE)</f>
        <v>CB1</v>
      </c>
      <c r="K205">
        <f t="shared" si="19"/>
        <v>5</v>
      </c>
      <c r="L205" t="s">
        <v>204</v>
      </c>
      <c r="M205">
        <v>13</v>
      </c>
      <c r="N205" t="s">
        <v>517</v>
      </c>
      <c r="O205" t="s">
        <v>212</v>
      </c>
      <c r="P205" t="s">
        <v>212</v>
      </c>
      <c r="Q205" t="s">
        <v>217</v>
      </c>
      <c r="R205" t="s">
        <v>69</v>
      </c>
      <c r="S205" t="s">
        <v>60</v>
      </c>
      <c r="V205" t="b">
        <v>0</v>
      </c>
      <c r="W205" t="str">
        <f t="shared" si="20"/>
        <v>DIO1:DO2</v>
      </c>
      <c r="X205" t="str">
        <f ca="1">IFERROR(__xludf.DUMMYFUNCTION("VLOOKUP($D4,IMPORTRANGE(""1F5N2lheBqU_ssv2fEg7XSiyl0_Jtf24RQubw3IWp7fc"",""'LC-2 BOM'!C2:AF1000""),X$1,FALSE)"),"S13.2")</f>
        <v>S13.2</v>
      </c>
      <c r="Y205" t="str">
        <f ca="1">IFERROR(__xludf.DUMMYFUNCTION("VLOOKUP($D113,IMPORTRANGE(""1zGeY54V42y3h6ga3LEauokEcjIAfHuNXKCYKLfLWtMI"",""'LC-2 BOM'!C2:AF900""),Y$1,FALSE)"),"Valve, Electronic Solenoid")</f>
        <v>Valve, Electronic Solenoid</v>
      </c>
      <c r="Z205" t="str">
        <f ca="1">IFERROR(__xludf.DUMMYFUNCTION("VLOOKUP($D113,IMPORTRANGE(""1zGeY54V42y3h6ga3LEauokEcjIAfHuNXKCYKLfLWtMI"",""'LC-2 BOM'!C2:AF900""),Y$1,FALSE)"),"Valve, Electronic Solenoid")</f>
        <v>Valve, Electronic Solenoid</v>
      </c>
      <c r="AA205" t="str">
        <f ca="1">IFERROR(__xludf.DUMMYFUNCTION("VLOOKUP($D113,IMPORTRANGE(""1zGeY54V42y3h6ga3LEauokEcjIAfHuNXKCYKLfLWtMI"",""'LC-2 BOM'!C2:AF900""),Y$1,FALSE)"),"Valve, Electronic Solenoid")</f>
        <v>Valve, Electronic Solenoid</v>
      </c>
      <c r="AB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C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D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E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F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G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H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I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J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K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L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M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N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O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P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Q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R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S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T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U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V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W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X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Y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Z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BA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</row>
    <row r="206" spans="1:53" ht="13" x14ac:dyDescent="0.15">
      <c r="A206" t="str">
        <f t="shared" si="21"/>
        <v>S2J-S2H-EV-B-603</v>
      </c>
      <c r="B206">
        <v>603</v>
      </c>
      <c r="C206" t="s">
        <v>522</v>
      </c>
      <c r="D206" t="s">
        <v>523</v>
      </c>
      <c r="E206" t="s">
        <v>504</v>
      </c>
      <c r="F206" t="s">
        <v>505</v>
      </c>
      <c r="G206" t="s">
        <v>524</v>
      </c>
      <c r="H206" t="s">
        <v>66</v>
      </c>
      <c r="I206" t="str">
        <f t="shared" si="18"/>
        <v>C1</v>
      </c>
      <c r="J206" t="str">
        <f>VLOOKUP(I206,'[1]REF - Interface Cards'!$F$2:$G$11,2,FALSE)</f>
        <v>CB1</v>
      </c>
      <c r="K206">
        <f t="shared" si="19"/>
        <v>3</v>
      </c>
      <c r="L206" t="s">
        <v>201</v>
      </c>
      <c r="M206">
        <v>36</v>
      </c>
      <c r="N206">
        <v>30</v>
      </c>
      <c r="O206" t="s">
        <v>212</v>
      </c>
      <c r="P206" t="s">
        <v>212</v>
      </c>
      <c r="Q206" t="s">
        <v>217</v>
      </c>
      <c r="R206" t="s">
        <v>69</v>
      </c>
      <c r="S206" t="s">
        <v>60</v>
      </c>
      <c r="V206" t="b">
        <v>0</v>
      </c>
      <c r="W206" t="str">
        <f t="shared" si="20"/>
        <v>DO3:30</v>
      </c>
      <c r="X206" t="str">
        <f ca="1">IFERROR(__xludf.DUMMYFUNCTION("VLOOKUP($D4,IMPORTRANGE(""1F5N2lheBqU_ssv2fEg7XSiyl0_Jtf24RQubw3IWp7fc"",""'LC-2 BOM'!C2:AF1000""),X$1,FALSE)"),"S13.2")</f>
        <v>S13.2</v>
      </c>
      <c r="Y206" t="str">
        <f ca="1">IFERROR(__xludf.DUMMYFUNCTION("VLOOKUP($D77,IMPORTRANGE(""1zGeY54V42y3h6ga3LEauokEcjIAfHuNXKCYKLfLWtMI"",""'LC-2 BOM'!C2:AF900""),Y$1,FALSE)"),"Valve, Electronic Solenoid")</f>
        <v>Valve, Electronic Solenoid</v>
      </c>
      <c r="Z206" t="str">
        <f ca="1">IFERROR(__xludf.DUMMYFUNCTION("VLOOKUP($D77,IMPORTRANGE(""1zGeY54V42y3h6ga3LEauokEcjIAfHuNXKCYKLfLWtMI"",""'LC-2 BOM'!C2:AF900""),Y$1,FALSE)"),"Valve, Electronic Solenoid")</f>
        <v>Valve, Electronic Solenoid</v>
      </c>
      <c r="AA206" t="str">
        <f ca="1">IFERROR(__xludf.DUMMYFUNCTION("VLOOKUP($D77,IMPORTRANGE(""1zGeY54V42y3h6ga3LEauokEcjIAfHuNXKCYKLfLWtMI"",""'LC-2 BOM'!C2:AF900""),Y$1,FALSE)"),"Valve, Electronic Solenoid")</f>
        <v>Valve, Electronic Solenoid</v>
      </c>
      <c r="AB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C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D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E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F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G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H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I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J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K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L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M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N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O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P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Q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R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S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T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U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V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W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X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Y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Z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BA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</row>
    <row r="207" spans="1:53" ht="13" x14ac:dyDescent="0.15">
      <c r="A207" t="str">
        <f t="shared" si="21"/>
        <v>KTP-S2-SLD-B-596</v>
      </c>
      <c r="B207">
        <v>596</v>
      </c>
      <c r="C207" t="s">
        <v>525</v>
      </c>
      <c r="D207" t="s">
        <v>526</v>
      </c>
      <c r="E207" t="s">
        <v>494</v>
      </c>
      <c r="F207" t="s">
        <v>384</v>
      </c>
      <c r="G207" t="s">
        <v>521</v>
      </c>
      <c r="H207" t="s">
        <v>66</v>
      </c>
      <c r="I207" t="str">
        <f t="shared" si="18"/>
        <v>C1</v>
      </c>
      <c r="J207" t="str">
        <f>VLOOKUP(I207,'[1]REF - Interface Cards'!$F$2:$G$11,2,FALSE)</f>
        <v>CB1</v>
      </c>
      <c r="K207">
        <f t="shared" si="19"/>
        <v>5</v>
      </c>
      <c r="L207" t="s">
        <v>204</v>
      </c>
      <c r="M207">
        <v>14</v>
      </c>
      <c r="N207" t="s">
        <v>201</v>
      </c>
      <c r="O207" t="s">
        <v>212</v>
      </c>
      <c r="P207" t="s">
        <v>212</v>
      </c>
      <c r="Q207" t="s">
        <v>217</v>
      </c>
      <c r="R207" t="s">
        <v>69</v>
      </c>
      <c r="S207" t="s">
        <v>60</v>
      </c>
      <c r="V207" t="b">
        <v>0</v>
      </c>
      <c r="W207" t="str">
        <f t="shared" si="20"/>
        <v>DIO1:DO3</v>
      </c>
      <c r="X207" t="str">
        <f ca="1">IFERROR(__xludf.DUMMYFUNCTION("VLOOKUP($D4,IMPORTRANGE(""1F5N2lheBqU_ssv2fEg7XSiyl0_Jtf24RQubw3IWp7fc"",""'LC-2 BOM'!C2:AF1000""),X$1,FALSE)"),"S13.2")</f>
        <v>S13.2</v>
      </c>
      <c r="Y207" t="str">
        <f ca="1">IFERROR(__xludf.DUMMYFUNCTION("VLOOKUP($D114,IMPORTRANGE(""1F5N2lheBqU_ssv2fEg7XSiyl0_Jtf24RQubw3IWp7fc"",""'LC-2 BOM'!C2:AF900""),Y$1,FALSE)"),"Valve, Electronic Solenoid")</f>
        <v>Valve, Electronic Solenoid</v>
      </c>
      <c r="Z207" t="str">
        <f ca="1">IFERROR(__xludf.DUMMYFUNCTION("VLOOKUP($D114,IMPORTRANGE(""1F5N2lheBqU_ssv2fEg7XSiyl0_Jtf24RQubw3IWp7fc"",""'LC-2 BOM'!C2:AF900""),Y$1,FALSE)"),"Valve, Electronic Solenoid")</f>
        <v>Valve, Electronic Solenoid</v>
      </c>
      <c r="AA207" t="str">
        <f ca="1">IFERROR(__xludf.DUMMYFUNCTION("VLOOKUP($D114,IMPORTRANGE(""1F5N2lheBqU_ssv2fEg7XSiyl0_Jtf24RQubw3IWp7fc"",""'LC-2 BOM'!C2:AF900""),Y$1,FALSE)"),"Valve, Electronic Solenoid")</f>
        <v>Valve, Electronic Solenoid</v>
      </c>
      <c r="AB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C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D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E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F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G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H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I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J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K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L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M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N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O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P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Q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R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S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T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U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V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W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X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Y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Z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BA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</row>
    <row r="208" spans="1:53" ht="13" x14ac:dyDescent="0.15">
      <c r="A208" t="str">
        <f t="shared" si="21"/>
        <v>KTP-S2-SLD-B-597</v>
      </c>
      <c r="B208">
        <v>597</v>
      </c>
      <c r="C208" t="s">
        <v>527</v>
      </c>
      <c r="D208" t="s">
        <v>528</v>
      </c>
      <c r="E208" t="s">
        <v>494</v>
      </c>
      <c r="F208" t="s">
        <v>384</v>
      </c>
      <c r="G208" t="s">
        <v>521</v>
      </c>
      <c r="H208" t="s">
        <v>66</v>
      </c>
      <c r="I208" t="str">
        <f t="shared" si="18"/>
        <v>C1</v>
      </c>
      <c r="J208" t="str">
        <f>VLOOKUP(I208,'[1]REF - Interface Cards'!$F$2:$G$11,2,FALSE)</f>
        <v>CB1</v>
      </c>
      <c r="K208">
        <f t="shared" si="19"/>
        <v>5</v>
      </c>
      <c r="L208" t="s">
        <v>204</v>
      </c>
      <c r="M208">
        <v>15</v>
      </c>
      <c r="N208" t="s">
        <v>529</v>
      </c>
      <c r="O208" t="s">
        <v>212</v>
      </c>
      <c r="P208" t="s">
        <v>212</v>
      </c>
      <c r="Q208" t="s">
        <v>217</v>
      </c>
      <c r="R208" t="s">
        <v>69</v>
      </c>
      <c r="S208" t="s">
        <v>60</v>
      </c>
      <c r="V208" t="b">
        <v>0</v>
      </c>
      <c r="W208" t="str">
        <f t="shared" si="20"/>
        <v>DIO1:DO4</v>
      </c>
      <c r="X208" t="str">
        <f ca="1">IFERROR(__xludf.DUMMYFUNCTION("VLOOKUP($D4,IMPORTRANGE(""1F5N2lheBqU_ssv2fEg7XSiyl0_Jtf24RQubw3IWp7fc"",""'LC-2 BOM'!C2:AF1000""),X$1,FALSE)"),"S13.2")</f>
        <v>S13.2</v>
      </c>
      <c r="Y208" t="str">
        <f ca="1">IFERROR(__xludf.DUMMYFUNCTION("VLOOKUP($D115,IMPORTRANGE(""1F5N2lheBqU_ssv2fEg7XSiyl0_Jtf24RQubw3IWp7fc"",""'LC-2 BOM'!C2:AF900""),Y$1,FALSE)"),"Valve, Electronic Solenoid")</f>
        <v>Valve, Electronic Solenoid</v>
      </c>
      <c r="Z208" t="str">
        <f ca="1">IFERROR(__xludf.DUMMYFUNCTION("VLOOKUP($D115,IMPORTRANGE(""1F5N2lheBqU_ssv2fEg7XSiyl0_Jtf24RQubw3IWp7fc"",""'LC-2 BOM'!C2:AF900""),Y$1,FALSE)"),"Valve, Electronic Solenoid")</f>
        <v>Valve, Electronic Solenoid</v>
      </c>
      <c r="AA208" t="str">
        <f ca="1">IFERROR(__xludf.DUMMYFUNCTION("VLOOKUP($D115,IMPORTRANGE(""1F5N2lheBqU_ssv2fEg7XSiyl0_Jtf24RQubw3IWp7fc"",""'LC-2 BOM'!C2:AF900""),Y$1,FALSE)"),"Valve, Electronic Solenoid")</f>
        <v>Valve, Electronic Solenoid</v>
      </c>
      <c r="AB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C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D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E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F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G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H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I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J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K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L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M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N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O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P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Q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R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S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T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U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V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W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X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Y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Z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BA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</row>
    <row r="209" spans="1:53" ht="13" x14ac:dyDescent="0.15">
      <c r="A209" t="str">
        <f t="shared" si="21"/>
        <v>KTP-S2-SLD-B-598</v>
      </c>
      <c r="B209">
        <v>598</v>
      </c>
      <c r="C209" t="s">
        <v>530</v>
      </c>
      <c r="D209" t="s">
        <v>531</v>
      </c>
      <c r="E209" t="s">
        <v>494</v>
      </c>
      <c r="F209" t="s">
        <v>384</v>
      </c>
      <c r="G209" t="s">
        <v>521</v>
      </c>
      <c r="H209" t="s">
        <v>66</v>
      </c>
      <c r="I209" t="str">
        <f t="shared" si="18"/>
        <v>C1</v>
      </c>
      <c r="J209" t="str">
        <f>VLOOKUP(I209,'[1]REF - Interface Cards'!$F$2:$G$11,2,FALSE)</f>
        <v>CB1</v>
      </c>
      <c r="K209">
        <f t="shared" si="19"/>
        <v>5</v>
      </c>
      <c r="L209" t="s">
        <v>204</v>
      </c>
      <c r="M209">
        <v>16</v>
      </c>
      <c r="N209" t="s">
        <v>532</v>
      </c>
      <c r="O209" t="s">
        <v>212</v>
      </c>
      <c r="P209" t="s">
        <v>212</v>
      </c>
      <c r="Q209" t="s">
        <v>217</v>
      </c>
      <c r="R209" t="s">
        <v>69</v>
      </c>
      <c r="S209" t="s">
        <v>60</v>
      </c>
      <c r="V209" t="b">
        <v>0</v>
      </c>
      <c r="W209" t="str">
        <f t="shared" si="20"/>
        <v>DIO1:DO5</v>
      </c>
      <c r="X209" t="str">
        <f ca="1">IFERROR(__xludf.DUMMYFUNCTION("VLOOKUP($D4,IMPORTRANGE(""1F5N2lheBqU_ssv2fEg7XSiyl0_Jtf24RQubw3IWp7fc"",""'LC-2 BOM'!C2:AF1000""),X$1,FALSE)"),"S13.2")</f>
        <v>S13.2</v>
      </c>
      <c r="Y209" t="str">
        <f ca="1">IFERROR(__xludf.DUMMYFUNCTION("VLOOKUP($D116,IMPORTRANGE(""1F5N2lheBqU_ssv2fEg7XSiyl0_Jtf24RQubw3IWp7fc"",""'LC-2 BOM'!C2:AF900""),Y$1,FALSE)"),"Valve, Electronic Solenoid")</f>
        <v>Valve, Electronic Solenoid</v>
      </c>
      <c r="Z209" t="str">
        <f ca="1">IFERROR(__xludf.DUMMYFUNCTION("VLOOKUP($D116,IMPORTRANGE(""1F5N2lheBqU_ssv2fEg7XSiyl0_Jtf24RQubw3IWp7fc"",""'LC-2 BOM'!C2:AF900""),Y$1,FALSE)"),"Valve, Electronic Solenoid")</f>
        <v>Valve, Electronic Solenoid</v>
      </c>
      <c r="AA209" t="str">
        <f ca="1">IFERROR(__xludf.DUMMYFUNCTION("VLOOKUP($D116,IMPORTRANGE(""1F5N2lheBqU_ssv2fEg7XSiyl0_Jtf24RQubw3IWp7fc"",""'LC-2 BOM'!C2:AF900""),Y$1,FALSE)"),"Valve, Electronic Solenoid")</f>
        <v>Valve, Electronic Solenoid</v>
      </c>
      <c r="AB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C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D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E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F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G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H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I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J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K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L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M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N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O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P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Q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R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S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T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U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V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W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X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Y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Z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BA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</row>
    <row r="210" spans="1:53" ht="13" x14ac:dyDescent="0.15">
      <c r="A210" t="str">
        <f t="shared" si="21"/>
        <v>GN2-PRG-EV-B-732</v>
      </c>
      <c r="B210">
        <v>732</v>
      </c>
      <c r="C210" t="s">
        <v>533</v>
      </c>
      <c r="D210" t="s">
        <v>534</v>
      </c>
      <c r="E210" t="s">
        <v>535</v>
      </c>
      <c r="F210" t="s">
        <v>536</v>
      </c>
      <c r="G210" t="s">
        <v>524</v>
      </c>
      <c r="H210" t="s">
        <v>66</v>
      </c>
      <c r="I210" t="s">
        <v>537</v>
      </c>
      <c r="J210" t="str">
        <f>VLOOKUP(I210,'[1]REF - Interface Cards'!$F$2:$G$11,2,FALSE)</f>
        <v>CB1</v>
      </c>
      <c r="K210">
        <v>5</v>
      </c>
      <c r="L210" t="s">
        <v>204</v>
      </c>
      <c r="M210">
        <v>18</v>
      </c>
      <c r="N210" t="s">
        <v>150</v>
      </c>
      <c r="O210" t="s">
        <v>212</v>
      </c>
      <c r="P210" t="s">
        <v>212</v>
      </c>
      <c r="Q210" t="s">
        <v>217</v>
      </c>
      <c r="R210" t="s">
        <v>69</v>
      </c>
      <c r="S210" t="s">
        <v>60</v>
      </c>
      <c r="V210" t="b">
        <v>0</v>
      </c>
    </row>
    <row r="211" spans="1:53" ht="13" x14ac:dyDescent="0.15">
      <c r="A211" t="str">
        <f t="shared" si="21"/>
        <v>GN2-PRG-EV-B-732</v>
      </c>
      <c r="B211">
        <v>732</v>
      </c>
      <c r="C211" t="s">
        <v>538</v>
      </c>
      <c r="D211" t="s">
        <v>539</v>
      </c>
      <c r="E211" t="s">
        <v>535</v>
      </c>
      <c r="F211" t="s">
        <v>536</v>
      </c>
      <c r="G211" t="s">
        <v>524</v>
      </c>
      <c r="H211" t="s">
        <v>66</v>
      </c>
      <c r="I211" t="s">
        <v>537</v>
      </c>
      <c r="J211" t="str">
        <f>VLOOKUP(I211,'[1]REF - Interface Cards'!$F$2:$G$11,2,FALSE)</f>
        <v>CB1</v>
      </c>
      <c r="K211">
        <v>4</v>
      </c>
      <c r="L211" t="s">
        <v>529</v>
      </c>
      <c r="M211">
        <v>6</v>
      </c>
      <c r="N211" t="s">
        <v>93</v>
      </c>
      <c r="O211" t="s">
        <v>211</v>
      </c>
      <c r="P211" t="s">
        <v>277</v>
      </c>
      <c r="Q211" t="s">
        <v>302</v>
      </c>
      <c r="R211" t="s">
        <v>69</v>
      </c>
      <c r="S211" t="s">
        <v>60</v>
      </c>
      <c r="V211" t="b">
        <v>0</v>
      </c>
      <c r="W211" t="str">
        <f t="shared" ref="W211:W268" si="22">CONCATENATE(L211,":",N211)</f>
        <v>DO4:05</v>
      </c>
      <c r="X211" t="str">
        <f ca="1">IFERROR(__xludf.DUMMYFUNCTION("VLOOKUP($D4,IMPORTRANGE(""1F5N2lheBqU_ssv2fEg7XSiyl0_Jtf24RQubw3IWp7fc"",""'LC-2 BOM'!C2:AF1000""),X$1,FALSE)"),"S13.2")</f>
        <v>S13.2</v>
      </c>
      <c r="Y211" t="str">
        <f ca="1">IFERROR(__xludf.DUMMYFUNCTION("VLOOKUP($D94,IMPORTRANGE(""1zGeY54V42y3h6ga3LEauokEcjIAfHuNXKCYKLfLWtMI"",""'LC-2 BOM'!C2:AF900""),Y$1,FALSE)"),"Valve, Electronic Solenoid")</f>
        <v>Valve, Electronic Solenoid</v>
      </c>
      <c r="Z211" t="str">
        <f ca="1">IFERROR(__xludf.DUMMYFUNCTION("VLOOKUP($D94,IMPORTRANGE(""1zGeY54V42y3h6ga3LEauokEcjIAfHuNXKCYKLfLWtMI"",""'LC-2 BOM'!C2:AF900""),Y$1,FALSE)"),"Valve, Electronic Solenoid")</f>
        <v>Valve, Electronic Solenoid</v>
      </c>
      <c r="AA211" t="str">
        <f ca="1">IFERROR(__xludf.DUMMYFUNCTION("VLOOKUP($D94,IMPORTRANGE(""1zGeY54V42y3h6ga3LEauokEcjIAfHuNXKCYKLfLWtMI"",""'LC-2 BOM'!C2:AF900""),Y$1,FALSE)"),"Valve, Electronic Solenoid")</f>
        <v>Valve, Electronic Solenoid</v>
      </c>
      <c r="AB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C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D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E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F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G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H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I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J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K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L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M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N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O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P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Q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R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S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T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U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V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W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X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Y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Z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BA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</row>
    <row r="212" spans="1:53" ht="13" x14ac:dyDescent="0.15">
      <c r="A212" t="str">
        <f t="shared" si="21"/>
        <v>HVAC-FAR-PVL-Pos-106</v>
      </c>
      <c r="B212">
        <v>106</v>
      </c>
      <c r="C212" t="s">
        <v>540</v>
      </c>
      <c r="D212" t="s">
        <v>541</v>
      </c>
      <c r="E212" t="s">
        <v>395</v>
      </c>
      <c r="F212" t="s">
        <v>396</v>
      </c>
      <c r="G212" t="s">
        <v>110</v>
      </c>
      <c r="H212" t="s">
        <v>111</v>
      </c>
      <c r="I212" t="str">
        <f t="shared" ref="I212:I243" si="23">VLOOKUP(L212,InterfaceCards,2,FALSE)</f>
        <v>N1</v>
      </c>
      <c r="J212" t="str">
        <f>VLOOKUP(I212,'[1]REF - Interface Cards'!$F$2:$G$11,2,FALSE)</f>
        <v>CB2</v>
      </c>
      <c r="K212">
        <f t="shared" ref="K212:K243" si="24">VLOOKUP(L212,InterfaceCards,3,FALSE)</f>
        <v>2</v>
      </c>
      <c r="L212" t="s">
        <v>399</v>
      </c>
      <c r="M212">
        <v>6</v>
      </c>
      <c r="N212" t="s">
        <v>93</v>
      </c>
      <c r="O212" t="s">
        <v>211</v>
      </c>
      <c r="R212" t="s">
        <v>113</v>
      </c>
      <c r="S212" t="s">
        <v>114</v>
      </c>
      <c r="V212" t="b">
        <v>0</v>
      </c>
      <c r="W212" t="str">
        <f t="shared" si="22"/>
        <v>AI1:05</v>
      </c>
      <c r="X212" t="str">
        <f ca="1">IFERROR(__xludf.DUMMYFUNCTION("VLOOKUP($D119,IMPORTRANGE(""1F5N2lheBqU_ssv2fEg7XSiyl0_Jtf24RQubw3IWp7fc"",""'LC-2 BOM'!C2:AF1000""),X$1,FALSE)"),"05C360")</f>
        <v>05C360</v>
      </c>
      <c r="Y212" t="str">
        <f ca="1">IFERROR(__xludf.DUMMYFUNCTION("VLOOKUP($D362,IMPORTRANGE(""1F5N2lheBqU_ssv2fEg7XSiyl0_Jtf24RQubw3IWp7fc"",""'LC-2 BOM'!C2:AF900""),Y$1,FALSE)"),"Controller / Postion Feedback")</f>
        <v>Controller / Postion Feedback</v>
      </c>
      <c r="Z212" t="str">
        <f ca="1">IFERROR(__xludf.DUMMYFUNCTION("VLOOKUP($D362,IMPORTRANGE(""1F5N2lheBqU_ssv2fEg7XSiyl0_Jtf24RQubw3IWp7fc"",""'LC-2 BOM'!C2:AF900""),Y$1,FALSE)"),"Controller / Postion Feedback")</f>
        <v>Controller / Postion Feedback</v>
      </c>
      <c r="AA212" t="str">
        <f ca="1">IFERROR(__xludf.DUMMYFUNCTION("VLOOKUP($D362,IMPORTRANGE(""1F5N2lheBqU_ssv2fEg7XSiyl0_Jtf24RQubw3IWp7fc"",""'LC-2 BOM'!C2:AF900""),Y$1,FALSE)"),"Controller / Postion Feedback")</f>
        <v>Controller / Postion Feedback</v>
      </c>
      <c r="AB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C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D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E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F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G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H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I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J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K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L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M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N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O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P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Q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R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S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T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U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V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W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X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Y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Z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BA212" t="str">
        <f ca="1">IFERROR(__xludf.DUMMYFUNCTION("VLOOKUP($D362,IMPORTRANGE(""1F5N2lheBqU_ssv2fEg7XSiyl0_Jtf24RQubw3IWp7fc"",""'LC-2 BOM'!C2:AF1000""),AB$1,FALSE)"),"WFF LC-2 GN2 HVAC/ECS - MP-109")</f>
        <v>WFF LC-2 GN2 HVAC/ECS - MP-109</v>
      </c>
    </row>
    <row r="213" spans="1:53" ht="13" x14ac:dyDescent="0.15">
      <c r="A213" t="str">
        <f t="shared" si="21"/>
        <v>HVAC-FAR-PVL-Pos-98</v>
      </c>
      <c r="B213">
        <v>98</v>
      </c>
      <c r="C213" t="s">
        <v>540</v>
      </c>
      <c r="D213" t="s">
        <v>541</v>
      </c>
      <c r="E213" t="s">
        <v>395</v>
      </c>
      <c r="F213" t="s">
        <v>396</v>
      </c>
      <c r="G213" t="s">
        <v>110</v>
      </c>
      <c r="H213" t="s">
        <v>116</v>
      </c>
      <c r="I213" t="str">
        <f t="shared" si="23"/>
        <v>N1</v>
      </c>
      <c r="J213" t="str">
        <f>VLOOKUP(I213,'[1]REF - Interface Cards'!$F$2:$G$11,2,FALSE)</f>
        <v>CB2</v>
      </c>
      <c r="K213">
        <f t="shared" si="24"/>
        <v>6</v>
      </c>
      <c r="L213" t="s">
        <v>397</v>
      </c>
      <c r="M213">
        <v>6</v>
      </c>
      <c r="N213" t="s">
        <v>77</v>
      </c>
      <c r="O213" t="s">
        <v>211</v>
      </c>
      <c r="R213" t="s">
        <v>113</v>
      </c>
      <c r="S213" t="s">
        <v>114</v>
      </c>
      <c r="V213" t="b">
        <v>0</v>
      </c>
      <c r="W213" t="str">
        <f t="shared" si="22"/>
        <v>AO1:03</v>
      </c>
      <c r="X213" t="str">
        <f ca="1">IFERROR(__xludf.DUMMYFUNCTION("VLOOKUP($D119,IMPORTRANGE(""1F5N2lheBqU_ssv2fEg7XSiyl0_Jtf24RQubw3IWp7fc"",""'LC-2 BOM'!C2:AF1000""),X$1,FALSE)"),"05C360")</f>
        <v>05C360</v>
      </c>
      <c r="Y213" t="str">
        <f ca="1">IFERROR(__xludf.DUMMYFUNCTION("VLOOKUP($D392,IMPORTRANGE(""1F5N2lheBqU_ssv2fEg7XSiyl0_Jtf24RQubw3IWp7fc"",""'LC-2 BOM'!C2:AF900""),Y$1,FALSE)"),"Controller / Postion Feedback")</f>
        <v>Controller / Postion Feedback</v>
      </c>
      <c r="Z213" t="str">
        <f ca="1">IFERROR(__xludf.DUMMYFUNCTION("VLOOKUP($D392,IMPORTRANGE(""1F5N2lheBqU_ssv2fEg7XSiyl0_Jtf24RQubw3IWp7fc"",""'LC-2 BOM'!C2:AF900""),Y$1,FALSE)"),"Controller / Postion Feedback")</f>
        <v>Controller / Postion Feedback</v>
      </c>
      <c r="AA213" t="str">
        <f ca="1">IFERROR(__xludf.DUMMYFUNCTION("VLOOKUP($D392,IMPORTRANGE(""1F5N2lheBqU_ssv2fEg7XSiyl0_Jtf24RQubw3IWp7fc"",""'LC-2 BOM'!C2:AF900""),Y$1,FALSE)"),"Controller / Postion Feedback")</f>
        <v>Controller / Postion Feedback</v>
      </c>
      <c r="AB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C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D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E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F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G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H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I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J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K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L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M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N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O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P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Q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R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S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T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U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V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W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X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Y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Z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BA213" t="str">
        <f ca="1">IFERROR(__xludf.DUMMYFUNCTION("VLOOKUP($D392,IMPORTRANGE(""1F5N2lheBqU_ssv2fEg7XSiyl0_Jtf24RQubw3IWp7fc"",""'LC-2 BOM'!C2:AF1000""),AB$1,FALSE)"),"WFF LC-2 GN2 HVAC/ECS - MP-109")</f>
        <v>WFF LC-2 GN2 HVAC/ECS - MP-109</v>
      </c>
    </row>
    <row r="214" spans="1:53" ht="13" x14ac:dyDescent="0.15">
      <c r="A214" t="str">
        <f t="shared" si="21"/>
        <v>HVAC-IS2-PVL-Pos-99</v>
      </c>
      <c r="B214">
        <v>99</v>
      </c>
      <c r="C214" t="s">
        <v>542</v>
      </c>
      <c r="D214" t="s">
        <v>543</v>
      </c>
      <c r="E214" t="s">
        <v>395</v>
      </c>
      <c r="F214" t="s">
        <v>402</v>
      </c>
      <c r="G214" t="s">
        <v>110</v>
      </c>
      <c r="H214" t="s">
        <v>116</v>
      </c>
      <c r="I214" t="str">
        <f t="shared" si="23"/>
        <v>N1</v>
      </c>
      <c r="J214" t="str">
        <f>VLOOKUP(I214,'[1]REF - Interface Cards'!$F$2:$G$11,2,FALSE)</f>
        <v>CB2</v>
      </c>
      <c r="K214">
        <f t="shared" si="24"/>
        <v>6</v>
      </c>
      <c r="L214" t="s">
        <v>397</v>
      </c>
      <c r="M214">
        <v>8</v>
      </c>
      <c r="N214" t="s">
        <v>82</v>
      </c>
      <c r="O214" t="s">
        <v>211</v>
      </c>
      <c r="R214" t="s">
        <v>113</v>
      </c>
      <c r="S214" t="s">
        <v>114</v>
      </c>
      <c r="V214" t="b">
        <v>0</v>
      </c>
      <c r="W214" t="str">
        <f t="shared" si="22"/>
        <v>AO1:04</v>
      </c>
      <c r="X214" t="str">
        <f ca="1">IFERROR(__xludf.DUMMYFUNCTION("VLOOKUP($D119,IMPORTRANGE(""1F5N2lheBqU_ssv2fEg7XSiyl0_Jtf24RQubw3IWp7fc"",""'LC-2 BOM'!C2:AF1000""),X$1,FALSE)"),"05C360")</f>
        <v>05C360</v>
      </c>
      <c r="Y214" t="str">
        <f ca="1">IFERROR(__xludf.DUMMYFUNCTION("VLOOKUP($D393,IMPORTRANGE(""1F5N2lheBqU_ssv2fEg7XSiyl0_Jtf24RQubw3IWp7fc"",""'LC-2 BOM'!C2:AF900""),Y$1,FALSE)"),"Actuator")</f>
        <v>Actuator</v>
      </c>
      <c r="Z214" t="str">
        <f ca="1">IFERROR(__xludf.DUMMYFUNCTION("VLOOKUP($D393,IMPORTRANGE(""1F5N2lheBqU_ssv2fEg7XSiyl0_Jtf24RQubw3IWp7fc"",""'LC-2 BOM'!C2:AF900""),Y$1,FALSE)"),"Actuator")</f>
        <v>Actuator</v>
      </c>
      <c r="AA214" t="str">
        <f ca="1">IFERROR(__xludf.DUMMYFUNCTION("VLOOKUP($D393,IMPORTRANGE(""1F5N2lheBqU_ssv2fEg7XSiyl0_Jtf24RQubw3IWp7fc"",""'LC-2 BOM'!C2:AF900""),Y$1,FALSE)"),"Actuator")</f>
        <v>Actuator</v>
      </c>
      <c r="AB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C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D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E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F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G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H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I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J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K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L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M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N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O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P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Q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R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S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T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U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V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W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X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Y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Z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BA214" t="str">
        <f ca="1">IFERROR(__xludf.DUMMYFUNCTION("VLOOKUP($D393,IMPORTRANGE(""1F5N2lheBqU_ssv2fEg7XSiyl0_Jtf24RQubw3IWp7fc"",""'LC-2 BOM'!C2:AF1000""),AB$1,FALSE)"),"WFF LC-2 GN2 HVAC/ECS - MP-109")</f>
        <v>WFF LC-2 GN2 HVAC/ECS - MP-109</v>
      </c>
    </row>
    <row r="215" spans="1:53" ht="13" x14ac:dyDescent="0.15">
      <c r="A215" t="str">
        <f t="shared" si="21"/>
        <v>HVAC-IS2-PVL-Pos-107</v>
      </c>
      <c r="B215">
        <v>107</v>
      </c>
      <c r="C215" t="s">
        <v>542</v>
      </c>
      <c r="D215" t="s">
        <v>544</v>
      </c>
      <c r="E215" t="s">
        <v>395</v>
      </c>
      <c r="F215" t="s">
        <v>402</v>
      </c>
      <c r="G215" t="s">
        <v>110</v>
      </c>
      <c r="H215" t="s">
        <v>111</v>
      </c>
      <c r="I215" t="str">
        <f t="shared" si="23"/>
        <v>N1</v>
      </c>
      <c r="J215" t="str">
        <f>VLOOKUP(I215,'[1]REF - Interface Cards'!$F$2:$G$11,2,FALSE)</f>
        <v>CB2</v>
      </c>
      <c r="K215">
        <f t="shared" si="24"/>
        <v>2</v>
      </c>
      <c r="L215" t="s">
        <v>399</v>
      </c>
      <c r="M215">
        <v>7</v>
      </c>
      <c r="N215" t="s">
        <v>87</v>
      </c>
      <c r="O215" t="s">
        <v>211</v>
      </c>
      <c r="R215" t="s">
        <v>113</v>
      </c>
      <c r="S215" t="s">
        <v>114</v>
      </c>
      <c r="V215" t="b">
        <v>0</v>
      </c>
      <c r="W215" t="str">
        <f t="shared" si="22"/>
        <v>AI1:06</v>
      </c>
      <c r="X215" t="str">
        <f ca="1">IFERROR(__xludf.DUMMYFUNCTION("VLOOKUP($D119,IMPORTRANGE(""1F5N2lheBqU_ssv2fEg7XSiyl0_Jtf24RQubw3IWp7fc"",""'LC-2 BOM'!C2:AF1000""),X$1,FALSE)"),"05C360")</f>
        <v>05C360</v>
      </c>
      <c r="Y215" t="str">
        <f ca="1">IFERROR(__xludf.DUMMYFUNCTION("VLOOKUP($D363,IMPORTRANGE(""1F5N2lheBqU_ssv2fEg7XSiyl0_Jtf24RQubw3IWp7fc"",""'LC-2 BOM'!C2:AF900""),Y$1,FALSE)"),"Controller / Postion Feedback")</f>
        <v>Controller / Postion Feedback</v>
      </c>
      <c r="Z215" t="str">
        <f ca="1">IFERROR(__xludf.DUMMYFUNCTION("VLOOKUP($D363,IMPORTRANGE(""1F5N2lheBqU_ssv2fEg7XSiyl0_Jtf24RQubw3IWp7fc"",""'LC-2 BOM'!C2:AF900""),Y$1,FALSE)"),"Controller / Postion Feedback")</f>
        <v>Controller / Postion Feedback</v>
      </c>
      <c r="AA215" t="str">
        <f ca="1">IFERROR(__xludf.DUMMYFUNCTION("VLOOKUP($D363,IMPORTRANGE(""1F5N2lheBqU_ssv2fEg7XSiyl0_Jtf24RQubw3IWp7fc"",""'LC-2 BOM'!C2:AF900""),Y$1,FALSE)"),"Controller / Postion Feedback")</f>
        <v>Controller / Postion Feedback</v>
      </c>
      <c r="AB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C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D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E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F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G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H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I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J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K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L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M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N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O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P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Q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R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S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T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U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V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W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X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Y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Z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BA215" t="str">
        <f ca="1">IFERROR(__xludf.DUMMYFUNCTION("VLOOKUP($D363,IMPORTRANGE(""1F5N2lheBqU_ssv2fEg7XSiyl0_Jtf24RQubw3IWp7fc"",""'LC-2 BOM'!C2:AF1000""),AB$1,FALSE)"),"WFF LC-2 GN2 HVAC/ECS - MP-109")</f>
        <v>WFF LC-2 GN2 HVAC/ECS - MP-109</v>
      </c>
    </row>
    <row r="216" spans="1:53" ht="13" x14ac:dyDescent="0.15">
      <c r="A216" t="str">
        <f t="shared" si="21"/>
        <v>HVAC-IS1-PVL-Pos-100</v>
      </c>
      <c r="B216">
        <v>100</v>
      </c>
      <c r="C216" t="s">
        <v>545</v>
      </c>
      <c r="D216" t="s">
        <v>546</v>
      </c>
      <c r="E216" t="s">
        <v>395</v>
      </c>
      <c r="F216" t="s">
        <v>405</v>
      </c>
      <c r="G216" t="s">
        <v>110</v>
      </c>
      <c r="H216" t="s">
        <v>116</v>
      </c>
      <c r="I216" t="str">
        <f t="shared" si="23"/>
        <v>N1</v>
      </c>
      <c r="J216" t="str">
        <f>VLOOKUP(I216,'[1]REF - Interface Cards'!$F$2:$G$11,2,FALSE)</f>
        <v>CB2</v>
      </c>
      <c r="K216">
        <f t="shared" si="24"/>
        <v>6</v>
      </c>
      <c r="L216" t="s">
        <v>397</v>
      </c>
      <c r="M216">
        <v>10</v>
      </c>
      <c r="N216" t="s">
        <v>93</v>
      </c>
      <c r="O216" t="s">
        <v>211</v>
      </c>
      <c r="R216" t="s">
        <v>113</v>
      </c>
      <c r="S216" t="s">
        <v>114</v>
      </c>
      <c r="V216" t="b">
        <v>0</v>
      </c>
      <c r="W216" t="str">
        <f t="shared" si="22"/>
        <v>AO1:05</v>
      </c>
      <c r="X216" t="str">
        <f ca="1">IFERROR(__xludf.DUMMYFUNCTION("VLOOKUP($D119,IMPORTRANGE(""1F5N2lheBqU_ssv2fEg7XSiyl0_Jtf24RQubw3IWp7fc"",""'LC-2 BOM'!C2:AF1000""),X$1,FALSE)"),"05C360")</f>
        <v>05C360</v>
      </c>
      <c r="Y216" t="str">
        <f ca="1">IFERROR(__xludf.DUMMYFUNCTION("VLOOKUP($D394,IMPORTRANGE(""1F5N2lheBqU_ssv2fEg7XSiyl0_Jtf24RQubw3IWp7fc"",""'LC-2 BOM'!C2:AF900""),Y$1,FALSE)"),"Actuator")</f>
        <v>Actuator</v>
      </c>
      <c r="Z216" t="str">
        <f ca="1">IFERROR(__xludf.DUMMYFUNCTION("VLOOKUP($D394,IMPORTRANGE(""1F5N2lheBqU_ssv2fEg7XSiyl0_Jtf24RQubw3IWp7fc"",""'LC-2 BOM'!C2:AF900""),Y$1,FALSE)"),"Actuator")</f>
        <v>Actuator</v>
      </c>
      <c r="AA216" t="str">
        <f ca="1">IFERROR(__xludf.DUMMYFUNCTION("VLOOKUP($D394,IMPORTRANGE(""1F5N2lheBqU_ssv2fEg7XSiyl0_Jtf24RQubw3IWp7fc"",""'LC-2 BOM'!C2:AF900""),Y$1,FALSE)"),"Actuator")</f>
        <v>Actuator</v>
      </c>
      <c r="AB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C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D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E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F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G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H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I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J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K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L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M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N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O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P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Q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R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S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T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U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V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W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X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Y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Z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BA216" t="str">
        <f ca="1">IFERROR(__xludf.DUMMYFUNCTION("VLOOKUP($D394,IMPORTRANGE(""1F5N2lheBqU_ssv2fEg7XSiyl0_Jtf24RQubw3IWp7fc"",""'LC-2 BOM'!C2:AF1000""),AB$1,FALSE)"),"WFF LC-2 GN2 HVAC/ECS - MP-109")</f>
        <v>WFF LC-2 GN2 HVAC/ECS - MP-109</v>
      </c>
    </row>
    <row r="217" spans="1:53" ht="13" x14ac:dyDescent="0.15">
      <c r="A217" t="str">
        <f t="shared" si="21"/>
        <v>HVAC-IS1-PVL-Pos-108</v>
      </c>
      <c r="B217">
        <v>108</v>
      </c>
      <c r="C217" t="s">
        <v>545</v>
      </c>
      <c r="D217" t="s">
        <v>547</v>
      </c>
      <c r="E217" t="s">
        <v>395</v>
      </c>
      <c r="F217" t="s">
        <v>405</v>
      </c>
      <c r="G217" t="s">
        <v>110</v>
      </c>
      <c r="H217" t="s">
        <v>111</v>
      </c>
      <c r="I217" t="str">
        <f t="shared" si="23"/>
        <v>N1</v>
      </c>
      <c r="J217" t="str">
        <f>VLOOKUP(I217,'[1]REF - Interface Cards'!$F$2:$G$11,2,FALSE)</f>
        <v>CB2</v>
      </c>
      <c r="K217">
        <f t="shared" si="24"/>
        <v>2</v>
      </c>
      <c r="L217" t="s">
        <v>399</v>
      </c>
      <c r="M217">
        <v>8</v>
      </c>
      <c r="N217" t="s">
        <v>62</v>
      </c>
      <c r="O217" t="s">
        <v>211</v>
      </c>
      <c r="R217" t="s">
        <v>113</v>
      </c>
      <c r="S217" t="s">
        <v>114</v>
      </c>
      <c r="V217" t="b">
        <v>0</v>
      </c>
      <c r="W217" t="str">
        <f t="shared" si="22"/>
        <v>AI1:07</v>
      </c>
      <c r="X217" t="str">
        <f ca="1">IFERROR(__xludf.DUMMYFUNCTION("VLOOKUP($D119,IMPORTRANGE(""1F5N2lheBqU_ssv2fEg7XSiyl0_Jtf24RQubw3IWp7fc"",""'LC-2 BOM'!C2:AF1000""),X$1,FALSE)"),"05C360")</f>
        <v>05C360</v>
      </c>
      <c r="Y217" t="str">
        <f ca="1">IFERROR(__xludf.DUMMYFUNCTION("VLOOKUP($D364,IMPORTRANGE(""1F5N2lheBqU_ssv2fEg7XSiyl0_Jtf24RQubw3IWp7fc"",""'LC-2 BOM'!C2:AF900""),Y$1,FALSE)"),"Controller / Postion Feedback")</f>
        <v>Controller / Postion Feedback</v>
      </c>
      <c r="Z217" t="str">
        <f ca="1">IFERROR(__xludf.DUMMYFUNCTION("VLOOKUP($D364,IMPORTRANGE(""1F5N2lheBqU_ssv2fEg7XSiyl0_Jtf24RQubw3IWp7fc"",""'LC-2 BOM'!C2:AF900""),Y$1,FALSE)"),"Controller / Postion Feedback")</f>
        <v>Controller / Postion Feedback</v>
      </c>
      <c r="AA217" t="str">
        <f ca="1">IFERROR(__xludf.DUMMYFUNCTION("VLOOKUP($D364,IMPORTRANGE(""1F5N2lheBqU_ssv2fEg7XSiyl0_Jtf24RQubw3IWp7fc"",""'LC-2 BOM'!C2:AF900""),Y$1,FALSE)"),"Controller / Postion Feedback")</f>
        <v>Controller / Postion Feedback</v>
      </c>
      <c r="AB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C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D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E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F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G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H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I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J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K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L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M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N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O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P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Q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R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S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T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U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V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W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X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Y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Z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BA217" t="str">
        <f ca="1">IFERROR(__xludf.DUMMYFUNCTION("VLOOKUP($D364,IMPORTRANGE(""1F5N2lheBqU_ssv2fEg7XSiyl0_Jtf24RQubw3IWp7fc"",""'LC-2 BOM'!C2:AF1000""),AB$1,FALSE)"),"WFF LC-2 GN2 HVAC/ECS - MP-109")</f>
        <v>WFF LC-2 GN2 HVAC/ECS - MP-109</v>
      </c>
    </row>
    <row r="218" spans="1:53" ht="13" x14ac:dyDescent="0.15">
      <c r="A218" t="str">
        <f t="shared" si="21"/>
        <v>HVAC-PP-PVL-Pos-101</v>
      </c>
      <c r="B218">
        <v>101</v>
      </c>
      <c r="C218" t="s">
        <v>548</v>
      </c>
      <c r="D218" t="s">
        <v>549</v>
      </c>
      <c r="E218" t="s">
        <v>395</v>
      </c>
      <c r="F218" t="s">
        <v>409</v>
      </c>
      <c r="G218" t="s">
        <v>110</v>
      </c>
      <c r="H218" t="s">
        <v>116</v>
      </c>
      <c r="I218" t="str">
        <f t="shared" si="23"/>
        <v>N1</v>
      </c>
      <c r="J218" t="str">
        <f>VLOOKUP(I218,'[1]REF - Interface Cards'!$F$2:$G$11,2,FALSE)</f>
        <v>CB2</v>
      </c>
      <c r="K218">
        <f t="shared" si="24"/>
        <v>6</v>
      </c>
      <c r="L218" t="s">
        <v>397</v>
      </c>
      <c r="M218">
        <v>12</v>
      </c>
      <c r="N218" t="s">
        <v>87</v>
      </c>
      <c r="O218" t="s">
        <v>211</v>
      </c>
      <c r="R218" t="s">
        <v>113</v>
      </c>
      <c r="S218" t="s">
        <v>114</v>
      </c>
      <c r="V218" t="b">
        <v>0</v>
      </c>
      <c r="W218" t="str">
        <f t="shared" si="22"/>
        <v>AO1:06</v>
      </c>
      <c r="X218" t="str">
        <f ca="1">IFERROR(__xludf.DUMMYFUNCTION("VLOOKUP($D119,IMPORTRANGE(""1F5N2lheBqU_ssv2fEg7XSiyl0_Jtf24RQubw3IWp7fc"",""'LC-2 BOM'!C2:AF1000""),X$1,FALSE)"),"05C360")</f>
        <v>05C360</v>
      </c>
      <c r="Y218" t="str">
        <f ca="1">IFERROR(__xludf.DUMMYFUNCTION("VLOOKUP($D395,IMPORTRANGE(""1F5N2lheBqU_ssv2fEg7XSiyl0_Jtf24RQubw3IWp7fc"",""'LC-2 BOM'!C2:AF900""),Y$1,FALSE)"),"Actuator")</f>
        <v>Actuator</v>
      </c>
      <c r="Z218" t="str">
        <f ca="1">IFERROR(__xludf.DUMMYFUNCTION("VLOOKUP($D395,IMPORTRANGE(""1F5N2lheBqU_ssv2fEg7XSiyl0_Jtf24RQubw3IWp7fc"",""'LC-2 BOM'!C2:AF900""),Y$1,FALSE)"),"Actuator")</f>
        <v>Actuator</v>
      </c>
      <c r="AA218" t="str">
        <f ca="1">IFERROR(__xludf.DUMMYFUNCTION("VLOOKUP($D395,IMPORTRANGE(""1F5N2lheBqU_ssv2fEg7XSiyl0_Jtf24RQubw3IWp7fc"",""'LC-2 BOM'!C2:AF900""),Y$1,FALSE)"),"Actuator")</f>
        <v>Actuator</v>
      </c>
      <c r="AB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C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D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E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F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G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H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I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J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K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L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M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N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O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P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Q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R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S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T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U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V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W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X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Y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Z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BA218" t="str">
        <f ca="1">IFERROR(__xludf.DUMMYFUNCTION("VLOOKUP($D395,IMPORTRANGE(""1F5N2lheBqU_ssv2fEg7XSiyl0_Jtf24RQubw3IWp7fc"",""'LC-2 BOM'!C2:AF1000""),AB$1,FALSE)"),"WFF LC-2 GN2 HVAC/ECS - MP-109")</f>
        <v>WFF LC-2 GN2 HVAC/ECS - MP-109</v>
      </c>
    </row>
    <row r="219" spans="1:53" ht="13" x14ac:dyDescent="0.15">
      <c r="A219" t="str">
        <f t="shared" si="21"/>
        <v>HVAC-PP-PVL-Pos-109</v>
      </c>
      <c r="B219">
        <v>109</v>
      </c>
      <c r="C219" t="s">
        <v>548</v>
      </c>
      <c r="D219" t="s">
        <v>550</v>
      </c>
      <c r="E219" t="s">
        <v>395</v>
      </c>
      <c r="F219" t="s">
        <v>409</v>
      </c>
      <c r="G219" t="s">
        <v>110</v>
      </c>
      <c r="H219" t="s">
        <v>111</v>
      </c>
      <c r="I219" t="str">
        <f t="shared" si="23"/>
        <v>N1</v>
      </c>
      <c r="J219" t="str">
        <f>VLOOKUP(I219,'[1]REF - Interface Cards'!$F$2:$G$11,2,FALSE)</f>
        <v>CB2</v>
      </c>
      <c r="K219">
        <f t="shared" si="24"/>
        <v>2</v>
      </c>
      <c r="L219" t="s">
        <v>399</v>
      </c>
      <c r="M219">
        <v>11</v>
      </c>
      <c r="N219" t="s">
        <v>97</v>
      </c>
      <c r="O219" t="s">
        <v>211</v>
      </c>
      <c r="R219" t="s">
        <v>113</v>
      </c>
      <c r="S219" t="s">
        <v>114</v>
      </c>
      <c r="V219" t="b">
        <v>0</v>
      </c>
      <c r="W219" t="str">
        <f t="shared" si="22"/>
        <v>AI1:08</v>
      </c>
      <c r="X219" t="str">
        <f ca="1">IFERROR(__xludf.DUMMYFUNCTION("VLOOKUP($D119,IMPORTRANGE(""1F5N2lheBqU_ssv2fEg7XSiyl0_Jtf24RQubw3IWp7fc"",""'LC-2 BOM'!C2:AF1000""),X$1,FALSE)"),"05C360")</f>
        <v>05C360</v>
      </c>
      <c r="Y219" t="str">
        <f ca="1">IFERROR(__xludf.DUMMYFUNCTION("VLOOKUP($D365,IMPORTRANGE(""1zGeY54V42y3h6ga3LEauokEcjIAfHuNXKCYKLfLWtMI"",""'LC-2 BOM'!C2:AF900""),Y$1,FALSE)"),"Controller / Postion Feedback")</f>
        <v>Controller / Postion Feedback</v>
      </c>
      <c r="Z219" t="str">
        <f ca="1">IFERROR(__xludf.DUMMYFUNCTION("VLOOKUP($D365,IMPORTRANGE(""1zGeY54V42y3h6ga3LEauokEcjIAfHuNXKCYKLfLWtMI"",""'LC-2 BOM'!C2:AF900""),Y$1,FALSE)"),"Controller / Postion Feedback")</f>
        <v>Controller / Postion Feedback</v>
      </c>
      <c r="AA219" t="str">
        <f ca="1">IFERROR(__xludf.DUMMYFUNCTION("VLOOKUP($D365,IMPORTRANGE(""1zGeY54V42y3h6ga3LEauokEcjIAfHuNXKCYKLfLWtMI"",""'LC-2 BOM'!C2:AF900""),Y$1,FALSE)"),"Controller / Postion Feedback")</f>
        <v>Controller / Postion Feedback</v>
      </c>
      <c r="AB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C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D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E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F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G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H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I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J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K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L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M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N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O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P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Q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R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S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T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U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V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W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X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Y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Z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BA219" t="str">
        <f ca="1">IFERROR(__xludf.DUMMYFUNCTION("VLOOKUP($D365,IMPORTRANGE(""1F5N2lheBqU_ssv2fEg7XSiyl0_Jtf24RQubw3IWp7fc"",""'LC-2 BOM'!C2:AF1000""),AB$1,FALSE)"),"WFF LC-2 GN2 HVAC/ECS - MP-109")</f>
        <v>WFF LC-2 GN2 HVAC/ECS - MP-109</v>
      </c>
    </row>
    <row r="220" spans="1:53" ht="13" x14ac:dyDescent="0.15">
      <c r="A220" t="str">
        <f t="shared" si="21"/>
        <v>PRG-LX1-SLD-B-580</v>
      </c>
      <c r="B220">
        <v>580</v>
      </c>
      <c r="C220" t="s">
        <v>551</v>
      </c>
      <c r="D220" t="s">
        <v>552</v>
      </c>
      <c r="E220" t="s">
        <v>536</v>
      </c>
      <c r="F220" t="s">
        <v>553</v>
      </c>
      <c r="G220" t="s">
        <v>521</v>
      </c>
      <c r="H220" t="s">
        <v>66</v>
      </c>
      <c r="I220" t="str">
        <f t="shared" si="23"/>
        <v>C1</v>
      </c>
      <c r="J220" t="str">
        <f>VLOOKUP(I220,'[1]REF - Interface Cards'!$F$2:$G$11,2,FALSE)</f>
        <v>CB1</v>
      </c>
      <c r="K220">
        <f t="shared" si="24"/>
        <v>5</v>
      </c>
      <c r="L220" t="s">
        <v>204</v>
      </c>
      <c r="M220">
        <v>30</v>
      </c>
      <c r="N220" t="s">
        <v>554</v>
      </c>
      <c r="O220" t="s">
        <v>211</v>
      </c>
      <c r="P220" t="s">
        <v>277</v>
      </c>
      <c r="Q220" t="s">
        <v>456</v>
      </c>
      <c r="R220" t="s">
        <v>69</v>
      </c>
      <c r="S220" t="s">
        <v>60</v>
      </c>
      <c r="V220" t="b">
        <v>0</v>
      </c>
      <c r="W220" t="str">
        <f t="shared" si="22"/>
        <v>DIO1:DO8</v>
      </c>
      <c r="X220" t="str">
        <f ca="1">IFERROR(__xludf.DUMMYFUNCTION("VLOOKUP($D119,IMPORTRANGE(""1F5N2lheBqU_ssv2fEg7XSiyl0_Jtf24RQubw3IWp7fc"",""'LC-2 BOM'!C2:AF1000""),X$1,FALSE)"),"05C360")</f>
        <v>05C360</v>
      </c>
      <c r="Y220" t="str">
        <f ca="1">IFERROR(__xludf.DUMMYFUNCTION("VLOOKUP($D119,IMPORTRANGE(""1F5N2lheBqU_ssv2fEg7XSiyl0_Jtf24RQubw3IWp7fc"",""'LC-2 BOM'!C2:AF900""),Y$1,FALSE)"),"Valve, Electronic Solenoid")</f>
        <v>Valve, Electronic Solenoid</v>
      </c>
      <c r="Z220" t="str">
        <f ca="1">IFERROR(__xludf.DUMMYFUNCTION("VLOOKUP($D119,IMPORTRANGE(""1F5N2lheBqU_ssv2fEg7XSiyl0_Jtf24RQubw3IWp7fc"",""'LC-2 BOM'!C2:AF900""),Y$1,FALSE)"),"Valve, Electronic Solenoid")</f>
        <v>Valve, Electronic Solenoid</v>
      </c>
      <c r="AA220" t="str">
        <f ca="1">IFERROR(__xludf.DUMMYFUNCTION("VLOOKUP($D119,IMPORTRANGE(""1F5N2lheBqU_ssv2fEg7XSiyl0_Jtf24RQubw3IWp7fc"",""'LC-2 BOM'!C2:AF900""),Y$1,FALSE)"),"Valve, Electronic Solenoid")</f>
        <v>Valve, Electronic Solenoid</v>
      </c>
      <c r="AB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C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D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E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F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G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H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I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J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K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L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M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N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O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P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Q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R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S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T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U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V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W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X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Y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Z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BA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</row>
    <row r="221" spans="1:53" ht="13" x14ac:dyDescent="0.15">
      <c r="A221" t="str">
        <f t="shared" si="21"/>
        <v>PRG-LX1-SLD-B-581</v>
      </c>
      <c r="B221">
        <v>581</v>
      </c>
      <c r="C221" t="s">
        <v>551</v>
      </c>
      <c r="D221" t="s">
        <v>555</v>
      </c>
      <c r="E221" t="s">
        <v>536</v>
      </c>
      <c r="F221" t="s">
        <v>553</v>
      </c>
      <c r="G221" t="s">
        <v>521</v>
      </c>
      <c r="H221" t="s">
        <v>66</v>
      </c>
      <c r="I221" t="str">
        <f t="shared" si="23"/>
        <v>C1</v>
      </c>
      <c r="J221" t="str">
        <f>VLOOKUP(I221,'[1]REF - Interface Cards'!$F$2:$G$11,2,FALSE)</f>
        <v>CB1</v>
      </c>
      <c r="K221">
        <f t="shared" si="24"/>
        <v>5</v>
      </c>
      <c r="L221" t="s">
        <v>204</v>
      </c>
      <c r="M221">
        <v>31</v>
      </c>
      <c r="N221" t="s">
        <v>556</v>
      </c>
      <c r="O221" t="s">
        <v>211</v>
      </c>
      <c r="P221" t="s">
        <v>277</v>
      </c>
      <c r="Q221" t="s">
        <v>456</v>
      </c>
      <c r="R221" t="s">
        <v>69</v>
      </c>
      <c r="S221" t="s">
        <v>60</v>
      </c>
      <c r="V221" t="b">
        <v>0</v>
      </c>
      <c r="W221" t="str">
        <f t="shared" si="22"/>
        <v>DIO1:DO9</v>
      </c>
      <c r="X221" t="str">
        <f ca="1">IFERROR(__xludf.DUMMYFUNCTION("VLOOKUP($D119,IMPORTRANGE(""1F5N2lheBqU_ssv2fEg7XSiyl0_Jtf24RQubw3IWp7fc"",""'LC-2 BOM'!C2:AF1000""),X$1,FALSE)"),"05C360")</f>
        <v>05C360</v>
      </c>
      <c r="Y221" t="str">
        <f ca="1">IFERROR(__xludf.DUMMYFUNCTION("VLOOKUP($D120,IMPORTRANGE(""1F5N2lheBqU_ssv2fEg7XSiyl0_Jtf24RQubw3IWp7fc"",""'LC-2 BOM'!C2:AF900""),Y$1,FALSE)"),"Blanking Plug")</f>
        <v>Blanking Plug</v>
      </c>
      <c r="Z221" t="str">
        <f ca="1">IFERROR(__xludf.DUMMYFUNCTION("VLOOKUP($D120,IMPORTRANGE(""1F5N2lheBqU_ssv2fEg7XSiyl0_Jtf24RQubw3IWp7fc"",""'LC-2 BOM'!C2:AF900""),Y$1,FALSE)"),"Blanking Plug")</f>
        <v>Blanking Plug</v>
      </c>
      <c r="AA221" t="str">
        <f ca="1">IFERROR(__xludf.DUMMYFUNCTION("VLOOKUP($D120,IMPORTRANGE(""1F5N2lheBqU_ssv2fEg7XSiyl0_Jtf24RQubw3IWp7fc"",""'LC-2 BOM'!C2:AF900""),Y$1,FALSE)"),"Blanking Plug")</f>
        <v>Blanking Plug</v>
      </c>
      <c r="AB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C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D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E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F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G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H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I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J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K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L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M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N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O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P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Q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R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S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T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U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V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W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X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Y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Z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BA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</row>
    <row r="222" spans="1:53" ht="13" x14ac:dyDescent="0.15">
      <c r="A222" t="str">
        <f t="shared" si="21"/>
        <v>PRG-LX1-SLD-B-582</v>
      </c>
      <c r="B222">
        <v>582</v>
      </c>
      <c r="C222" t="s">
        <v>551</v>
      </c>
      <c r="D222" t="s">
        <v>557</v>
      </c>
      <c r="E222" t="s">
        <v>536</v>
      </c>
      <c r="F222" t="s">
        <v>553</v>
      </c>
      <c r="G222" t="s">
        <v>521</v>
      </c>
      <c r="H222" t="s">
        <v>66</v>
      </c>
      <c r="I222" t="str">
        <f t="shared" si="23"/>
        <v>C1</v>
      </c>
      <c r="J222" t="str">
        <f>VLOOKUP(I222,'[1]REF - Interface Cards'!$F$2:$G$11,2,FALSE)</f>
        <v>CB1</v>
      </c>
      <c r="K222">
        <f t="shared" si="24"/>
        <v>5</v>
      </c>
      <c r="L222" t="s">
        <v>204</v>
      </c>
      <c r="M222">
        <v>32</v>
      </c>
      <c r="N222" t="s">
        <v>558</v>
      </c>
      <c r="O222" t="s">
        <v>211</v>
      </c>
      <c r="P222" t="s">
        <v>277</v>
      </c>
      <c r="Q222" t="s">
        <v>456</v>
      </c>
      <c r="R222" t="s">
        <v>69</v>
      </c>
      <c r="S222" t="s">
        <v>60</v>
      </c>
      <c r="V222" t="b">
        <v>0</v>
      </c>
      <c r="W222" t="str">
        <f t="shared" si="22"/>
        <v>DIO1:DO10</v>
      </c>
      <c r="X222" t="str">
        <f ca="1">IFERROR(__xludf.DUMMYFUNCTION("VLOOKUP($D4,IMPORTRANGE(""1F5N2lheBqU_ssv2fEg7XSiyl0_Jtf24RQubw3IWp7fc"",""'LC-2 BOM'!C2:AF1000""),X$1,FALSE)"),"S13.2")</f>
        <v>S13.2</v>
      </c>
      <c r="Y222" t="str">
        <f ca="1">IFERROR(__xludf.DUMMYFUNCTION("VLOOKUP($D107,IMPORTRANGE(""1F5N2lheBqU_ssv2fEg7XSiyl0_Jtf24RQubw3IWp7fc"",""'LC-2 BOM'!C2:AF900""),Y$1,FALSE)"),"Blanking Plug")</f>
        <v>Blanking Plug</v>
      </c>
      <c r="Z222" t="str">
        <f ca="1">IFERROR(__xludf.DUMMYFUNCTION("VLOOKUP($D107,IMPORTRANGE(""1F5N2lheBqU_ssv2fEg7XSiyl0_Jtf24RQubw3IWp7fc"",""'LC-2 BOM'!C2:AF900""),Y$1,FALSE)"),"Blanking Plug")</f>
        <v>Blanking Plug</v>
      </c>
      <c r="AA222" t="str">
        <f ca="1">IFERROR(__xludf.DUMMYFUNCTION("VLOOKUP($D107,IMPORTRANGE(""1F5N2lheBqU_ssv2fEg7XSiyl0_Jtf24RQubw3IWp7fc"",""'LC-2 BOM'!C2:AF900""),Y$1,FALSE)"),"Blanking Plug")</f>
        <v>Blanking Plug</v>
      </c>
      <c r="AB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C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D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E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F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G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H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I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J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K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L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M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N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O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P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Q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R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S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T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U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V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W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X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Y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Z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BA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</row>
    <row r="223" spans="1:53" ht="13" x14ac:dyDescent="0.15">
      <c r="A223" t="str">
        <f t="shared" si="21"/>
        <v>PRG-ECP-SLD-B-583</v>
      </c>
      <c r="B223">
        <v>583</v>
      </c>
      <c r="C223" t="s">
        <v>551</v>
      </c>
      <c r="D223" t="s">
        <v>559</v>
      </c>
      <c r="E223" t="s">
        <v>536</v>
      </c>
      <c r="F223" t="s">
        <v>560</v>
      </c>
      <c r="G223" t="s">
        <v>521</v>
      </c>
      <c r="H223" t="s">
        <v>66</v>
      </c>
      <c r="I223" t="str">
        <f t="shared" si="23"/>
        <v>C1</v>
      </c>
      <c r="J223" t="str">
        <f>VLOOKUP(I223,'[1]REF - Interface Cards'!$F$2:$G$11,2,FALSE)</f>
        <v>CB1</v>
      </c>
      <c r="K223">
        <f t="shared" si="24"/>
        <v>5</v>
      </c>
      <c r="L223" t="s">
        <v>204</v>
      </c>
      <c r="M223">
        <v>33</v>
      </c>
      <c r="N223" t="s">
        <v>561</v>
      </c>
      <c r="O223" t="s">
        <v>211</v>
      </c>
      <c r="P223" t="s">
        <v>277</v>
      </c>
      <c r="Q223" t="s">
        <v>456</v>
      </c>
      <c r="R223" t="s">
        <v>69</v>
      </c>
      <c r="S223" t="s">
        <v>60</v>
      </c>
      <c r="V223" t="b">
        <v>0</v>
      </c>
      <c r="W223" t="str">
        <f t="shared" si="22"/>
        <v>DIO1:DO11</v>
      </c>
      <c r="X223" t="str">
        <f ca="1">IFERROR(__xludf.DUMMYFUNCTION("VLOOKUP($D4,IMPORTRANGE(""1F5N2lheBqU_ssv2fEg7XSiyl0_Jtf24RQubw3IWp7fc"",""'LC-2 BOM'!C2:AF1000""),X$1,FALSE)"),"S13.2")</f>
        <v>S13.2</v>
      </c>
      <c r="Y223" t="str">
        <f ca="1">IFERROR(__xludf.DUMMYFUNCTION("VLOOKUP($D108,IMPORTRANGE(""1F5N2lheBqU_ssv2fEg7XSiyl0_Jtf24RQubw3IWp7fc"",""'LC-2 BOM'!C2:AF900""),Y$1,FALSE)"),"Valve, Electronic Solenoid")</f>
        <v>Valve, Electronic Solenoid</v>
      </c>
      <c r="Z223" t="str">
        <f ca="1">IFERROR(__xludf.DUMMYFUNCTION("VLOOKUP($D108,IMPORTRANGE(""1F5N2lheBqU_ssv2fEg7XSiyl0_Jtf24RQubw3IWp7fc"",""'LC-2 BOM'!C2:AF900""),Y$1,FALSE)"),"Valve, Electronic Solenoid")</f>
        <v>Valve, Electronic Solenoid</v>
      </c>
      <c r="AA223" t="str">
        <f ca="1">IFERROR(__xludf.DUMMYFUNCTION("VLOOKUP($D108,IMPORTRANGE(""1F5N2lheBqU_ssv2fEg7XSiyl0_Jtf24RQubw3IWp7fc"",""'LC-2 BOM'!C2:AF900""),Y$1,FALSE)"),"Valve, Electronic Solenoid")</f>
        <v>Valve, Electronic Solenoid</v>
      </c>
      <c r="AB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C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D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E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F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G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H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I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J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K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L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M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N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O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P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Q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R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S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T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U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V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W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X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Y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Z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BA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</row>
    <row r="224" spans="1:53" ht="13" x14ac:dyDescent="0.15">
      <c r="A224" t="str">
        <f t="shared" si="21"/>
        <v>LOX-LG-DVL-B-544</v>
      </c>
      <c r="B224">
        <v>544</v>
      </c>
      <c r="C224" t="s">
        <v>562</v>
      </c>
      <c r="D224" t="s">
        <v>563</v>
      </c>
      <c r="E224" t="s">
        <v>148</v>
      </c>
      <c r="F224" t="s">
        <v>297</v>
      </c>
      <c r="G224" t="s">
        <v>65</v>
      </c>
      <c r="H224" t="s">
        <v>66</v>
      </c>
      <c r="I224" t="str">
        <f t="shared" si="23"/>
        <v>C2</v>
      </c>
      <c r="J224" t="str">
        <f>VLOOKUP(I224,'[1]REF - Interface Cards'!$F$2:$G$11,2,FALSE)</f>
        <v>CB8</v>
      </c>
      <c r="K224">
        <f t="shared" si="24"/>
        <v>4</v>
      </c>
      <c r="L224" t="s">
        <v>150</v>
      </c>
      <c r="M224">
        <v>25</v>
      </c>
      <c r="N224">
        <v>21</v>
      </c>
      <c r="O224" t="s">
        <v>151</v>
      </c>
      <c r="P224" t="s">
        <v>151</v>
      </c>
      <c r="Q224" t="s">
        <v>292</v>
      </c>
      <c r="R224" t="s">
        <v>69</v>
      </c>
      <c r="S224" t="s">
        <v>60</v>
      </c>
      <c r="V224" t="b">
        <v>0</v>
      </c>
      <c r="W224" t="str">
        <f t="shared" si="22"/>
        <v>DO7:21</v>
      </c>
      <c r="X224" t="str">
        <f ca="1">IFERROR(__xludf.DUMMYFUNCTION("VLOOKUP($D119,IMPORTRANGE(""1F5N2lheBqU_ssv2fEg7XSiyl0_Jtf24RQubw3IWp7fc"",""'LC-2 BOM'!C2:AF1000""),X$1,FALSE)"),"05C360")</f>
        <v>05C360</v>
      </c>
      <c r="Y224" t="str">
        <f ca="1">IFERROR(__xludf.DUMMYFUNCTION("VLOOKUP($D232,IMPORTRANGE(""1zGeY54V42y3h6ga3LEauokEcjIAfHuNXKCYKLfLWtMI"",""'LC-2 BOM'!C2:AF900""),Y$1,FALSE)"),"Valve, Electronic Solenoid")</f>
        <v>Valve, Electronic Solenoid</v>
      </c>
      <c r="Z224" t="str">
        <f ca="1">IFERROR(__xludf.DUMMYFUNCTION("VLOOKUP($D232,IMPORTRANGE(""1zGeY54V42y3h6ga3LEauokEcjIAfHuNXKCYKLfLWtMI"",""'LC-2 BOM'!C2:AF900""),Y$1,FALSE)"),"Valve, Electronic Solenoid")</f>
        <v>Valve, Electronic Solenoid</v>
      </c>
      <c r="AA224" t="str">
        <f ca="1">IFERROR(__xludf.DUMMYFUNCTION("VLOOKUP($D232,IMPORTRANGE(""1zGeY54V42y3h6ga3LEauokEcjIAfHuNXKCYKLfLWtMI"",""'LC-2 BOM'!C2:AF900""),Y$1,FALSE)"),"Valve, Electronic Solenoid")</f>
        <v>Valve, Electronic Solenoid</v>
      </c>
      <c r="AB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C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D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E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F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G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H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I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J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K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L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M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N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O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P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Q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R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S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T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U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V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W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X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Y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Z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BA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</row>
    <row r="225" spans="1:53" ht="13" x14ac:dyDescent="0.15">
      <c r="A225" t="str">
        <f t="shared" si="21"/>
        <v>PRG-FS1-SLD-B-584</v>
      </c>
      <c r="B225">
        <v>584</v>
      </c>
      <c r="C225" t="s">
        <v>551</v>
      </c>
      <c r="D225" t="s">
        <v>564</v>
      </c>
      <c r="E225" t="s">
        <v>536</v>
      </c>
      <c r="F225" t="s">
        <v>565</v>
      </c>
      <c r="G225" t="s">
        <v>521</v>
      </c>
      <c r="H225" t="s">
        <v>66</v>
      </c>
      <c r="I225" t="str">
        <f t="shared" si="23"/>
        <v>C1</v>
      </c>
      <c r="J225" t="str">
        <f>VLOOKUP(I225,'[1]REF - Interface Cards'!$F$2:$G$11,2,FALSE)</f>
        <v>CB1</v>
      </c>
      <c r="K225">
        <f t="shared" si="24"/>
        <v>5</v>
      </c>
      <c r="L225" t="s">
        <v>204</v>
      </c>
      <c r="M225">
        <v>34</v>
      </c>
      <c r="N225" t="s">
        <v>566</v>
      </c>
      <c r="O225" t="s">
        <v>211</v>
      </c>
      <c r="P225" t="s">
        <v>277</v>
      </c>
      <c r="Q225" t="s">
        <v>456</v>
      </c>
      <c r="R225" t="s">
        <v>69</v>
      </c>
      <c r="S225" t="s">
        <v>60</v>
      </c>
      <c r="V225" t="b">
        <v>0</v>
      </c>
      <c r="W225" t="str">
        <f t="shared" si="22"/>
        <v>DIO1:DO12</v>
      </c>
      <c r="X225" t="str">
        <f ca="1">IFERROR(__xludf.DUMMYFUNCTION("VLOOKUP($D4,IMPORTRANGE(""1F5N2lheBqU_ssv2fEg7XSiyl0_Jtf24RQubw3IWp7fc"",""'LC-2 BOM'!C2:AF1000""),X$1,FALSE)"),"S13.2")</f>
        <v>S13.2</v>
      </c>
      <c r="Y225" t="str">
        <f ca="1">IFERROR(__xludf.DUMMYFUNCTION("VLOOKUP($D109,IMPORTRANGE(""1F5N2lheBqU_ssv2fEg7XSiyl0_Jtf24RQubw3IWp7fc"",""'LC-2 BOM'!C2:AF900""),Y$1,FALSE)"),"Blanking Plug")</f>
        <v>Blanking Plug</v>
      </c>
      <c r="Z225" t="str">
        <f ca="1">IFERROR(__xludf.DUMMYFUNCTION("VLOOKUP($D109,IMPORTRANGE(""1F5N2lheBqU_ssv2fEg7XSiyl0_Jtf24RQubw3IWp7fc"",""'LC-2 BOM'!C2:AF900""),Y$1,FALSE)"),"Blanking Plug")</f>
        <v>Blanking Plug</v>
      </c>
      <c r="AA225" t="str">
        <f ca="1">IFERROR(__xludf.DUMMYFUNCTION("VLOOKUP($D109,IMPORTRANGE(""1F5N2lheBqU_ssv2fEg7XSiyl0_Jtf24RQubw3IWp7fc"",""'LC-2 BOM'!C2:AF900""),Y$1,FALSE)"),"Blanking Plug")</f>
        <v>Blanking Plug</v>
      </c>
      <c r="AB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C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D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E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F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G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H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I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J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K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L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M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N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O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P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Q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R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S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T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U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V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W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X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Y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Z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BA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</row>
    <row r="226" spans="1:53" ht="13" x14ac:dyDescent="0.15">
      <c r="A226" t="str">
        <f t="shared" si="21"/>
        <v>KTP-S1-DVL-B-569</v>
      </c>
      <c r="B226">
        <v>569</v>
      </c>
      <c r="C226" t="s">
        <v>567</v>
      </c>
      <c r="D226" t="s">
        <v>568</v>
      </c>
      <c r="E226" t="s">
        <v>494</v>
      </c>
      <c r="F226" t="s">
        <v>516</v>
      </c>
      <c r="G226" t="s">
        <v>65</v>
      </c>
      <c r="H226" t="s">
        <v>66</v>
      </c>
      <c r="I226" t="str">
        <f t="shared" si="23"/>
        <v>C1</v>
      </c>
      <c r="J226" t="str">
        <f>VLOOKUP(I226,'[1]REF - Interface Cards'!$F$2:$G$11,2,FALSE)</f>
        <v>CB1</v>
      </c>
      <c r="K226">
        <f t="shared" si="24"/>
        <v>3</v>
      </c>
      <c r="L226" t="s">
        <v>201</v>
      </c>
      <c r="M226">
        <v>34</v>
      </c>
      <c r="N226">
        <v>28</v>
      </c>
      <c r="O226" t="s">
        <v>211</v>
      </c>
      <c r="Q226" t="s">
        <v>217</v>
      </c>
      <c r="R226" t="s">
        <v>69</v>
      </c>
      <c r="S226" t="s">
        <v>60</v>
      </c>
      <c r="V226" t="b">
        <v>0</v>
      </c>
      <c r="W226" t="str">
        <f t="shared" si="22"/>
        <v>DO3:28</v>
      </c>
      <c r="X226" t="str">
        <f ca="1">IFERROR(__xludf.DUMMYFUNCTION("VLOOKUP($D4,IMPORTRANGE(""1F5N2lheBqU_ssv2fEg7XSiyl0_Jtf24RQubw3IWp7fc"",""'LC-2 BOM'!C2:AF1000""),X$1,FALSE)"),"S13.2")</f>
        <v>S13.2</v>
      </c>
      <c r="Y226" t="str">
        <f ca="1">IFERROR(__xludf.DUMMYFUNCTION("VLOOKUP($D76,IMPORTRANGE(""1F5N2lheBqU_ssv2fEg7XSiyl0_Jtf24RQubw3IWp7fc"",""'LC-2 BOM'!C2:AF900""),Y$1,FALSE)"),"Valve, Discrete Ball")</f>
        <v>Valve, Discrete Ball</v>
      </c>
      <c r="Z226" t="str">
        <f ca="1">IFERROR(__xludf.DUMMYFUNCTION("VLOOKUP($D76,IMPORTRANGE(""1F5N2lheBqU_ssv2fEg7XSiyl0_Jtf24RQubw3IWp7fc"",""'LC-2 BOM'!C2:AF900""),Y$1,FALSE)"),"Valve, Discrete Ball")</f>
        <v>Valve, Discrete Ball</v>
      </c>
      <c r="AA226" t="str">
        <f ca="1">IFERROR(__xludf.DUMMYFUNCTION("VLOOKUP($D76,IMPORTRANGE(""1F5N2lheBqU_ssv2fEg7XSiyl0_Jtf24RQubw3IWp7fc"",""'LC-2 BOM'!C2:AF900""),Y$1,FALSE)"),"Valve, Discrete Ball")</f>
        <v>Valve, Discrete Ball</v>
      </c>
      <c r="AB226" t="str">
        <f ca="1">IFERROR(__xludf.DUMMYFUNCTION("VLOOKUP($D76,IMPORTRANGE(""1F5N2lheBqU_ssv2fEg7XSiyl0_Jtf24RQubw3IWp7fc"",""'LC-2 BOM'!C2:AF1000""),AB$1,FALSE)"),"WFF GN2 High Flow - MP-113")</f>
        <v>WFF GN2 High Flow - MP-113</v>
      </c>
      <c r="AC226" t="str">
        <f ca="1">IFERROR(__xludf.DUMMYFUNCTION("VLOOKUP($D76,IMPORTRANGE(""1F5N2lheBqU_ssv2fEg7XSiyl0_Jtf24RQubw3IWp7fc"",""'LC-2 BOM'!C2:AF1000""),AB$1,FALSE)"),"WFF GN2 High Flow - MP-113")</f>
        <v>WFF GN2 High Flow - MP-113</v>
      </c>
      <c r="AD226" t="str">
        <f ca="1">IFERROR(__xludf.DUMMYFUNCTION("VLOOKUP($D76,IMPORTRANGE(""1F5N2lheBqU_ssv2fEg7XSiyl0_Jtf24RQubw3IWp7fc"",""'LC-2 BOM'!C2:AF1000""),AB$1,FALSE)"),"WFF GN2 High Flow - MP-113")</f>
        <v>WFF GN2 High Flow - MP-113</v>
      </c>
      <c r="AE226" t="str">
        <f ca="1">IFERROR(__xludf.DUMMYFUNCTION("VLOOKUP($D76,IMPORTRANGE(""1F5N2lheBqU_ssv2fEg7XSiyl0_Jtf24RQubw3IWp7fc"",""'LC-2 BOM'!C2:AF1000""),AB$1,FALSE)"),"WFF GN2 High Flow - MP-113")</f>
        <v>WFF GN2 High Flow - MP-113</v>
      </c>
      <c r="AF226" t="str">
        <f ca="1">IFERROR(__xludf.DUMMYFUNCTION("VLOOKUP($D76,IMPORTRANGE(""1F5N2lheBqU_ssv2fEg7XSiyl0_Jtf24RQubw3IWp7fc"",""'LC-2 BOM'!C2:AF1000""),AB$1,FALSE)"),"WFF GN2 High Flow - MP-113")</f>
        <v>WFF GN2 High Flow - MP-113</v>
      </c>
      <c r="AG226" t="str">
        <f ca="1">IFERROR(__xludf.DUMMYFUNCTION("VLOOKUP($D76,IMPORTRANGE(""1F5N2lheBqU_ssv2fEg7XSiyl0_Jtf24RQubw3IWp7fc"",""'LC-2 BOM'!C2:AF1000""),AB$1,FALSE)"),"WFF GN2 High Flow - MP-113")</f>
        <v>WFF GN2 High Flow - MP-113</v>
      </c>
      <c r="AH226" t="str">
        <f ca="1">IFERROR(__xludf.DUMMYFUNCTION("VLOOKUP($D76,IMPORTRANGE(""1F5N2lheBqU_ssv2fEg7XSiyl0_Jtf24RQubw3IWp7fc"",""'LC-2 BOM'!C2:AF1000""),AB$1,FALSE)"),"WFF GN2 High Flow - MP-113")</f>
        <v>WFF GN2 High Flow - MP-113</v>
      </c>
      <c r="AI226" t="str">
        <f ca="1">IFERROR(__xludf.DUMMYFUNCTION("VLOOKUP($D76,IMPORTRANGE(""1F5N2lheBqU_ssv2fEg7XSiyl0_Jtf24RQubw3IWp7fc"",""'LC-2 BOM'!C2:AF1000""),AB$1,FALSE)"),"WFF GN2 High Flow - MP-113")</f>
        <v>WFF GN2 High Flow - MP-113</v>
      </c>
      <c r="AJ226" t="str">
        <f ca="1">IFERROR(__xludf.DUMMYFUNCTION("VLOOKUP($D76,IMPORTRANGE(""1F5N2lheBqU_ssv2fEg7XSiyl0_Jtf24RQubw3IWp7fc"",""'LC-2 BOM'!C2:AF1000""),AB$1,FALSE)"),"WFF GN2 High Flow - MP-113")</f>
        <v>WFF GN2 High Flow - MP-113</v>
      </c>
      <c r="AK226" t="str">
        <f ca="1">IFERROR(__xludf.DUMMYFUNCTION("VLOOKUP($D76,IMPORTRANGE(""1F5N2lheBqU_ssv2fEg7XSiyl0_Jtf24RQubw3IWp7fc"",""'LC-2 BOM'!C2:AF1000""),AB$1,FALSE)"),"WFF GN2 High Flow - MP-113")</f>
        <v>WFF GN2 High Flow - MP-113</v>
      </c>
      <c r="AL226" t="str">
        <f ca="1">IFERROR(__xludf.DUMMYFUNCTION("VLOOKUP($D76,IMPORTRANGE(""1F5N2lheBqU_ssv2fEg7XSiyl0_Jtf24RQubw3IWp7fc"",""'LC-2 BOM'!C2:AF1000""),AB$1,FALSE)"),"WFF GN2 High Flow - MP-113")</f>
        <v>WFF GN2 High Flow - MP-113</v>
      </c>
      <c r="AM226" t="str">
        <f ca="1">IFERROR(__xludf.DUMMYFUNCTION("VLOOKUP($D76,IMPORTRANGE(""1F5N2lheBqU_ssv2fEg7XSiyl0_Jtf24RQubw3IWp7fc"",""'LC-2 BOM'!C2:AF1000""),AB$1,FALSE)"),"WFF GN2 High Flow - MP-113")</f>
        <v>WFF GN2 High Flow - MP-113</v>
      </c>
      <c r="AN226" t="str">
        <f ca="1">IFERROR(__xludf.DUMMYFUNCTION("VLOOKUP($D76,IMPORTRANGE(""1F5N2lheBqU_ssv2fEg7XSiyl0_Jtf24RQubw3IWp7fc"",""'LC-2 BOM'!C2:AF1000""),AB$1,FALSE)"),"WFF GN2 High Flow - MP-113")</f>
        <v>WFF GN2 High Flow - MP-113</v>
      </c>
      <c r="AO226" t="str">
        <f ca="1">IFERROR(__xludf.DUMMYFUNCTION("VLOOKUP($D76,IMPORTRANGE(""1F5N2lheBqU_ssv2fEg7XSiyl0_Jtf24RQubw3IWp7fc"",""'LC-2 BOM'!C2:AF1000""),AB$1,FALSE)"),"WFF GN2 High Flow - MP-113")</f>
        <v>WFF GN2 High Flow - MP-113</v>
      </c>
      <c r="AP226" t="str">
        <f ca="1">IFERROR(__xludf.DUMMYFUNCTION("VLOOKUP($D76,IMPORTRANGE(""1F5N2lheBqU_ssv2fEg7XSiyl0_Jtf24RQubw3IWp7fc"",""'LC-2 BOM'!C2:AF1000""),AB$1,FALSE)"),"WFF GN2 High Flow - MP-113")</f>
        <v>WFF GN2 High Flow - MP-113</v>
      </c>
      <c r="AQ226" t="str">
        <f ca="1">IFERROR(__xludf.DUMMYFUNCTION("VLOOKUP($D76,IMPORTRANGE(""1F5N2lheBqU_ssv2fEg7XSiyl0_Jtf24RQubw3IWp7fc"",""'LC-2 BOM'!C2:AF1000""),AB$1,FALSE)"),"WFF GN2 High Flow - MP-113")</f>
        <v>WFF GN2 High Flow - MP-113</v>
      </c>
      <c r="AR226" t="str">
        <f ca="1">IFERROR(__xludf.DUMMYFUNCTION("VLOOKUP($D76,IMPORTRANGE(""1F5N2lheBqU_ssv2fEg7XSiyl0_Jtf24RQubw3IWp7fc"",""'LC-2 BOM'!C2:AF1000""),AB$1,FALSE)"),"WFF GN2 High Flow - MP-113")</f>
        <v>WFF GN2 High Flow - MP-113</v>
      </c>
      <c r="AS226" t="str">
        <f ca="1">IFERROR(__xludf.DUMMYFUNCTION("VLOOKUP($D76,IMPORTRANGE(""1F5N2lheBqU_ssv2fEg7XSiyl0_Jtf24RQubw3IWp7fc"",""'LC-2 BOM'!C2:AF1000""),AB$1,FALSE)"),"WFF GN2 High Flow - MP-113")</f>
        <v>WFF GN2 High Flow - MP-113</v>
      </c>
      <c r="AT226" t="str">
        <f ca="1">IFERROR(__xludf.DUMMYFUNCTION("VLOOKUP($D76,IMPORTRANGE(""1F5N2lheBqU_ssv2fEg7XSiyl0_Jtf24RQubw3IWp7fc"",""'LC-2 BOM'!C2:AF1000""),AB$1,FALSE)"),"WFF GN2 High Flow - MP-113")</f>
        <v>WFF GN2 High Flow - MP-113</v>
      </c>
      <c r="AU226" t="str">
        <f ca="1">IFERROR(__xludf.DUMMYFUNCTION("VLOOKUP($D76,IMPORTRANGE(""1F5N2lheBqU_ssv2fEg7XSiyl0_Jtf24RQubw3IWp7fc"",""'LC-2 BOM'!C2:AF1000""),AB$1,FALSE)"),"WFF GN2 High Flow - MP-113")</f>
        <v>WFF GN2 High Flow - MP-113</v>
      </c>
      <c r="AV226" t="str">
        <f ca="1">IFERROR(__xludf.DUMMYFUNCTION("VLOOKUP($D76,IMPORTRANGE(""1F5N2lheBqU_ssv2fEg7XSiyl0_Jtf24RQubw3IWp7fc"",""'LC-2 BOM'!C2:AF1000""),AB$1,FALSE)"),"WFF GN2 High Flow - MP-113")</f>
        <v>WFF GN2 High Flow - MP-113</v>
      </c>
      <c r="AW226" t="str">
        <f ca="1">IFERROR(__xludf.DUMMYFUNCTION("VLOOKUP($D76,IMPORTRANGE(""1F5N2lheBqU_ssv2fEg7XSiyl0_Jtf24RQubw3IWp7fc"",""'LC-2 BOM'!C2:AF1000""),AB$1,FALSE)"),"WFF GN2 High Flow - MP-113")</f>
        <v>WFF GN2 High Flow - MP-113</v>
      </c>
      <c r="AX226" t="str">
        <f ca="1">IFERROR(__xludf.DUMMYFUNCTION("VLOOKUP($D76,IMPORTRANGE(""1F5N2lheBqU_ssv2fEg7XSiyl0_Jtf24RQubw3IWp7fc"",""'LC-2 BOM'!C2:AF1000""),AB$1,FALSE)"),"WFF GN2 High Flow - MP-113")</f>
        <v>WFF GN2 High Flow - MP-113</v>
      </c>
      <c r="AY226" t="str">
        <f ca="1">IFERROR(__xludf.DUMMYFUNCTION("VLOOKUP($D76,IMPORTRANGE(""1F5N2lheBqU_ssv2fEg7XSiyl0_Jtf24RQubw3IWp7fc"",""'LC-2 BOM'!C2:AF1000""),AB$1,FALSE)"),"WFF GN2 High Flow - MP-113")</f>
        <v>WFF GN2 High Flow - MP-113</v>
      </c>
      <c r="AZ226" t="str">
        <f ca="1">IFERROR(__xludf.DUMMYFUNCTION("VLOOKUP($D76,IMPORTRANGE(""1F5N2lheBqU_ssv2fEg7XSiyl0_Jtf24RQubw3IWp7fc"",""'LC-2 BOM'!C2:AF1000""),AB$1,FALSE)"),"WFF GN2 High Flow - MP-113")</f>
        <v>WFF GN2 High Flow - MP-113</v>
      </c>
      <c r="BA226" t="str">
        <f ca="1">IFERROR(__xludf.DUMMYFUNCTION("VLOOKUP($D76,IMPORTRANGE(""1F5N2lheBqU_ssv2fEg7XSiyl0_Jtf24RQubw3IWp7fc"",""'LC-2 BOM'!C2:AF1000""),AB$1,FALSE)"),"WFF GN2 High Flow - MP-113")</f>
        <v>WFF GN2 High Flow - MP-113</v>
      </c>
    </row>
    <row r="227" spans="1:53" ht="13" x14ac:dyDescent="0.15">
      <c r="A227" t="str">
        <f t="shared" si="21"/>
        <v>KTP-S1-PXS-PxO-570</v>
      </c>
      <c r="B227">
        <v>570</v>
      </c>
      <c r="C227" t="s">
        <v>569</v>
      </c>
      <c r="D227" t="s">
        <v>570</v>
      </c>
      <c r="E227" t="s">
        <v>494</v>
      </c>
      <c r="F227" t="s">
        <v>516</v>
      </c>
      <c r="G227" t="s">
        <v>416</v>
      </c>
      <c r="H227" t="s">
        <v>53</v>
      </c>
      <c r="I227" t="str">
        <f t="shared" si="23"/>
        <v>N2</v>
      </c>
      <c r="J227" t="str">
        <f>VLOOKUP(I227,'[1]REF - Interface Cards'!$F$2:$G$11,2,FALSE)</f>
        <v>CB3</v>
      </c>
      <c r="K227">
        <f t="shared" si="24"/>
        <v>6</v>
      </c>
      <c r="L227" t="s">
        <v>571</v>
      </c>
      <c r="M227">
        <v>5</v>
      </c>
      <c r="N227" t="s">
        <v>82</v>
      </c>
      <c r="O227" t="s">
        <v>277</v>
      </c>
      <c r="Q227" t="s">
        <v>456</v>
      </c>
      <c r="R227" t="s">
        <v>59</v>
      </c>
      <c r="S227" t="s">
        <v>60</v>
      </c>
      <c r="V227" t="b">
        <v>0</v>
      </c>
      <c r="W227" t="str">
        <f t="shared" si="22"/>
        <v>DI10:04</v>
      </c>
      <c r="X227" t="str">
        <f ca="1">IFERROR(__xludf.DUMMYFUNCTION("VLOOKUP($D475,IMPORTRANGE(""1F5N2lheBqU_ssv2fEg7XSiyl0_Jtf24RQubw3IWp7fc"",""'LC-2 BOM'!C2:AF1000""),X$1,FALSE)"),"04C706")</f>
        <v>04C706</v>
      </c>
      <c r="Y227" t="str">
        <f ca="1">IFERROR(__xludf.DUMMYFUNCTION("VLOOKUP($D486,IMPORTRANGE(""1zGeY54V42y3h6ga3LEauokEcjIAfHuNXKCYKLfLWtMI"",""'LC-2 BOM'!C2:AF900""),Y$1,FALSE)"),"Controller")</f>
        <v>Controller</v>
      </c>
      <c r="Z227" t="str">
        <f ca="1">IFERROR(__xludf.DUMMYFUNCTION("VLOOKUP($D486,IMPORTRANGE(""1zGeY54V42y3h6ga3LEauokEcjIAfHuNXKCYKLfLWtMI"",""'LC-2 BOM'!C2:AF900""),Y$1,FALSE)"),"Controller")</f>
        <v>Controller</v>
      </c>
      <c r="AA227" t="str">
        <f ca="1">IFERROR(__xludf.DUMMYFUNCTION("VLOOKUP($D486,IMPORTRANGE(""1zGeY54V42y3h6ga3LEauokEcjIAfHuNXKCYKLfLWtMI"",""'LC-2 BOM'!C2:AF900""),Y$1,FALSE)"),"Controller")</f>
        <v>Controller</v>
      </c>
      <c r="AB227" t="str">
        <f ca="1">IFERROR(__xludf.DUMMYFUNCTION("VLOOKUP($D486,IMPORTRANGE(""1F5N2lheBqU_ssv2fEg7XSiyl0_Jtf24RQubw3IWp7fc"",""'LC-2 BOM'!C2:AF1000""),AB$1,FALSE)"),"WFF GN2 High Flow - MP-113")</f>
        <v>WFF GN2 High Flow - MP-113</v>
      </c>
      <c r="AC227" t="str">
        <f ca="1">IFERROR(__xludf.DUMMYFUNCTION("VLOOKUP($D486,IMPORTRANGE(""1F5N2lheBqU_ssv2fEg7XSiyl0_Jtf24RQubw3IWp7fc"",""'LC-2 BOM'!C2:AF1000""),AB$1,FALSE)"),"WFF GN2 High Flow - MP-113")</f>
        <v>WFF GN2 High Flow - MP-113</v>
      </c>
      <c r="AD227" t="str">
        <f ca="1">IFERROR(__xludf.DUMMYFUNCTION("VLOOKUP($D486,IMPORTRANGE(""1F5N2lheBqU_ssv2fEg7XSiyl0_Jtf24RQubw3IWp7fc"",""'LC-2 BOM'!C2:AF1000""),AB$1,FALSE)"),"WFF GN2 High Flow - MP-113")</f>
        <v>WFF GN2 High Flow - MP-113</v>
      </c>
      <c r="AE227" t="str">
        <f ca="1">IFERROR(__xludf.DUMMYFUNCTION("VLOOKUP($D486,IMPORTRANGE(""1F5N2lheBqU_ssv2fEg7XSiyl0_Jtf24RQubw3IWp7fc"",""'LC-2 BOM'!C2:AF1000""),AB$1,FALSE)"),"WFF GN2 High Flow - MP-113")</f>
        <v>WFF GN2 High Flow - MP-113</v>
      </c>
      <c r="AF227" t="str">
        <f ca="1">IFERROR(__xludf.DUMMYFUNCTION("VLOOKUP($D486,IMPORTRANGE(""1F5N2lheBqU_ssv2fEg7XSiyl0_Jtf24RQubw3IWp7fc"",""'LC-2 BOM'!C2:AF1000""),AB$1,FALSE)"),"WFF GN2 High Flow - MP-113")</f>
        <v>WFF GN2 High Flow - MP-113</v>
      </c>
      <c r="AG227" t="str">
        <f ca="1">IFERROR(__xludf.DUMMYFUNCTION("VLOOKUP($D486,IMPORTRANGE(""1F5N2lheBqU_ssv2fEg7XSiyl0_Jtf24RQubw3IWp7fc"",""'LC-2 BOM'!C2:AF1000""),AB$1,FALSE)"),"WFF GN2 High Flow - MP-113")</f>
        <v>WFF GN2 High Flow - MP-113</v>
      </c>
      <c r="AH227" t="str">
        <f ca="1">IFERROR(__xludf.DUMMYFUNCTION("VLOOKUP($D486,IMPORTRANGE(""1F5N2lheBqU_ssv2fEg7XSiyl0_Jtf24RQubw3IWp7fc"",""'LC-2 BOM'!C2:AF1000""),AB$1,FALSE)"),"WFF GN2 High Flow - MP-113")</f>
        <v>WFF GN2 High Flow - MP-113</v>
      </c>
      <c r="AI227" t="str">
        <f ca="1">IFERROR(__xludf.DUMMYFUNCTION("VLOOKUP($D486,IMPORTRANGE(""1F5N2lheBqU_ssv2fEg7XSiyl0_Jtf24RQubw3IWp7fc"",""'LC-2 BOM'!C2:AF1000""),AB$1,FALSE)"),"WFF GN2 High Flow - MP-113")</f>
        <v>WFF GN2 High Flow - MP-113</v>
      </c>
      <c r="AJ227" t="str">
        <f ca="1">IFERROR(__xludf.DUMMYFUNCTION("VLOOKUP($D486,IMPORTRANGE(""1F5N2lheBqU_ssv2fEg7XSiyl0_Jtf24RQubw3IWp7fc"",""'LC-2 BOM'!C2:AF1000""),AB$1,FALSE)"),"WFF GN2 High Flow - MP-113")</f>
        <v>WFF GN2 High Flow - MP-113</v>
      </c>
      <c r="AK227" t="str">
        <f ca="1">IFERROR(__xludf.DUMMYFUNCTION("VLOOKUP($D486,IMPORTRANGE(""1F5N2lheBqU_ssv2fEg7XSiyl0_Jtf24RQubw3IWp7fc"",""'LC-2 BOM'!C2:AF1000""),AB$1,FALSE)"),"WFF GN2 High Flow - MP-113")</f>
        <v>WFF GN2 High Flow - MP-113</v>
      </c>
      <c r="AL227" t="str">
        <f ca="1">IFERROR(__xludf.DUMMYFUNCTION("VLOOKUP($D486,IMPORTRANGE(""1F5N2lheBqU_ssv2fEg7XSiyl0_Jtf24RQubw3IWp7fc"",""'LC-2 BOM'!C2:AF1000""),AB$1,FALSE)"),"WFF GN2 High Flow - MP-113")</f>
        <v>WFF GN2 High Flow - MP-113</v>
      </c>
      <c r="AM227" t="str">
        <f ca="1">IFERROR(__xludf.DUMMYFUNCTION("VLOOKUP($D486,IMPORTRANGE(""1F5N2lheBqU_ssv2fEg7XSiyl0_Jtf24RQubw3IWp7fc"",""'LC-2 BOM'!C2:AF1000""),AB$1,FALSE)"),"WFF GN2 High Flow - MP-113")</f>
        <v>WFF GN2 High Flow - MP-113</v>
      </c>
      <c r="AN227" t="str">
        <f ca="1">IFERROR(__xludf.DUMMYFUNCTION("VLOOKUP($D486,IMPORTRANGE(""1F5N2lheBqU_ssv2fEg7XSiyl0_Jtf24RQubw3IWp7fc"",""'LC-2 BOM'!C2:AF1000""),AB$1,FALSE)"),"WFF GN2 High Flow - MP-113")</f>
        <v>WFF GN2 High Flow - MP-113</v>
      </c>
      <c r="AO227" t="str">
        <f ca="1">IFERROR(__xludf.DUMMYFUNCTION("VLOOKUP($D486,IMPORTRANGE(""1F5N2lheBqU_ssv2fEg7XSiyl0_Jtf24RQubw3IWp7fc"",""'LC-2 BOM'!C2:AF1000""),AB$1,FALSE)"),"WFF GN2 High Flow - MP-113")</f>
        <v>WFF GN2 High Flow - MP-113</v>
      </c>
      <c r="AP227" t="str">
        <f ca="1">IFERROR(__xludf.DUMMYFUNCTION("VLOOKUP($D486,IMPORTRANGE(""1F5N2lheBqU_ssv2fEg7XSiyl0_Jtf24RQubw3IWp7fc"",""'LC-2 BOM'!C2:AF1000""),AB$1,FALSE)"),"WFF GN2 High Flow - MP-113")</f>
        <v>WFF GN2 High Flow - MP-113</v>
      </c>
      <c r="AQ227" t="str">
        <f ca="1">IFERROR(__xludf.DUMMYFUNCTION("VLOOKUP($D486,IMPORTRANGE(""1F5N2lheBqU_ssv2fEg7XSiyl0_Jtf24RQubw3IWp7fc"",""'LC-2 BOM'!C2:AF1000""),AB$1,FALSE)"),"WFF GN2 High Flow - MP-113")</f>
        <v>WFF GN2 High Flow - MP-113</v>
      </c>
      <c r="AR227" t="str">
        <f ca="1">IFERROR(__xludf.DUMMYFUNCTION("VLOOKUP($D486,IMPORTRANGE(""1F5N2lheBqU_ssv2fEg7XSiyl0_Jtf24RQubw3IWp7fc"",""'LC-2 BOM'!C2:AF1000""),AB$1,FALSE)"),"WFF GN2 High Flow - MP-113")</f>
        <v>WFF GN2 High Flow - MP-113</v>
      </c>
      <c r="AS227" t="str">
        <f ca="1">IFERROR(__xludf.DUMMYFUNCTION("VLOOKUP($D486,IMPORTRANGE(""1F5N2lheBqU_ssv2fEg7XSiyl0_Jtf24RQubw3IWp7fc"",""'LC-2 BOM'!C2:AF1000""),AB$1,FALSE)"),"WFF GN2 High Flow - MP-113")</f>
        <v>WFF GN2 High Flow - MP-113</v>
      </c>
      <c r="AT227" t="str">
        <f ca="1">IFERROR(__xludf.DUMMYFUNCTION("VLOOKUP($D486,IMPORTRANGE(""1F5N2lheBqU_ssv2fEg7XSiyl0_Jtf24RQubw3IWp7fc"",""'LC-2 BOM'!C2:AF1000""),AB$1,FALSE)"),"WFF GN2 High Flow - MP-113")</f>
        <v>WFF GN2 High Flow - MP-113</v>
      </c>
      <c r="AU227" t="str">
        <f ca="1">IFERROR(__xludf.DUMMYFUNCTION("VLOOKUP($D486,IMPORTRANGE(""1F5N2lheBqU_ssv2fEg7XSiyl0_Jtf24RQubw3IWp7fc"",""'LC-2 BOM'!C2:AF1000""),AB$1,FALSE)"),"WFF GN2 High Flow - MP-113")</f>
        <v>WFF GN2 High Flow - MP-113</v>
      </c>
      <c r="AV227" t="str">
        <f ca="1">IFERROR(__xludf.DUMMYFUNCTION("VLOOKUP($D486,IMPORTRANGE(""1F5N2lheBqU_ssv2fEg7XSiyl0_Jtf24RQubw3IWp7fc"",""'LC-2 BOM'!C2:AF1000""),AB$1,FALSE)"),"WFF GN2 High Flow - MP-113")</f>
        <v>WFF GN2 High Flow - MP-113</v>
      </c>
      <c r="AW227" t="str">
        <f ca="1">IFERROR(__xludf.DUMMYFUNCTION("VLOOKUP($D486,IMPORTRANGE(""1F5N2lheBqU_ssv2fEg7XSiyl0_Jtf24RQubw3IWp7fc"",""'LC-2 BOM'!C2:AF1000""),AB$1,FALSE)"),"WFF GN2 High Flow - MP-113")</f>
        <v>WFF GN2 High Flow - MP-113</v>
      </c>
      <c r="AX227" t="str">
        <f ca="1">IFERROR(__xludf.DUMMYFUNCTION("VLOOKUP($D486,IMPORTRANGE(""1F5N2lheBqU_ssv2fEg7XSiyl0_Jtf24RQubw3IWp7fc"",""'LC-2 BOM'!C2:AF1000""),AB$1,FALSE)"),"WFF GN2 High Flow - MP-113")</f>
        <v>WFF GN2 High Flow - MP-113</v>
      </c>
      <c r="AY227" t="str">
        <f ca="1">IFERROR(__xludf.DUMMYFUNCTION("VLOOKUP($D486,IMPORTRANGE(""1F5N2lheBqU_ssv2fEg7XSiyl0_Jtf24RQubw3IWp7fc"",""'LC-2 BOM'!C2:AF1000""),AB$1,FALSE)"),"WFF GN2 High Flow - MP-113")</f>
        <v>WFF GN2 High Flow - MP-113</v>
      </c>
      <c r="AZ227" t="str">
        <f ca="1">IFERROR(__xludf.DUMMYFUNCTION("VLOOKUP($D486,IMPORTRANGE(""1F5N2lheBqU_ssv2fEg7XSiyl0_Jtf24RQubw3IWp7fc"",""'LC-2 BOM'!C2:AF1000""),AB$1,FALSE)"),"WFF GN2 High Flow - MP-113")</f>
        <v>WFF GN2 High Flow - MP-113</v>
      </c>
      <c r="BA227" t="str">
        <f ca="1">IFERROR(__xludf.DUMMYFUNCTION("VLOOKUP($D486,IMPORTRANGE(""1F5N2lheBqU_ssv2fEg7XSiyl0_Jtf24RQubw3IWp7fc"",""'LC-2 BOM'!C2:AF1000""),AB$1,FALSE)"),"WFF GN2 High Flow - MP-113")</f>
        <v>WFF GN2 High Flow - MP-113</v>
      </c>
    </row>
    <row r="228" spans="1:53" ht="13" x14ac:dyDescent="0.15">
      <c r="A228" t="str">
        <f t="shared" si="21"/>
        <v>KTP-S1-PXS-PxC-571</v>
      </c>
      <c r="B228">
        <v>571</v>
      </c>
      <c r="C228" t="s">
        <v>572</v>
      </c>
      <c r="D228" t="s">
        <v>570</v>
      </c>
      <c r="E228" t="s">
        <v>494</v>
      </c>
      <c r="F228" t="s">
        <v>516</v>
      </c>
      <c r="G228" t="s">
        <v>416</v>
      </c>
      <c r="H228" t="s">
        <v>53</v>
      </c>
      <c r="I228" t="str">
        <f t="shared" si="23"/>
        <v>N2</v>
      </c>
      <c r="J228" t="str">
        <f>VLOOKUP(I228,'[1]REF - Interface Cards'!$F$2:$G$11,2,FALSE)</f>
        <v>CB3</v>
      </c>
      <c r="K228">
        <f t="shared" si="24"/>
        <v>6</v>
      </c>
      <c r="L228" t="s">
        <v>571</v>
      </c>
      <c r="M228">
        <v>6</v>
      </c>
      <c r="N228" t="s">
        <v>93</v>
      </c>
      <c r="O228" t="s">
        <v>277</v>
      </c>
      <c r="Q228" t="s">
        <v>456</v>
      </c>
      <c r="R228" t="s">
        <v>63</v>
      </c>
      <c r="S228" t="s">
        <v>60</v>
      </c>
      <c r="V228" t="b">
        <v>0</v>
      </c>
      <c r="W228" t="str">
        <f t="shared" si="22"/>
        <v>DI10:05</v>
      </c>
      <c r="X228" t="str">
        <f ca="1">IFERROR(__xludf.DUMMYFUNCTION("VLOOKUP($D475,IMPORTRANGE(""1F5N2lheBqU_ssv2fEg7XSiyl0_Jtf24RQubw3IWp7fc"",""'LC-2 BOM'!C2:AF1000""),X$1,FALSE)"),"04C706")</f>
        <v>04C706</v>
      </c>
      <c r="Y228" t="str">
        <f ca="1">IFERROR(__xludf.DUMMYFUNCTION("VLOOKUP($D487,IMPORTRANGE(""1F5N2lheBqU_ssv2fEg7XSiyl0_Jtf24RQubw3IWp7fc"",""'LC-2 BOM'!C2:AF900""),Y$1,FALSE)"),"Controller")</f>
        <v>Controller</v>
      </c>
      <c r="Z228" t="str">
        <f ca="1">IFERROR(__xludf.DUMMYFUNCTION("VLOOKUP($D487,IMPORTRANGE(""1F5N2lheBqU_ssv2fEg7XSiyl0_Jtf24RQubw3IWp7fc"",""'LC-2 BOM'!C2:AF900""),Y$1,FALSE)"),"Controller")</f>
        <v>Controller</v>
      </c>
      <c r="AA228" t="str">
        <f ca="1">IFERROR(__xludf.DUMMYFUNCTION("VLOOKUP($D487,IMPORTRANGE(""1F5N2lheBqU_ssv2fEg7XSiyl0_Jtf24RQubw3IWp7fc"",""'LC-2 BOM'!C2:AF900""),Y$1,FALSE)"),"Controller")</f>
        <v>Controller</v>
      </c>
      <c r="AB228" t="str">
        <f ca="1">IFERROR(__xludf.DUMMYFUNCTION("VLOOKUP($D487,IMPORTRANGE(""1F5N2lheBqU_ssv2fEg7XSiyl0_Jtf24RQubw3IWp7fc"",""'LC-2 BOM'!C2:AF1000""),AB$1,FALSE)"),"WFF GN2 High Flow - MP-113")</f>
        <v>WFF GN2 High Flow - MP-113</v>
      </c>
      <c r="AC228" t="str">
        <f ca="1">IFERROR(__xludf.DUMMYFUNCTION("VLOOKUP($D487,IMPORTRANGE(""1F5N2lheBqU_ssv2fEg7XSiyl0_Jtf24RQubw3IWp7fc"",""'LC-2 BOM'!C2:AF1000""),AB$1,FALSE)"),"WFF GN2 High Flow - MP-113")</f>
        <v>WFF GN2 High Flow - MP-113</v>
      </c>
      <c r="AD228" t="str">
        <f ca="1">IFERROR(__xludf.DUMMYFUNCTION("VLOOKUP($D487,IMPORTRANGE(""1F5N2lheBqU_ssv2fEg7XSiyl0_Jtf24RQubw3IWp7fc"",""'LC-2 BOM'!C2:AF1000""),AB$1,FALSE)"),"WFF GN2 High Flow - MP-113")</f>
        <v>WFF GN2 High Flow - MP-113</v>
      </c>
      <c r="AE228" t="str">
        <f ca="1">IFERROR(__xludf.DUMMYFUNCTION("VLOOKUP($D487,IMPORTRANGE(""1F5N2lheBqU_ssv2fEg7XSiyl0_Jtf24RQubw3IWp7fc"",""'LC-2 BOM'!C2:AF1000""),AB$1,FALSE)"),"WFF GN2 High Flow - MP-113")</f>
        <v>WFF GN2 High Flow - MP-113</v>
      </c>
      <c r="AF228" t="str">
        <f ca="1">IFERROR(__xludf.DUMMYFUNCTION("VLOOKUP($D487,IMPORTRANGE(""1F5N2lheBqU_ssv2fEg7XSiyl0_Jtf24RQubw3IWp7fc"",""'LC-2 BOM'!C2:AF1000""),AB$1,FALSE)"),"WFF GN2 High Flow - MP-113")</f>
        <v>WFF GN2 High Flow - MP-113</v>
      </c>
      <c r="AG228" t="str">
        <f ca="1">IFERROR(__xludf.DUMMYFUNCTION("VLOOKUP($D487,IMPORTRANGE(""1F5N2lheBqU_ssv2fEg7XSiyl0_Jtf24RQubw3IWp7fc"",""'LC-2 BOM'!C2:AF1000""),AB$1,FALSE)"),"WFF GN2 High Flow - MP-113")</f>
        <v>WFF GN2 High Flow - MP-113</v>
      </c>
      <c r="AH228" t="str">
        <f ca="1">IFERROR(__xludf.DUMMYFUNCTION("VLOOKUP($D487,IMPORTRANGE(""1F5N2lheBqU_ssv2fEg7XSiyl0_Jtf24RQubw3IWp7fc"",""'LC-2 BOM'!C2:AF1000""),AB$1,FALSE)"),"WFF GN2 High Flow - MP-113")</f>
        <v>WFF GN2 High Flow - MP-113</v>
      </c>
      <c r="AI228" t="str">
        <f ca="1">IFERROR(__xludf.DUMMYFUNCTION("VLOOKUP($D487,IMPORTRANGE(""1F5N2lheBqU_ssv2fEg7XSiyl0_Jtf24RQubw3IWp7fc"",""'LC-2 BOM'!C2:AF1000""),AB$1,FALSE)"),"WFF GN2 High Flow - MP-113")</f>
        <v>WFF GN2 High Flow - MP-113</v>
      </c>
      <c r="AJ228" t="str">
        <f ca="1">IFERROR(__xludf.DUMMYFUNCTION("VLOOKUP($D487,IMPORTRANGE(""1F5N2lheBqU_ssv2fEg7XSiyl0_Jtf24RQubw3IWp7fc"",""'LC-2 BOM'!C2:AF1000""),AB$1,FALSE)"),"WFF GN2 High Flow - MP-113")</f>
        <v>WFF GN2 High Flow - MP-113</v>
      </c>
      <c r="AK228" t="str">
        <f ca="1">IFERROR(__xludf.DUMMYFUNCTION("VLOOKUP($D487,IMPORTRANGE(""1F5N2lheBqU_ssv2fEg7XSiyl0_Jtf24RQubw3IWp7fc"",""'LC-2 BOM'!C2:AF1000""),AB$1,FALSE)"),"WFF GN2 High Flow - MP-113")</f>
        <v>WFF GN2 High Flow - MP-113</v>
      </c>
      <c r="AL228" t="str">
        <f ca="1">IFERROR(__xludf.DUMMYFUNCTION("VLOOKUP($D487,IMPORTRANGE(""1F5N2lheBqU_ssv2fEg7XSiyl0_Jtf24RQubw3IWp7fc"",""'LC-2 BOM'!C2:AF1000""),AB$1,FALSE)"),"WFF GN2 High Flow - MP-113")</f>
        <v>WFF GN2 High Flow - MP-113</v>
      </c>
      <c r="AM228" t="str">
        <f ca="1">IFERROR(__xludf.DUMMYFUNCTION("VLOOKUP($D487,IMPORTRANGE(""1F5N2lheBqU_ssv2fEg7XSiyl0_Jtf24RQubw3IWp7fc"",""'LC-2 BOM'!C2:AF1000""),AB$1,FALSE)"),"WFF GN2 High Flow - MP-113")</f>
        <v>WFF GN2 High Flow - MP-113</v>
      </c>
      <c r="AN228" t="str">
        <f ca="1">IFERROR(__xludf.DUMMYFUNCTION("VLOOKUP($D487,IMPORTRANGE(""1F5N2lheBqU_ssv2fEg7XSiyl0_Jtf24RQubw3IWp7fc"",""'LC-2 BOM'!C2:AF1000""),AB$1,FALSE)"),"WFF GN2 High Flow - MP-113")</f>
        <v>WFF GN2 High Flow - MP-113</v>
      </c>
      <c r="AO228" t="str">
        <f ca="1">IFERROR(__xludf.DUMMYFUNCTION("VLOOKUP($D487,IMPORTRANGE(""1F5N2lheBqU_ssv2fEg7XSiyl0_Jtf24RQubw3IWp7fc"",""'LC-2 BOM'!C2:AF1000""),AB$1,FALSE)"),"WFF GN2 High Flow - MP-113")</f>
        <v>WFF GN2 High Flow - MP-113</v>
      </c>
      <c r="AP228" t="str">
        <f ca="1">IFERROR(__xludf.DUMMYFUNCTION("VLOOKUP($D487,IMPORTRANGE(""1F5N2lheBqU_ssv2fEg7XSiyl0_Jtf24RQubw3IWp7fc"",""'LC-2 BOM'!C2:AF1000""),AB$1,FALSE)"),"WFF GN2 High Flow - MP-113")</f>
        <v>WFF GN2 High Flow - MP-113</v>
      </c>
      <c r="AQ228" t="str">
        <f ca="1">IFERROR(__xludf.DUMMYFUNCTION("VLOOKUP($D487,IMPORTRANGE(""1F5N2lheBqU_ssv2fEg7XSiyl0_Jtf24RQubw3IWp7fc"",""'LC-2 BOM'!C2:AF1000""),AB$1,FALSE)"),"WFF GN2 High Flow - MP-113")</f>
        <v>WFF GN2 High Flow - MP-113</v>
      </c>
      <c r="AR228" t="str">
        <f ca="1">IFERROR(__xludf.DUMMYFUNCTION("VLOOKUP($D487,IMPORTRANGE(""1F5N2lheBqU_ssv2fEg7XSiyl0_Jtf24RQubw3IWp7fc"",""'LC-2 BOM'!C2:AF1000""),AB$1,FALSE)"),"WFF GN2 High Flow - MP-113")</f>
        <v>WFF GN2 High Flow - MP-113</v>
      </c>
      <c r="AS228" t="str">
        <f ca="1">IFERROR(__xludf.DUMMYFUNCTION("VLOOKUP($D487,IMPORTRANGE(""1F5N2lheBqU_ssv2fEg7XSiyl0_Jtf24RQubw3IWp7fc"",""'LC-2 BOM'!C2:AF1000""),AB$1,FALSE)"),"WFF GN2 High Flow - MP-113")</f>
        <v>WFF GN2 High Flow - MP-113</v>
      </c>
      <c r="AT228" t="str">
        <f ca="1">IFERROR(__xludf.DUMMYFUNCTION("VLOOKUP($D487,IMPORTRANGE(""1F5N2lheBqU_ssv2fEg7XSiyl0_Jtf24RQubw3IWp7fc"",""'LC-2 BOM'!C2:AF1000""),AB$1,FALSE)"),"WFF GN2 High Flow - MP-113")</f>
        <v>WFF GN2 High Flow - MP-113</v>
      </c>
      <c r="AU228" t="str">
        <f ca="1">IFERROR(__xludf.DUMMYFUNCTION("VLOOKUP($D487,IMPORTRANGE(""1F5N2lheBqU_ssv2fEg7XSiyl0_Jtf24RQubw3IWp7fc"",""'LC-2 BOM'!C2:AF1000""),AB$1,FALSE)"),"WFF GN2 High Flow - MP-113")</f>
        <v>WFF GN2 High Flow - MP-113</v>
      </c>
      <c r="AV228" t="str">
        <f ca="1">IFERROR(__xludf.DUMMYFUNCTION("VLOOKUP($D487,IMPORTRANGE(""1F5N2lheBqU_ssv2fEg7XSiyl0_Jtf24RQubw3IWp7fc"",""'LC-2 BOM'!C2:AF1000""),AB$1,FALSE)"),"WFF GN2 High Flow - MP-113")</f>
        <v>WFF GN2 High Flow - MP-113</v>
      </c>
      <c r="AW228" t="str">
        <f ca="1">IFERROR(__xludf.DUMMYFUNCTION("VLOOKUP($D487,IMPORTRANGE(""1F5N2lheBqU_ssv2fEg7XSiyl0_Jtf24RQubw3IWp7fc"",""'LC-2 BOM'!C2:AF1000""),AB$1,FALSE)"),"WFF GN2 High Flow - MP-113")</f>
        <v>WFF GN2 High Flow - MP-113</v>
      </c>
      <c r="AX228" t="str">
        <f ca="1">IFERROR(__xludf.DUMMYFUNCTION("VLOOKUP($D487,IMPORTRANGE(""1F5N2lheBqU_ssv2fEg7XSiyl0_Jtf24RQubw3IWp7fc"",""'LC-2 BOM'!C2:AF1000""),AB$1,FALSE)"),"WFF GN2 High Flow - MP-113")</f>
        <v>WFF GN2 High Flow - MP-113</v>
      </c>
      <c r="AY228" t="str">
        <f ca="1">IFERROR(__xludf.DUMMYFUNCTION("VLOOKUP($D487,IMPORTRANGE(""1F5N2lheBqU_ssv2fEg7XSiyl0_Jtf24RQubw3IWp7fc"",""'LC-2 BOM'!C2:AF1000""),AB$1,FALSE)"),"WFF GN2 High Flow - MP-113")</f>
        <v>WFF GN2 High Flow - MP-113</v>
      </c>
      <c r="AZ228" t="str">
        <f ca="1">IFERROR(__xludf.DUMMYFUNCTION("VLOOKUP($D487,IMPORTRANGE(""1F5N2lheBqU_ssv2fEg7XSiyl0_Jtf24RQubw3IWp7fc"",""'LC-2 BOM'!C2:AF1000""),AB$1,FALSE)"),"WFF GN2 High Flow - MP-113")</f>
        <v>WFF GN2 High Flow - MP-113</v>
      </c>
      <c r="BA228" t="str">
        <f ca="1">IFERROR(__xludf.DUMMYFUNCTION("VLOOKUP($D487,IMPORTRANGE(""1F5N2lheBqU_ssv2fEg7XSiyl0_Jtf24RQubw3IWp7fc"",""'LC-2 BOM'!C2:AF1000""),AB$1,FALSE)"),"WFF GN2 High Flow - MP-113")</f>
        <v>WFF GN2 High Flow - MP-113</v>
      </c>
    </row>
    <row r="229" spans="1:53" ht="13" x14ac:dyDescent="0.15">
      <c r="A229" t="str">
        <f t="shared" si="21"/>
        <v>KTP-S1-DVL-Pos-560</v>
      </c>
      <c r="B229">
        <v>560</v>
      </c>
      <c r="C229" t="s">
        <v>573</v>
      </c>
      <c r="D229" t="s">
        <v>574</v>
      </c>
      <c r="E229" t="s">
        <v>494</v>
      </c>
      <c r="F229" t="s">
        <v>516</v>
      </c>
      <c r="G229" t="s">
        <v>65</v>
      </c>
      <c r="H229" t="s">
        <v>66</v>
      </c>
      <c r="I229" t="str">
        <f t="shared" si="23"/>
        <v>C1</v>
      </c>
      <c r="J229" t="str">
        <f>VLOOKUP(I229,'[1]REF - Interface Cards'!$F$2:$G$11,2,FALSE)</f>
        <v>CB1</v>
      </c>
      <c r="K229">
        <f t="shared" si="24"/>
        <v>3</v>
      </c>
      <c r="L229" t="s">
        <v>201</v>
      </c>
      <c r="M229">
        <v>7</v>
      </c>
      <c r="N229" t="s">
        <v>87</v>
      </c>
      <c r="O229" t="s">
        <v>211</v>
      </c>
      <c r="P229" t="s">
        <v>277</v>
      </c>
      <c r="Q229" t="s">
        <v>456</v>
      </c>
      <c r="R229" t="s">
        <v>113</v>
      </c>
      <c r="S229" t="s">
        <v>114</v>
      </c>
      <c r="V229" t="b">
        <v>0</v>
      </c>
      <c r="W229" t="str">
        <f t="shared" si="22"/>
        <v>DO3:06</v>
      </c>
      <c r="X229" t="str">
        <f ca="1">IFERROR(__xludf.DUMMYFUNCTION("VLOOKUP($D4,IMPORTRANGE(""1F5N2lheBqU_ssv2fEg7XSiyl0_Jtf24RQubw3IWp7fc"",""'LC-2 BOM'!C2:AF1000""),X$1,FALSE)"),"S13.2")</f>
        <v>S13.2</v>
      </c>
      <c r="Y229" t="str">
        <f ca="1">IFERROR(__xludf.DUMMYFUNCTION("VLOOKUP($D84,IMPORTRANGE(""1zGeY54V42y3h6ga3LEauokEcjIAfHuNXKCYKLfLWtMI"",""'LC-2 BOM'!C2:AF900""),Y$1,FALSE)"),"Valve, Discrete Ball")</f>
        <v>Valve, Discrete Ball</v>
      </c>
      <c r="Z229" t="str">
        <f ca="1">IFERROR(__xludf.DUMMYFUNCTION("VLOOKUP($D84,IMPORTRANGE(""1zGeY54V42y3h6ga3LEauokEcjIAfHuNXKCYKLfLWtMI"",""'LC-2 BOM'!C2:AF900""),Y$1,FALSE)"),"Valve, Discrete Ball")</f>
        <v>Valve, Discrete Ball</v>
      </c>
      <c r="AA229" t="str">
        <f ca="1">IFERROR(__xludf.DUMMYFUNCTION("VLOOKUP($D84,IMPORTRANGE(""1zGeY54V42y3h6ga3LEauokEcjIAfHuNXKCYKLfLWtMI"",""'LC-2 BOM'!C2:AF900""),Y$1,FALSE)"),"Valve, Discrete Ball")</f>
        <v>Valve, Discrete Ball</v>
      </c>
      <c r="AB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C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D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E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F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G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H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I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J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K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L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M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N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O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P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Q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R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S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T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U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V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W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X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Y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Z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BA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</row>
    <row r="230" spans="1:53" ht="13" x14ac:dyDescent="0.15">
      <c r="A230" t="str">
        <f t="shared" si="21"/>
        <v>KTP-S1-LS-PxO-558</v>
      </c>
      <c r="B230">
        <v>558</v>
      </c>
      <c r="C230" t="s">
        <v>575</v>
      </c>
      <c r="D230" t="s">
        <v>576</v>
      </c>
      <c r="E230" t="s">
        <v>494</v>
      </c>
      <c r="F230" t="s">
        <v>516</v>
      </c>
      <c r="G230" t="s">
        <v>52</v>
      </c>
      <c r="H230" t="s">
        <v>53</v>
      </c>
      <c r="I230" t="str">
        <f t="shared" si="23"/>
        <v>N2</v>
      </c>
      <c r="J230" t="str">
        <f>VLOOKUP(I230,'[1]REF - Interface Cards'!$F$2:$G$11,2,FALSE)</f>
        <v>CB3</v>
      </c>
      <c r="K230">
        <f t="shared" si="24"/>
        <v>1</v>
      </c>
      <c r="L230" t="s">
        <v>460</v>
      </c>
      <c r="M230">
        <v>33</v>
      </c>
      <c r="N230">
        <v>27</v>
      </c>
      <c r="O230" t="s">
        <v>211</v>
      </c>
      <c r="P230" t="s">
        <v>277</v>
      </c>
      <c r="Q230" t="s">
        <v>456</v>
      </c>
      <c r="R230" t="s">
        <v>59</v>
      </c>
      <c r="S230" t="s">
        <v>60</v>
      </c>
      <c r="V230" t="b">
        <v>0</v>
      </c>
      <c r="W230" t="str">
        <f t="shared" si="22"/>
        <v>DI2:27</v>
      </c>
      <c r="X230" t="str">
        <f ca="1">IFERROR(__xludf.DUMMYFUNCTION("VLOOKUP($D119,IMPORTRANGE(""1F5N2lheBqU_ssv2fEg7XSiyl0_Jtf24RQubw3IWp7fc"",""'LC-2 BOM'!C2:AF1000""),X$1,FALSE)"),"05C360")</f>
        <v>05C360</v>
      </c>
      <c r="Y230" t="str">
        <f ca="1">IFERROR(__xludf.DUMMYFUNCTION("VLOOKUP($D422,IMPORTRANGE(""1zGeY54V42y3h6ga3LEauokEcjIAfHuNXKCYKLfLWtMI"",""'LC-2 BOM'!C2:AF900""),Y$1,FALSE)"),"Controller")</f>
        <v>Controller</v>
      </c>
      <c r="Z230" t="str">
        <f ca="1">IFERROR(__xludf.DUMMYFUNCTION("VLOOKUP($D422,IMPORTRANGE(""1zGeY54V42y3h6ga3LEauokEcjIAfHuNXKCYKLfLWtMI"",""'LC-2 BOM'!C2:AF900""),Y$1,FALSE)"),"Controller")</f>
        <v>Controller</v>
      </c>
      <c r="AA230" t="str">
        <f ca="1">IFERROR(__xludf.DUMMYFUNCTION("VLOOKUP($D422,IMPORTRANGE(""1zGeY54V42y3h6ga3LEauokEcjIAfHuNXKCYKLfLWtMI"",""'LC-2 BOM'!C2:AF900""),Y$1,FALSE)"),"Controller")</f>
        <v>Controller</v>
      </c>
      <c r="AB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C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D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E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F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G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H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I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J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K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L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M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N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O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P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Q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R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S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T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U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V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W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X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Y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Z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BA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</row>
    <row r="231" spans="1:53" ht="13" x14ac:dyDescent="0.15">
      <c r="A231" t="str">
        <f t="shared" si="21"/>
        <v>KTP-S1-LS-PxC-559</v>
      </c>
      <c r="B231">
        <v>559</v>
      </c>
      <c r="C231" t="s">
        <v>577</v>
      </c>
      <c r="D231" t="s">
        <v>576</v>
      </c>
      <c r="E231" t="s">
        <v>494</v>
      </c>
      <c r="F231" t="s">
        <v>516</v>
      </c>
      <c r="G231" t="s">
        <v>52</v>
      </c>
      <c r="H231" t="s">
        <v>53</v>
      </c>
      <c r="I231" t="str">
        <f t="shared" si="23"/>
        <v>N2</v>
      </c>
      <c r="J231" t="str">
        <f>VLOOKUP(I231,'[1]REF - Interface Cards'!$F$2:$G$11,2,FALSE)</f>
        <v>CB3</v>
      </c>
      <c r="K231">
        <f t="shared" si="24"/>
        <v>1</v>
      </c>
      <c r="L231" t="s">
        <v>460</v>
      </c>
      <c r="M231">
        <v>34</v>
      </c>
      <c r="N231">
        <v>28</v>
      </c>
      <c r="O231" t="s">
        <v>211</v>
      </c>
      <c r="P231" t="s">
        <v>277</v>
      </c>
      <c r="Q231" t="s">
        <v>456</v>
      </c>
      <c r="R231" t="s">
        <v>63</v>
      </c>
      <c r="S231" t="s">
        <v>60</v>
      </c>
      <c r="V231" t="b">
        <v>0</v>
      </c>
      <c r="W231" t="str">
        <f t="shared" si="22"/>
        <v>DI2:28</v>
      </c>
      <c r="X231" t="str">
        <f ca="1">IFERROR(__xludf.DUMMYFUNCTION("VLOOKUP($D119,IMPORTRANGE(""1F5N2lheBqU_ssv2fEg7XSiyl0_Jtf24RQubw3IWp7fc"",""'LC-2 BOM'!C2:AF1000""),X$1,FALSE)"),"05C360")</f>
        <v>05C360</v>
      </c>
      <c r="Y231" t="str">
        <f ca="1">IFERROR(__xludf.DUMMYFUNCTION("VLOOKUP($D423,IMPORTRANGE(""1zGeY54V42y3h6ga3LEauokEcjIAfHuNXKCYKLfLWtMI"",""'LC-2 BOM'!C2:AF900""),Y$1,FALSE)"),"Controller")</f>
        <v>Controller</v>
      </c>
      <c r="Z231" t="str">
        <f ca="1">IFERROR(__xludf.DUMMYFUNCTION("VLOOKUP($D423,IMPORTRANGE(""1zGeY54V42y3h6ga3LEauokEcjIAfHuNXKCYKLfLWtMI"",""'LC-2 BOM'!C2:AF900""),Y$1,FALSE)"),"Controller")</f>
        <v>Controller</v>
      </c>
      <c r="AA231" t="str">
        <f ca="1">IFERROR(__xludf.DUMMYFUNCTION("VLOOKUP($D423,IMPORTRANGE(""1zGeY54V42y3h6ga3LEauokEcjIAfHuNXKCYKLfLWtMI"",""'LC-2 BOM'!C2:AF900""),Y$1,FALSE)"),"Controller")</f>
        <v>Controller</v>
      </c>
      <c r="AB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C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D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E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F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G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H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I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J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K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L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M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N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O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P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Q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R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S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T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U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V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W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X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Y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Z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BA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</row>
    <row r="232" spans="1:53" ht="13" x14ac:dyDescent="0.15">
      <c r="A232" t="str">
        <f t="shared" si="21"/>
        <v>KTP-S2-DVL-B-575</v>
      </c>
      <c r="B232">
        <v>575</v>
      </c>
      <c r="C232" t="s">
        <v>578</v>
      </c>
      <c r="D232" t="s">
        <v>579</v>
      </c>
      <c r="E232" t="s">
        <v>494</v>
      </c>
      <c r="F232" t="s">
        <v>384</v>
      </c>
      <c r="G232" t="s">
        <v>65</v>
      </c>
      <c r="H232" t="s">
        <v>66</v>
      </c>
      <c r="I232" t="str">
        <f t="shared" si="23"/>
        <v>C1</v>
      </c>
      <c r="J232" t="str">
        <f>VLOOKUP(I232,'[1]REF - Interface Cards'!$F$2:$G$11,2,FALSE)</f>
        <v>CB1</v>
      </c>
      <c r="K232">
        <f t="shared" si="24"/>
        <v>3</v>
      </c>
      <c r="L232" t="s">
        <v>201</v>
      </c>
      <c r="M232">
        <v>35</v>
      </c>
      <c r="N232">
        <v>23</v>
      </c>
      <c r="O232" t="s">
        <v>211</v>
      </c>
      <c r="P232" t="s">
        <v>212</v>
      </c>
      <c r="Q232" t="s">
        <v>217</v>
      </c>
      <c r="R232" t="s">
        <v>69</v>
      </c>
      <c r="S232" t="s">
        <v>60</v>
      </c>
      <c r="V232" t="b">
        <v>0</v>
      </c>
      <c r="W232" t="str">
        <f t="shared" si="22"/>
        <v>DO3:23</v>
      </c>
      <c r="X232" t="str">
        <f ca="1">IFERROR(__xludf.DUMMYFUNCTION("VLOOKUP($D4,IMPORTRANGE(""1F5N2lheBqU_ssv2fEg7XSiyl0_Jtf24RQubw3IWp7fc"",""'LC-2 BOM'!C2:AF1000""),X$1,FALSE)"),"S13.2")</f>
        <v>S13.2</v>
      </c>
      <c r="Y232" t="str">
        <f ca="1">IFERROR(__xludf.DUMMYFUNCTION("VLOOKUP($D73,IMPORTRANGE(""1F5N2lheBqU_ssv2fEg7XSiyl0_Jtf24RQubw3IWp7fc"",""'LC-2 BOM'!C2:AF900""),Y$1,FALSE)"),"Valve, Discrete Ball")</f>
        <v>Valve, Discrete Ball</v>
      </c>
      <c r="Z232" t="str">
        <f ca="1">IFERROR(__xludf.DUMMYFUNCTION("VLOOKUP($D73,IMPORTRANGE(""1F5N2lheBqU_ssv2fEg7XSiyl0_Jtf24RQubw3IWp7fc"",""'LC-2 BOM'!C2:AF900""),Y$1,FALSE)"),"Valve, Discrete Ball")</f>
        <v>Valve, Discrete Ball</v>
      </c>
      <c r="AA232" t="str">
        <f ca="1">IFERROR(__xludf.DUMMYFUNCTION("VLOOKUP($D73,IMPORTRANGE(""1F5N2lheBqU_ssv2fEg7XSiyl0_Jtf24RQubw3IWp7fc"",""'LC-2 BOM'!C2:AF900""),Y$1,FALSE)"),"Valve, Discrete Ball")</f>
        <v>Valve, Discrete Ball</v>
      </c>
      <c r="AB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C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D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E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F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G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H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I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J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K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L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M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N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O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P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Q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R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S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T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U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V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W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X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Y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Z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BA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</row>
    <row r="233" spans="1:53" ht="13" x14ac:dyDescent="0.15">
      <c r="A233" t="str">
        <f t="shared" si="21"/>
        <v>KTP-S2-PXS-PxO-576</v>
      </c>
      <c r="B233">
        <v>576</v>
      </c>
      <c r="C233" t="s">
        <v>580</v>
      </c>
      <c r="D233" t="s">
        <v>581</v>
      </c>
      <c r="E233" t="s">
        <v>494</v>
      </c>
      <c r="F233" t="s">
        <v>384</v>
      </c>
      <c r="G233" t="s">
        <v>416</v>
      </c>
      <c r="H233" t="s">
        <v>53</v>
      </c>
      <c r="I233" t="str">
        <f t="shared" si="23"/>
        <v>N4</v>
      </c>
      <c r="J233" t="str">
        <f>VLOOKUP(I233,'[1]REF - Interface Cards'!$F$2:$G$11,2,FALSE)</f>
        <v>CB5</v>
      </c>
      <c r="K233">
        <f t="shared" si="24"/>
        <v>1</v>
      </c>
      <c r="L233" t="s">
        <v>220</v>
      </c>
      <c r="M233">
        <v>15</v>
      </c>
      <c r="N233">
        <v>12</v>
      </c>
      <c r="O233" t="s">
        <v>212</v>
      </c>
      <c r="P233" t="s">
        <v>212</v>
      </c>
      <c r="Q233" t="s">
        <v>213</v>
      </c>
      <c r="R233" t="s">
        <v>59</v>
      </c>
      <c r="S233" t="s">
        <v>60</v>
      </c>
      <c r="V233" t="b">
        <v>0</v>
      </c>
      <c r="W233" t="str">
        <f t="shared" si="22"/>
        <v>DI4:12</v>
      </c>
      <c r="X233" t="str">
        <f ca="1">IFERROR(__xludf.DUMMYFUNCTION("VLOOKUP($D475,IMPORTRANGE(""1F5N2lheBqU_ssv2fEg7XSiyl0_Jtf24RQubw3IWp7fc"",""'LC-2 BOM'!C2:AF1000""),X$1,FALSE)"),"04C706")</f>
        <v>04C706</v>
      </c>
      <c r="Y233" t="str">
        <f ca="1">IFERROR(__xludf.DUMMYFUNCTION("VLOOKUP($D540,IMPORTRANGE(""1zGeY54V42y3h6ga3LEauokEcjIAfHuNXKCYKLfLWtMI"",""'LC-2 BOM'!C2:AF900""),Y$1,FALSE)"),"Controller")</f>
        <v>Controller</v>
      </c>
      <c r="Z233" t="str">
        <f ca="1">IFERROR(__xludf.DUMMYFUNCTION("VLOOKUP($D540,IMPORTRANGE(""1zGeY54V42y3h6ga3LEauokEcjIAfHuNXKCYKLfLWtMI"",""'LC-2 BOM'!C2:AF900""),Y$1,FALSE)"),"Controller")</f>
        <v>Controller</v>
      </c>
      <c r="AA233" t="str">
        <f ca="1">IFERROR(__xludf.DUMMYFUNCTION("VLOOKUP($D540,IMPORTRANGE(""1zGeY54V42y3h6ga3LEauokEcjIAfHuNXKCYKLfLWtMI"",""'LC-2 BOM'!C2:AF900""),Y$1,FALSE)"),"Controller")</f>
        <v>Controller</v>
      </c>
      <c r="AB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C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D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E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F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G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H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I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J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K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L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M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N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O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P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Q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R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S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T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U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V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W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X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Y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Z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BA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</row>
    <row r="234" spans="1:53" ht="13" x14ac:dyDescent="0.15">
      <c r="A234" t="str">
        <f t="shared" si="21"/>
        <v>KTP-S2-PXS-PxC-577</v>
      </c>
      <c r="B234">
        <v>577</v>
      </c>
      <c r="C234" t="s">
        <v>582</v>
      </c>
      <c r="D234" t="s">
        <v>581</v>
      </c>
      <c r="E234" t="s">
        <v>494</v>
      </c>
      <c r="F234" t="s">
        <v>384</v>
      </c>
      <c r="G234" t="s">
        <v>416</v>
      </c>
      <c r="H234" t="s">
        <v>53</v>
      </c>
      <c r="I234" t="str">
        <f t="shared" si="23"/>
        <v>N4</v>
      </c>
      <c r="J234" t="str">
        <f>VLOOKUP(I234,'[1]REF - Interface Cards'!$F$2:$G$11,2,FALSE)</f>
        <v>CB5</v>
      </c>
      <c r="K234">
        <f t="shared" si="24"/>
        <v>1</v>
      </c>
      <c r="L234" t="s">
        <v>220</v>
      </c>
      <c r="M234">
        <v>16</v>
      </c>
      <c r="N234">
        <v>13</v>
      </c>
      <c r="O234" t="s">
        <v>212</v>
      </c>
      <c r="P234" t="s">
        <v>212</v>
      </c>
      <c r="Q234" t="s">
        <v>213</v>
      </c>
      <c r="R234" t="s">
        <v>63</v>
      </c>
      <c r="S234" t="s">
        <v>60</v>
      </c>
      <c r="V234" t="b">
        <v>0</v>
      </c>
      <c r="W234" t="str">
        <f t="shared" si="22"/>
        <v>DI4:13</v>
      </c>
      <c r="X234" t="str">
        <f ca="1">IFERROR(__xludf.DUMMYFUNCTION("VLOOKUP($D475,IMPORTRANGE(""1F5N2lheBqU_ssv2fEg7XSiyl0_Jtf24RQubw3IWp7fc"",""'LC-2 BOM'!C2:AF1000""),X$1,FALSE)"),"04C706")</f>
        <v>04C706</v>
      </c>
      <c r="Y234" t="str">
        <f ca="1">IFERROR(__xludf.DUMMYFUNCTION("VLOOKUP($D541,IMPORTRANGE(""1F5N2lheBqU_ssv2fEg7XSiyl0_Jtf24RQubw3IWp7fc"",""'LC-2 BOM'!C2:AF900""),Y$1,FALSE)"),"Controller")</f>
        <v>Controller</v>
      </c>
      <c r="Z234" t="str">
        <f ca="1">IFERROR(__xludf.DUMMYFUNCTION("VLOOKUP($D541,IMPORTRANGE(""1F5N2lheBqU_ssv2fEg7XSiyl0_Jtf24RQubw3IWp7fc"",""'LC-2 BOM'!C2:AF900""),Y$1,FALSE)"),"Controller")</f>
        <v>Controller</v>
      </c>
      <c r="AA234" t="str">
        <f ca="1">IFERROR(__xludf.DUMMYFUNCTION("VLOOKUP($D541,IMPORTRANGE(""1F5N2lheBqU_ssv2fEg7XSiyl0_Jtf24RQubw3IWp7fc"",""'LC-2 BOM'!C2:AF900""),Y$1,FALSE)"),"Controller")</f>
        <v>Controller</v>
      </c>
      <c r="AB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C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D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E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F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G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H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I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J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K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L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M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N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O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P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Q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R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S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T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U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V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W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X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Y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Z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BA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</row>
    <row r="235" spans="1:53" ht="13" x14ac:dyDescent="0.15">
      <c r="A235" t="str">
        <f t="shared" si="21"/>
        <v>PRG-FS1-SLD-B-585</v>
      </c>
      <c r="B235">
        <v>585</v>
      </c>
      <c r="C235" t="s">
        <v>551</v>
      </c>
      <c r="D235" t="s">
        <v>583</v>
      </c>
      <c r="E235" t="s">
        <v>536</v>
      </c>
      <c r="F235" t="s">
        <v>565</v>
      </c>
      <c r="G235" t="s">
        <v>521</v>
      </c>
      <c r="H235" t="s">
        <v>66</v>
      </c>
      <c r="I235" t="str">
        <f t="shared" si="23"/>
        <v>C1</v>
      </c>
      <c r="J235" t="str">
        <f>VLOOKUP(I235,'[1]REF - Interface Cards'!$F$2:$G$11,2,FALSE)</f>
        <v>CB1</v>
      </c>
      <c r="K235">
        <f t="shared" si="24"/>
        <v>5</v>
      </c>
      <c r="L235" t="s">
        <v>204</v>
      </c>
      <c r="M235">
        <v>35</v>
      </c>
      <c r="N235" t="s">
        <v>584</v>
      </c>
      <c r="O235" t="s">
        <v>211</v>
      </c>
      <c r="P235" t="s">
        <v>277</v>
      </c>
      <c r="Q235" t="s">
        <v>456</v>
      </c>
      <c r="R235" t="s">
        <v>69</v>
      </c>
      <c r="S235" t="s">
        <v>60</v>
      </c>
      <c r="V235" t="b">
        <v>0</v>
      </c>
      <c r="W235" t="str">
        <f t="shared" si="22"/>
        <v>DIO1:DO13</v>
      </c>
      <c r="X235" t="str">
        <f ca="1">IFERROR(__xludf.DUMMYFUNCTION("VLOOKUP($D4,IMPORTRANGE(""1F5N2lheBqU_ssv2fEg7XSiyl0_Jtf24RQubw3IWp7fc"",""'LC-2 BOM'!C2:AF1000""),X$1,FALSE)"),"S13.2")</f>
        <v>S13.2</v>
      </c>
      <c r="Y235" t="str">
        <f ca="1">IFERROR(__xludf.DUMMYFUNCTION("VLOOKUP($D110,IMPORTRANGE(""1zGeY54V42y3h6ga3LEauokEcjIAfHuNXKCYKLfLWtMI"",""'LC-2 BOM'!C2:AF900""),Y$1,FALSE)"),"Blanking Plug")</f>
        <v>Blanking Plug</v>
      </c>
      <c r="Z235" t="str">
        <f ca="1">IFERROR(__xludf.DUMMYFUNCTION("VLOOKUP($D110,IMPORTRANGE(""1zGeY54V42y3h6ga3LEauokEcjIAfHuNXKCYKLfLWtMI"",""'LC-2 BOM'!C2:AF900""),Y$1,FALSE)"),"Blanking Plug")</f>
        <v>Blanking Plug</v>
      </c>
      <c r="AA235" t="str">
        <f ca="1">IFERROR(__xludf.DUMMYFUNCTION("VLOOKUP($D110,IMPORTRANGE(""1zGeY54V42y3h6ga3LEauokEcjIAfHuNXKCYKLfLWtMI"",""'LC-2 BOM'!C2:AF900""),Y$1,FALSE)"),"Blanking Plug")</f>
        <v>Blanking Plug</v>
      </c>
      <c r="AB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C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D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E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F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G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H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I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J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K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L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M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N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O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P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Q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R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S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T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U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V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W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X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Y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Z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BA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</row>
    <row r="236" spans="1:53" ht="13" x14ac:dyDescent="0.15">
      <c r="A236" t="str">
        <f t="shared" si="21"/>
        <v>PRG-FS1-SLD-B-586</v>
      </c>
      <c r="B236">
        <v>586</v>
      </c>
      <c r="C236" t="s">
        <v>551</v>
      </c>
      <c r="D236" t="s">
        <v>585</v>
      </c>
      <c r="E236" t="s">
        <v>536</v>
      </c>
      <c r="F236" t="s">
        <v>565</v>
      </c>
      <c r="G236" t="s">
        <v>521</v>
      </c>
      <c r="H236" t="s">
        <v>66</v>
      </c>
      <c r="I236" t="str">
        <f t="shared" si="23"/>
        <v>C1</v>
      </c>
      <c r="J236" t="str">
        <f>VLOOKUP(I236,'[1]REF - Interface Cards'!$F$2:$G$11,2,FALSE)</f>
        <v>CB1</v>
      </c>
      <c r="K236">
        <f t="shared" si="24"/>
        <v>5</v>
      </c>
      <c r="L236" t="s">
        <v>204</v>
      </c>
      <c r="M236">
        <v>36</v>
      </c>
      <c r="N236" t="s">
        <v>586</v>
      </c>
      <c r="O236" t="s">
        <v>211</v>
      </c>
      <c r="P236" t="s">
        <v>277</v>
      </c>
      <c r="Q236" t="s">
        <v>456</v>
      </c>
      <c r="R236" t="s">
        <v>69</v>
      </c>
      <c r="S236" t="s">
        <v>60</v>
      </c>
      <c r="V236" t="b">
        <v>0</v>
      </c>
      <c r="W236" t="str">
        <f t="shared" si="22"/>
        <v>DIO1:DO14</v>
      </c>
      <c r="X236" t="str">
        <f ca="1">IFERROR(__xludf.DUMMYFUNCTION("VLOOKUP($D4,IMPORTRANGE(""1F5N2lheBqU_ssv2fEg7XSiyl0_Jtf24RQubw3IWp7fc"",""'LC-2 BOM'!C2:AF1000""),X$1,FALSE)"),"S13.2")</f>
        <v>S13.2</v>
      </c>
      <c r="Y236" t="str">
        <f ca="1">IFERROR(__xludf.DUMMYFUNCTION("VLOOKUP($D111,IMPORTRANGE(""1F5N2lheBqU_ssv2fEg7XSiyl0_Jtf24RQubw3IWp7fc"",""'LC-2 BOM'!C2:AF900""),Y$1,FALSE)"),"Valve, Electronic Solenoid")</f>
        <v>Valve, Electronic Solenoid</v>
      </c>
      <c r="Z236" t="str">
        <f ca="1">IFERROR(__xludf.DUMMYFUNCTION("VLOOKUP($D111,IMPORTRANGE(""1F5N2lheBqU_ssv2fEg7XSiyl0_Jtf24RQubw3IWp7fc"",""'LC-2 BOM'!C2:AF900""),Y$1,FALSE)"),"Valve, Electronic Solenoid")</f>
        <v>Valve, Electronic Solenoid</v>
      </c>
      <c r="AA236" t="str">
        <f ca="1">IFERROR(__xludf.DUMMYFUNCTION("VLOOKUP($D111,IMPORTRANGE(""1F5N2lheBqU_ssv2fEg7XSiyl0_Jtf24RQubw3IWp7fc"",""'LC-2 BOM'!C2:AF900""),Y$1,FALSE)"),"Valve, Electronic Solenoid")</f>
        <v>Valve, Electronic Solenoid</v>
      </c>
      <c r="AB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C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D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E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F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G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H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I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J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K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L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M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N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O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P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Q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R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S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T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U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V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W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X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Y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Z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BA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</row>
    <row r="237" spans="1:53" ht="13" x14ac:dyDescent="0.15">
      <c r="A237" t="str">
        <f t="shared" si="21"/>
        <v>PRG-IGN-SLD-B-587</v>
      </c>
      <c r="B237">
        <v>587</v>
      </c>
      <c r="C237" t="s">
        <v>551</v>
      </c>
      <c r="D237" t="s">
        <v>587</v>
      </c>
      <c r="E237" t="s">
        <v>536</v>
      </c>
      <c r="F237" t="s">
        <v>588</v>
      </c>
      <c r="G237" t="s">
        <v>521</v>
      </c>
      <c r="H237" t="s">
        <v>66</v>
      </c>
      <c r="I237" t="str">
        <f t="shared" si="23"/>
        <v>C1</v>
      </c>
      <c r="J237" t="str">
        <f>VLOOKUP(I237,'[1]REF - Interface Cards'!$F$2:$G$11,2,FALSE)</f>
        <v>CB1</v>
      </c>
      <c r="K237">
        <f t="shared" si="24"/>
        <v>5</v>
      </c>
      <c r="L237" t="s">
        <v>204</v>
      </c>
      <c r="M237">
        <v>37</v>
      </c>
      <c r="N237" t="s">
        <v>589</v>
      </c>
      <c r="O237" t="s">
        <v>211</v>
      </c>
      <c r="P237" t="s">
        <v>277</v>
      </c>
      <c r="Q237" t="s">
        <v>456</v>
      </c>
      <c r="R237" t="s">
        <v>69</v>
      </c>
      <c r="S237" t="s">
        <v>60</v>
      </c>
      <c r="V237" t="b">
        <v>0</v>
      </c>
      <c r="W237" t="str">
        <f t="shared" si="22"/>
        <v>DIO1:DO15</v>
      </c>
      <c r="X237" t="str">
        <f ca="1">IFERROR(__xludf.DUMMYFUNCTION("VLOOKUP($D4,IMPORTRANGE(""1F5N2lheBqU_ssv2fEg7XSiyl0_Jtf24RQubw3IWp7fc"",""'LC-2 BOM'!C2:AF1000""),X$1,FALSE)"),"S13.2")</f>
        <v>S13.2</v>
      </c>
      <c r="Y237" t="str">
        <f ca="1">IFERROR(__xludf.DUMMYFUNCTION("VLOOKUP($D112,IMPORTRANGE(""1zGeY54V42y3h6ga3LEauokEcjIAfHuNXKCYKLfLWtMI"",""'LC-2 BOM'!C2:AF900""),Y$1,FALSE)"),"Valve, Electronic Solenoid")</f>
        <v>Valve, Electronic Solenoid</v>
      </c>
      <c r="Z237" t="str">
        <f ca="1">IFERROR(__xludf.DUMMYFUNCTION("VLOOKUP($D112,IMPORTRANGE(""1zGeY54V42y3h6ga3LEauokEcjIAfHuNXKCYKLfLWtMI"",""'LC-2 BOM'!C2:AF900""),Y$1,FALSE)"),"Valve, Electronic Solenoid")</f>
        <v>Valve, Electronic Solenoid</v>
      </c>
      <c r="AA237" t="str">
        <f ca="1">IFERROR(__xludf.DUMMYFUNCTION("VLOOKUP($D112,IMPORTRANGE(""1zGeY54V42y3h6ga3LEauokEcjIAfHuNXKCYKLfLWtMI"",""'LC-2 BOM'!C2:AF900""),Y$1,FALSE)"),"Valve, Electronic Solenoid")</f>
        <v>Valve, Electronic Solenoid</v>
      </c>
      <c r="AB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C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D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E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F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G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H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I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J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K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L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M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N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O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P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Q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R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S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T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U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V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W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X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Y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Z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BA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</row>
    <row r="238" spans="1:53" ht="13" x14ac:dyDescent="0.15">
      <c r="A238" t="str">
        <f t="shared" si="21"/>
        <v>LOX-LG-DVL-B-545</v>
      </c>
      <c r="B238">
        <v>545</v>
      </c>
      <c r="C238" t="s">
        <v>590</v>
      </c>
      <c r="D238" t="s">
        <v>591</v>
      </c>
      <c r="E238" t="s">
        <v>148</v>
      </c>
      <c r="F238" t="s">
        <v>297</v>
      </c>
      <c r="G238" t="s">
        <v>65</v>
      </c>
      <c r="H238" t="s">
        <v>66</v>
      </c>
      <c r="I238" t="str">
        <f t="shared" si="23"/>
        <v>C2</v>
      </c>
      <c r="J238" t="str">
        <f>VLOOKUP(I238,'[1]REF - Interface Cards'!$F$2:$G$11,2,FALSE)</f>
        <v>CB8</v>
      </c>
      <c r="K238">
        <f t="shared" si="24"/>
        <v>4</v>
      </c>
      <c r="L238" t="s">
        <v>150</v>
      </c>
      <c r="M238">
        <v>26</v>
      </c>
      <c r="N238">
        <v>22</v>
      </c>
      <c r="O238" t="s">
        <v>151</v>
      </c>
      <c r="P238" t="s">
        <v>151</v>
      </c>
      <c r="Q238" t="s">
        <v>292</v>
      </c>
      <c r="R238" t="s">
        <v>69</v>
      </c>
      <c r="S238" t="s">
        <v>60</v>
      </c>
      <c r="V238" t="b">
        <v>0</v>
      </c>
      <c r="W238" t="str">
        <f t="shared" si="22"/>
        <v>DO7:22</v>
      </c>
      <c r="X238" t="str">
        <f ca="1">IFERROR(__xludf.DUMMYFUNCTION("VLOOKUP($D119,IMPORTRANGE(""1F5N2lheBqU_ssv2fEg7XSiyl0_Jtf24RQubw3IWp7fc"",""'LC-2 BOM'!C2:AF1000""),X$1,FALSE)"),"05C360")</f>
        <v>05C360</v>
      </c>
      <c r="Y238" t="str">
        <f ca="1">IFERROR(__xludf.DUMMYFUNCTION("VLOOKUP($D233,IMPORTRANGE(""1F5N2lheBqU_ssv2fEg7XSiyl0_Jtf24RQubw3IWp7fc"",""'LC-2 BOM'!C2:AF900""),Y$1,FALSE)"),"Valve, Electronic Solenoid")</f>
        <v>Valve, Electronic Solenoid</v>
      </c>
      <c r="Z238" t="str">
        <f ca="1">IFERROR(__xludf.DUMMYFUNCTION("VLOOKUP($D233,IMPORTRANGE(""1F5N2lheBqU_ssv2fEg7XSiyl0_Jtf24RQubw3IWp7fc"",""'LC-2 BOM'!C2:AF900""),Y$1,FALSE)"),"Valve, Electronic Solenoid")</f>
        <v>Valve, Electronic Solenoid</v>
      </c>
      <c r="AA238" t="str">
        <f ca="1">IFERROR(__xludf.DUMMYFUNCTION("VLOOKUP($D233,IMPORTRANGE(""1F5N2lheBqU_ssv2fEg7XSiyl0_Jtf24RQubw3IWp7fc"",""'LC-2 BOM'!C2:AF900""),Y$1,FALSE)"),"Valve, Electronic Solenoid")</f>
        <v>Valve, Electronic Solenoid</v>
      </c>
      <c r="AB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C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D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E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F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G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H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I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J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K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L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M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N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O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P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Q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R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S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T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U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V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W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X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Y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Z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BA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</row>
    <row r="239" spans="1:53" ht="13" x14ac:dyDescent="0.15">
      <c r="A239" t="str">
        <f t="shared" si="21"/>
        <v>LOX-LG-DVL-B-546</v>
      </c>
      <c r="B239">
        <v>546</v>
      </c>
      <c r="C239" t="s">
        <v>592</v>
      </c>
      <c r="D239" t="s">
        <v>593</v>
      </c>
      <c r="E239" t="s">
        <v>148</v>
      </c>
      <c r="F239" t="s">
        <v>297</v>
      </c>
      <c r="G239" t="s">
        <v>65</v>
      </c>
      <c r="H239" t="s">
        <v>66</v>
      </c>
      <c r="I239" t="str">
        <f t="shared" si="23"/>
        <v>C2</v>
      </c>
      <c r="J239" t="str">
        <f>VLOOKUP(I239,'[1]REF - Interface Cards'!$F$2:$G$11,2,FALSE)</f>
        <v>CB8</v>
      </c>
      <c r="K239">
        <f t="shared" si="24"/>
        <v>4</v>
      </c>
      <c r="L239" t="s">
        <v>150</v>
      </c>
      <c r="M239">
        <v>27</v>
      </c>
      <c r="N239">
        <v>23</v>
      </c>
      <c r="O239" t="s">
        <v>151</v>
      </c>
      <c r="P239" t="s">
        <v>151</v>
      </c>
      <c r="Q239" t="s">
        <v>292</v>
      </c>
      <c r="R239" t="s">
        <v>69</v>
      </c>
      <c r="S239" t="s">
        <v>60</v>
      </c>
      <c r="V239" t="b">
        <v>0</v>
      </c>
      <c r="W239" t="str">
        <f t="shared" si="22"/>
        <v>DO7:23</v>
      </c>
      <c r="X239" t="str">
        <f ca="1">IFERROR(__xludf.DUMMYFUNCTION("VLOOKUP($D119,IMPORTRANGE(""1F5N2lheBqU_ssv2fEg7XSiyl0_Jtf24RQubw3IWp7fc"",""'LC-2 BOM'!C2:AF1000""),X$1,FALSE)"),"05C360")</f>
        <v>05C360</v>
      </c>
      <c r="Y239" t="str">
        <f ca="1">IFERROR(__xludf.DUMMYFUNCTION("VLOOKUP($D234,IMPORTRANGE(""1zGeY54V42y3h6ga3LEauokEcjIAfHuNXKCYKLfLWtMI"",""'LC-2 BOM'!C2:AF900""),Y$1,FALSE)"),"Valve, Electronic Solenoid")</f>
        <v>Valve, Electronic Solenoid</v>
      </c>
      <c r="Z239" t="str">
        <f ca="1">IFERROR(__xludf.DUMMYFUNCTION("VLOOKUP($D234,IMPORTRANGE(""1zGeY54V42y3h6ga3LEauokEcjIAfHuNXKCYKLfLWtMI"",""'LC-2 BOM'!C2:AF900""),Y$1,FALSE)"),"Valve, Electronic Solenoid")</f>
        <v>Valve, Electronic Solenoid</v>
      </c>
      <c r="AA239" t="str">
        <f ca="1">IFERROR(__xludf.DUMMYFUNCTION("VLOOKUP($D234,IMPORTRANGE(""1zGeY54V42y3h6ga3LEauokEcjIAfHuNXKCYKLfLWtMI"",""'LC-2 BOM'!C2:AF900""),Y$1,FALSE)"),"Valve, Electronic Solenoid")</f>
        <v>Valve, Electronic Solenoid</v>
      </c>
      <c r="AB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C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D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E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F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G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H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I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J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K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L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M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N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O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P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Q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R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S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T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U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V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W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X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Y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Z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BA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</row>
    <row r="240" spans="1:53" ht="13" x14ac:dyDescent="0.15">
      <c r="A240" t="str">
        <f t="shared" si="21"/>
        <v>LOX-LG-DVL-B-547</v>
      </c>
      <c r="B240">
        <v>547</v>
      </c>
      <c r="C240" t="s">
        <v>594</v>
      </c>
      <c r="D240" t="s">
        <v>595</v>
      </c>
      <c r="E240" t="s">
        <v>148</v>
      </c>
      <c r="F240" t="s">
        <v>297</v>
      </c>
      <c r="G240" t="s">
        <v>65</v>
      </c>
      <c r="H240" t="s">
        <v>66</v>
      </c>
      <c r="I240" t="str">
        <f t="shared" si="23"/>
        <v>C2</v>
      </c>
      <c r="J240" t="str">
        <f>VLOOKUP(I240,'[1]REF - Interface Cards'!$F$2:$G$11,2,FALSE)</f>
        <v>CB8</v>
      </c>
      <c r="K240">
        <f t="shared" si="24"/>
        <v>4</v>
      </c>
      <c r="L240" t="s">
        <v>150</v>
      </c>
      <c r="M240">
        <v>30</v>
      </c>
      <c r="N240">
        <v>24</v>
      </c>
      <c r="O240" t="s">
        <v>151</v>
      </c>
      <c r="P240" t="s">
        <v>151</v>
      </c>
      <c r="Q240" t="s">
        <v>292</v>
      </c>
      <c r="R240" t="s">
        <v>69</v>
      </c>
      <c r="S240" t="s">
        <v>60</v>
      </c>
      <c r="V240" t="b">
        <v>0</v>
      </c>
      <c r="W240" t="str">
        <f t="shared" si="22"/>
        <v>DO7:24</v>
      </c>
      <c r="X240" t="str">
        <f ca="1">IFERROR(__xludf.DUMMYFUNCTION("VLOOKUP($D119,IMPORTRANGE(""1F5N2lheBqU_ssv2fEg7XSiyl0_Jtf24RQubw3IWp7fc"",""'LC-2 BOM'!C2:AF1000""),X$1,FALSE)"),"05C360")</f>
        <v>05C360</v>
      </c>
      <c r="Y240" t="str">
        <f ca="1">IFERROR(__xludf.DUMMYFUNCTION("VLOOKUP($D235,IMPORTRANGE(""1zGeY54V42y3h6ga3LEauokEcjIAfHuNXKCYKLfLWtMI"",""'LC-2 BOM'!C2:AF900""),Y$1,FALSE)"),"Valve, Electronic Solenoid")</f>
        <v>Valve, Electronic Solenoid</v>
      </c>
      <c r="Z240" t="str">
        <f ca="1">IFERROR(__xludf.DUMMYFUNCTION("VLOOKUP($D235,IMPORTRANGE(""1zGeY54V42y3h6ga3LEauokEcjIAfHuNXKCYKLfLWtMI"",""'LC-2 BOM'!C2:AF900""),Y$1,FALSE)"),"Valve, Electronic Solenoid")</f>
        <v>Valve, Electronic Solenoid</v>
      </c>
      <c r="AA240" t="str">
        <f ca="1">IFERROR(__xludf.DUMMYFUNCTION("VLOOKUP($D235,IMPORTRANGE(""1zGeY54V42y3h6ga3LEauokEcjIAfHuNXKCYKLfLWtMI"",""'LC-2 BOM'!C2:AF900""),Y$1,FALSE)"),"Valve, Electronic Solenoid")</f>
        <v>Valve, Electronic Solenoid</v>
      </c>
      <c r="AB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C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D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E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F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G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H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I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J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K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L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M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N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O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P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Q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R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S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T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U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V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W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X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Y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Z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BA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</row>
    <row r="241" spans="1:53" ht="13" x14ac:dyDescent="0.15">
      <c r="A241" t="str">
        <f t="shared" si="21"/>
        <v>HVAC-FAR-FM-MFs-466</v>
      </c>
      <c r="B241">
        <v>466</v>
      </c>
      <c r="C241" t="s">
        <v>596</v>
      </c>
      <c r="D241" t="s">
        <v>597</v>
      </c>
      <c r="E241" t="s">
        <v>395</v>
      </c>
      <c r="F241" t="s">
        <v>396</v>
      </c>
      <c r="G241" t="s">
        <v>132</v>
      </c>
      <c r="H241" t="s">
        <v>111</v>
      </c>
      <c r="I241" t="str">
        <f t="shared" si="23"/>
        <v>N1</v>
      </c>
      <c r="J241" t="str">
        <f>VLOOKUP(I241,'[1]REF - Interface Cards'!$F$2:$G$11,2,FALSE)</f>
        <v>CB2</v>
      </c>
      <c r="K241">
        <f t="shared" si="24"/>
        <v>3</v>
      </c>
      <c r="L241" t="s">
        <v>224</v>
      </c>
      <c r="M241">
        <v>8</v>
      </c>
      <c r="N241" t="s">
        <v>62</v>
      </c>
      <c r="O241" t="s">
        <v>211</v>
      </c>
      <c r="P241" t="s">
        <v>299</v>
      </c>
      <c r="R241" t="s">
        <v>293</v>
      </c>
      <c r="S241" t="s">
        <v>294</v>
      </c>
      <c r="V241" t="b">
        <v>0</v>
      </c>
      <c r="W241" t="str">
        <f t="shared" si="22"/>
        <v>AI2:07</v>
      </c>
      <c r="X241" t="str">
        <f ca="1">IFERROR(__xludf.DUMMYFUNCTION("VLOOKUP($D119,IMPORTRANGE(""1F5N2lheBqU_ssv2fEg7XSiyl0_Jtf24RQubw3IWp7fc"",""'LC-2 BOM'!C2:AF1000""),X$1,FALSE)"),"05C360")</f>
        <v>05C360</v>
      </c>
      <c r="Y241" t="str">
        <f ca="1">IFERROR(__xludf.DUMMYFUNCTION("VLOOKUP($D374,IMPORTRANGE(""1zGeY54V42y3h6ga3LEauokEcjIAfHuNXKCYKLfLWtMI"",""'LC-2 BOM'!C2:AF900""),Y$1,FALSE)"),"Flow Meter")</f>
        <v>Flow Meter</v>
      </c>
      <c r="Z241" t="str">
        <f ca="1">IFERROR(__xludf.DUMMYFUNCTION("VLOOKUP($D374,IMPORTRANGE(""1zGeY54V42y3h6ga3LEauokEcjIAfHuNXKCYKLfLWtMI"",""'LC-2 BOM'!C2:AF900""),Y$1,FALSE)"),"Flow Meter")</f>
        <v>Flow Meter</v>
      </c>
      <c r="AA241" t="str">
        <f ca="1">IFERROR(__xludf.DUMMYFUNCTION("VLOOKUP($D374,IMPORTRANGE(""1zGeY54V42y3h6ga3LEauokEcjIAfHuNXKCYKLfLWtMI"",""'LC-2 BOM'!C2:AF900""),Y$1,FALSE)"),"Flow Meter")</f>
        <v>Flow Meter</v>
      </c>
      <c r="AB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C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D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E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F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G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H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I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J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K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L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M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N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O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P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Q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R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S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T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U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V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W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X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Y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Z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BA241" t="str">
        <f ca="1">IFERROR(__xludf.DUMMYFUNCTION("VLOOKUP($D374,IMPORTRANGE(""1F5N2lheBqU_ssv2fEg7XSiyl0_Jtf24RQubw3IWp7fc"",""'LC-2 BOM'!C2:AF1000""),AB$1,FALSE)"),"WFF LC-2 GN2 HVAC/ECS - MP-109")</f>
        <v>WFF LC-2 GN2 HVAC/ECS - MP-109</v>
      </c>
    </row>
    <row r="242" spans="1:53" ht="13" x14ac:dyDescent="0.15">
      <c r="A242" t="str">
        <f t="shared" si="21"/>
        <v>HVAC-IS2-FM-MFs-467</v>
      </c>
      <c r="B242">
        <v>467</v>
      </c>
      <c r="C242" t="s">
        <v>598</v>
      </c>
      <c r="D242" t="s">
        <v>599</v>
      </c>
      <c r="E242" t="s">
        <v>395</v>
      </c>
      <c r="F242" t="s">
        <v>402</v>
      </c>
      <c r="G242" t="s">
        <v>132</v>
      </c>
      <c r="H242" t="s">
        <v>111</v>
      </c>
      <c r="I242" t="str">
        <f t="shared" si="23"/>
        <v>N1</v>
      </c>
      <c r="J242" t="str">
        <f>VLOOKUP(I242,'[1]REF - Interface Cards'!$F$2:$G$11,2,FALSE)</f>
        <v>CB2</v>
      </c>
      <c r="K242">
        <f t="shared" si="24"/>
        <v>3</v>
      </c>
      <c r="L242" t="s">
        <v>224</v>
      </c>
      <c r="M242">
        <v>11</v>
      </c>
      <c r="N242" t="s">
        <v>97</v>
      </c>
      <c r="O242" t="s">
        <v>211</v>
      </c>
      <c r="P242" t="s">
        <v>299</v>
      </c>
      <c r="R242" t="s">
        <v>293</v>
      </c>
      <c r="S242" t="s">
        <v>294</v>
      </c>
      <c r="V242" t="b">
        <v>0</v>
      </c>
      <c r="W242" t="str">
        <f t="shared" si="22"/>
        <v>AI2:08</v>
      </c>
      <c r="X242" t="str">
        <f ca="1">IFERROR(__xludf.DUMMYFUNCTION("VLOOKUP($D119,IMPORTRANGE(""1F5N2lheBqU_ssv2fEg7XSiyl0_Jtf24RQubw3IWp7fc"",""'LC-2 BOM'!C2:AF1000""),X$1,FALSE)"),"05C360")</f>
        <v>05C360</v>
      </c>
      <c r="Y242" t="str">
        <f ca="1">IFERROR(__xludf.DUMMYFUNCTION("VLOOKUP($D375,IMPORTRANGE(""1zGeY54V42y3h6ga3LEauokEcjIAfHuNXKCYKLfLWtMI"",""'LC-2 BOM'!C2:AF900""),Y$1,FALSE)"),"Flow Meter")</f>
        <v>Flow Meter</v>
      </c>
      <c r="Z242" t="str">
        <f ca="1">IFERROR(__xludf.DUMMYFUNCTION("VLOOKUP($D375,IMPORTRANGE(""1zGeY54V42y3h6ga3LEauokEcjIAfHuNXKCYKLfLWtMI"",""'LC-2 BOM'!C2:AF900""),Y$1,FALSE)"),"Flow Meter")</f>
        <v>Flow Meter</v>
      </c>
      <c r="AA242" t="str">
        <f ca="1">IFERROR(__xludf.DUMMYFUNCTION("VLOOKUP($D375,IMPORTRANGE(""1zGeY54V42y3h6ga3LEauokEcjIAfHuNXKCYKLfLWtMI"",""'LC-2 BOM'!C2:AF900""),Y$1,FALSE)"),"Flow Meter")</f>
        <v>Flow Meter</v>
      </c>
      <c r="AB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C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D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E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F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G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H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I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J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K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L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M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N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O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P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Q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R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S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T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U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V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W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X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Y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Z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BA242" t="str">
        <f ca="1">IFERROR(__xludf.DUMMYFUNCTION("VLOOKUP($D375,IMPORTRANGE(""1F5N2lheBqU_ssv2fEg7XSiyl0_Jtf24RQubw3IWp7fc"",""'LC-2 BOM'!C2:AF1000""),AB$1,FALSE)"),"WFF LC-2 GN2 HVAC/ECS - MP-109")</f>
        <v>WFF LC-2 GN2 HVAC/ECS - MP-109</v>
      </c>
    </row>
    <row r="243" spans="1:53" ht="13" x14ac:dyDescent="0.15">
      <c r="A243" t="str">
        <f t="shared" si="21"/>
        <v>HVAC-IS1-FM-MFs-468</v>
      </c>
      <c r="B243">
        <v>468</v>
      </c>
      <c r="C243" t="s">
        <v>600</v>
      </c>
      <c r="D243" t="s">
        <v>601</v>
      </c>
      <c r="E243" t="s">
        <v>395</v>
      </c>
      <c r="F243" t="s">
        <v>405</v>
      </c>
      <c r="G243" t="s">
        <v>132</v>
      </c>
      <c r="H243" t="s">
        <v>111</v>
      </c>
      <c r="I243" t="str">
        <f t="shared" si="23"/>
        <v>N1</v>
      </c>
      <c r="J243" t="str">
        <f>VLOOKUP(I243,'[1]REF - Interface Cards'!$F$2:$G$11,2,FALSE)</f>
        <v>CB2</v>
      </c>
      <c r="K243">
        <f t="shared" si="24"/>
        <v>3</v>
      </c>
      <c r="L243" t="s">
        <v>224</v>
      </c>
      <c r="M243">
        <v>12</v>
      </c>
      <c r="N243" t="s">
        <v>75</v>
      </c>
      <c r="O243" t="s">
        <v>211</v>
      </c>
      <c r="P243" t="s">
        <v>299</v>
      </c>
      <c r="R243" t="s">
        <v>293</v>
      </c>
      <c r="S243" t="s">
        <v>294</v>
      </c>
      <c r="V243" t="b">
        <v>0</v>
      </c>
      <c r="W243" t="str">
        <f t="shared" si="22"/>
        <v>AI2:09</v>
      </c>
      <c r="X243" t="str">
        <f ca="1">IFERROR(__xludf.DUMMYFUNCTION("VLOOKUP($D119,IMPORTRANGE(""1F5N2lheBqU_ssv2fEg7XSiyl0_Jtf24RQubw3IWp7fc"",""'LC-2 BOM'!C2:AF1000""),X$1,FALSE)"),"05C360")</f>
        <v>05C360</v>
      </c>
      <c r="Y243" t="str">
        <f ca="1">IFERROR(__xludf.DUMMYFUNCTION("VLOOKUP($D376,IMPORTRANGE(""1F5N2lheBqU_ssv2fEg7XSiyl0_Jtf24RQubw3IWp7fc"",""'LC-2 BOM'!C2:AF900""),Y$1,FALSE)"),"Flow Meter")</f>
        <v>Flow Meter</v>
      </c>
      <c r="Z243" t="str">
        <f ca="1">IFERROR(__xludf.DUMMYFUNCTION("VLOOKUP($D376,IMPORTRANGE(""1F5N2lheBqU_ssv2fEg7XSiyl0_Jtf24RQubw3IWp7fc"",""'LC-2 BOM'!C2:AF900""),Y$1,FALSE)"),"Flow Meter")</f>
        <v>Flow Meter</v>
      </c>
      <c r="AA243" t="str">
        <f ca="1">IFERROR(__xludf.DUMMYFUNCTION("VLOOKUP($D376,IMPORTRANGE(""1F5N2lheBqU_ssv2fEg7XSiyl0_Jtf24RQubw3IWp7fc"",""'LC-2 BOM'!C2:AF900""),Y$1,FALSE)"),"Flow Meter")</f>
        <v>Flow Meter</v>
      </c>
      <c r="AB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C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D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E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F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G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H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I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J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K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L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M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N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O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P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Q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R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S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T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U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V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W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X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Y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Z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BA243" t="str">
        <f ca="1">IFERROR(__xludf.DUMMYFUNCTION("VLOOKUP($D376,IMPORTRANGE(""1F5N2lheBqU_ssv2fEg7XSiyl0_Jtf24RQubw3IWp7fc"",""'LC-2 BOM'!C2:AF1000""),AB$1,FALSE)"),"WFF LC-2 GN2 HVAC/ECS - MP-109")</f>
        <v>WFF LC-2 GN2 HVAC/ECS - MP-109</v>
      </c>
    </row>
    <row r="244" spans="1:53" ht="13" x14ac:dyDescent="0.15">
      <c r="A244" t="str">
        <f t="shared" si="21"/>
        <v>HVAC-S1-FM-MFs-469</v>
      </c>
      <c r="B244">
        <v>469</v>
      </c>
      <c r="C244" t="s">
        <v>602</v>
      </c>
      <c r="D244" t="s">
        <v>603</v>
      </c>
      <c r="E244" t="s">
        <v>395</v>
      </c>
      <c r="F244" t="s">
        <v>516</v>
      </c>
      <c r="G244" t="s">
        <v>132</v>
      </c>
      <c r="H244" t="s">
        <v>111</v>
      </c>
      <c r="I244" t="str">
        <f t="shared" ref="I244:I268" si="25">VLOOKUP(L244,InterfaceCards,2,FALSE)</f>
        <v>N1</v>
      </c>
      <c r="J244" t="str">
        <f>VLOOKUP(I244,'[1]REF - Interface Cards'!$F$2:$G$11,2,FALSE)</f>
        <v>CB2</v>
      </c>
      <c r="K244">
        <f t="shared" ref="K244:K268" si="26">VLOOKUP(L244,InterfaceCards,3,FALSE)</f>
        <v>3</v>
      </c>
      <c r="L244" t="s">
        <v>224</v>
      </c>
      <c r="M244">
        <v>13</v>
      </c>
      <c r="N244">
        <v>10</v>
      </c>
      <c r="O244" t="s">
        <v>211</v>
      </c>
      <c r="P244" t="s">
        <v>299</v>
      </c>
      <c r="R244" t="s">
        <v>293</v>
      </c>
      <c r="S244" t="s">
        <v>294</v>
      </c>
      <c r="V244" t="b">
        <v>0</v>
      </c>
      <c r="W244" t="str">
        <f t="shared" si="22"/>
        <v>AI2:10</v>
      </c>
      <c r="X244" t="str">
        <f ca="1">IFERROR(__xludf.DUMMYFUNCTION("VLOOKUP($D119,IMPORTRANGE(""1F5N2lheBqU_ssv2fEg7XSiyl0_Jtf24RQubw3IWp7fc"",""'LC-2 BOM'!C2:AF1000""),X$1,FALSE)"),"05C360")</f>
        <v>05C360</v>
      </c>
      <c r="Y244" t="str">
        <f ca="1">IFERROR(__xludf.DUMMYFUNCTION("VLOOKUP($D367,IMPORTRANGE(""1zGeY54V42y3h6ga3LEauokEcjIAfHuNXKCYKLfLWtMI"",""'LC-2 BOM'!C2:AF900""),Y$1,FALSE)"),"Flow Meter")</f>
        <v>Flow Meter</v>
      </c>
      <c r="Z244" t="str">
        <f ca="1">IFERROR(__xludf.DUMMYFUNCTION("VLOOKUP($D367,IMPORTRANGE(""1zGeY54V42y3h6ga3LEauokEcjIAfHuNXKCYKLfLWtMI"",""'LC-2 BOM'!C2:AF900""),Y$1,FALSE)"),"Flow Meter")</f>
        <v>Flow Meter</v>
      </c>
      <c r="AA244" t="str">
        <f ca="1">IFERROR(__xludf.DUMMYFUNCTION("VLOOKUP($D367,IMPORTRANGE(""1zGeY54V42y3h6ga3LEauokEcjIAfHuNXKCYKLfLWtMI"",""'LC-2 BOM'!C2:AF900""),Y$1,FALSE)"),"Flow Meter")</f>
        <v>Flow Meter</v>
      </c>
      <c r="AB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C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D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E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F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G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H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I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J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K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L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M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N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O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P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Q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R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S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T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U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V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W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X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Y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Z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BA244" t="str">
        <f ca="1">IFERROR(__xludf.DUMMYFUNCTION("VLOOKUP($D367,IMPORTRANGE(""1F5N2lheBqU_ssv2fEg7XSiyl0_Jtf24RQubw3IWp7fc"",""'LC-2 BOM'!C2:AF1000""),AB$1,FALSE)"),"WFF LC-2 GN2 HVAC/ECS - MP-109")</f>
        <v>WFF LC-2 GN2 HVAC/ECS - MP-109</v>
      </c>
    </row>
    <row r="245" spans="1:53" ht="13" x14ac:dyDescent="0.15">
      <c r="A245" t="str">
        <f t="shared" si="21"/>
        <v>KTP-S2-HYG-WC-611</v>
      </c>
      <c r="B245">
        <v>611</v>
      </c>
      <c r="C245" t="s">
        <v>604</v>
      </c>
      <c r="D245" t="s">
        <v>605</v>
      </c>
      <c r="E245" t="s">
        <v>494</v>
      </c>
      <c r="F245" t="s">
        <v>384</v>
      </c>
      <c r="G245" t="s">
        <v>136</v>
      </c>
      <c r="H245" t="s">
        <v>606</v>
      </c>
      <c r="I245" t="e">
        <f t="shared" si="25"/>
        <v>#N/A</v>
      </c>
      <c r="J245" t="e">
        <f>VLOOKUP(I245,'[1]REF - Interface Cards'!$F$2:$G$11,2,FALSE)</f>
        <v>#N/A</v>
      </c>
      <c r="K245" t="e">
        <f t="shared" si="26"/>
        <v>#N/A</v>
      </c>
      <c r="O245" t="s">
        <v>212</v>
      </c>
      <c r="P245" t="s">
        <v>212</v>
      </c>
      <c r="Q245" t="s">
        <v>213</v>
      </c>
      <c r="R245" t="s">
        <v>607</v>
      </c>
      <c r="V245" t="b">
        <v>0</v>
      </c>
      <c r="W245" t="str">
        <f t="shared" si="22"/>
        <v>:</v>
      </c>
      <c r="X245" t="str">
        <f ca="1">IFERROR(__xludf.DUMMYFUNCTION("VLOOKUP($D475,IMPORTRANGE(""1F5N2lheBqU_ssv2fEg7XSiyl0_Jtf24RQubw3IWp7fc"",""'LC-2 BOM'!C2:AF1000""),X$1,FALSE)"),"04C706")</f>
        <v>04C706</v>
      </c>
      <c r="Y245" t="str">
        <f ca="1">IFERROR(__xludf.DUMMYFUNCTION("VLOOKUP($D727,IMPORTRANGE(""1zGeY54V42y3h6ga3LEauokEcjIAfHuNXKCYKLfLWtMI"",""'LC-2 BOM'!C2:AF900""),Y$1,FALSE)"),"#N/A")</f>
        <v>#N/A</v>
      </c>
      <c r="Z245" t="str">
        <f ca="1">IFERROR(__xludf.DUMMYFUNCTION("VLOOKUP($D727,IMPORTRANGE(""1zGeY54V42y3h6ga3LEauokEcjIAfHuNXKCYKLfLWtMI"",""'LC-2 BOM'!C2:AF900""),Y$1,FALSE)"),"#N/A")</f>
        <v>#N/A</v>
      </c>
      <c r="AA245" t="str">
        <f ca="1">IFERROR(__xludf.DUMMYFUNCTION("VLOOKUP($D727,IMPORTRANGE(""1zGeY54V42y3h6ga3LEauokEcjIAfHuNXKCYKLfLWtMI"",""'LC-2 BOM'!C2:AF900""),Y$1,FALSE)"),"#N/A")</f>
        <v>#N/A</v>
      </c>
      <c r="AB245" t="str">
        <f ca="1">IFERROR(__xludf.DUMMYFUNCTION("VLOOKUP($D727,IMPORTRANGE(""1F5N2lheBqU_ssv2fEg7XSiyl0_Jtf24RQubw3IWp7fc"",""'LC-2 BOM'!C2:AF1000""),AB$1,FALSE)"),"#N/A")</f>
        <v>#N/A</v>
      </c>
      <c r="AC245" t="str">
        <f ca="1">IFERROR(__xludf.DUMMYFUNCTION("VLOOKUP($D727,IMPORTRANGE(""1F5N2lheBqU_ssv2fEg7XSiyl0_Jtf24RQubw3IWp7fc"",""'LC-2 BOM'!C2:AF1000""),AB$1,FALSE)"),"#N/A")</f>
        <v>#N/A</v>
      </c>
      <c r="AD245" t="str">
        <f ca="1">IFERROR(__xludf.DUMMYFUNCTION("VLOOKUP($D727,IMPORTRANGE(""1F5N2lheBqU_ssv2fEg7XSiyl0_Jtf24RQubw3IWp7fc"",""'LC-2 BOM'!C2:AF1000""),AB$1,FALSE)"),"#N/A")</f>
        <v>#N/A</v>
      </c>
      <c r="AE245" t="str">
        <f ca="1">IFERROR(__xludf.DUMMYFUNCTION("VLOOKUP($D727,IMPORTRANGE(""1F5N2lheBqU_ssv2fEg7XSiyl0_Jtf24RQubw3IWp7fc"",""'LC-2 BOM'!C2:AF1000""),AB$1,FALSE)"),"#N/A")</f>
        <v>#N/A</v>
      </c>
      <c r="AF245" t="str">
        <f ca="1">IFERROR(__xludf.DUMMYFUNCTION("VLOOKUP($D727,IMPORTRANGE(""1F5N2lheBqU_ssv2fEg7XSiyl0_Jtf24RQubw3IWp7fc"",""'LC-2 BOM'!C2:AF1000""),AB$1,FALSE)"),"#N/A")</f>
        <v>#N/A</v>
      </c>
      <c r="AG245" t="str">
        <f ca="1">IFERROR(__xludf.DUMMYFUNCTION("VLOOKUP($D727,IMPORTRANGE(""1F5N2lheBqU_ssv2fEg7XSiyl0_Jtf24RQubw3IWp7fc"",""'LC-2 BOM'!C2:AF1000""),AB$1,FALSE)"),"#N/A")</f>
        <v>#N/A</v>
      </c>
      <c r="AH245" t="str">
        <f ca="1">IFERROR(__xludf.DUMMYFUNCTION("VLOOKUP($D727,IMPORTRANGE(""1F5N2lheBqU_ssv2fEg7XSiyl0_Jtf24RQubw3IWp7fc"",""'LC-2 BOM'!C2:AF1000""),AB$1,FALSE)"),"#N/A")</f>
        <v>#N/A</v>
      </c>
      <c r="AI245" t="str">
        <f ca="1">IFERROR(__xludf.DUMMYFUNCTION("VLOOKUP($D727,IMPORTRANGE(""1F5N2lheBqU_ssv2fEg7XSiyl0_Jtf24RQubw3IWp7fc"",""'LC-2 BOM'!C2:AF1000""),AB$1,FALSE)"),"#N/A")</f>
        <v>#N/A</v>
      </c>
      <c r="AJ245" t="str">
        <f ca="1">IFERROR(__xludf.DUMMYFUNCTION("VLOOKUP($D727,IMPORTRANGE(""1F5N2lheBqU_ssv2fEg7XSiyl0_Jtf24RQubw3IWp7fc"",""'LC-2 BOM'!C2:AF1000""),AB$1,FALSE)"),"#N/A")</f>
        <v>#N/A</v>
      </c>
      <c r="AK245" t="str">
        <f ca="1">IFERROR(__xludf.DUMMYFUNCTION("VLOOKUP($D727,IMPORTRANGE(""1F5N2lheBqU_ssv2fEg7XSiyl0_Jtf24RQubw3IWp7fc"",""'LC-2 BOM'!C2:AF1000""),AB$1,FALSE)"),"#N/A")</f>
        <v>#N/A</v>
      </c>
      <c r="AL245" t="str">
        <f ca="1">IFERROR(__xludf.DUMMYFUNCTION("VLOOKUP($D727,IMPORTRANGE(""1F5N2lheBqU_ssv2fEg7XSiyl0_Jtf24RQubw3IWp7fc"",""'LC-2 BOM'!C2:AF1000""),AB$1,FALSE)"),"#N/A")</f>
        <v>#N/A</v>
      </c>
      <c r="AM245" t="str">
        <f ca="1">IFERROR(__xludf.DUMMYFUNCTION("VLOOKUP($D727,IMPORTRANGE(""1F5N2lheBqU_ssv2fEg7XSiyl0_Jtf24RQubw3IWp7fc"",""'LC-2 BOM'!C2:AF1000""),AB$1,FALSE)"),"#N/A")</f>
        <v>#N/A</v>
      </c>
      <c r="AN245" t="str">
        <f ca="1">IFERROR(__xludf.DUMMYFUNCTION("VLOOKUP($D727,IMPORTRANGE(""1F5N2lheBqU_ssv2fEg7XSiyl0_Jtf24RQubw3IWp7fc"",""'LC-2 BOM'!C2:AF1000""),AB$1,FALSE)"),"#N/A")</f>
        <v>#N/A</v>
      </c>
      <c r="AO245" t="str">
        <f ca="1">IFERROR(__xludf.DUMMYFUNCTION("VLOOKUP($D727,IMPORTRANGE(""1F5N2lheBqU_ssv2fEg7XSiyl0_Jtf24RQubw3IWp7fc"",""'LC-2 BOM'!C2:AF1000""),AB$1,FALSE)"),"#N/A")</f>
        <v>#N/A</v>
      </c>
      <c r="AP245" t="str">
        <f ca="1">IFERROR(__xludf.DUMMYFUNCTION("VLOOKUP($D727,IMPORTRANGE(""1F5N2lheBqU_ssv2fEg7XSiyl0_Jtf24RQubw3IWp7fc"",""'LC-2 BOM'!C2:AF1000""),AB$1,FALSE)"),"#N/A")</f>
        <v>#N/A</v>
      </c>
      <c r="AQ245" t="str">
        <f ca="1">IFERROR(__xludf.DUMMYFUNCTION("VLOOKUP($D727,IMPORTRANGE(""1F5N2lheBqU_ssv2fEg7XSiyl0_Jtf24RQubw3IWp7fc"",""'LC-2 BOM'!C2:AF1000""),AB$1,FALSE)"),"#N/A")</f>
        <v>#N/A</v>
      </c>
      <c r="AR245" t="str">
        <f ca="1">IFERROR(__xludf.DUMMYFUNCTION("VLOOKUP($D727,IMPORTRANGE(""1F5N2lheBqU_ssv2fEg7XSiyl0_Jtf24RQubw3IWp7fc"",""'LC-2 BOM'!C2:AF1000""),AB$1,FALSE)"),"#N/A")</f>
        <v>#N/A</v>
      </c>
      <c r="AS245" t="str">
        <f ca="1">IFERROR(__xludf.DUMMYFUNCTION("VLOOKUP($D727,IMPORTRANGE(""1F5N2lheBqU_ssv2fEg7XSiyl0_Jtf24RQubw3IWp7fc"",""'LC-2 BOM'!C2:AF1000""),AB$1,FALSE)"),"#N/A")</f>
        <v>#N/A</v>
      </c>
      <c r="AT245" t="str">
        <f ca="1">IFERROR(__xludf.DUMMYFUNCTION("VLOOKUP($D727,IMPORTRANGE(""1F5N2lheBqU_ssv2fEg7XSiyl0_Jtf24RQubw3IWp7fc"",""'LC-2 BOM'!C2:AF1000""),AB$1,FALSE)"),"#N/A")</f>
        <v>#N/A</v>
      </c>
      <c r="AU245" t="str">
        <f ca="1">IFERROR(__xludf.DUMMYFUNCTION("VLOOKUP($D727,IMPORTRANGE(""1F5N2lheBqU_ssv2fEg7XSiyl0_Jtf24RQubw3IWp7fc"",""'LC-2 BOM'!C2:AF1000""),AB$1,FALSE)"),"#N/A")</f>
        <v>#N/A</v>
      </c>
      <c r="AV245" t="str">
        <f ca="1">IFERROR(__xludf.DUMMYFUNCTION("VLOOKUP($D727,IMPORTRANGE(""1F5N2lheBqU_ssv2fEg7XSiyl0_Jtf24RQubw3IWp7fc"",""'LC-2 BOM'!C2:AF1000""),AB$1,FALSE)"),"#N/A")</f>
        <v>#N/A</v>
      </c>
      <c r="AW245" t="str">
        <f ca="1">IFERROR(__xludf.DUMMYFUNCTION("VLOOKUP($D727,IMPORTRANGE(""1F5N2lheBqU_ssv2fEg7XSiyl0_Jtf24RQubw3IWp7fc"",""'LC-2 BOM'!C2:AF1000""),AB$1,FALSE)"),"#N/A")</f>
        <v>#N/A</v>
      </c>
      <c r="AX245" t="str">
        <f ca="1">IFERROR(__xludf.DUMMYFUNCTION("VLOOKUP($D727,IMPORTRANGE(""1F5N2lheBqU_ssv2fEg7XSiyl0_Jtf24RQubw3IWp7fc"",""'LC-2 BOM'!C2:AF1000""),AB$1,FALSE)"),"#N/A")</f>
        <v>#N/A</v>
      </c>
      <c r="AY245" t="str">
        <f ca="1">IFERROR(__xludf.DUMMYFUNCTION("VLOOKUP($D727,IMPORTRANGE(""1F5N2lheBqU_ssv2fEg7XSiyl0_Jtf24RQubw3IWp7fc"",""'LC-2 BOM'!C2:AF1000""),AB$1,FALSE)"),"#N/A")</f>
        <v>#N/A</v>
      </c>
      <c r="AZ245" t="str">
        <f ca="1">IFERROR(__xludf.DUMMYFUNCTION("VLOOKUP($D727,IMPORTRANGE(""1F5N2lheBqU_ssv2fEg7XSiyl0_Jtf24RQubw3IWp7fc"",""'LC-2 BOM'!C2:AF1000""),AB$1,FALSE)"),"#N/A")</f>
        <v>#N/A</v>
      </c>
      <c r="BA245" t="str">
        <f ca="1">IFERROR(__xludf.DUMMYFUNCTION("VLOOKUP($D727,IMPORTRANGE(""1F5N2lheBqU_ssv2fEg7XSiyl0_Jtf24RQubw3IWp7fc"",""'LC-2 BOM'!C2:AF1000""),AB$1,FALSE)"),"#N/A")</f>
        <v>#N/A</v>
      </c>
    </row>
    <row r="246" spans="1:53" ht="13" x14ac:dyDescent="0.15">
      <c r="A246" t="str">
        <f t="shared" si="21"/>
        <v>KTP-S1-HYG-WC-634</v>
      </c>
      <c r="B246">
        <v>634</v>
      </c>
      <c r="C246" t="s">
        <v>608</v>
      </c>
      <c r="D246" t="s">
        <v>609</v>
      </c>
      <c r="E246" t="s">
        <v>494</v>
      </c>
      <c r="F246" t="s">
        <v>516</v>
      </c>
      <c r="G246" t="s">
        <v>136</v>
      </c>
      <c r="H246" t="s">
        <v>606</v>
      </c>
      <c r="I246" t="e">
        <f t="shared" si="25"/>
        <v>#N/A</v>
      </c>
      <c r="J246" t="e">
        <f>VLOOKUP(I246,'[1]REF - Interface Cards'!$F$2:$G$11,2,FALSE)</f>
        <v>#N/A</v>
      </c>
      <c r="K246" t="e">
        <f t="shared" si="26"/>
        <v>#N/A</v>
      </c>
      <c r="O246" t="s">
        <v>277</v>
      </c>
      <c r="P246" t="s">
        <v>277</v>
      </c>
      <c r="Q246" t="s">
        <v>302</v>
      </c>
      <c r="R246" t="s">
        <v>607</v>
      </c>
      <c r="V246" t="b">
        <v>0</v>
      </c>
      <c r="W246" t="str">
        <f t="shared" si="22"/>
        <v>:</v>
      </c>
      <c r="X246" t="str">
        <f ca="1">IFERROR(__xludf.DUMMYFUNCTION("VLOOKUP($D475,IMPORTRANGE(""1F5N2lheBqU_ssv2fEg7XSiyl0_Jtf24RQubw3IWp7fc"",""'LC-2 BOM'!C2:AF1000""),X$1,FALSE)"),"04C706")</f>
        <v>04C706</v>
      </c>
      <c r="Y246" t="str">
        <f ca="1">IFERROR(__xludf.DUMMYFUNCTION("VLOOKUP($D728,IMPORTRANGE(""1F5N2lheBqU_ssv2fEg7XSiyl0_Jtf24RQubw3IWp7fc"",""'LC-2 BOM'!C2:AF900""),Y$1,FALSE)"),"#N/A")</f>
        <v>#N/A</v>
      </c>
      <c r="Z246" t="str">
        <f ca="1">IFERROR(__xludf.DUMMYFUNCTION("VLOOKUP($D728,IMPORTRANGE(""1F5N2lheBqU_ssv2fEg7XSiyl0_Jtf24RQubw3IWp7fc"",""'LC-2 BOM'!C2:AF900""),Y$1,FALSE)"),"#N/A")</f>
        <v>#N/A</v>
      </c>
      <c r="AA246" t="str">
        <f ca="1">IFERROR(__xludf.DUMMYFUNCTION("VLOOKUP($D728,IMPORTRANGE(""1F5N2lheBqU_ssv2fEg7XSiyl0_Jtf24RQubw3IWp7fc"",""'LC-2 BOM'!C2:AF900""),Y$1,FALSE)"),"#N/A")</f>
        <v>#N/A</v>
      </c>
      <c r="AB246" t="str">
        <f ca="1">IFERROR(__xludf.DUMMYFUNCTION("VLOOKUP($D728,IMPORTRANGE(""1F5N2lheBqU_ssv2fEg7XSiyl0_Jtf24RQubw3IWp7fc"",""'LC-2 BOM'!C2:AF1000""),AB$1,FALSE)"),"#N/A")</f>
        <v>#N/A</v>
      </c>
      <c r="AC246" t="str">
        <f ca="1">IFERROR(__xludf.DUMMYFUNCTION("VLOOKUP($D728,IMPORTRANGE(""1F5N2lheBqU_ssv2fEg7XSiyl0_Jtf24RQubw3IWp7fc"",""'LC-2 BOM'!C2:AF1000""),AB$1,FALSE)"),"#N/A")</f>
        <v>#N/A</v>
      </c>
      <c r="AD246" t="str">
        <f ca="1">IFERROR(__xludf.DUMMYFUNCTION("VLOOKUP($D728,IMPORTRANGE(""1F5N2lheBqU_ssv2fEg7XSiyl0_Jtf24RQubw3IWp7fc"",""'LC-2 BOM'!C2:AF1000""),AB$1,FALSE)"),"#N/A")</f>
        <v>#N/A</v>
      </c>
      <c r="AE246" t="str">
        <f ca="1">IFERROR(__xludf.DUMMYFUNCTION("VLOOKUP($D728,IMPORTRANGE(""1F5N2lheBqU_ssv2fEg7XSiyl0_Jtf24RQubw3IWp7fc"",""'LC-2 BOM'!C2:AF1000""),AB$1,FALSE)"),"#N/A")</f>
        <v>#N/A</v>
      </c>
      <c r="AF246" t="str">
        <f ca="1">IFERROR(__xludf.DUMMYFUNCTION("VLOOKUP($D728,IMPORTRANGE(""1F5N2lheBqU_ssv2fEg7XSiyl0_Jtf24RQubw3IWp7fc"",""'LC-2 BOM'!C2:AF1000""),AB$1,FALSE)"),"#N/A")</f>
        <v>#N/A</v>
      </c>
      <c r="AG246" t="str">
        <f ca="1">IFERROR(__xludf.DUMMYFUNCTION("VLOOKUP($D728,IMPORTRANGE(""1F5N2lheBqU_ssv2fEg7XSiyl0_Jtf24RQubw3IWp7fc"",""'LC-2 BOM'!C2:AF1000""),AB$1,FALSE)"),"#N/A")</f>
        <v>#N/A</v>
      </c>
      <c r="AH246" t="str">
        <f ca="1">IFERROR(__xludf.DUMMYFUNCTION("VLOOKUP($D728,IMPORTRANGE(""1F5N2lheBqU_ssv2fEg7XSiyl0_Jtf24RQubw3IWp7fc"",""'LC-2 BOM'!C2:AF1000""),AB$1,FALSE)"),"#N/A")</f>
        <v>#N/A</v>
      </c>
      <c r="AI246" t="str">
        <f ca="1">IFERROR(__xludf.DUMMYFUNCTION("VLOOKUP($D728,IMPORTRANGE(""1F5N2lheBqU_ssv2fEg7XSiyl0_Jtf24RQubw3IWp7fc"",""'LC-2 BOM'!C2:AF1000""),AB$1,FALSE)"),"#N/A")</f>
        <v>#N/A</v>
      </c>
      <c r="AJ246" t="str">
        <f ca="1">IFERROR(__xludf.DUMMYFUNCTION("VLOOKUP($D728,IMPORTRANGE(""1F5N2lheBqU_ssv2fEg7XSiyl0_Jtf24RQubw3IWp7fc"",""'LC-2 BOM'!C2:AF1000""),AB$1,FALSE)"),"#N/A")</f>
        <v>#N/A</v>
      </c>
      <c r="AK246" t="str">
        <f ca="1">IFERROR(__xludf.DUMMYFUNCTION("VLOOKUP($D728,IMPORTRANGE(""1F5N2lheBqU_ssv2fEg7XSiyl0_Jtf24RQubw3IWp7fc"",""'LC-2 BOM'!C2:AF1000""),AB$1,FALSE)"),"#N/A")</f>
        <v>#N/A</v>
      </c>
      <c r="AL246" t="str">
        <f ca="1">IFERROR(__xludf.DUMMYFUNCTION("VLOOKUP($D728,IMPORTRANGE(""1F5N2lheBqU_ssv2fEg7XSiyl0_Jtf24RQubw3IWp7fc"",""'LC-2 BOM'!C2:AF1000""),AB$1,FALSE)"),"#N/A")</f>
        <v>#N/A</v>
      </c>
      <c r="AM246" t="str">
        <f ca="1">IFERROR(__xludf.DUMMYFUNCTION("VLOOKUP($D728,IMPORTRANGE(""1F5N2lheBqU_ssv2fEg7XSiyl0_Jtf24RQubw3IWp7fc"",""'LC-2 BOM'!C2:AF1000""),AB$1,FALSE)"),"#N/A")</f>
        <v>#N/A</v>
      </c>
      <c r="AN246" t="str">
        <f ca="1">IFERROR(__xludf.DUMMYFUNCTION("VLOOKUP($D728,IMPORTRANGE(""1F5N2lheBqU_ssv2fEg7XSiyl0_Jtf24RQubw3IWp7fc"",""'LC-2 BOM'!C2:AF1000""),AB$1,FALSE)"),"#N/A")</f>
        <v>#N/A</v>
      </c>
      <c r="AO246" t="str">
        <f ca="1">IFERROR(__xludf.DUMMYFUNCTION("VLOOKUP($D728,IMPORTRANGE(""1F5N2lheBqU_ssv2fEg7XSiyl0_Jtf24RQubw3IWp7fc"",""'LC-2 BOM'!C2:AF1000""),AB$1,FALSE)"),"#N/A")</f>
        <v>#N/A</v>
      </c>
      <c r="AP246" t="str">
        <f ca="1">IFERROR(__xludf.DUMMYFUNCTION("VLOOKUP($D728,IMPORTRANGE(""1F5N2lheBqU_ssv2fEg7XSiyl0_Jtf24RQubw3IWp7fc"",""'LC-2 BOM'!C2:AF1000""),AB$1,FALSE)"),"#N/A")</f>
        <v>#N/A</v>
      </c>
      <c r="AQ246" t="str">
        <f ca="1">IFERROR(__xludf.DUMMYFUNCTION("VLOOKUP($D728,IMPORTRANGE(""1F5N2lheBqU_ssv2fEg7XSiyl0_Jtf24RQubw3IWp7fc"",""'LC-2 BOM'!C2:AF1000""),AB$1,FALSE)"),"#N/A")</f>
        <v>#N/A</v>
      </c>
      <c r="AR246" t="str">
        <f ca="1">IFERROR(__xludf.DUMMYFUNCTION("VLOOKUP($D728,IMPORTRANGE(""1F5N2lheBqU_ssv2fEg7XSiyl0_Jtf24RQubw3IWp7fc"",""'LC-2 BOM'!C2:AF1000""),AB$1,FALSE)"),"#N/A")</f>
        <v>#N/A</v>
      </c>
      <c r="AS246" t="str">
        <f ca="1">IFERROR(__xludf.DUMMYFUNCTION("VLOOKUP($D728,IMPORTRANGE(""1F5N2lheBqU_ssv2fEg7XSiyl0_Jtf24RQubw3IWp7fc"",""'LC-2 BOM'!C2:AF1000""),AB$1,FALSE)"),"#N/A")</f>
        <v>#N/A</v>
      </c>
      <c r="AT246" t="str">
        <f ca="1">IFERROR(__xludf.DUMMYFUNCTION("VLOOKUP($D728,IMPORTRANGE(""1F5N2lheBqU_ssv2fEg7XSiyl0_Jtf24RQubw3IWp7fc"",""'LC-2 BOM'!C2:AF1000""),AB$1,FALSE)"),"#N/A")</f>
        <v>#N/A</v>
      </c>
      <c r="AU246" t="str">
        <f ca="1">IFERROR(__xludf.DUMMYFUNCTION("VLOOKUP($D728,IMPORTRANGE(""1F5N2lheBqU_ssv2fEg7XSiyl0_Jtf24RQubw3IWp7fc"",""'LC-2 BOM'!C2:AF1000""),AB$1,FALSE)"),"#N/A")</f>
        <v>#N/A</v>
      </c>
      <c r="AV246" t="str">
        <f ca="1">IFERROR(__xludf.DUMMYFUNCTION("VLOOKUP($D728,IMPORTRANGE(""1F5N2lheBqU_ssv2fEg7XSiyl0_Jtf24RQubw3IWp7fc"",""'LC-2 BOM'!C2:AF1000""),AB$1,FALSE)"),"#N/A")</f>
        <v>#N/A</v>
      </c>
      <c r="AW246" t="str">
        <f ca="1">IFERROR(__xludf.DUMMYFUNCTION("VLOOKUP($D728,IMPORTRANGE(""1F5N2lheBqU_ssv2fEg7XSiyl0_Jtf24RQubw3IWp7fc"",""'LC-2 BOM'!C2:AF1000""),AB$1,FALSE)"),"#N/A")</f>
        <v>#N/A</v>
      </c>
      <c r="AX246" t="str">
        <f ca="1">IFERROR(__xludf.DUMMYFUNCTION("VLOOKUP($D728,IMPORTRANGE(""1F5N2lheBqU_ssv2fEg7XSiyl0_Jtf24RQubw3IWp7fc"",""'LC-2 BOM'!C2:AF1000""),AB$1,FALSE)"),"#N/A")</f>
        <v>#N/A</v>
      </c>
      <c r="AY246" t="str">
        <f ca="1">IFERROR(__xludf.DUMMYFUNCTION("VLOOKUP($D728,IMPORTRANGE(""1F5N2lheBqU_ssv2fEg7XSiyl0_Jtf24RQubw3IWp7fc"",""'LC-2 BOM'!C2:AF1000""),AB$1,FALSE)"),"#N/A")</f>
        <v>#N/A</v>
      </c>
      <c r="AZ246" t="str">
        <f ca="1">IFERROR(__xludf.DUMMYFUNCTION("VLOOKUP($D728,IMPORTRANGE(""1F5N2lheBqU_ssv2fEg7XSiyl0_Jtf24RQubw3IWp7fc"",""'LC-2 BOM'!C2:AF1000""),AB$1,FALSE)"),"#N/A")</f>
        <v>#N/A</v>
      </c>
      <c r="BA246" t="str">
        <f ca="1">IFERROR(__xludf.DUMMYFUNCTION("VLOOKUP($D728,IMPORTRANGE(""1F5N2lheBqU_ssv2fEg7XSiyl0_Jtf24RQubw3IWp7fc"",""'LC-2 BOM'!C2:AF1000""),AB$1,FALSE)"),"#N/A")</f>
        <v>#N/A</v>
      </c>
    </row>
    <row r="247" spans="1:53" ht="13" x14ac:dyDescent="0.15">
      <c r="A247" t="str">
        <f t="shared" si="21"/>
        <v>IGN-GOX-PRS-Ps-278</v>
      </c>
      <c r="B247">
        <v>278</v>
      </c>
      <c r="C247" t="s">
        <v>610</v>
      </c>
      <c r="D247" t="s">
        <v>611</v>
      </c>
      <c r="E247" t="s">
        <v>500</v>
      </c>
      <c r="F247" t="s">
        <v>501</v>
      </c>
      <c r="G247" t="s">
        <v>141</v>
      </c>
      <c r="H247" t="s">
        <v>111</v>
      </c>
      <c r="I247" t="str">
        <f t="shared" si="25"/>
        <v>N2</v>
      </c>
      <c r="J247" t="str">
        <f>VLOOKUP(I247,'[1]REF - Interface Cards'!$F$2:$G$11,2,FALSE)</f>
        <v>CB3</v>
      </c>
      <c r="K247">
        <f t="shared" si="26"/>
        <v>3</v>
      </c>
      <c r="L247" t="s">
        <v>279</v>
      </c>
      <c r="M247">
        <v>4</v>
      </c>
      <c r="N247" t="s">
        <v>77</v>
      </c>
      <c r="O247" t="s">
        <v>277</v>
      </c>
      <c r="P247" t="s">
        <v>277</v>
      </c>
      <c r="Q247" t="s">
        <v>302</v>
      </c>
      <c r="R247" t="s">
        <v>142</v>
      </c>
      <c r="S247" t="s">
        <v>309</v>
      </c>
      <c r="V247" t="b">
        <v>0</v>
      </c>
      <c r="W247" t="str">
        <f t="shared" si="22"/>
        <v>AI4:03</v>
      </c>
      <c r="X247" t="str">
        <f ca="1">IFERROR(__xludf.DUMMYFUNCTION("VLOOKUP($D119,IMPORTRANGE(""1F5N2lheBqU_ssv2fEg7XSiyl0_Jtf24RQubw3IWp7fc"",""'LC-2 BOM'!C2:AF1000""),X$1,FALSE)"),"05C360")</f>
        <v>05C360</v>
      </c>
      <c r="Y247" t="str">
        <f ca="1">IFERROR(__xludf.DUMMYFUNCTION("VLOOKUP($D460,IMPORTRANGE(""1zGeY54V42y3h6ga3LEauokEcjIAfHuNXKCYKLfLWtMI"",""'LC-2 BOM'!C2:AF900""),Y$1,FALSE)"),"Pressure Transducer")</f>
        <v>Pressure Transducer</v>
      </c>
      <c r="Z247" t="str">
        <f ca="1">IFERROR(__xludf.DUMMYFUNCTION("VLOOKUP($D460,IMPORTRANGE(""1zGeY54V42y3h6ga3LEauokEcjIAfHuNXKCYKLfLWtMI"",""'LC-2 BOM'!C2:AF900""),Y$1,FALSE)"),"Pressure Transducer")</f>
        <v>Pressure Transducer</v>
      </c>
      <c r="AA247" t="str">
        <f ca="1">IFERROR(__xludf.DUMMYFUNCTION("VLOOKUP($D460,IMPORTRANGE(""1zGeY54V42y3h6ga3LEauokEcjIAfHuNXKCYKLfLWtMI"",""'LC-2 BOM'!C2:AF900""),Y$1,FALSE)"),"Pressure Transducer")</f>
        <v>Pressure Transducer</v>
      </c>
      <c r="AB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C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D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E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F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G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H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I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J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K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L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M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N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O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P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Q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R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S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T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U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V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W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X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Y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Z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BA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</row>
    <row r="248" spans="1:53" ht="13" x14ac:dyDescent="0.15">
      <c r="A248" t="str">
        <f t="shared" si="21"/>
        <v>IGN-CH4-PRS-Ps-273</v>
      </c>
      <c r="B248">
        <v>273</v>
      </c>
      <c r="C248" t="s">
        <v>612</v>
      </c>
      <c r="D248" t="s">
        <v>613</v>
      </c>
      <c r="E248" t="s">
        <v>500</v>
      </c>
      <c r="F248" t="s">
        <v>510</v>
      </c>
      <c r="G248" t="s">
        <v>141</v>
      </c>
      <c r="H248" t="s">
        <v>111</v>
      </c>
      <c r="I248" t="str">
        <f t="shared" si="25"/>
        <v>N2</v>
      </c>
      <c r="J248" t="str">
        <f>VLOOKUP(I248,'[1]REF - Interface Cards'!$F$2:$G$11,2,FALSE)</f>
        <v>CB3</v>
      </c>
      <c r="K248">
        <f t="shared" si="26"/>
        <v>3</v>
      </c>
      <c r="L248" t="s">
        <v>279</v>
      </c>
      <c r="M248">
        <v>3</v>
      </c>
      <c r="N248" t="s">
        <v>72</v>
      </c>
      <c r="O248" t="s">
        <v>277</v>
      </c>
      <c r="P248" t="s">
        <v>277</v>
      </c>
      <c r="Q248" t="s">
        <v>302</v>
      </c>
      <c r="R248" t="s">
        <v>142</v>
      </c>
      <c r="S248" t="s">
        <v>309</v>
      </c>
      <c r="V248" t="b">
        <v>0</v>
      </c>
      <c r="W248" t="str">
        <f t="shared" si="22"/>
        <v>AI4:02</v>
      </c>
      <c r="X248" t="str">
        <f ca="1">IFERROR(__xludf.DUMMYFUNCTION("VLOOKUP($D119,IMPORTRANGE(""1F5N2lheBqU_ssv2fEg7XSiyl0_Jtf24RQubw3IWp7fc"",""'LC-2 BOM'!C2:AF1000""),X$1,FALSE)"),"05C360")</f>
        <v>05C360</v>
      </c>
      <c r="Y248" t="str">
        <f ca="1">IFERROR(__xludf.DUMMYFUNCTION("VLOOKUP($D459,IMPORTRANGE(""1F5N2lheBqU_ssv2fEg7XSiyl0_Jtf24RQubw3IWp7fc"",""'LC-2 BOM'!C2:AF900""),Y$1,FALSE)"),"Pressure Transducer")</f>
        <v>Pressure Transducer</v>
      </c>
      <c r="Z248" t="str">
        <f ca="1">IFERROR(__xludf.DUMMYFUNCTION("VLOOKUP($D459,IMPORTRANGE(""1F5N2lheBqU_ssv2fEg7XSiyl0_Jtf24RQubw3IWp7fc"",""'LC-2 BOM'!C2:AF900""),Y$1,FALSE)"),"Pressure Transducer")</f>
        <v>Pressure Transducer</v>
      </c>
      <c r="AA248" t="str">
        <f ca="1">IFERROR(__xludf.DUMMYFUNCTION("VLOOKUP($D459,IMPORTRANGE(""1F5N2lheBqU_ssv2fEg7XSiyl0_Jtf24RQubw3IWp7fc"",""'LC-2 BOM'!C2:AF900""),Y$1,FALSE)"),"Pressure Transducer")</f>
        <v>Pressure Transducer</v>
      </c>
      <c r="AB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C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D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E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F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G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H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I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J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K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L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M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N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O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P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Q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R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S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T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U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V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W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X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Y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Z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BA248" t="str">
        <f ca="1">IFERROR(__xludf.DUMMYFUNCTION("VLOOKUP($D459,IMPORTRANGE(""1F5N2lheBqU_ssv2fEg7XSiyl0_Jtf24RQubw3IWp7fc"",""'LC-2 BOM'!C2:AF1000""),AB$1,FALSE)"),"WFF LC-2 Methane (CH4) - MP-107")</f>
        <v>WFF LC-2 Methane (CH4) - MP-107</v>
      </c>
    </row>
    <row r="249" spans="1:53" ht="13" x14ac:dyDescent="0.15">
      <c r="A249" t="str">
        <f t="shared" si="21"/>
        <v>HVAC-FAR-RTD-Ts-122</v>
      </c>
      <c r="B249">
        <v>122</v>
      </c>
      <c r="C249" t="s">
        <v>614</v>
      </c>
      <c r="D249" t="s">
        <v>615</v>
      </c>
      <c r="E249" t="s">
        <v>395</v>
      </c>
      <c r="F249" t="s">
        <v>396</v>
      </c>
      <c r="G249" t="s">
        <v>45</v>
      </c>
      <c r="H249" t="s">
        <v>312</v>
      </c>
      <c r="I249" t="str">
        <f t="shared" si="25"/>
        <v>N4</v>
      </c>
      <c r="J249" t="str">
        <f>VLOOKUP(I249,'[1]REF - Interface Cards'!$F$2:$G$11,2,FALSE)</f>
        <v>CB5</v>
      </c>
      <c r="K249">
        <f t="shared" si="26"/>
        <v>4</v>
      </c>
      <c r="L249" t="s">
        <v>338</v>
      </c>
      <c r="M249" t="s">
        <v>347</v>
      </c>
      <c r="N249" t="s">
        <v>348</v>
      </c>
      <c r="O249" t="s">
        <v>212</v>
      </c>
      <c r="R249" t="s">
        <v>316</v>
      </c>
      <c r="S249" t="s">
        <v>317</v>
      </c>
      <c r="V249" t="b">
        <v>0</v>
      </c>
      <c r="W249" t="str">
        <f t="shared" si="22"/>
        <v>RTD4:EX3+,RTD3+,RTD3-,COM3</v>
      </c>
      <c r="X249" t="str">
        <f ca="1">IFERROR(__xludf.DUMMYFUNCTION("VLOOKUP($D475,IMPORTRANGE(""1F5N2lheBqU_ssv2fEg7XSiyl0_Jtf24RQubw3IWp7fc"",""'LC-2 BOM'!C2:AF1000""),X$1,FALSE)"),"04C706")</f>
        <v>04C706</v>
      </c>
      <c r="Y249" t="str">
        <f ca="1">IFERROR(__xludf.DUMMYFUNCTION("VLOOKUP($D583,IMPORTRANGE(""1F5N2lheBqU_ssv2fEg7XSiyl0_Jtf24RQubw3IWp7fc"",""'LC-2 BOM'!C2:AF900""),Y$1,FALSE)"),"Thermo Couple")</f>
        <v>Thermo Couple</v>
      </c>
      <c r="Z249" t="str">
        <f ca="1">IFERROR(__xludf.DUMMYFUNCTION("VLOOKUP($D583,IMPORTRANGE(""1F5N2lheBqU_ssv2fEg7XSiyl0_Jtf24RQubw3IWp7fc"",""'LC-2 BOM'!C2:AF900""),Y$1,FALSE)"),"Thermo Couple")</f>
        <v>Thermo Couple</v>
      </c>
      <c r="AA249" t="str">
        <f ca="1">IFERROR(__xludf.DUMMYFUNCTION("VLOOKUP($D583,IMPORTRANGE(""1F5N2lheBqU_ssv2fEg7XSiyl0_Jtf24RQubw3IWp7fc"",""'LC-2 BOM'!C2:AF900""),Y$1,FALSE)"),"Thermo Couple")</f>
        <v>Thermo Couple</v>
      </c>
      <c r="AB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C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D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E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F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G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H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I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J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K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L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M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N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O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P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Q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R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S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T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U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V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W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X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Y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Z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BA249" t="str">
        <f ca="1">IFERROR(__xludf.DUMMYFUNCTION("VLOOKUP($D583,IMPORTRANGE(""1F5N2lheBqU_ssv2fEg7XSiyl0_Jtf24RQubw3IWp7fc"",""'LC-2 BOM'!C2:AF1000""),AB$1,FALSE)"),"WFF LC-2 GN2 HVAC/ECS - MP-109")</f>
        <v>WFF LC-2 GN2 HVAC/ECS - MP-109</v>
      </c>
    </row>
    <row r="250" spans="1:53" ht="13" x14ac:dyDescent="0.15">
      <c r="A250" t="str">
        <f t="shared" si="21"/>
        <v>HVAC-IS2-RTD-Ts-123</v>
      </c>
      <c r="B250">
        <v>123</v>
      </c>
      <c r="C250" t="s">
        <v>616</v>
      </c>
      <c r="D250" t="s">
        <v>617</v>
      </c>
      <c r="E250" t="s">
        <v>395</v>
      </c>
      <c r="F250" t="s">
        <v>402</v>
      </c>
      <c r="G250" t="s">
        <v>45</v>
      </c>
      <c r="H250" t="s">
        <v>312</v>
      </c>
      <c r="I250" t="str">
        <f t="shared" si="25"/>
        <v>N4</v>
      </c>
      <c r="J250" t="str">
        <f>VLOOKUP(I250,'[1]REF - Interface Cards'!$F$2:$G$11,2,FALSE)</f>
        <v>CB5</v>
      </c>
      <c r="K250">
        <f t="shared" si="26"/>
        <v>4</v>
      </c>
      <c r="L250" t="s">
        <v>338</v>
      </c>
      <c r="M250" t="s">
        <v>351</v>
      </c>
      <c r="N250" t="s">
        <v>352</v>
      </c>
      <c r="O250" t="s">
        <v>212</v>
      </c>
      <c r="R250" t="s">
        <v>316</v>
      </c>
      <c r="S250" t="s">
        <v>317</v>
      </c>
      <c r="V250" t="b">
        <v>0</v>
      </c>
      <c r="W250" t="str">
        <f t="shared" si="22"/>
        <v>RTD4:EX4+,RTD4+,RTD4-,COM4</v>
      </c>
      <c r="X250" t="str">
        <f ca="1">IFERROR(__xludf.DUMMYFUNCTION("VLOOKUP($D475,IMPORTRANGE(""1F5N2lheBqU_ssv2fEg7XSiyl0_Jtf24RQubw3IWp7fc"",""'LC-2 BOM'!C2:AF1000""),X$1,FALSE)"),"04C706")</f>
        <v>04C706</v>
      </c>
      <c r="Y250" t="str">
        <f ca="1">IFERROR(__xludf.DUMMYFUNCTION("VLOOKUP($D584,IMPORTRANGE(""1F5N2lheBqU_ssv2fEg7XSiyl0_Jtf24RQubw3IWp7fc"",""'LC-2 BOM'!C2:AF900""),Y$1,FALSE)"),"Thermo Couple")</f>
        <v>Thermo Couple</v>
      </c>
      <c r="Z250" t="str">
        <f ca="1">IFERROR(__xludf.DUMMYFUNCTION("VLOOKUP($D584,IMPORTRANGE(""1F5N2lheBqU_ssv2fEg7XSiyl0_Jtf24RQubw3IWp7fc"",""'LC-2 BOM'!C2:AF900""),Y$1,FALSE)"),"Thermo Couple")</f>
        <v>Thermo Couple</v>
      </c>
      <c r="AA250" t="str">
        <f ca="1">IFERROR(__xludf.DUMMYFUNCTION("VLOOKUP($D584,IMPORTRANGE(""1F5N2lheBqU_ssv2fEg7XSiyl0_Jtf24RQubw3IWp7fc"",""'LC-2 BOM'!C2:AF900""),Y$1,FALSE)"),"Thermo Couple")</f>
        <v>Thermo Couple</v>
      </c>
      <c r="AB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C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D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E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F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G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H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I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J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K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L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M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N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O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P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Q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R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S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T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U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V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W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X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Y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Z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BA250" t="str">
        <f ca="1">IFERROR(__xludf.DUMMYFUNCTION("VLOOKUP($D584,IMPORTRANGE(""1F5N2lheBqU_ssv2fEg7XSiyl0_Jtf24RQubw3IWp7fc"",""'LC-2 BOM'!C2:AF1000""),AB$1,FALSE)"),"WFF LC-2 GN2 HVAC/ECS - MP-109")</f>
        <v>WFF LC-2 GN2 HVAC/ECS - MP-109</v>
      </c>
    </row>
    <row r="251" spans="1:53" ht="13" x14ac:dyDescent="0.15">
      <c r="A251" t="str">
        <f t="shared" si="21"/>
        <v>GHe-He-PRS-Ps-55</v>
      </c>
      <c r="B251">
        <v>55</v>
      </c>
      <c r="C251" t="s">
        <v>618</v>
      </c>
      <c r="D251" t="s">
        <v>619</v>
      </c>
      <c r="E251" t="s">
        <v>445</v>
      </c>
      <c r="F251" t="s">
        <v>473</v>
      </c>
      <c r="G251" t="s">
        <v>141</v>
      </c>
      <c r="H251" t="s">
        <v>111</v>
      </c>
      <c r="I251" t="str">
        <f t="shared" si="25"/>
        <v>N5</v>
      </c>
      <c r="J251" t="str">
        <f>VLOOKUP(I251,'[1]REF - Interface Cards'!$F$2:$G$11,2,FALSE)</f>
        <v>CB6</v>
      </c>
      <c r="K251">
        <f t="shared" si="26"/>
        <v>3</v>
      </c>
      <c r="L251" t="s">
        <v>620</v>
      </c>
      <c r="M251">
        <v>11</v>
      </c>
      <c r="N251" t="s">
        <v>97</v>
      </c>
      <c r="O251" t="s">
        <v>298</v>
      </c>
      <c r="P251" t="s">
        <v>621</v>
      </c>
      <c r="Q251" t="s">
        <v>622</v>
      </c>
      <c r="R251" t="s">
        <v>142</v>
      </c>
      <c r="S251" t="s">
        <v>309</v>
      </c>
      <c r="V251" t="b">
        <v>0</v>
      </c>
      <c r="W251" t="str">
        <f t="shared" si="22"/>
        <v>AI9:08</v>
      </c>
      <c r="X251" t="str">
        <f ca="1">IFERROR(__xludf.DUMMYFUNCTION("VLOOKUP($D475,IMPORTRANGE(""1F5N2lheBqU_ssv2fEg7XSiyl0_Jtf24RQubw3IWp7fc"",""'LC-2 BOM'!C2:AF1000""),X$1,FALSE)"),"04C706")</f>
        <v>04C706</v>
      </c>
      <c r="Y251" t="str">
        <f ca="1">IFERROR(__xludf.DUMMYFUNCTION("VLOOKUP($D645,IMPORTRANGE(""1F5N2lheBqU_ssv2fEg7XSiyl0_Jtf24RQubw3IWp7fc"",""'LC-2 BOM'!C2:AF900""),Y$1,FALSE)"),"Pressure Transducer")</f>
        <v>Pressure Transducer</v>
      </c>
      <c r="Z251" t="str">
        <f ca="1">IFERROR(__xludf.DUMMYFUNCTION("VLOOKUP($D645,IMPORTRANGE(""1F5N2lheBqU_ssv2fEg7XSiyl0_Jtf24RQubw3IWp7fc"",""'LC-2 BOM'!C2:AF900""),Y$1,FALSE)"),"Pressure Transducer")</f>
        <v>Pressure Transducer</v>
      </c>
      <c r="AA251" t="str">
        <f ca="1">IFERROR(__xludf.DUMMYFUNCTION("VLOOKUP($D645,IMPORTRANGE(""1F5N2lheBqU_ssv2fEg7XSiyl0_Jtf24RQubw3IWp7fc"",""'LC-2 BOM'!C2:AF900""),Y$1,FALSE)"),"Pressure Transducer")</f>
        <v>Pressure Transducer</v>
      </c>
      <c r="AB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C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D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E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F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G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H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I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J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K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L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M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N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O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P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Q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R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S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T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U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V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W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X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Y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Z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BA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</row>
    <row r="252" spans="1:53" ht="13" x14ac:dyDescent="0.15">
      <c r="A252" t="str">
        <f t="shared" si="21"/>
        <v>GHe-He-PRS-Ps-51</v>
      </c>
      <c r="B252">
        <v>51</v>
      </c>
      <c r="C252" t="s">
        <v>623</v>
      </c>
      <c r="D252" t="s">
        <v>624</v>
      </c>
      <c r="E252" t="s">
        <v>445</v>
      </c>
      <c r="F252" t="s">
        <v>473</v>
      </c>
      <c r="G252" t="s">
        <v>141</v>
      </c>
      <c r="H252" t="s">
        <v>111</v>
      </c>
      <c r="I252" t="str">
        <f t="shared" si="25"/>
        <v>N5</v>
      </c>
      <c r="J252" t="str">
        <f>VLOOKUP(I252,'[1]REF - Interface Cards'!$F$2:$G$11,2,FALSE)</f>
        <v>CB6</v>
      </c>
      <c r="K252">
        <f t="shared" si="26"/>
        <v>3</v>
      </c>
      <c r="L252" t="s">
        <v>620</v>
      </c>
      <c r="M252">
        <v>5</v>
      </c>
      <c r="N252" t="s">
        <v>82</v>
      </c>
      <c r="O252" t="s">
        <v>298</v>
      </c>
      <c r="P252" t="s">
        <v>621</v>
      </c>
      <c r="Q252" t="s">
        <v>622</v>
      </c>
      <c r="R252" t="s">
        <v>142</v>
      </c>
      <c r="S252" t="s">
        <v>309</v>
      </c>
      <c r="V252" t="b">
        <v>0</v>
      </c>
      <c r="W252" t="str">
        <f t="shared" si="22"/>
        <v>AI9:04</v>
      </c>
      <c r="X252" t="str">
        <f ca="1">IFERROR(__xludf.DUMMYFUNCTION("VLOOKUP($D475,IMPORTRANGE(""1F5N2lheBqU_ssv2fEg7XSiyl0_Jtf24RQubw3IWp7fc"",""'LC-2 BOM'!C2:AF1000""),X$1,FALSE)"),"04C706")</f>
        <v>04C706</v>
      </c>
      <c r="Y252" t="str">
        <f ca="1">IFERROR(__xludf.DUMMYFUNCTION("VLOOKUP($D641,IMPORTRANGE(""1zGeY54V42y3h6ga3LEauokEcjIAfHuNXKCYKLfLWtMI"",""'LC-2 BOM'!C2:AF900""),Y$1,FALSE)"),"Pressure Transducer")</f>
        <v>Pressure Transducer</v>
      </c>
      <c r="Z252" t="str">
        <f ca="1">IFERROR(__xludf.DUMMYFUNCTION("VLOOKUP($D641,IMPORTRANGE(""1zGeY54V42y3h6ga3LEauokEcjIAfHuNXKCYKLfLWtMI"",""'LC-2 BOM'!C2:AF900""),Y$1,FALSE)"),"Pressure Transducer")</f>
        <v>Pressure Transducer</v>
      </c>
      <c r="AA252" t="str">
        <f ca="1">IFERROR(__xludf.DUMMYFUNCTION("VLOOKUP($D641,IMPORTRANGE(""1zGeY54V42y3h6ga3LEauokEcjIAfHuNXKCYKLfLWtMI"",""'LC-2 BOM'!C2:AF900""),Y$1,FALSE)"),"Pressure Transducer")</f>
        <v>Pressure Transducer</v>
      </c>
      <c r="AB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C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D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E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F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G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H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I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J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K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L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M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N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O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P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Q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R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S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T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U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V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W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X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Y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Z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BA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</row>
    <row r="253" spans="1:53" ht="13" x14ac:dyDescent="0.15">
      <c r="A253" t="str">
        <f t="shared" si="21"/>
        <v>HVAC-IS1-RTD-Ts-124</v>
      </c>
      <c r="B253">
        <v>124</v>
      </c>
      <c r="C253" t="s">
        <v>625</v>
      </c>
      <c r="D253" t="s">
        <v>626</v>
      </c>
      <c r="E253" t="s">
        <v>395</v>
      </c>
      <c r="F253" t="s">
        <v>405</v>
      </c>
      <c r="G253" t="s">
        <v>45</v>
      </c>
      <c r="H253" t="s">
        <v>312</v>
      </c>
      <c r="I253" t="str">
        <f t="shared" si="25"/>
        <v>N4</v>
      </c>
      <c r="J253" t="str">
        <f>VLOOKUP(I253,'[1]REF - Interface Cards'!$F$2:$G$11,2,FALSE)</f>
        <v>CB5</v>
      </c>
      <c r="K253">
        <f t="shared" si="26"/>
        <v>4</v>
      </c>
      <c r="L253" t="s">
        <v>338</v>
      </c>
      <c r="M253" t="s">
        <v>354</v>
      </c>
      <c r="N253" t="s">
        <v>355</v>
      </c>
      <c r="O253" t="s">
        <v>212</v>
      </c>
      <c r="R253" t="s">
        <v>316</v>
      </c>
      <c r="S253" t="s">
        <v>317</v>
      </c>
      <c r="V253" t="b">
        <v>0</v>
      </c>
      <c r="W253" t="str">
        <f t="shared" si="22"/>
        <v>RTD4:EX5+,RTD5+,RTD5-,COM5</v>
      </c>
      <c r="X253" t="str">
        <f ca="1">IFERROR(__xludf.DUMMYFUNCTION("VLOOKUP($D475,IMPORTRANGE(""1F5N2lheBqU_ssv2fEg7XSiyl0_Jtf24RQubw3IWp7fc"",""'LC-2 BOM'!C2:AF1000""),X$1,FALSE)"),"04C706")</f>
        <v>04C706</v>
      </c>
      <c r="Y253" t="str">
        <f ca="1">IFERROR(__xludf.DUMMYFUNCTION("VLOOKUP($D585,IMPORTRANGE(""1F5N2lheBqU_ssv2fEg7XSiyl0_Jtf24RQubw3IWp7fc"",""'LC-2 BOM'!C2:AF900""),Y$1,FALSE)"),"Thermo Couple")</f>
        <v>Thermo Couple</v>
      </c>
      <c r="Z253" t="str">
        <f ca="1">IFERROR(__xludf.DUMMYFUNCTION("VLOOKUP($D585,IMPORTRANGE(""1F5N2lheBqU_ssv2fEg7XSiyl0_Jtf24RQubw3IWp7fc"",""'LC-2 BOM'!C2:AF900""),Y$1,FALSE)"),"Thermo Couple")</f>
        <v>Thermo Couple</v>
      </c>
      <c r="AA253" t="str">
        <f ca="1">IFERROR(__xludf.DUMMYFUNCTION("VLOOKUP($D585,IMPORTRANGE(""1F5N2lheBqU_ssv2fEg7XSiyl0_Jtf24RQubw3IWp7fc"",""'LC-2 BOM'!C2:AF900""),Y$1,FALSE)"),"Thermo Couple")</f>
        <v>Thermo Couple</v>
      </c>
      <c r="AB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C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D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E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F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G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H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I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J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K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L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M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N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O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P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Q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R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S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T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U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V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W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X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Y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Z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BA253" t="str">
        <f ca="1">IFERROR(__xludf.DUMMYFUNCTION("VLOOKUP($D585,IMPORTRANGE(""1F5N2lheBqU_ssv2fEg7XSiyl0_Jtf24RQubw3IWp7fc"",""'LC-2 BOM'!C2:AF1000""),AB$1,FALSE)"),"WFF LC-2 GN2 HVAC/ECS - MP-109")</f>
        <v>WFF LC-2 GN2 HVAC/ECS - MP-109</v>
      </c>
    </row>
    <row r="254" spans="1:53" ht="13" x14ac:dyDescent="0.15">
      <c r="A254" t="str">
        <f t="shared" si="21"/>
        <v>GHe-He-PRS-Ps-52</v>
      </c>
      <c r="B254">
        <v>52</v>
      </c>
      <c r="C254" t="s">
        <v>627</v>
      </c>
      <c r="D254" t="s">
        <v>626</v>
      </c>
      <c r="E254" t="s">
        <v>445</v>
      </c>
      <c r="F254" t="s">
        <v>473</v>
      </c>
      <c r="G254" t="s">
        <v>141</v>
      </c>
      <c r="H254" t="s">
        <v>111</v>
      </c>
      <c r="I254" t="str">
        <f t="shared" si="25"/>
        <v>N5</v>
      </c>
      <c r="J254" t="str">
        <f>VLOOKUP(I254,'[1]REF - Interface Cards'!$F$2:$G$11,2,FALSE)</f>
        <v>CB6</v>
      </c>
      <c r="K254">
        <f t="shared" si="26"/>
        <v>3</v>
      </c>
      <c r="L254" t="s">
        <v>620</v>
      </c>
      <c r="M254">
        <v>6</v>
      </c>
      <c r="N254" t="s">
        <v>93</v>
      </c>
      <c r="O254" t="s">
        <v>298</v>
      </c>
      <c r="P254" t="s">
        <v>621</v>
      </c>
      <c r="Q254" t="s">
        <v>622</v>
      </c>
      <c r="R254" t="s">
        <v>142</v>
      </c>
      <c r="S254" t="s">
        <v>309</v>
      </c>
      <c r="V254" t="b">
        <v>0</v>
      </c>
      <c r="W254" t="str">
        <f t="shared" si="22"/>
        <v>AI9:05</v>
      </c>
      <c r="X254" t="str">
        <f ca="1">IFERROR(__xludf.DUMMYFUNCTION("VLOOKUP($D475,IMPORTRANGE(""1F5N2lheBqU_ssv2fEg7XSiyl0_Jtf24RQubw3IWp7fc"",""'LC-2 BOM'!C2:AF1000""),X$1,FALSE)"),"04C706")</f>
        <v>04C706</v>
      </c>
      <c r="Y254" t="str">
        <f ca="1">IFERROR(__xludf.DUMMYFUNCTION("VLOOKUP($D642,IMPORTRANGE(""1zGeY54V42y3h6ga3LEauokEcjIAfHuNXKCYKLfLWtMI"",""'LC-2 BOM'!C2:AF900""),Y$1,FALSE)"),"Thermo Couple")</f>
        <v>Thermo Couple</v>
      </c>
      <c r="Z254" t="str">
        <f ca="1">IFERROR(__xludf.DUMMYFUNCTION("VLOOKUP($D642,IMPORTRANGE(""1zGeY54V42y3h6ga3LEauokEcjIAfHuNXKCYKLfLWtMI"",""'LC-2 BOM'!C2:AF900""),Y$1,FALSE)"),"Thermo Couple")</f>
        <v>Thermo Couple</v>
      </c>
      <c r="AA254" t="str">
        <f ca="1">IFERROR(__xludf.DUMMYFUNCTION("VLOOKUP($D642,IMPORTRANGE(""1zGeY54V42y3h6ga3LEauokEcjIAfHuNXKCYKLfLWtMI"",""'LC-2 BOM'!C2:AF900""),Y$1,FALSE)"),"Thermo Couple")</f>
        <v>Thermo Couple</v>
      </c>
      <c r="AB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C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D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E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F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G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H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I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J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K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L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M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N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O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P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Q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R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S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T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U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V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W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X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Y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Z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BA254" t="str">
        <f ca="1">IFERROR(__xludf.DUMMYFUNCTION("VLOOKUP($D642,IMPORTRANGE(""1F5N2lheBqU_ssv2fEg7XSiyl0_Jtf24RQubw3IWp7fc"",""'LC-2 BOM'!C2:AF1000""),AB$1,FALSE)"),"WFF LC-2 GN2 HVAC/ECS - MP-109")</f>
        <v>WFF LC-2 GN2 HVAC/ECS - MP-109</v>
      </c>
    </row>
    <row r="255" spans="1:53" ht="13" x14ac:dyDescent="0.15">
      <c r="A255" t="str">
        <f t="shared" si="21"/>
        <v>GHe-He-PRS-Ps-53</v>
      </c>
      <c r="B255">
        <v>53</v>
      </c>
      <c r="C255" t="s">
        <v>628</v>
      </c>
      <c r="D255" t="s">
        <v>629</v>
      </c>
      <c r="E255" t="s">
        <v>445</v>
      </c>
      <c r="F255" t="s">
        <v>473</v>
      </c>
      <c r="G255" t="s">
        <v>141</v>
      </c>
      <c r="H255" t="s">
        <v>111</v>
      </c>
      <c r="I255" t="str">
        <f t="shared" si="25"/>
        <v>N5</v>
      </c>
      <c r="J255" t="str">
        <f>VLOOKUP(I255,'[1]REF - Interface Cards'!$F$2:$G$11,2,FALSE)</f>
        <v>CB6</v>
      </c>
      <c r="K255">
        <f t="shared" si="26"/>
        <v>3</v>
      </c>
      <c r="L255" t="s">
        <v>620</v>
      </c>
      <c r="M255">
        <v>7</v>
      </c>
      <c r="N255" t="s">
        <v>87</v>
      </c>
      <c r="O255" t="s">
        <v>298</v>
      </c>
      <c r="P255" t="s">
        <v>621</v>
      </c>
      <c r="Q255" t="s">
        <v>622</v>
      </c>
      <c r="R255" t="s">
        <v>142</v>
      </c>
      <c r="S255" t="s">
        <v>309</v>
      </c>
      <c r="V255" t="b">
        <v>0</v>
      </c>
      <c r="W255" t="str">
        <f t="shared" si="22"/>
        <v>AI9:06</v>
      </c>
      <c r="X255" t="str">
        <f ca="1">IFERROR(__xludf.DUMMYFUNCTION("VLOOKUP($D475,IMPORTRANGE(""1F5N2lheBqU_ssv2fEg7XSiyl0_Jtf24RQubw3IWp7fc"",""'LC-2 BOM'!C2:AF1000""),X$1,FALSE)"),"04C706")</f>
        <v>04C706</v>
      </c>
      <c r="Y255" t="str">
        <f ca="1">IFERROR(__xludf.DUMMYFUNCTION("VLOOKUP($D643,IMPORTRANGE(""1F5N2lheBqU_ssv2fEg7XSiyl0_Jtf24RQubw3IWp7fc"",""'LC-2 BOM'!C2:AF900""),Y$1,FALSE)"),"Pressure Transducer")</f>
        <v>Pressure Transducer</v>
      </c>
      <c r="Z255" t="str">
        <f ca="1">IFERROR(__xludf.DUMMYFUNCTION("VLOOKUP($D643,IMPORTRANGE(""1F5N2lheBqU_ssv2fEg7XSiyl0_Jtf24RQubw3IWp7fc"",""'LC-2 BOM'!C2:AF900""),Y$1,FALSE)"),"Pressure Transducer")</f>
        <v>Pressure Transducer</v>
      </c>
      <c r="AA255" t="str">
        <f ca="1">IFERROR(__xludf.DUMMYFUNCTION("VLOOKUP($D643,IMPORTRANGE(""1F5N2lheBqU_ssv2fEg7XSiyl0_Jtf24RQubw3IWp7fc"",""'LC-2 BOM'!C2:AF900""),Y$1,FALSE)"),"Pressure Transducer")</f>
        <v>Pressure Transducer</v>
      </c>
      <c r="AB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C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D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E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F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G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H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I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J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K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L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M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N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O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P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Q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R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S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T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U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V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W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X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Y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Z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BA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</row>
    <row r="256" spans="1:53" ht="13" x14ac:dyDescent="0.15">
      <c r="A256" t="str">
        <f t="shared" si="21"/>
        <v>HVAC-PP-RTD-Ts-125</v>
      </c>
      <c r="B256">
        <v>125</v>
      </c>
      <c r="C256" t="s">
        <v>630</v>
      </c>
      <c r="D256" t="s">
        <v>631</v>
      </c>
      <c r="E256" t="s">
        <v>395</v>
      </c>
      <c r="F256" t="s">
        <v>409</v>
      </c>
      <c r="G256" t="s">
        <v>45</v>
      </c>
      <c r="H256" t="s">
        <v>312</v>
      </c>
      <c r="I256" t="str">
        <f t="shared" si="25"/>
        <v>N1</v>
      </c>
      <c r="J256" t="str">
        <f>VLOOKUP(I256,'[1]REF - Interface Cards'!$F$2:$G$11,2,FALSE)</f>
        <v>CB2</v>
      </c>
      <c r="K256">
        <f t="shared" si="26"/>
        <v>4</v>
      </c>
      <c r="L256" t="s">
        <v>426</v>
      </c>
      <c r="M256" t="s">
        <v>314</v>
      </c>
      <c r="N256" t="s">
        <v>315</v>
      </c>
      <c r="O256" t="s">
        <v>211</v>
      </c>
      <c r="P256" t="s">
        <v>299</v>
      </c>
      <c r="Q256" t="s">
        <v>418</v>
      </c>
      <c r="R256" t="s">
        <v>316</v>
      </c>
      <c r="S256" t="s">
        <v>317</v>
      </c>
      <c r="V256" t="b">
        <v>0</v>
      </c>
      <c r="W256" t="str">
        <f t="shared" si="22"/>
        <v>RTD1:EX0+,RTD0+,RTD0-,COM0</v>
      </c>
      <c r="X256" t="str">
        <f ca="1">IFERROR(__xludf.DUMMYFUNCTION("VLOOKUP($D119,IMPORTRANGE(""1F5N2lheBqU_ssv2fEg7XSiyl0_Jtf24RQubw3IWp7fc"",""'LC-2 BOM'!C2:AF1000""),X$1,FALSE)"),"05C360")</f>
        <v>05C360</v>
      </c>
      <c r="Y256" t="str">
        <f ca="1">IFERROR(__xludf.DUMMYFUNCTION("VLOOKUP($D377,IMPORTRANGE(""1zGeY54V42y3h6ga3LEauokEcjIAfHuNXKCYKLfLWtMI"",""'LC-2 BOM'!C2:AF900""),Y$1,FALSE)"),"Thermo Couple")</f>
        <v>Thermo Couple</v>
      </c>
      <c r="Z256" t="str">
        <f ca="1">IFERROR(__xludf.DUMMYFUNCTION("VLOOKUP($D377,IMPORTRANGE(""1zGeY54V42y3h6ga3LEauokEcjIAfHuNXKCYKLfLWtMI"",""'LC-2 BOM'!C2:AF900""),Y$1,FALSE)"),"Thermo Couple")</f>
        <v>Thermo Couple</v>
      </c>
      <c r="AA256" t="str">
        <f ca="1">IFERROR(__xludf.DUMMYFUNCTION("VLOOKUP($D377,IMPORTRANGE(""1zGeY54V42y3h6ga3LEauokEcjIAfHuNXKCYKLfLWtMI"",""'LC-2 BOM'!C2:AF900""),Y$1,FALSE)"),"Thermo Couple")</f>
        <v>Thermo Couple</v>
      </c>
      <c r="AB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C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D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E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F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G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H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I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J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K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L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M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N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O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P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Q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R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S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T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U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V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W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X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Y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Z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BA256" t="str">
        <f ca="1">IFERROR(__xludf.DUMMYFUNCTION("VLOOKUP($D377,IMPORTRANGE(""1F5N2lheBqU_ssv2fEg7XSiyl0_Jtf24RQubw3IWp7fc"",""'LC-2 BOM'!C2:AF1000""),AB$1,FALSE)"),"WFF LC-2 GN2 HVAC/ECS - MP-109")</f>
        <v>WFF LC-2 GN2 HVAC/ECS - MP-109</v>
      </c>
    </row>
    <row r="257" spans="1:53" ht="13" x14ac:dyDescent="0.15">
      <c r="A257" t="str">
        <f t="shared" si="21"/>
        <v>GHe-He-PRS-Ps-54</v>
      </c>
      <c r="B257">
        <v>54</v>
      </c>
      <c r="C257" t="s">
        <v>632</v>
      </c>
      <c r="D257" t="s">
        <v>633</v>
      </c>
      <c r="E257" t="s">
        <v>445</v>
      </c>
      <c r="F257" t="s">
        <v>473</v>
      </c>
      <c r="G257" t="s">
        <v>141</v>
      </c>
      <c r="H257" t="s">
        <v>111</v>
      </c>
      <c r="I257" t="str">
        <f t="shared" si="25"/>
        <v>N5</v>
      </c>
      <c r="J257" t="str">
        <f>VLOOKUP(I257,'[1]REF - Interface Cards'!$F$2:$G$11,2,FALSE)</f>
        <v>CB6</v>
      </c>
      <c r="K257">
        <f t="shared" si="26"/>
        <v>3</v>
      </c>
      <c r="L257" t="s">
        <v>620</v>
      </c>
      <c r="M257">
        <v>8</v>
      </c>
      <c r="N257" t="s">
        <v>62</v>
      </c>
      <c r="O257" t="s">
        <v>298</v>
      </c>
      <c r="P257" t="s">
        <v>621</v>
      </c>
      <c r="Q257" t="s">
        <v>622</v>
      </c>
      <c r="R257" t="s">
        <v>142</v>
      </c>
      <c r="S257" t="s">
        <v>309</v>
      </c>
      <c r="V257" t="b">
        <v>0</v>
      </c>
      <c r="W257" t="str">
        <f t="shared" si="22"/>
        <v>AI9:07</v>
      </c>
      <c r="X257" t="str">
        <f ca="1">IFERROR(__xludf.DUMMYFUNCTION("VLOOKUP($D475,IMPORTRANGE(""1F5N2lheBqU_ssv2fEg7XSiyl0_Jtf24RQubw3IWp7fc"",""'LC-2 BOM'!C2:AF1000""),X$1,FALSE)"),"04C706")</f>
        <v>04C706</v>
      </c>
      <c r="Y257" t="str">
        <f ca="1">IFERROR(__xludf.DUMMYFUNCTION("VLOOKUP($D644,IMPORTRANGE(""1F5N2lheBqU_ssv2fEg7XSiyl0_Jtf24RQubw3IWp7fc"",""'LC-2 BOM'!C2:AF900""),Y$1,FALSE)"),"Pressure Transducer")</f>
        <v>Pressure Transducer</v>
      </c>
      <c r="Z257" t="str">
        <f ca="1">IFERROR(__xludf.DUMMYFUNCTION("VLOOKUP($D644,IMPORTRANGE(""1F5N2lheBqU_ssv2fEg7XSiyl0_Jtf24RQubw3IWp7fc"",""'LC-2 BOM'!C2:AF900""),Y$1,FALSE)"),"Pressure Transducer")</f>
        <v>Pressure Transducer</v>
      </c>
      <c r="AA257" t="str">
        <f ca="1">IFERROR(__xludf.DUMMYFUNCTION("VLOOKUP($D644,IMPORTRANGE(""1F5N2lheBqU_ssv2fEg7XSiyl0_Jtf24RQubw3IWp7fc"",""'LC-2 BOM'!C2:AF900""),Y$1,FALSE)"),"Pressure Transducer")</f>
        <v>Pressure Transducer</v>
      </c>
      <c r="AB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C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D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E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F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G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H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I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J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K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L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M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N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O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P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Q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R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S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T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U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V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W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X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Y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Z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BA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</row>
    <row r="258" spans="1:53" ht="13" x14ac:dyDescent="0.15">
      <c r="A258" t="str">
        <f t="shared" ref="A258:A321" si="27">CONCATENATE(VLOOKUP(E258,Systems,2,FALSE),"-",VLOOKUP(F258,Subsystems,2,FALSE),"-",VLOOKUP(G258,Components,2,FALSE),"-",VLOOKUP(R258,Metrics,2,FALSE),"-",B258)</f>
        <v>HVAC-PP-RTD-Ts-126</v>
      </c>
      <c r="B258">
        <v>126</v>
      </c>
      <c r="C258" t="s">
        <v>634</v>
      </c>
      <c r="D258" t="s">
        <v>635</v>
      </c>
      <c r="E258" t="s">
        <v>395</v>
      </c>
      <c r="F258" t="s">
        <v>409</v>
      </c>
      <c r="G258" t="s">
        <v>45</v>
      </c>
      <c r="H258" t="s">
        <v>312</v>
      </c>
      <c r="I258" t="str">
        <f t="shared" si="25"/>
        <v>N1</v>
      </c>
      <c r="J258" t="str">
        <f>VLOOKUP(I258,'[1]REF - Interface Cards'!$F$2:$G$11,2,FALSE)</f>
        <v>CB2</v>
      </c>
      <c r="K258">
        <f t="shared" si="26"/>
        <v>4</v>
      </c>
      <c r="L258" t="s">
        <v>426</v>
      </c>
      <c r="M258" t="s">
        <v>322</v>
      </c>
      <c r="N258" t="s">
        <v>323</v>
      </c>
      <c r="O258" t="s">
        <v>211</v>
      </c>
      <c r="P258" t="s">
        <v>299</v>
      </c>
      <c r="Q258" t="s">
        <v>418</v>
      </c>
      <c r="R258" t="s">
        <v>316</v>
      </c>
      <c r="S258" t="s">
        <v>317</v>
      </c>
      <c r="V258" t="b">
        <v>0</v>
      </c>
      <c r="W258" t="str">
        <f t="shared" si="22"/>
        <v>RTD1:EX1+,RTD1+,RTD1-,COM1</v>
      </c>
      <c r="X258" t="str">
        <f ca="1">IFERROR(__xludf.DUMMYFUNCTION("VLOOKUP($D119,IMPORTRANGE(""1F5N2lheBqU_ssv2fEg7XSiyl0_Jtf24RQubw3IWp7fc"",""'LC-2 BOM'!C2:AF1000""),X$1,FALSE)"),"05C360")</f>
        <v>05C360</v>
      </c>
      <c r="Y258" t="str">
        <f ca="1">IFERROR(__xludf.DUMMYFUNCTION("VLOOKUP($D378,IMPORTRANGE(""1zGeY54V42y3h6ga3LEauokEcjIAfHuNXKCYKLfLWtMI"",""'LC-2 BOM'!C2:AF900""),Y$1,FALSE)"),"Thermo Couple")</f>
        <v>Thermo Couple</v>
      </c>
      <c r="Z258" t="str">
        <f ca="1">IFERROR(__xludf.DUMMYFUNCTION("VLOOKUP($D378,IMPORTRANGE(""1zGeY54V42y3h6ga3LEauokEcjIAfHuNXKCYKLfLWtMI"",""'LC-2 BOM'!C2:AF900""),Y$1,FALSE)"),"Thermo Couple")</f>
        <v>Thermo Couple</v>
      </c>
      <c r="AA258" t="str">
        <f ca="1">IFERROR(__xludf.DUMMYFUNCTION("VLOOKUP($D378,IMPORTRANGE(""1zGeY54V42y3h6ga3LEauokEcjIAfHuNXKCYKLfLWtMI"",""'LC-2 BOM'!C2:AF900""),Y$1,FALSE)"),"Thermo Couple")</f>
        <v>Thermo Couple</v>
      </c>
      <c r="AB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C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D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E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F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G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H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I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J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K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L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M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N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O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P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Q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R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S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T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U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V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W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X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Y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Z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BA258" t="str">
        <f ca="1">IFERROR(__xludf.DUMMYFUNCTION("VLOOKUP($D378,IMPORTRANGE(""1F5N2lheBqU_ssv2fEg7XSiyl0_Jtf24RQubw3IWp7fc"",""'LC-2 BOM'!C2:AF1000""),AB$1,FALSE)"),"WFF LC-2 GN2 HVAC/ECS - MP-109")</f>
        <v>WFF LC-2 GN2 HVAC/ECS - MP-109</v>
      </c>
    </row>
    <row r="259" spans="1:53" ht="13" x14ac:dyDescent="0.15">
      <c r="A259" t="str">
        <f t="shared" si="27"/>
        <v>HVAC-FAR-PRS-Ps-130</v>
      </c>
      <c r="B259">
        <v>130</v>
      </c>
      <c r="C259" t="s">
        <v>636</v>
      </c>
      <c r="D259" t="s">
        <v>637</v>
      </c>
      <c r="E259" t="s">
        <v>395</v>
      </c>
      <c r="F259" t="s">
        <v>396</v>
      </c>
      <c r="G259" t="s">
        <v>141</v>
      </c>
      <c r="H259" t="s">
        <v>111</v>
      </c>
      <c r="I259" t="str">
        <f t="shared" si="25"/>
        <v>N4</v>
      </c>
      <c r="J259" t="str">
        <f>VLOOKUP(I259,'[1]REF - Interface Cards'!$F$2:$G$11,2,FALSE)</f>
        <v>CB5</v>
      </c>
      <c r="K259">
        <f t="shared" si="26"/>
        <v>2</v>
      </c>
      <c r="L259" t="s">
        <v>214</v>
      </c>
      <c r="M259">
        <v>8</v>
      </c>
      <c r="N259" t="s">
        <v>62</v>
      </c>
      <c r="O259" t="s">
        <v>212</v>
      </c>
      <c r="P259" t="s">
        <v>212</v>
      </c>
      <c r="Q259" t="s">
        <v>213</v>
      </c>
      <c r="R259" t="s">
        <v>142</v>
      </c>
      <c r="V259" t="b">
        <v>0</v>
      </c>
      <c r="W259" t="str">
        <f t="shared" si="22"/>
        <v>AI7:07</v>
      </c>
      <c r="X259" t="str">
        <f ca="1">IFERROR(__xludf.DUMMYFUNCTION("VLOOKUP($D475,IMPORTRANGE(""1F5N2lheBqU_ssv2fEg7XSiyl0_Jtf24RQubw3IWp7fc"",""'LC-2 BOM'!C2:AF1000""),X$1,FALSE)"),"04C706")</f>
        <v>04C706</v>
      </c>
      <c r="Y259" t="str">
        <f ca="1">IFERROR(__xludf.DUMMYFUNCTION("VLOOKUP($D574,IMPORTRANGE(""1zGeY54V42y3h6ga3LEauokEcjIAfHuNXKCYKLfLWtMI"",""'LC-2 BOM'!C2:AF900""),Y$1,FALSE)"),"Pressure Transducer")</f>
        <v>Pressure Transducer</v>
      </c>
      <c r="Z259" t="str">
        <f ca="1">IFERROR(__xludf.DUMMYFUNCTION("VLOOKUP($D574,IMPORTRANGE(""1zGeY54V42y3h6ga3LEauokEcjIAfHuNXKCYKLfLWtMI"",""'LC-2 BOM'!C2:AF900""),Y$1,FALSE)"),"Pressure Transducer")</f>
        <v>Pressure Transducer</v>
      </c>
      <c r="AA259" t="str">
        <f ca="1">IFERROR(__xludf.DUMMYFUNCTION("VLOOKUP($D574,IMPORTRANGE(""1zGeY54V42y3h6ga3LEauokEcjIAfHuNXKCYKLfLWtMI"",""'LC-2 BOM'!C2:AF900""),Y$1,FALSE)"),"Pressure Transducer")</f>
        <v>Pressure Transducer</v>
      </c>
      <c r="AB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C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D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E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F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G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H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I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J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K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L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M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N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O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P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Q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R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S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T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U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V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W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X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Y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Z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BA259" t="str">
        <f ca="1">IFERROR(__xludf.DUMMYFUNCTION("VLOOKUP($D574,IMPORTRANGE(""1F5N2lheBqU_ssv2fEg7XSiyl0_Jtf24RQubw3IWp7fc"",""'LC-2 BOM'!C2:AF1000""),AB$1,FALSE)"),"WFF LC-2 GN2 HVAC/ECS - MP-109")</f>
        <v>WFF LC-2 GN2 HVAC/ECS - MP-109</v>
      </c>
    </row>
    <row r="260" spans="1:53" ht="13" x14ac:dyDescent="0.15">
      <c r="A260" t="str">
        <f t="shared" si="27"/>
        <v>HVAC-IS1-PRS-Ps-128</v>
      </c>
      <c r="B260">
        <v>128</v>
      </c>
      <c r="C260" t="s">
        <v>638</v>
      </c>
      <c r="D260" t="s">
        <v>639</v>
      </c>
      <c r="E260" t="s">
        <v>395</v>
      </c>
      <c r="F260" t="s">
        <v>405</v>
      </c>
      <c r="G260" t="s">
        <v>141</v>
      </c>
      <c r="H260" t="s">
        <v>111</v>
      </c>
      <c r="I260" t="str">
        <f t="shared" si="25"/>
        <v>N4</v>
      </c>
      <c r="J260" t="str">
        <f>VLOOKUP(I260,'[1]REF - Interface Cards'!$F$2:$G$11,2,FALSE)</f>
        <v>CB5</v>
      </c>
      <c r="K260">
        <f t="shared" si="26"/>
        <v>2</v>
      </c>
      <c r="L260" t="s">
        <v>214</v>
      </c>
      <c r="M260">
        <v>11</v>
      </c>
      <c r="N260" t="s">
        <v>97</v>
      </c>
      <c r="O260" t="s">
        <v>212</v>
      </c>
      <c r="P260" t="s">
        <v>212</v>
      </c>
      <c r="Q260" t="s">
        <v>213</v>
      </c>
      <c r="R260" t="s">
        <v>142</v>
      </c>
      <c r="V260" t="b">
        <v>0</v>
      </c>
      <c r="W260" t="str">
        <f t="shared" si="22"/>
        <v>AI7:08</v>
      </c>
      <c r="X260" t="str">
        <f ca="1">IFERROR(__xludf.DUMMYFUNCTION("VLOOKUP($D475,IMPORTRANGE(""1F5N2lheBqU_ssv2fEg7XSiyl0_Jtf24RQubw3IWp7fc"",""'LC-2 BOM'!C2:AF1000""),X$1,FALSE)"),"04C706")</f>
        <v>04C706</v>
      </c>
      <c r="Y260" t="str">
        <f ca="1">IFERROR(__xludf.DUMMYFUNCTION("VLOOKUP($D575,IMPORTRANGE(""1zGeY54V42y3h6ga3LEauokEcjIAfHuNXKCYKLfLWtMI"",""'LC-2 BOM'!C2:AF900""),Y$1,FALSE)"),"Pressure Transducer")</f>
        <v>Pressure Transducer</v>
      </c>
      <c r="Z260" t="str">
        <f ca="1">IFERROR(__xludf.DUMMYFUNCTION("VLOOKUP($D575,IMPORTRANGE(""1zGeY54V42y3h6ga3LEauokEcjIAfHuNXKCYKLfLWtMI"",""'LC-2 BOM'!C2:AF900""),Y$1,FALSE)"),"Pressure Transducer")</f>
        <v>Pressure Transducer</v>
      </c>
      <c r="AA260" t="str">
        <f ca="1">IFERROR(__xludf.DUMMYFUNCTION("VLOOKUP($D575,IMPORTRANGE(""1zGeY54V42y3h6ga3LEauokEcjIAfHuNXKCYKLfLWtMI"",""'LC-2 BOM'!C2:AF900""),Y$1,FALSE)"),"Pressure Transducer")</f>
        <v>Pressure Transducer</v>
      </c>
      <c r="AB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C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D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E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F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G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H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I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J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K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L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M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N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O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P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Q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R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S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T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U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V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W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X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Y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Z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BA260" t="str">
        <f ca="1">IFERROR(__xludf.DUMMYFUNCTION("VLOOKUP($D575,IMPORTRANGE(""1F5N2lheBqU_ssv2fEg7XSiyl0_Jtf24RQubw3IWp7fc"",""'LC-2 BOM'!C2:AF1000""),AB$1,FALSE)"),"WFF LC-2 GN2 HVAC/ECS - MP-109")</f>
        <v>WFF LC-2 GN2 HVAC/ECS - MP-109</v>
      </c>
    </row>
    <row r="261" spans="1:53" ht="13" x14ac:dyDescent="0.15">
      <c r="A261" t="str">
        <f t="shared" si="27"/>
        <v>HVAC-IS2-PRS-Ps-129</v>
      </c>
      <c r="B261">
        <v>129</v>
      </c>
      <c r="C261" t="s">
        <v>640</v>
      </c>
      <c r="D261" t="s">
        <v>641</v>
      </c>
      <c r="E261" t="s">
        <v>395</v>
      </c>
      <c r="F261" t="s">
        <v>402</v>
      </c>
      <c r="G261" t="s">
        <v>141</v>
      </c>
      <c r="H261" t="s">
        <v>111</v>
      </c>
      <c r="I261" t="str">
        <f t="shared" si="25"/>
        <v>N4</v>
      </c>
      <c r="J261" t="str">
        <f>VLOOKUP(I261,'[1]REF - Interface Cards'!$F$2:$G$11,2,FALSE)</f>
        <v>CB5</v>
      </c>
      <c r="K261">
        <f t="shared" si="26"/>
        <v>2</v>
      </c>
      <c r="L261" t="s">
        <v>214</v>
      </c>
      <c r="M261">
        <v>12</v>
      </c>
      <c r="N261" t="s">
        <v>75</v>
      </c>
      <c r="O261" t="s">
        <v>212</v>
      </c>
      <c r="P261" t="s">
        <v>212</v>
      </c>
      <c r="Q261" t="s">
        <v>213</v>
      </c>
      <c r="R261" t="s">
        <v>142</v>
      </c>
      <c r="V261" t="b">
        <v>0</v>
      </c>
      <c r="W261" t="str">
        <f t="shared" si="22"/>
        <v>AI7:09</v>
      </c>
      <c r="X261" t="str">
        <f ca="1">IFERROR(__xludf.DUMMYFUNCTION("VLOOKUP($D475,IMPORTRANGE(""1F5N2lheBqU_ssv2fEg7XSiyl0_Jtf24RQubw3IWp7fc"",""'LC-2 BOM'!C2:AF1000""),X$1,FALSE)"),"04C706")</f>
        <v>04C706</v>
      </c>
      <c r="Y261" t="str">
        <f ca="1">IFERROR(__xludf.DUMMYFUNCTION("VLOOKUP($D576,IMPORTRANGE(""1zGeY54V42y3h6ga3LEauokEcjIAfHuNXKCYKLfLWtMI"",""'LC-2 BOM'!C2:AF900""),Y$1,FALSE)"),"Pressure Transducer")</f>
        <v>Pressure Transducer</v>
      </c>
      <c r="Z261" t="str">
        <f ca="1">IFERROR(__xludf.DUMMYFUNCTION("VLOOKUP($D576,IMPORTRANGE(""1zGeY54V42y3h6ga3LEauokEcjIAfHuNXKCYKLfLWtMI"",""'LC-2 BOM'!C2:AF900""),Y$1,FALSE)"),"Pressure Transducer")</f>
        <v>Pressure Transducer</v>
      </c>
      <c r="AA261" t="str">
        <f ca="1">IFERROR(__xludf.DUMMYFUNCTION("VLOOKUP($D576,IMPORTRANGE(""1zGeY54V42y3h6ga3LEauokEcjIAfHuNXKCYKLfLWtMI"",""'LC-2 BOM'!C2:AF900""),Y$1,FALSE)"),"Pressure Transducer")</f>
        <v>Pressure Transducer</v>
      </c>
      <c r="AB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C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D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E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F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G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H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I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J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K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L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M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N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O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P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Q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R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S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T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U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V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W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X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Y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Z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BA261" t="str">
        <f ca="1">IFERROR(__xludf.DUMMYFUNCTION("VLOOKUP($D576,IMPORTRANGE(""1F5N2lheBqU_ssv2fEg7XSiyl0_Jtf24RQubw3IWp7fc"",""'LC-2 BOM'!C2:AF1000""),AB$1,FALSE)"),"WFF LC-2 GN2 HVAC/ECS - MP-109")</f>
        <v>WFF LC-2 GN2 HVAC/ECS - MP-109</v>
      </c>
    </row>
    <row r="262" spans="1:53" ht="13" x14ac:dyDescent="0.15">
      <c r="A262" t="str">
        <f t="shared" si="27"/>
        <v>HVAC-PP-PRS-Ps-127</v>
      </c>
      <c r="B262">
        <v>127</v>
      </c>
      <c r="C262" t="s">
        <v>642</v>
      </c>
      <c r="D262" t="s">
        <v>643</v>
      </c>
      <c r="E262" t="s">
        <v>395</v>
      </c>
      <c r="F262" t="s">
        <v>409</v>
      </c>
      <c r="G262" t="s">
        <v>141</v>
      </c>
      <c r="H262" t="s">
        <v>111</v>
      </c>
      <c r="I262" t="str">
        <f t="shared" si="25"/>
        <v>N2</v>
      </c>
      <c r="J262" t="str">
        <f>VLOOKUP(I262,'[1]REF - Interface Cards'!$F$2:$G$11,2,FALSE)</f>
        <v>CB3</v>
      </c>
      <c r="K262">
        <f t="shared" si="26"/>
        <v>3</v>
      </c>
      <c r="L262" t="s">
        <v>279</v>
      </c>
      <c r="M262">
        <v>5</v>
      </c>
      <c r="N262" t="s">
        <v>82</v>
      </c>
      <c r="O262" t="s">
        <v>277</v>
      </c>
      <c r="P262" t="s">
        <v>277</v>
      </c>
      <c r="Q262" t="s">
        <v>302</v>
      </c>
      <c r="R262" t="s">
        <v>142</v>
      </c>
      <c r="V262" t="b">
        <v>0</v>
      </c>
      <c r="W262" t="str">
        <f t="shared" si="22"/>
        <v>AI4:04</v>
      </c>
      <c r="X262" t="str">
        <f ca="1">IFERROR(__xludf.DUMMYFUNCTION("VLOOKUP($D119,IMPORTRANGE(""1F5N2lheBqU_ssv2fEg7XSiyl0_Jtf24RQubw3IWp7fc"",""'LC-2 BOM'!C2:AF1000""),X$1,FALSE)"),"05C360")</f>
        <v>05C360</v>
      </c>
      <c r="Y262" t="str">
        <f ca="1">IFERROR(__xludf.DUMMYFUNCTION("VLOOKUP($D461,IMPORTRANGE(""1F5N2lheBqU_ssv2fEg7XSiyl0_Jtf24RQubw3IWp7fc"",""'LC-2 BOM'!C2:AF900""),Y$1,FALSE)"),"Pressure Transducer")</f>
        <v>Pressure Transducer</v>
      </c>
      <c r="Z262" t="str">
        <f ca="1">IFERROR(__xludf.DUMMYFUNCTION("VLOOKUP($D461,IMPORTRANGE(""1F5N2lheBqU_ssv2fEg7XSiyl0_Jtf24RQubw3IWp7fc"",""'LC-2 BOM'!C2:AF900""),Y$1,FALSE)"),"Pressure Transducer")</f>
        <v>Pressure Transducer</v>
      </c>
      <c r="AA262" t="str">
        <f ca="1">IFERROR(__xludf.DUMMYFUNCTION("VLOOKUP($D461,IMPORTRANGE(""1F5N2lheBqU_ssv2fEg7XSiyl0_Jtf24RQubw3IWp7fc"",""'LC-2 BOM'!C2:AF900""),Y$1,FALSE)"),"Pressure Transducer")</f>
        <v>Pressure Transducer</v>
      </c>
      <c r="AB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C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D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E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F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G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H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I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J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K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L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M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N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O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P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Q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R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S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T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U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V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W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X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Y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Z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BA262" t="str">
        <f ca="1">IFERROR(__xludf.DUMMYFUNCTION("VLOOKUP($D461,IMPORTRANGE(""1F5N2lheBqU_ssv2fEg7XSiyl0_Jtf24RQubw3IWp7fc"",""'LC-2 BOM'!C2:AF1000""),AB$1,FALSE)"),"WFF LC-2 GN2 HVAC/ECS - MP-109")</f>
        <v>WFF LC-2 GN2 HVAC/ECS - MP-109</v>
      </c>
    </row>
    <row r="263" spans="1:53" ht="13" x14ac:dyDescent="0.15">
      <c r="A263" t="str">
        <f t="shared" si="27"/>
        <v>HVAC-FAR-RTD-Ts-116</v>
      </c>
      <c r="B263">
        <v>116</v>
      </c>
      <c r="C263" t="s">
        <v>644</v>
      </c>
      <c r="D263" t="s">
        <v>645</v>
      </c>
      <c r="E263" t="s">
        <v>395</v>
      </c>
      <c r="F263" t="s">
        <v>396</v>
      </c>
      <c r="G263" t="s">
        <v>45</v>
      </c>
      <c r="H263" t="s">
        <v>312</v>
      </c>
      <c r="I263" t="str">
        <f t="shared" si="25"/>
        <v>N4</v>
      </c>
      <c r="J263" t="str">
        <f>VLOOKUP(I263,'[1]REF - Interface Cards'!$F$2:$G$11,2,FALSE)</f>
        <v>CB5</v>
      </c>
      <c r="K263">
        <f t="shared" si="26"/>
        <v>4</v>
      </c>
      <c r="L263" t="s">
        <v>338</v>
      </c>
      <c r="M263" t="s">
        <v>314</v>
      </c>
      <c r="N263" t="s">
        <v>315</v>
      </c>
      <c r="O263" t="s">
        <v>212</v>
      </c>
      <c r="R263" t="s">
        <v>316</v>
      </c>
      <c r="S263" t="s">
        <v>317</v>
      </c>
      <c r="V263" t="b">
        <v>0</v>
      </c>
      <c r="W263" t="str">
        <f t="shared" si="22"/>
        <v>RTD4:EX0+,RTD0+,RTD0-,COM0</v>
      </c>
      <c r="X263" t="str">
        <f ca="1">IFERROR(__xludf.DUMMYFUNCTION("VLOOKUP($D475,IMPORTRANGE(""1F5N2lheBqU_ssv2fEg7XSiyl0_Jtf24RQubw3IWp7fc"",""'LC-2 BOM'!C2:AF1000""),X$1,FALSE)"),"04C706")</f>
        <v>04C706</v>
      </c>
      <c r="Y263" t="str">
        <f ca="1">IFERROR(__xludf.DUMMYFUNCTION("VLOOKUP($D580,IMPORTRANGE(""1F5N2lheBqU_ssv2fEg7XSiyl0_Jtf24RQubw3IWp7fc"",""'LC-2 BOM'!C2:AF900""),Y$1,FALSE)"),"Sensor, Temperature")</f>
        <v>Sensor, Temperature</v>
      </c>
      <c r="Z263" t="str">
        <f ca="1">IFERROR(__xludf.DUMMYFUNCTION("VLOOKUP($D580,IMPORTRANGE(""1F5N2lheBqU_ssv2fEg7XSiyl0_Jtf24RQubw3IWp7fc"",""'LC-2 BOM'!C2:AF900""),Y$1,FALSE)"),"Sensor, Temperature")</f>
        <v>Sensor, Temperature</v>
      </c>
      <c r="AA263" t="str">
        <f ca="1">IFERROR(__xludf.DUMMYFUNCTION("VLOOKUP($D580,IMPORTRANGE(""1F5N2lheBqU_ssv2fEg7XSiyl0_Jtf24RQubw3IWp7fc"",""'LC-2 BOM'!C2:AF900""),Y$1,FALSE)"),"Sensor, Temperature")</f>
        <v>Sensor, Temperature</v>
      </c>
      <c r="AB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C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D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E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F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G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H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I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J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K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L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M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N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O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P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Q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R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S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T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U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V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W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X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Y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Z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BA263" t="str">
        <f ca="1">IFERROR(__xludf.DUMMYFUNCTION("VLOOKUP($D580,IMPORTRANGE(""1F5N2lheBqU_ssv2fEg7XSiyl0_Jtf24RQubw3IWp7fc"",""'LC-2 BOM'!C2:AF1000""),AB$1,FALSE)"),"WFF LC-2 GN2 HVAC/ECS - MP-109")</f>
        <v>WFF LC-2 GN2 HVAC/ECS - MP-109</v>
      </c>
    </row>
    <row r="264" spans="1:53" ht="13" x14ac:dyDescent="0.15">
      <c r="A264" t="str">
        <f t="shared" si="27"/>
        <v>FARU-FAR-TC-Ts-614</v>
      </c>
      <c r="B264">
        <v>614</v>
      </c>
      <c r="C264" t="s">
        <v>646</v>
      </c>
      <c r="D264" t="s">
        <v>647</v>
      </c>
      <c r="E264" t="s">
        <v>648</v>
      </c>
      <c r="F264" t="s">
        <v>396</v>
      </c>
      <c r="G264" t="s">
        <v>649</v>
      </c>
      <c r="H264" t="s">
        <v>312</v>
      </c>
      <c r="I264" t="str">
        <f t="shared" si="25"/>
        <v>N4</v>
      </c>
      <c r="J264" t="str">
        <f>VLOOKUP(I264,'[1]REF - Interface Cards'!$F$2:$G$11,2,FALSE)</f>
        <v>CB5</v>
      </c>
      <c r="K264">
        <f t="shared" si="26"/>
        <v>5</v>
      </c>
      <c r="L264" t="s">
        <v>650</v>
      </c>
      <c r="M264" t="s">
        <v>314</v>
      </c>
      <c r="N264" t="s">
        <v>315</v>
      </c>
      <c r="O264" t="s">
        <v>212</v>
      </c>
      <c r="P264" t="s">
        <v>212</v>
      </c>
      <c r="Q264" t="s">
        <v>213</v>
      </c>
      <c r="R264" t="s">
        <v>316</v>
      </c>
      <c r="V264" t="b">
        <v>0</v>
      </c>
      <c r="W264" t="str">
        <f t="shared" si="22"/>
        <v>RTD6:EX0+,RTD0+,RTD0-,COM0</v>
      </c>
      <c r="X264" t="str">
        <f ca="1">IFERROR(__xludf.DUMMYFUNCTION("VLOOKUP($D475,IMPORTRANGE(""1F5N2lheBqU_ssv2fEg7XSiyl0_Jtf24RQubw3IWp7fc"",""'LC-2 BOM'!C2:AF1000""),X$1,FALSE)"),"04C706")</f>
        <v>04C706</v>
      </c>
      <c r="Y264" t="str">
        <f ca="1">IFERROR(__xludf.DUMMYFUNCTION("VLOOKUP($D588,IMPORTRANGE(""1F5N2lheBqU_ssv2fEg7XSiyl0_Jtf24RQubw3IWp7fc"",""'LC-2 BOM'!C2:AF900""),Y$1,FALSE)"),"#N/A")</f>
        <v>#N/A</v>
      </c>
      <c r="Z264" t="str">
        <f ca="1">IFERROR(__xludf.DUMMYFUNCTION("VLOOKUP($D588,IMPORTRANGE(""1F5N2lheBqU_ssv2fEg7XSiyl0_Jtf24RQubw3IWp7fc"",""'LC-2 BOM'!C2:AF900""),Y$1,FALSE)"),"#N/A")</f>
        <v>#N/A</v>
      </c>
      <c r="AA264" t="str">
        <f ca="1">IFERROR(__xludf.DUMMYFUNCTION("VLOOKUP($D588,IMPORTRANGE(""1F5N2lheBqU_ssv2fEg7XSiyl0_Jtf24RQubw3IWp7fc"",""'LC-2 BOM'!C2:AF900""),Y$1,FALSE)"),"#N/A")</f>
        <v>#N/A</v>
      </c>
      <c r="AB264" t="str">
        <f ca="1">IFERROR(__xludf.DUMMYFUNCTION("VLOOKUP($D588,IMPORTRANGE(""1F5N2lheBqU_ssv2fEg7XSiyl0_Jtf24RQubw3IWp7fc"",""'LC-2 BOM'!C2:AF1000""),AB$1,FALSE)"),"#N/A")</f>
        <v>#N/A</v>
      </c>
      <c r="AC264" t="str">
        <f ca="1">IFERROR(__xludf.DUMMYFUNCTION("VLOOKUP($D588,IMPORTRANGE(""1F5N2lheBqU_ssv2fEg7XSiyl0_Jtf24RQubw3IWp7fc"",""'LC-2 BOM'!C2:AF1000""),AB$1,FALSE)"),"#N/A")</f>
        <v>#N/A</v>
      </c>
      <c r="AD264" t="str">
        <f ca="1">IFERROR(__xludf.DUMMYFUNCTION("VLOOKUP($D588,IMPORTRANGE(""1F5N2lheBqU_ssv2fEg7XSiyl0_Jtf24RQubw3IWp7fc"",""'LC-2 BOM'!C2:AF1000""),AB$1,FALSE)"),"#N/A")</f>
        <v>#N/A</v>
      </c>
      <c r="AE264" t="str">
        <f ca="1">IFERROR(__xludf.DUMMYFUNCTION("VLOOKUP($D588,IMPORTRANGE(""1F5N2lheBqU_ssv2fEg7XSiyl0_Jtf24RQubw3IWp7fc"",""'LC-2 BOM'!C2:AF1000""),AB$1,FALSE)"),"#N/A")</f>
        <v>#N/A</v>
      </c>
      <c r="AF264" t="str">
        <f ca="1">IFERROR(__xludf.DUMMYFUNCTION("VLOOKUP($D588,IMPORTRANGE(""1F5N2lheBqU_ssv2fEg7XSiyl0_Jtf24RQubw3IWp7fc"",""'LC-2 BOM'!C2:AF1000""),AB$1,FALSE)"),"#N/A")</f>
        <v>#N/A</v>
      </c>
      <c r="AG264" t="str">
        <f ca="1">IFERROR(__xludf.DUMMYFUNCTION("VLOOKUP($D588,IMPORTRANGE(""1F5N2lheBqU_ssv2fEg7XSiyl0_Jtf24RQubw3IWp7fc"",""'LC-2 BOM'!C2:AF1000""),AB$1,FALSE)"),"#N/A")</f>
        <v>#N/A</v>
      </c>
      <c r="AH264" t="str">
        <f ca="1">IFERROR(__xludf.DUMMYFUNCTION("VLOOKUP($D588,IMPORTRANGE(""1F5N2lheBqU_ssv2fEg7XSiyl0_Jtf24RQubw3IWp7fc"",""'LC-2 BOM'!C2:AF1000""),AB$1,FALSE)"),"#N/A")</f>
        <v>#N/A</v>
      </c>
      <c r="AI264" t="str">
        <f ca="1">IFERROR(__xludf.DUMMYFUNCTION("VLOOKUP($D588,IMPORTRANGE(""1F5N2lheBqU_ssv2fEg7XSiyl0_Jtf24RQubw3IWp7fc"",""'LC-2 BOM'!C2:AF1000""),AB$1,FALSE)"),"#N/A")</f>
        <v>#N/A</v>
      </c>
      <c r="AJ264" t="str">
        <f ca="1">IFERROR(__xludf.DUMMYFUNCTION("VLOOKUP($D588,IMPORTRANGE(""1F5N2lheBqU_ssv2fEg7XSiyl0_Jtf24RQubw3IWp7fc"",""'LC-2 BOM'!C2:AF1000""),AB$1,FALSE)"),"#N/A")</f>
        <v>#N/A</v>
      </c>
      <c r="AK264" t="str">
        <f ca="1">IFERROR(__xludf.DUMMYFUNCTION("VLOOKUP($D588,IMPORTRANGE(""1F5N2lheBqU_ssv2fEg7XSiyl0_Jtf24RQubw3IWp7fc"",""'LC-2 BOM'!C2:AF1000""),AB$1,FALSE)"),"#N/A")</f>
        <v>#N/A</v>
      </c>
      <c r="AL264" t="str">
        <f ca="1">IFERROR(__xludf.DUMMYFUNCTION("VLOOKUP($D588,IMPORTRANGE(""1F5N2lheBqU_ssv2fEg7XSiyl0_Jtf24RQubw3IWp7fc"",""'LC-2 BOM'!C2:AF1000""),AB$1,FALSE)"),"#N/A")</f>
        <v>#N/A</v>
      </c>
      <c r="AM264" t="str">
        <f ca="1">IFERROR(__xludf.DUMMYFUNCTION("VLOOKUP($D588,IMPORTRANGE(""1F5N2lheBqU_ssv2fEg7XSiyl0_Jtf24RQubw3IWp7fc"",""'LC-2 BOM'!C2:AF1000""),AB$1,FALSE)"),"#N/A")</f>
        <v>#N/A</v>
      </c>
      <c r="AN264" t="str">
        <f ca="1">IFERROR(__xludf.DUMMYFUNCTION("VLOOKUP($D588,IMPORTRANGE(""1F5N2lheBqU_ssv2fEg7XSiyl0_Jtf24RQubw3IWp7fc"",""'LC-2 BOM'!C2:AF1000""),AB$1,FALSE)"),"#N/A")</f>
        <v>#N/A</v>
      </c>
      <c r="AO264" t="str">
        <f ca="1">IFERROR(__xludf.DUMMYFUNCTION("VLOOKUP($D588,IMPORTRANGE(""1F5N2lheBqU_ssv2fEg7XSiyl0_Jtf24RQubw3IWp7fc"",""'LC-2 BOM'!C2:AF1000""),AB$1,FALSE)"),"#N/A")</f>
        <v>#N/A</v>
      </c>
      <c r="AP264" t="str">
        <f ca="1">IFERROR(__xludf.DUMMYFUNCTION("VLOOKUP($D588,IMPORTRANGE(""1F5N2lheBqU_ssv2fEg7XSiyl0_Jtf24RQubw3IWp7fc"",""'LC-2 BOM'!C2:AF1000""),AB$1,FALSE)"),"#N/A")</f>
        <v>#N/A</v>
      </c>
      <c r="AQ264" t="str">
        <f ca="1">IFERROR(__xludf.DUMMYFUNCTION("VLOOKUP($D588,IMPORTRANGE(""1F5N2lheBqU_ssv2fEg7XSiyl0_Jtf24RQubw3IWp7fc"",""'LC-2 BOM'!C2:AF1000""),AB$1,FALSE)"),"#N/A")</f>
        <v>#N/A</v>
      </c>
      <c r="AR264" t="str">
        <f ca="1">IFERROR(__xludf.DUMMYFUNCTION("VLOOKUP($D588,IMPORTRANGE(""1F5N2lheBqU_ssv2fEg7XSiyl0_Jtf24RQubw3IWp7fc"",""'LC-2 BOM'!C2:AF1000""),AB$1,FALSE)"),"#N/A")</f>
        <v>#N/A</v>
      </c>
      <c r="AS264" t="str">
        <f ca="1">IFERROR(__xludf.DUMMYFUNCTION("VLOOKUP($D588,IMPORTRANGE(""1F5N2lheBqU_ssv2fEg7XSiyl0_Jtf24RQubw3IWp7fc"",""'LC-2 BOM'!C2:AF1000""),AB$1,FALSE)"),"#N/A")</f>
        <v>#N/A</v>
      </c>
      <c r="AT264" t="str">
        <f ca="1">IFERROR(__xludf.DUMMYFUNCTION("VLOOKUP($D588,IMPORTRANGE(""1F5N2lheBqU_ssv2fEg7XSiyl0_Jtf24RQubw3IWp7fc"",""'LC-2 BOM'!C2:AF1000""),AB$1,FALSE)"),"#N/A")</f>
        <v>#N/A</v>
      </c>
      <c r="AU264" t="str">
        <f ca="1">IFERROR(__xludf.DUMMYFUNCTION("VLOOKUP($D588,IMPORTRANGE(""1F5N2lheBqU_ssv2fEg7XSiyl0_Jtf24RQubw3IWp7fc"",""'LC-2 BOM'!C2:AF1000""),AB$1,FALSE)"),"#N/A")</f>
        <v>#N/A</v>
      </c>
      <c r="AV264" t="str">
        <f ca="1">IFERROR(__xludf.DUMMYFUNCTION("VLOOKUP($D588,IMPORTRANGE(""1F5N2lheBqU_ssv2fEg7XSiyl0_Jtf24RQubw3IWp7fc"",""'LC-2 BOM'!C2:AF1000""),AB$1,FALSE)"),"#N/A")</f>
        <v>#N/A</v>
      </c>
      <c r="AW264" t="str">
        <f ca="1">IFERROR(__xludf.DUMMYFUNCTION("VLOOKUP($D588,IMPORTRANGE(""1F5N2lheBqU_ssv2fEg7XSiyl0_Jtf24RQubw3IWp7fc"",""'LC-2 BOM'!C2:AF1000""),AB$1,FALSE)"),"#N/A")</f>
        <v>#N/A</v>
      </c>
      <c r="AX264" t="str">
        <f ca="1">IFERROR(__xludf.DUMMYFUNCTION("VLOOKUP($D588,IMPORTRANGE(""1F5N2lheBqU_ssv2fEg7XSiyl0_Jtf24RQubw3IWp7fc"",""'LC-2 BOM'!C2:AF1000""),AB$1,FALSE)"),"#N/A")</f>
        <v>#N/A</v>
      </c>
      <c r="AY264" t="str">
        <f ca="1">IFERROR(__xludf.DUMMYFUNCTION("VLOOKUP($D588,IMPORTRANGE(""1F5N2lheBqU_ssv2fEg7XSiyl0_Jtf24RQubw3IWp7fc"",""'LC-2 BOM'!C2:AF1000""),AB$1,FALSE)"),"#N/A")</f>
        <v>#N/A</v>
      </c>
      <c r="AZ264" t="str">
        <f ca="1">IFERROR(__xludf.DUMMYFUNCTION("VLOOKUP($D588,IMPORTRANGE(""1F5N2lheBqU_ssv2fEg7XSiyl0_Jtf24RQubw3IWp7fc"",""'LC-2 BOM'!C2:AF1000""),AB$1,FALSE)"),"#N/A")</f>
        <v>#N/A</v>
      </c>
      <c r="BA264" t="str">
        <f ca="1">IFERROR(__xludf.DUMMYFUNCTION("VLOOKUP($D588,IMPORTRANGE(""1F5N2lheBqU_ssv2fEg7XSiyl0_Jtf24RQubw3IWp7fc"",""'LC-2 BOM'!C2:AF1000""),AB$1,FALSE)"),"#N/A")</f>
        <v>#N/A</v>
      </c>
    </row>
    <row r="265" spans="1:53" ht="13" x14ac:dyDescent="0.15">
      <c r="A265" t="str">
        <f t="shared" si="27"/>
        <v>FARU-FAR-TC-Ts-615</v>
      </c>
      <c r="B265">
        <v>615</v>
      </c>
      <c r="C265" t="s">
        <v>651</v>
      </c>
      <c r="D265" t="s">
        <v>652</v>
      </c>
      <c r="E265" t="s">
        <v>648</v>
      </c>
      <c r="F265" t="s">
        <v>396</v>
      </c>
      <c r="G265" t="s">
        <v>649</v>
      </c>
      <c r="H265" t="s">
        <v>312</v>
      </c>
      <c r="I265" t="str">
        <f t="shared" si="25"/>
        <v>N4</v>
      </c>
      <c r="J265" t="str">
        <f>VLOOKUP(I265,'[1]REF - Interface Cards'!$F$2:$G$11,2,FALSE)</f>
        <v>CB5</v>
      </c>
      <c r="K265">
        <f t="shared" si="26"/>
        <v>5</v>
      </c>
      <c r="L265" t="s">
        <v>650</v>
      </c>
      <c r="M265" t="s">
        <v>322</v>
      </c>
      <c r="N265" t="s">
        <v>323</v>
      </c>
      <c r="O265" t="s">
        <v>212</v>
      </c>
      <c r="P265" t="s">
        <v>212</v>
      </c>
      <c r="Q265" t="s">
        <v>213</v>
      </c>
      <c r="R265" t="s">
        <v>316</v>
      </c>
      <c r="V265" t="b">
        <v>0</v>
      </c>
      <c r="W265" t="str">
        <f t="shared" si="22"/>
        <v>RTD6:EX1+,RTD1+,RTD1-,COM1</v>
      </c>
      <c r="X265" t="str">
        <f ca="1">IFERROR(__xludf.DUMMYFUNCTION("VLOOKUP($D475,IMPORTRANGE(""1F5N2lheBqU_ssv2fEg7XSiyl0_Jtf24RQubw3IWp7fc"",""'LC-2 BOM'!C2:AF1000""),X$1,FALSE)"),"04C706")</f>
        <v>04C706</v>
      </c>
      <c r="Y265" t="str">
        <f ca="1">IFERROR(__xludf.DUMMYFUNCTION("VLOOKUP($D589,IMPORTRANGE(""1F5N2lheBqU_ssv2fEg7XSiyl0_Jtf24RQubw3IWp7fc"",""'LC-2 BOM'!C2:AF900""),Y$1,FALSE)"),"#N/A")</f>
        <v>#N/A</v>
      </c>
      <c r="Z265" t="str">
        <f ca="1">IFERROR(__xludf.DUMMYFUNCTION("VLOOKUP($D589,IMPORTRANGE(""1F5N2lheBqU_ssv2fEg7XSiyl0_Jtf24RQubw3IWp7fc"",""'LC-2 BOM'!C2:AF900""),Y$1,FALSE)"),"#N/A")</f>
        <v>#N/A</v>
      </c>
      <c r="AA265" t="str">
        <f ca="1">IFERROR(__xludf.DUMMYFUNCTION("VLOOKUP($D589,IMPORTRANGE(""1F5N2lheBqU_ssv2fEg7XSiyl0_Jtf24RQubw3IWp7fc"",""'LC-2 BOM'!C2:AF900""),Y$1,FALSE)"),"#N/A")</f>
        <v>#N/A</v>
      </c>
      <c r="AB265" t="str">
        <f ca="1">IFERROR(__xludf.DUMMYFUNCTION("VLOOKUP($D589,IMPORTRANGE(""1F5N2lheBqU_ssv2fEg7XSiyl0_Jtf24RQubw3IWp7fc"",""'LC-2 BOM'!C2:AF1000""),AB$1,FALSE)"),"#N/A")</f>
        <v>#N/A</v>
      </c>
      <c r="AC265" t="str">
        <f ca="1">IFERROR(__xludf.DUMMYFUNCTION("VLOOKUP($D589,IMPORTRANGE(""1F5N2lheBqU_ssv2fEg7XSiyl0_Jtf24RQubw3IWp7fc"",""'LC-2 BOM'!C2:AF1000""),AB$1,FALSE)"),"#N/A")</f>
        <v>#N/A</v>
      </c>
      <c r="AD265" t="str">
        <f ca="1">IFERROR(__xludf.DUMMYFUNCTION("VLOOKUP($D589,IMPORTRANGE(""1F5N2lheBqU_ssv2fEg7XSiyl0_Jtf24RQubw3IWp7fc"",""'LC-2 BOM'!C2:AF1000""),AB$1,FALSE)"),"#N/A")</f>
        <v>#N/A</v>
      </c>
      <c r="AE265" t="str">
        <f ca="1">IFERROR(__xludf.DUMMYFUNCTION("VLOOKUP($D589,IMPORTRANGE(""1F5N2lheBqU_ssv2fEg7XSiyl0_Jtf24RQubw3IWp7fc"",""'LC-2 BOM'!C2:AF1000""),AB$1,FALSE)"),"#N/A")</f>
        <v>#N/A</v>
      </c>
      <c r="AF265" t="str">
        <f ca="1">IFERROR(__xludf.DUMMYFUNCTION("VLOOKUP($D589,IMPORTRANGE(""1F5N2lheBqU_ssv2fEg7XSiyl0_Jtf24RQubw3IWp7fc"",""'LC-2 BOM'!C2:AF1000""),AB$1,FALSE)"),"#N/A")</f>
        <v>#N/A</v>
      </c>
      <c r="AG265" t="str">
        <f ca="1">IFERROR(__xludf.DUMMYFUNCTION("VLOOKUP($D589,IMPORTRANGE(""1F5N2lheBqU_ssv2fEg7XSiyl0_Jtf24RQubw3IWp7fc"",""'LC-2 BOM'!C2:AF1000""),AB$1,FALSE)"),"#N/A")</f>
        <v>#N/A</v>
      </c>
      <c r="AH265" t="str">
        <f ca="1">IFERROR(__xludf.DUMMYFUNCTION("VLOOKUP($D589,IMPORTRANGE(""1F5N2lheBqU_ssv2fEg7XSiyl0_Jtf24RQubw3IWp7fc"",""'LC-2 BOM'!C2:AF1000""),AB$1,FALSE)"),"#N/A")</f>
        <v>#N/A</v>
      </c>
      <c r="AI265" t="str">
        <f ca="1">IFERROR(__xludf.DUMMYFUNCTION("VLOOKUP($D589,IMPORTRANGE(""1F5N2lheBqU_ssv2fEg7XSiyl0_Jtf24RQubw3IWp7fc"",""'LC-2 BOM'!C2:AF1000""),AB$1,FALSE)"),"#N/A")</f>
        <v>#N/A</v>
      </c>
      <c r="AJ265" t="str">
        <f ca="1">IFERROR(__xludf.DUMMYFUNCTION("VLOOKUP($D589,IMPORTRANGE(""1F5N2lheBqU_ssv2fEg7XSiyl0_Jtf24RQubw3IWp7fc"",""'LC-2 BOM'!C2:AF1000""),AB$1,FALSE)"),"#N/A")</f>
        <v>#N/A</v>
      </c>
      <c r="AK265" t="str">
        <f ca="1">IFERROR(__xludf.DUMMYFUNCTION("VLOOKUP($D589,IMPORTRANGE(""1F5N2lheBqU_ssv2fEg7XSiyl0_Jtf24RQubw3IWp7fc"",""'LC-2 BOM'!C2:AF1000""),AB$1,FALSE)"),"#N/A")</f>
        <v>#N/A</v>
      </c>
      <c r="AL265" t="str">
        <f ca="1">IFERROR(__xludf.DUMMYFUNCTION("VLOOKUP($D589,IMPORTRANGE(""1F5N2lheBqU_ssv2fEg7XSiyl0_Jtf24RQubw3IWp7fc"",""'LC-2 BOM'!C2:AF1000""),AB$1,FALSE)"),"#N/A")</f>
        <v>#N/A</v>
      </c>
      <c r="AM265" t="str">
        <f ca="1">IFERROR(__xludf.DUMMYFUNCTION("VLOOKUP($D589,IMPORTRANGE(""1F5N2lheBqU_ssv2fEg7XSiyl0_Jtf24RQubw3IWp7fc"",""'LC-2 BOM'!C2:AF1000""),AB$1,FALSE)"),"#N/A")</f>
        <v>#N/A</v>
      </c>
      <c r="AN265" t="str">
        <f ca="1">IFERROR(__xludf.DUMMYFUNCTION("VLOOKUP($D589,IMPORTRANGE(""1F5N2lheBqU_ssv2fEg7XSiyl0_Jtf24RQubw3IWp7fc"",""'LC-2 BOM'!C2:AF1000""),AB$1,FALSE)"),"#N/A")</f>
        <v>#N/A</v>
      </c>
      <c r="AO265" t="str">
        <f ca="1">IFERROR(__xludf.DUMMYFUNCTION("VLOOKUP($D589,IMPORTRANGE(""1F5N2lheBqU_ssv2fEg7XSiyl0_Jtf24RQubw3IWp7fc"",""'LC-2 BOM'!C2:AF1000""),AB$1,FALSE)"),"#N/A")</f>
        <v>#N/A</v>
      </c>
      <c r="AP265" t="str">
        <f ca="1">IFERROR(__xludf.DUMMYFUNCTION("VLOOKUP($D589,IMPORTRANGE(""1F5N2lheBqU_ssv2fEg7XSiyl0_Jtf24RQubw3IWp7fc"",""'LC-2 BOM'!C2:AF1000""),AB$1,FALSE)"),"#N/A")</f>
        <v>#N/A</v>
      </c>
      <c r="AQ265" t="str">
        <f ca="1">IFERROR(__xludf.DUMMYFUNCTION("VLOOKUP($D589,IMPORTRANGE(""1F5N2lheBqU_ssv2fEg7XSiyl0_Jtf24RQubw3IWp7fc"",""'LC-2 BOM'!C2:AF1000""),AB$1,FALSE)"),"#N/A")</f>
        <v>#N/A</v>
      </c>
      <c r="AR265" t="str">
        <f ca="1">IFERROR(__xludf.DUMMYFUNCTION("VLOOKUP($D589,IMPORTRANGE(""1F5N2lheBqU_ssv2fEg7XSiyl0_Jtf24RQubw3IWp7fc"",""'LC-2 BOM'!C2:AF1000""),AB$1,FALSE)"),"#N/A")</f>
        <v>#N/A</v>
      </c>
      <c r="AS265" t="str">
        <f ca="1">IFERROR(__xludf.DUMMYFUNCTION("VLOOKUP($D589,IMPORTRANGE(""1F5N2lheBqU_ssv2fEg7XSiyl0_Jtf24RQubw3IWp7fc"",""'LC-2 BOM'!C2:AF1000""),AB$1,FALSE)"),"#N/A")</f>
        <v>#N/A</v>
      </c>
      <c r="AT265" t="str">
        <f ca="1">IFERROR(__xludf.DUMMYFUNCTION("VLOOKUP($D589,IMPORTRANGE(""1F5N2lheBqU_ssv2fEg7XSiyl0_Jtf24RQubw3IWp7fc"",""'LC-2 BOM'!C2:AF1000""),AB$1,FALSE)"),"#N/A")</f>
        <v>#N/A</v>
      </c>
      <c r="AU265" t="str">
        <f ca="1">IFERROR(__xludf.DUMMYFUNCTION("VLOOKUP($D589,IMPORTRANGE(""1F5N2lheBqU_ssv2fEg7XSiyl0_Jtf24RQubw3IWp7fc"",""'LC-2 BOM'!C2:AF1000""),AB$1,FALSE)"),"#N/A")</f>
        <v>#N/A</v>
      </c>
      <c r="AV265" t="str">
        <f ca="1">IFERROR(__xludf.DUMMYFUNCTION("VLOOKUP($D589,IMPORTRANGE(""1F5N2lheBqU_ssv2fEg7XSiyl0_Jtf24RQubw3IWp7fc"",""'LC-2 BOM'!C2:AF1000""),AB$1,FALSE)"),"#N/A")</f>
        <v>#N/A</v>
      </c>
      <c r="AW265" t="str">
        <f ca="1">IFERROR(__xludf.DUMMYFUNCTION("VLOOKUP($D589,IMPORTRANGE(""1F5N2lheBqU_ssv2fEg7XSiyl0_Jtf24RQubw3IWp7fc"",""'LC-2 BOM'!C2:AF1000""),AB$1,FALSE)"),"#N/A")</f>
        <v>#N/A</v>
      </c>
      <c r="AX265" t="str">
        <f ca="1">IFERROR(__xludf.DUMMYFUNCTION("VLOOKUP($D589,IMPORTRANGE(""1F5N2lheBqU_ssv2fEg7XSiyl0_Jtf24RQubw3IWp7fc"",""'LC-2 BOM'!C2:AF1000""),AB$1,FALSE)"),"#N/A")</f>
        <v>#N/A</v>
      </c>
      <c r="AY265" t="str">
        <f ca="1">IFERROR(__xludf.DUMMYFUNCTION("VLOOKUP($D589,IMPORTRANGE(""1F5N2lheBqU_ssv2fEg7XSiyl0_Jtf24RQubw3IWp7fc"",""'LC-2 BOM'!C2:AF1000""),AB$1,FALSE)"),"#N/A")</f>
        <v>#N/A</v>
      </c>
      <c r="AZ265" t="str">
        <f ca="1">IFERROR(__xludf.DUMMYFUNCTION("VLOOKUP($D589,IMPORTRANGE(""1F5N2lheBqU_ssv2fEg7XSiyl0_Jtf24RQubw3IWp7fc"",""'LC-2 BOM'!C2:AF1000""),AB$1,FALSE)"),"#N/A")</f>
        <v>#N/A</v>
      </c>
      <c r="BA265" t="str">
        <f ca="1">IFERROR(__xludf.DUMMYFUNCTION("VLOOKUP($D589,IMPORTRANGE(""1F5N2lheBqU_ssv2fEg7XSiyl0_Jtf24RQubw3IWp7fc"",""'LC-2 BOM'!C2:AF1000""),AB$1,FALSE)"),"#N/A")</f>
        <v>#N/A</v>
      </c>
    </row>
    <row r="266" spans="1:53" ht="13" x14ac:dyDescent="0.15">
      <c r="A266" t="str">
        <f t="shared" si="27"/>
        <v>HVAC-IS2-RTD-Ts-117</v>
      </c>
      <c r="B266">
        <v>117</v>
      </c>
      <c r="C266" t="s">
        <v>653</v>
      </c>
      <c r="D266" t="s">
        <v>654</v>
      </c>
      <c r="E266" t="s">
        <v>395</v>
      </c>
      <c r="F266" t="s">
        <v>402</v>
      </c>
      <c r="G266" t="s">
        <v>45</v>
      </c>
      <c r="H266" t="s">
        <v>312</v>
      </c>
      <c r="I266" t="str">
        <f t="shared" si="25"/>
        <v>N4</v>
      </c>
      <c r="J266" t="str">
        <f>VLOOKUP(I266,'[1]REF - Interface Cards'!$F$2:$G$11,2,FALSE)</f>
        <v>CB5</v>
      </c>
      <c r="K266">
        <f t="shared" si="26"/>
        <v>4</v>
      </c>
      <c r="L266" t="s">
        <v>338</v>
      </c>
      <c r="M266" t="s">
        <v>322</v>
      </c>
      <c r="N266" t="s">
        <v>323</v>
      </c>
      <c r="O266" t="s">
        <v>212</v>
      </c>
      <c r="R266" t="s">
        <v>316</v>
      </c>
      <c r="S266" t="s">
        <v>317</v>
      </c>
      <c r="V266" t="b">
        <v>0</v>
      </c>
      <c r="W266" t="str">
        <f t="shared" si="22"/>
        <v>RTD4:EX1+,RTD1+,RTD1-,COM1</v>
      </c>
      <c r="X266" t="str">
        <f ca="1">IFERROR(__xludf.DUMMYFUNCTION("VLOOKUP($D475,IMPORTRANGE(""1F5N2lheBqU_ssv2fEg7XSiyl0_Jtf24RQubw3IWp7fc"",""'LC-2 BOM'!C2:AF1000""),X$1,FALSE)"),"04C706")</f>
        <v>04C706</v>
      </c>
      <c r="Y266" t="str">
        <f ca="1">IFERROR(__xludf.DUMMYFUNCTION("VLOOKUP($D581,IMPORTRANGE(""1F5N2lheBqU_ssv2fEg7XSiyl0_Jtf24RQubw3IWp7fc"",""'LC-2 BOM'!C2:AF900""),Y$1,FALSE)"),"Sensor, Temperature")</f>
        <v>Sensor, Temperature</v>
      </c>
      <c r="Z266" t="str">
        <f ca="1">IFERROR(__xludf.DUMMYFUNCTION("VLOOKUP($D581,IMPORTRANGE(""1F5N2lheBqU_ssv2fEg7XSiyl0_Jtf24RQubw3IWp7fc"",""'LC-2 BOM'!C2:AF900""),Y$1,FALSE)"),"Sensor, Temperature")</f>
        <v>Sensor, Temperature</v>
      </c>
      <c r="AA266" t="str">
        <f ca="1">IFERROR(__xludf.DUMMYFUNCTION("VLOOKUP($D581,IMPORTRANGE(""1F5N2lheBqU_ssv2fEg7XSiyl0_Jtf24RQubw3IWp7fc"",""'LC-2 BOM'!C2:AF900""),Y$1,FALSE)"),"Sensor, Temperature")</f>
        <v>Sensor, Temperature</v>
      </c>
      <c r="AB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C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D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E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F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G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H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I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J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K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L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M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N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O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P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Q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R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S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T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U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V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W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X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Y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Z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BA266" t="str">
        <f ca="1">IFERROR(__xludf.DUMMYFUNCTION("VLOOKUP($D581,IMPORTRANGE(""1F5N2lheBqU_ssv2fEg7XSiyl0_Jtf24RQubw3IWp7fc"",""'LC-2 BOM'!C2:AF1000""),AB$1,FALSE)"),"WFF Stage 2 Umbilical - MP-118")</f>
        <v>WFF Stage 2 Umbilical - MP-118</v>
      </c>
    </row>
    <row r="267" spans="1:53" ht="13" x14ac:dyDescent="0.15">
      <c r="A267" t="str">
        <f t="shared" si="27"/>
        <v>HVAC-IS1-RTD-Ts-118</v>
      </c>
      <c r="B267">
        <v>118</v>
      </c>
      <c r="C267" t="s">
        <v>655</v>
      </c>
      <c r="D267" t="s">
        <v>656</v>
      </c>
      <c r="E267" t="s">
        <v>395</v>
      </c>
      <c r="F267" t="s">
        <v>405</v>
      </c>
      <c r="G267" t="s">
        <v>45</v>
      </c>
      <c r="H267" t="s">
        <v>312</v>
      </c>
      <c r="I267" t="str">
        <f t="shared" si="25"/>
        <v>N4</v>
      </c>
      <c r="J267" t="str">
        <f>VLOOKUP(I267,'[1]REF - Interface Cards'!$F$2:$G$11,2,FALSE)</f>
        <v>CB5</v>
      </c>
      <c r="K267">
        <f t="shared" si="26"/>
        <v>4</v>
      </c>
      <c r="L267" t="s">
        <v>338</v>
      </c>
      <c r="M267" t="s">
        <v>328</v>
      </c>
      <c r="N267" t="s">
        <v>329</v>
      </c>
      <c r="O267" t="s">
        <v>212</v>
      </c>
      <c r="R267" t="s">
        <v>316</v>
      </c>
      <c r="S267" t="s">
        <v>317</v>
      </c>
      <c r="V267" t="b">
        <v>0</v>
      </c>
      <c r="W267" t="str">
        <f t="shared" si="22"/>
        <v>RTD4:EX2+,RTD2+,RTD2-,COM2</v>
      </c>
      <c r="X267" t="str">
        <f ca="1">IFERROR(__xludf.DUMMYFUNCTION("VLOOKUP($D475,IMPORTRANGE(""1F5N2lheBqU_ssv2fEg7XSiyl0_Jtf24RQubw3IWp7fc"",""'LC-2 BOM'!C2:AF1000""),X$1,FALSE)"),"04C706")</f>
        <v>04C706</v>
      </c>
      <c r="Y267" t="str">
        <f ca="1">IFERROR(__xludf.DUMMYFUNCTION("VLOOKUP($D582,IMPORTRANGE(""1F5N2lheBqU_ssv2fEg7XSiyl0_Jtf24RQubw3IWp7fc"",""'LC-2 BOM'!C2:AF900""),Y$1,FALSE)"),"Sensor, Temperature")</f>
        <v>Sensor, Temperature</v>
      </c>
      <c r="Z267" t="str">
        <f ca="1">IFERROR(__xludf.DUMMYFUNCTION("VLOOKUP($D582,IMPORTRANGE(""1F5N2lheBqU_ssv2fEg7XSiyl0_Jtf24RQubw3IWp7fc"",""'LC-2 BOM'!C2:AF900""),Y$1,FALSE)"),"Sensor, Temperature")</f>
        <v>Sensor, Temperature</v>
      </c>
      <c r="AA267" t="str">
        <f ca="1">IFERROR(__xludf.DUMMYFUNCTION("VLOOKUP($D582,IMPORTRANGE(""1F5N2lheBqU_ssv2fEg7XSiyl0_Jtf24RQubw3IWp7fc"",""'LC-2 BOM'!C2:AF900""),Y$1,FALSE)"),"Sensor, Temperature")</f>
        <v>Sensor, Temperature</v>
      </c>
      <c r="AB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C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D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E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F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G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H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I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J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K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L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M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N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O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P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Q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R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S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T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U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V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W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X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Y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Z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BA267" t="str">
        <f ca="1">IFERROR(__xludf.DUMMYFUNCTION("VLOOKUP($D582,IMPORTRANGE(""1F5N2lheBqU_ssv2fEg7XSiyl0_Jtf24RQubw3IWp7fc"",""'LC-2 BOM'!C2:AF1000""),AB$1,FALSE)"),"WFF Stage 2 Umbilical - MP-118")</f>
        <v>WFF Stage 2 Umbilical - MP-118</v>
      </c>
    </row>
    <row r="268" spans="1:53" ht="13" x14ac:dyDescent="0.15">
      <c r="A268" t="str">
        <f t="shared" si="27"/>
        <v>HVAC-PP-RTD-Ts-119</v>
      </c>
      <c r="B268">
        <v>119</v>
      </c>
      <c r="C268" t="s">
        <v>657</v>
      </c>
      <c r="D268" t="s">
        <v>658</v>
      </c>
      <c r="E268" t="s">
        <v>395</v>
      </c>
      <c r="F268" t="s">
        <v>409</v>
      </c>
      <c r="G268" t="s">
        <v>45</v>
      </c>
      <c r="H268" t="s">
        <v>312</v>
      </c>
      <c r="I268" t="str">
        <f t="shared" si="25"/>
        <v>N2</v>
      </c>
      <c r="J268" t="str">
        <f>VLOOKUP(I268,'[1]REF - Interface Cards'!$F$2:$G$11,2,FALSE)</f>
        <v>CB3</v>
      </c>
      <c r="K268">
        <f t="shared" si="26"/>
        <v>4</v>
      </c>
      <c r="L268" t="s">
        <v>377</v>
      </c>
      <c r="M268" t="s">
        <v>314</v>
      </c>
      <c r="N268" t="s">
        <v>315</v>
      </c>
      <c r="O268" t="s">
        <v>277</v>
      </c>
      <c r="R268" t="s">
        <v>316</v>
      </c>
      <c r="S268" t="s">
        <v>317</v>
      </c>
      <c r="V268" t="b">
        <v>0</v>
      </c>
      <c r="W268" t="str">
        <f t="shared" si="22"/>
        <v>RTD2:EX0+,RTD0+,RTD0-,COM0</v>
      </c>
      <c r="X268" t="str">
        <f ca="1">IFERROR(__xludf.DUMMYFUNCTION("VLOOKUP($D119,IMPORTRANGE(""1F5N2lheBqU_ssv2fEg7XSiyl0_Jtf24RQubw3IWp7fc"",""'LC-2 BOM'!C2:AF1000""),X$1,FALSE)"),"05C360")</f>
        <v>05C360</v>
      </c>
      <c r="Y268" t="str">
        <f ca="1">IFERROR(__xludf.DUMMYFUNCTION("VLOOKUP($D467,IMPORTRANGE(""1F5N2lheBqU_ssv2fEg7XSiyl0_Jtf24RQubw3IWp7fc"",""'LC-2 BOM'!C2:AF900""),Y$1,FALSE)"),"Sensor, Temperature")</f>
        <v>Sensor, Temperature</v>
      </c>
      <c r="Z268" t="str">
        <f ca="1">IFERROR(__xludf.DUMMYFUNCTION("VLOOKUP($D467,IMPORTRANGE(""1F5N2lheBqU_ssv2fEg7XSiyl0_Jtf24RQubw3IWp7fc"",""'LC-2 BOM'!C2:AF900""),Y$1,FALSE)"),"Sensor, Temperature")</f>
        <v>Sensor, Temperature</v>
      </c>
      <c r="AA268" t="str">
        <f ca="1">IFERROR(__xludf.DUMMYFUNCTION("VLOOKUP($D467,IMPORTRANGE(""1F5N2lheBqU_ssv2fEg7XSiyl0_Jtf24RQubw3IWp7fc"",""'LC-2 BOM'!C2:AF900""),Y$1,FALSE)"),"Sensor, Temperature")</f>
        <v>Sensor, Temperature</v>
      </c>
      <c r="AB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C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D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E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F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G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H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I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J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K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L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M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N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O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P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Q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R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S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T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U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V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W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X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Y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Z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BA268" t="str">
        <f ca="1">IFERROR(__xludf.DUMMYFUNCTION("VLOOKUP($D467,IMPORTRANGE(""1F5N2lheBqU_ssv2fEg7XSiyl0_Jtf24RQubw3IWp7fc"",""'LC-2 BOM'!C2:AF1000""),AB$1,FALSE)"),"WFF Stage 1 Umbilical - MP-117")</f>
        <v>WFF Stage 1 Umbilical - MP-117</v>
      </c>
    </row>
    <row r="269" spans="1:53" ht="13" x14ac:dyDescent="0.15">
      <c r="A269" t="str">
        <f t="shared" si="27"/>
        <v>GN2-HF-PRS-Ps-731</v>
      </c>
      <c r="B269">
        <v>731</v>
      </c>
      <c r="C269" t="s">
        <v>659</v>
      </c>
      <c r="D269" t="s">
        <v>660</v>
      </c>
      <c r="E269" t="s">
        <v>535</v>
      </c>
      <c r="F269" t="s">
        <v>459</v>
      </c>
      <c r="G269" t="s">
        <v>141</v>
      </c>
      <c r="H269" t="s">
        <v>111</v>
      </c>
      <c r="I269" t="s">
        <v>661</v>
      </c>
      <c r="J269" t="str">
        <f>VLOOKUP(I269,'[1]REF - Interface Cards'!$F$2:$G$11,2,FALSE)</f>
        <v>CB3</v>
      </c>
      <c r="K269">
        <v>5</v>
      </c>
      <c r="L269" t="s">
        <v>474</v>
      </c>
      <c r="M269">
        <v>8</v>
      </c>
      <c r="N269">
        <v>7</v>
      </c>
      <c r="O269" t="s">
        <v>277</v>
      </c>
      <c r="P269" t="s">
        <v>277</v>
      </c>
      <c r="R269" t="s">
        <v>142</v>
      </c>
      <c r="V269" t="b">
        <v>0</v>
      </c>
    </row>
    <row r="270" spans="1:53" ht="13" x14ac:dyDescent="0.15">
      <c r="A270" t="str">
        <f t="shared" si="27"/>
        <v>KTP-S2-PRS-Ps-610</v>
      </c>
      <c r="B270">
        <v>610</v>
      </c>
      <c r="C270" t="s">
        <v>662</v>
      </c>
      <c r="D270" t="s">
        <v>663</v>
      </c>
      <c r="E270" t="s">
        <v>494</v>
      </c>
      <c r="F270" t="s">
        <v>384</v>
      </c>
      <c r="G270" t="s">
        <v>141</v>
      </c>
      <c r="H270" t="s">
        <v>111</v>
      </c>
      <c r="I270" t="str">
        <f t="shared" ref="I270:I333" si="28">VLOOKUP(L270,InterfaceCards,2,FALSE)</f>
        <v>N2</v>
      </c>
      <c r="J270" t="str">
        <f>VLOOKUP(I270,'[1]REF - Interface Cards'!$F$2:$G$11,2,FALSE)</f>
        <v>CB3</v>
      </c>
      <c r="K270">
        <f t="shared" ref="K270:K333" si="29">VLOOKUP(L270,InterfaceCards,3,FALSE)</f>
        <v>3</v>
      </c>
      <c r="L270" t="s">
        <v>279</v>
      </c>
      <c r="M270">
        <v>7</v>
      </c>
      <c r="N270" t="s">
        <v>87</v>
      </c>
      <c r="O270" t="s">
        <v>212</v>
      </c>
      <c r="P270" t="s">
        <v>212</v>
      </c>
      <c r="Q270" t="s">
        <v>213</v>
      </c>
      <c r="R270" t="s">
        <v>142</v>
      </c>
      <c r="V270" t="b">
        <v>0</v>
      </c>
      <c r="W270" t="str">
        <f t="shared" ref="W270:W333" si="30">CONCATENATE(L270,":",N270)</f>
        <v>AI4:06</v>
      </c>
      <c r="X270" t="str">
        <f ca="1">IFERROR(__xludf.DUMMYFUNCTION("VLOOKUP($D119,IMPORTRANGE(""1F5N2lheBqU_ssv2fEg7XSiyl0_Jtf24RQubw3IWp7fc"",""'LC-2 BOM'!C2:AF1000""),X$1,FALSE)"),"05C360")</f>
        <v>05C360</v>
      </c>
      <c r="Y270" t="str">
        <f ca="1">IFERROR(__xludf.DUMMYFUNCTION("VLOOKUP($D463,IMPORTRANGE(""1zGeY54V42y3h6ga3LEauokEcjIAfHuNXKCYKLfLWtMI"",""'LC-2 BOM'!C2:AF900""),Y$1,FALSE)"),"Pressure Transducer")</f>
        <v>Pressure Transducer</v>
      </c>
      <c r="Z270" t="str">
        <f ca="1">IFERROR(__xludf.DUMMYFUNCTION("VLOOKUP($D463,IMPORTRANGE(""1zGeY54V42y3h6ga3LEauokEcjIAfHuNXKCYKLfLWtMI"",""'LC-2 BOM'!C2:AF900""),Y$1,FALSE)"),"Pressure Transducer")</f>
        <v>Pressure Transducer</v>
      </c>
      <c r="AA270" t="str">
        <f ca="1">IFERROR(__xludf.DUMMYFUNCTION("VLOOKUP($D463,IMPORTRANGE(""1zGeY54V42y3h6ga3LEauokEcjIAfHuNXKCYKLfLWtMI"",""'LC-2 BOM'!C2:AF900""),Y$1,FALSE)"),"Pressure Transducer")</f>
        <v>Pressure Transducer</v>
      </c>
      <c r="AB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C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D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E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F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G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H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I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J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K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L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M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N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O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P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Q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R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S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T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U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V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W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X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Y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Z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BA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</row>
    <row r="271" spans="1:53" ht="13" x14ac:dyDescent="0.15">
      <c r="A271" t="str">
        <f t="shared" si="27"/>
        <v>KTP-IS1-PRS-Ps-605</v>
      </c>
      <c r="B271">
        <v>605</v>
      </c>
      <c r="C271" t="s">
        <v>664</v>
      </c>
      <c r="D271" t="s">
        <v>665</v>
      </c>
      <c r="E271" t="s">
        <v>494</v>
      </c>
      <c r="F271" t="s">
        <v>405</v>
      </c>
      <c r="G271" t="s">
        <v>141</v>
      </c>
      <c r="H271" t="s">
        <v>111</v>
      </c>
      <c r="I271" t="str">
        <f t="shared" si="28"/>
        <v>N4</v>
      </c>
      <c r="J271" t="str">
        <f>VLOOKUP(I271,'[1]REF - Interface Cards'!$F$2:$G$11,2,FALSE)</f>
        <v>CB5</v>
      </c>
      <c r="K271">
        <f t="shared" si="29"/>
        <v>2</v>
      </c>
      <c r="L271" t="s">
        <v>214</v>
      </c>
      <c r="M271">
        <v>14</v>
      </c>
      <c r="N271">
        <v>11</v>
      </c>
      <c r="O271" t="s">
        <v>277</v>
      </c>
      <c r="P271" t="s">
        <v>212</v>
      </c>
      <c r="Q271" t="s">
        <v>213</v>
      </c>
      <c r="R271" t="s">
        <v>142</v>
      </c>
      <c r="V271" t="b">
        <v>0</v>
      </c>
      <c r="W271" t="str">
        <f t="shared" si="30"/>
        <v>AI7:11</v>
      </c>
      <c r="X271" t="str">
        <f ca="1">IFERROR(__xludf.DUMMYFUNCTION("VLOOKUP($D475,IMPORTRANGE(""1F5N2lheBqU_ssv2fEg7XSiyl0_Jtf24RQubw3IWp7fc"",""'LC-2 BOM'!C2:AF1000""),X$1,FALSE)"),"04C706")</f>
        <v>04C706</v>
      </c>
      <c r="Y271" t="str">
        <f ca="1">IFERROR(__xludf.DUMMYFUNCTION("VLOOKUP($D562,IMPORTRANGE(""1F5N2lheBqU_ssv2fEg7XSiyl0_Jtf24RQubw3IWp7fc"",""'LC-2 BOM'!C2:AF900""),Y$1,FALSE)"),"Pressure Transducer")</f>
        <v>Pressure Transducer</v>
      </c>
      <c r="Z271" t="str">
        <f ca="1">IFERROR(__xludf.DUMMYFUNCTION("VLOOKUP($D562,IMPORTRANGE(""1F5N2lheBqU_ssv2fEg7XSiyl0_Jtf24RQubw3IWp7fc"",""'LC-2 BOM'!C2:AF900""),Y$1,FALSE)"),"Pressure Transducer")</f>
        <v>Pressure Transducer</v>
      </c>
      <c r="AA271" t="str">
        <f ca="1">IFERROR(__xludf.DUMMYFUNCTION("VLOOKUP($D562,IMPORTRANGE(""1F5N2lheBqU_ssv2fEg7XSiyl0_Jtf24RQubw3IWp7fc"",""'LC-2 BOM'!C2:AF900""),Y$1,FALSE)"),"Pressure Transducer")</f>
        <v>Pressure Transducer</v>
      </c>
      <c r="AB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C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D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E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F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G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H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I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J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K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L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M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N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O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P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Q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R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S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T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U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V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W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X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Y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Z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BA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</row>
    <row r="272" spans="1:53" ht="13" x14ac:dyDescent="0.15">
      <c r="A272" t="str">
        <f t="shared" si="27"/>
        <v>KTP-S1-PSW-Ps-579</v>
      </c>
      <c r="B272">
        <v>579</v>
      </c>
      <c r="C272" t="s">
        <v>666</v>
      </c>
      <c r="D272" t="s">
        <v>667</v>
      </c>
      <c r="E272" t="s">
        <v>494</v>
      </c>
      <c r="F272" t="s">
        <v>516</v>
      </c>
      <c r="G272" t="s">
        <v>668</v>
      </c>
      <c r="H272" t="s">
        <v>53</v>
      </c>
      <c r="I272" t="str">
        <f t="shared" si="28"/>
        <v>N2</v>
      </c>
      <c r="J272" t="str">
        <f>VLOOKUP(I272,'[1]REF - Interface Cards'!$F$2:$G$11,2,FALSE)</f>
        <v>CB3</v>
      </c>
      <c r="K272">
        <f t="shared" si="29"/>
        <v>6</v>
      </c>
      <c r="L272" t="s">
        <v>571</v>
      </c>
      <c r="M272">
        <v>7</v>
      </c>
      <c r="N272" t="s">
        <v>87</v>
      </c>
      <c r="O272" t="s">
        <v>277</v>
      </c>
      <c r="R272" t="s">
        <v>142</v>
      </c>
      <c r="V272" t="b">
        <v>0</v>
      </c>
      <c r="W272" t="str">
        <f t="shared" si="30"/>
        <v>DI10:06</v>
      </c>
      <c r="X272" t="str">
        <f ca="1">IFERROR(__xludf.DUMMYFUNCTION("VLOOKUP($D475,IMPORTRANGE(""1F5N2lheBqU_ssv2fEg7XSiyl0_Jtf24RQubw3IWp7fc"",""'LC-2 BOM'!C2:AF1000""),X$1,FALSE)"),"04C706")</f>
        <v>04C706</v>
      </c>
      <c r="Y272" t="str">
        <f ca="1">IFERROR(__xludf.DUMMYFUNCTION("VLOOKUP($D488,IMPORTRANGE(""1F5N2lheBqU_ssv2fEg7XSiyl0_Jtf24RQubw3IWp7fc"",""'LC-2 BOM'!C2:AF900""),Y$1,FALSE)"),"Pressure Switch")</f>
        <v>Pressure Switch</v>
      </c>
      <c r="Z272" t="str">
        <f ca="1">IFERROR(__xludf.DUMMYFUNCTION("VLOOKUP($D488,IMPORTRANGE(""1F5N2lheBqU_ssv2fEg7XSiyl0_Jtf24RQubw3IWp7fc"",""'LC-2 BOM'!C2:AF900""),Y$1,FALSE)"),"Pressure Switch")</f>
        <v>Pressure Switch</v>
      </c>
      <c r="AA272" t="str">
        <f ca="1">IFERROR(__xludf.DUMMYFUNCTION("VLOOKUP($D488,IMPORTRANGE(""1F5N2lheBqU_ssv2fEg7XSiyl0_Jtf24RQubw3IWp7fc"",""'LC-2 BOM'!C2:AF900""),Y$1,FALSE)"),"Pressure Switch")</f>
        <v>Pressure Switch</v>
      </c>
      <c r="AB272" t="str">
        <f ca="1">IFERROR(__xludf.DUMMYFUNCTION("VLOOKUP($D488,IMPORTRANGE(""1F5N2lheBqU_ssv2fEg7XSiyl0_Jtf24RQubw3IWp7fc"",""'LC-2 BOM'!C2:AF1000""),AB$1,FALSE)"),"WFF GN2 High Flow - MP-113")</f>
        <v>WFF GN2 High Flow - MP-113</v>
      </c>
      <c r="AC272" t="str">
        <f ca="1">IFERROR(__xludf.DUMMYFUNCTION("VLOOKUP($D488,IMPORTRANGE(""1F5N2lheBqU_ssv2fEg7XSiyl0_Jtf24RQubw3IWp7fc"",""'LC-2 BOM'!C2:AF1000""),AB$1,FALSE)"),"WFF GN2 High Flow - MP-113")</f>
        <v>WFF GN2 High Flow - MP-113</v>
      </c>
      <c r="AD272" t="str">
        <f ca="1">IFERROR(__xludf.DUMMYFUNCTION("VLOOKUP($D488,IMPORTRANGE(""1F5N2lheBqU_ssv2fEg7XSiyl0_Jtf24RQubw3IWp7fc"",""'LC-2 BOM'!C2:AF1000""),AB$1,FALSE)"),"WFF GN2 High Flow - MP-113")</f>
        <v>WFF GN2 High Flow - MP-113</v>
      </c>
      <c r="AE272" t="str">
        <f ca="1">IFERROR(__xludf.DUMMYFUNCTION("VLOOKUP($D488,IMPORTRANGE(""1F5N2lheBqU_ssv2fEg7XSiyl0_Jtf24RQubw3IWp7fc"",""'LC-2 BOM'!C2:AF1000""),AB$1,FALSE)"),"WFF GN2 High Flow - MP-113")</f>
        <v>WFF GN2 High Flow - MP-113</v>
      </c>
      <c r="AF272" t="str">
        <f ca="1">IFERROR(__xludf.DUMMYFUNCTION("VLOOKUP($D488,IMPORTRANGE(""1F5N2lheBqU_ssv2fEg7XSiyl0_Jtf24RQubw3IWp7fc"",""'LC-2 BOM'!C2:AF1000""),AB$1,FALSE)"),"WFF GN2 High Flow - MP-113")</f>
        <v>WFF GN2 High Flow - MP-113</v>
      </c>
      <c r="AG272" t="str">
        <f ca="1">IFERROR(__xludf.DUMMYFUNCTION("VLOOKUP($D488,IMPORTRANGE(""1F5N2lheBqU_ssv2fEg7XSiyl0_Jtf24RQubw3IWp7fc"",""'LC-2 BOM'!C2:AF1000""),AB$1,FALSE)"),"WFF GN2 High Flow - MP-113")</f>
        <v>WFF GN2 High Flow - MP-113</v>
      </c>
      <c r="AH272" t="str">
        <f ca="1">IFERROR(__xludf.DUMMYFUNCTION("VLOOKUP($D488,IMPORTRANGE(""1F5N2lheBqU_ssv2fEg7XSiyl0_Jtf24RQubw3IWp7fc"",""'LC-2 BOM'!C2:AF1000""),AB$1,FALSE)"),"WFF GN2 High Flow - MP-113")</f>
        <v>WFF GN2 High Flow - MP-113</v>
      </c>
      <c r="AI272" t="str">
        <f ca="1">IFERROR(__xludf.DUMMYFUNCTION("VLOOKUP($D488,IMPORTRANGE(""1F5N2lheBqU_ssv2fEg7XSiyl0_Jtf24RQubw3IWp7fc"",""'LC-2 BOM'!C2:AF1000""),AB$1,FALSE)"),"WFF GN2 High Flow - MP-113")</f>
        <v>WFF GN2 High Flow - MP-113</v>
      </c>
      <c r="AJ272" t="str">
        <f ca="1">IFERROR(__xludf.DUMMYFUNCTION("VLOOKUP($D488,IMPORTRANGE(""1F5N2lheBqU_ssv2fEg7XSiyl0_Jtf24RQubw3IWp7fc"",""'LC-2 BOM'!C2:AF1000""),AB$1,FALSE)"),"WFF GN2 High Flow - MP-113")</f>
        <v>WFF GN2 High Flow - MP-113</v>
      </c>
      <c r="AK272" t="str">
        <f ca="1">IFERROR(__xludf.DUMMYFUNCTION("VLOOKUP($D488,IMPORTRANGE(""1F5N2lheBqU_ssv2fEg7XSiyl0_Jtf24RQubw3IWp7fc"",""'LC-2 BOM'!C2:AF1000""),AB$1,FALSE)"),"WFF GN2 High Flow - MP-113")</f>
        <v>WFF GN2 High Flow - MP-113</v>
      </c>
      <c r="AL272" t="str">
        <f ca="1">IFERROR(__xludf.DUMMYFUNCTION("VLOOKUP($D488,IMPORTRANGE(""1F5N2lheBqU_ssv2fEg7XSiyl0_Jtf24RQubw3IWp7fc"",""'LC-2 BOM'!C2:AF1000""),AB$1,FALSE)"),"WFF GN2 High Flow - MP-113")</f>
        <v>WFF GN2 High Flow - MP-113</v>
      </c>
      <c r="AM272" t="str">
        <f ca="1">IFERROR(__xludf.DUMMYFUNCTION("VLOOKUP($D488,IMPORTRANGE(""1F5N2lheBqU_ssv2fEg7XSiyl0_Jtf24RQubw3IWp7fc"",""'LC-2 BOM'!C2:AF1000""),AB$1,FALSE)"),"WFF GN2 High Flow - MP-113")</f>
        <v>WFF GN2 High Flow - MP-113</v>
      </c>
      <c r="AN272" t="str">
        <f ca="1">IFERROR(__xludf.DUMMYFUNCTION("VLOOKUP($D488,IMPORTRANGE(""1F5N2lheBqU_ssv2fEg7XSiyl0_Jtf24RQubw3IWp7fc"",""'LC-2 BOM'!C2:AF1000""),AB$1,FALSE)"),"WFF GN2 High Flow - MP-113")</f>
        <v>WFF GN2 High Flow - MP-113</v>
      </c>
      <c r="AO272" t="str">
        <f ca="1">IFERROR(__xludf.DUMMYFUNCTION("VLOOKUP($D488,IMPORTRANGE(""1F5N2lheBqU_ssv2fEg7XSiyl0_Jtf24RQubw3IWp7fc"",""'LC-2 BOM'!C2:AF1000""),AB$1,FALSE)"),"WFF GN2 High Flow - MP-113")</f>
        <v>WFF GN2 High Flow - MP-113</v>
      </c>
      <c r="AP272" t="str">
        <f ca="1">IFERROR(__xludf.DUMMYFUNCTION("VLOOKUP($D488,IMPORTRANGE(""1F5N2lheBqU_ssv2fEg7XSiyl0_Jtf24RQubw3IWp7fc"",""'LC-2 BOM'!C2:AF1000""),AB$1,FALSE)"),"WFF GN2 High Flow - MP-113")</f>
        <v>WFF GN2 High Flow - MP-113</v>
      </c>
      <c r="AQ272" t="str">
        <f ca="1">IFERROR(__xludf.DUMMYFUNCTION("VLOOKUP($D488,IMPORTRANGE(""1F5N2lheBqU_ssv2fEg7XSiyl0_Jtf24RQubw3IWp7fc"",""'LC-2 BOM'!C2:AF1000""),AB$1,FALSE)"),"WFF GN2 High Flow - MP-113")</f>
        <v>WFF GN2 High Flow - MP-113</v>
      </c>
      <c r="AR272" t="str">
        <f ca="1">IFERROR(__xludf.DUMMYFUNCTION("VLOOKUP($D488,IMPORTRANGE(""1F5N2lheBqU_ssv2fEg7XSiyl0_Jtf24RQubw3IWp7fc"",""'LC-2 BOM'!C2:AF1000""),AB$1,FALSE)"),"WFF GN2 High Flow - MP-113")</f>
        <v>WFF GN2 High Flow - MP-113</v>
      </c>
      <c r="AS272" t="str">
        <f ca="1">IFERROR(__xludf.DUMMYFUNCTION("VLOOKUP($D488,IMPORTRANGE(""1F5N2lheBqU_ssv2fEg7XSiyl0_Jtf24RQubw3IWp7fc"",""'LC-2 BOM'!C2:AF1000""),AB$1,FALSE)"),"WFF GN2 High Flow - MP-113")</f>
        <v>WFF GN2 High Flow - MP-113</v>
      </c>
      <c r="AT272" t="str">
        <f ca="1">IFERROR(__xludf.DUMMYFUNCTION("VLOOKUP($D488,IMPORTRANGE(""1F5N2lheBqU_ssv2fEg7XSiyl0_Jtf24RQubw3IWp7fc"",""'LC-2 BOM'!C2:AF1000""),AB$1,FALSE)"),"WFF GN2 High Flow - MP-113")</f>
        <v>WFF GN2 High Flow - MP-113</v>
      </c>
      <c r="AU272" t="str">
        <f ca="1">IFERROR(__xludf.DUMMYFUNCTION("VLOOKUP($D488,IMPORTRANGE(""1F5N2lheBqU_ssv2fEg7XSiyl0_Jtf24RQubw3IWp7fc"",""'LC-2 BOM'!C2:AF1000""),AB$1,FALSE)"),"WFF GN2 High Flow - MP-113")</f>
        <v>WFF GN2 High Flow - MP-113</v>
      </c>
      <c r="AV272" t="str">
        <f ca="1">IFERROR(__xludf.DUMMYFUNCTION("VLOOKUP($D488,IMPORTRANGE(""1F5N2lheBqU_ssv2fEg7XSiyl0_Jtf24RQubw3IWp7fc"",""'LC-2 BOM'!C2:AF1000""),AB$1,FALSE)"),"WFF GN2 High Flow - MP-113")</f>
        <v>WFF GN2 High Flow - MP-113</v>
      </c>
      <c r="AW272" t="str">
        <f ca="1">IFERROR(__xludf.DUMMYFUNCTION("VLOOKUP($D488,IMPORTRANGE(""1F5N2lheBqU_ssv2fEg7XSiyl0_Jtf24RQubw3IWp7fc"",""'LC-2 BOM'!C2:AF1000""),AB$1,FALSE)"),"WFF GN2 High Flow - MP-113")</f>
        <v>WFF GN2 High Flow - MP-113</v>
      </c>
      <c r="AX272" t="str">
        <f ca="1">IFERROR(__xludf.DUMMYFUNCTION("VLOOKUP($D488,IMPORTRANGE(""1F5N2lheBqU_ssv2fEg7XSiyl0_Jtf24RQubw3IWp7fc"",""'LC-2 BOM'!C2:AF1000""),AB$1,FALSE)"),"WFF GN2 High Flow - MP-113")</f>
        <v>WFF GN2 High Flow - MP-113</v>
      </c>
      <c r="AY272" t="str">
        <f ca="1">IFERROR(__xludf.DUMMYFUNCTION("VLOOKUP($D488,IMPORTRANGE(""1F5N2lheBqU_ssv2fEg7XSiyl0_Jtf24RQubw3IWp7fc"",""'LC-2 BOM'!C2:AF1000""),AB$1,FALSE)"),"WFF GN2 High Flow - MP-113")</f>
        <v>WFF GN2 High Flow - MP-113</v>
      </c>
      <c r="AZ272" t="str">
        <f ca="1">IFERROR(__xludf.DUMMYFUNCTION("VLOOKUP($D488,IMPORTRANGE(""1F5N2lheBqU_ssv2fEg7XSiyl0_Jtf24RQubw3IWp7fc"",""'LC-2 BOM'!C2:AF1000""),AB$1,FALSE)"),"WFF GN2 High Flow - MP-113")</f>
        <v>WFF GN2 High Flow - MP-113</v>
      </c>
      <c r="BA272" t="str">
        <f ca="1">IFERROR(__xludf.DUMMYFUNCTION("VLOOKUP($D488,IMPORTRANGE(""1F5N2lheBqU_ssv2fEg7XSiyl0_Jtf24RQubw3IWp7fc"",""'LC-2 BOM'!C2:AF1000""),AB$1,FALSE)"),"WFF GN2 High Flow - MP-113")</f>
        <v>WFF GN2 High Flow - MP-113</v>
      </c>
    </row>
    <row r="273" spans="1:53" ht="13" x14ac:dyDescent="0.15">
      <c r="A273" t="str">
        <f t="shared" si="27"/>
        <v>KTP-S2-PRS-Ps-612</v>
      </c>
      <c r="B273">
        <v>612</v>
      </c>
      <c r="C273" t="s">
        <v>669</v>
      </c>
      <c r="D273" t="s">
        <v>670</v>
      </c>
      <c r="E273" t="s">
        <v>494</v>
      </c>
      <c r="F273" t="s">
        <v>384</v>
      </c>
      <c r="G273" t="s">
        <v>141</v>
      </c>
      <c r="H273" t="s">
        <v>111</v>
      </c>
      <c r="I273" t="str">
        <f t="shared" si="28"/>
        <v>N4</v>
      </c>
      <c r="J273" t="str">
        <f>VLOOKUP(I273,'[1]REF - Interface Cards'!$F$2:$G$11,2,FALSE)</f>
        <v>CB5</v>
      </c>
      <c r="K273">
        <f t="shared" si="29"/>
        <v>2</v>
      </c>
      <c r="L273" t="s">
        <v>214</v>
      </c>
      <c r="M273">
        <v>15</v>
      </c>
      <c r="N273">
        <v>12</v>
      </c>
      <c r="O273" t="s">
        <v>212</v>
      </c>
      <c r="P273" t="s">
        <v>212</v>
      </c>
      <c r="Q273" t="s">
        <v>671</v>
      </c>
      <c r="R273" t="s">
        <v>142</v>
      </c>
      <c r="V273" t="b">
        <v>0</v>
      </c>
      <c r="W273" t="str">
        <f t="shared" si="30"/>
        <v>AI7:12</v>
      </c>
      <c r="X273" t="str">
        <f ca="1">IFERROR(__xludf.DUMMYFUNCTION("VLOOKUP($D475,IMPORTRANGE(""1F5N2lheBqU_ssv2fEg7XSiyl0_Jtf24RQubw3IWp7fc"",""'LC-2 BOM'!C2:AF1000""),X$1,FALSE)"),"04C706")</f>
        <v>04C706</v>
      </c>
      <c r="Y273" t="str">
        <f ca="1">IFERROR(__xludf.DUMMYFUNCTION("VLOOKUP($D563,IMPORTRANGE(""1F5N2lheBqU_ssv2fEg7XSiyl0_Jtf24RQubw3IWp7fc"",""'LC-2 BOM'!C2:AF900""),Y$1,FALSE)"),"Pressure Transducer")</f>
        <v>Pressure Transducer</v>
      </c>
      <c r="Z273" t="str">
        <f ca="1">IFERROR(__xludf.DUMMYFUNCTION("VLOOKUP($D563,IMPORTRANGE(""1F5N2lheBqU_ssv2fEg7XSiyl0_Jtf24RQubw3IWp7fc"",""'LC-2 BOM'!C2:AF900""),Y$1,FALSE)"),"Pressure Transducer")</f>
        <v>Pressure Transducer</v>
      </c>
      <c r="AA273" t="str">
        <f ca="1">IFERROR(__xludf.DUMMYFUNCTION("VLOOKUP($D563,IMPORTRANGE(""1F5N2lheBqU_ssv2fEg7XSiyl0_Jtf24RQubw3IWp7fc"",""'LC-2 BOM'!C2:AF900""),Y$1,FALSE)"),"Pressure Transducer")</f>
        <v>Pressure Transducer</v>
      </c>
      <c r="AB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C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D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E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F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G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H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I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J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K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L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M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N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O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P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Q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R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S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T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U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V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W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X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Y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Z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BA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</row>
    <row r="274" spans="1:53" ht="13" x14ac:dyDescent="0.15">
      <c r="A274" t="str">
        <f t="shared" si="27"/>
        <v>S2J-S2H-PRS-Ps-604</v>
      </c>
      <c r="B274">
        <v>604</v>
      </c>
      <c r="C274" t="s">
        <v>672</v>
      </c>
      <c r="D274" t="s">
        <v>673</v>
      </c>
      <c r="E274" t="s">
        <v>504</v>
      </c>
      <c r="F274" t="s">
        <v>505</v>
      </c>
      <c r="G274" t="s">
        <v>141</v>
      </c>
      <c r="H274" t="s">
        <v>111</v>
      </c>
      <c r="I274" t="str">
        <f t="shared" si="28"/>
        <v>N4</v>
      </c>
      <c r="J274" t="str">
        <f>VLOOKUP(I274,'[1]REF - Interface Cards'!$F$2:$G$11,2,FALSE)</f>
        <v>CB5</v>
      </c>
      <c r="K274">
        <f t="shared" si="29"/>
        <v>2</v>
      </c>
      <c r="L274" t="s">
        <v>214</v>
      </c>
      <c r="M274">
        <v>13</v>
      </c>
      <c r="N274">
        <v>10</v>
      </c>
      <c r="O274" t="s">
        <v>212</v>
      </c>
      <c r="P274" t="s">
        <v>212</v>
      </c>
      <c r="Q274" t="s">
        <v>213</v>
      </c>
      <c r="R274" t="s">
        <v>142</v>
      </c>
      <c r="S274" t="s">
        <v>674</v>
      </c>
      <c r="V274" t="b">
        <v>0</v>
      </c>
      <c r="W274" t="str">
        <f t="shared" si="30"/>
        <v>AI7:10</v>
      </c>
      <c r="X274" t="str">
        <f ca="1">IFERROR(__xludf.DUMMYFUNCTION("VLOOKUP($D475,IMPORTRANGE(""1F5N2lheBqU_ssv2fEg7XSiyl0_Jtf24RQubw3IWp7fc"",""'LC-2 BOM'!C2:AF1000""),X$1,FALSE)"),"04C706")</f>
        <v>04C706</v>
      </c>
      <c r="Y274" t="str">
        <f ca="1">IFERROR(__xludf.DUMMYFUNCTION("VLOOKUP($D561,IMPORTRANGE(""1F5N2lheBqU_ssv2fEg7XSiyl0_Jtf24RQubw3IWp7fc"",""'LC-2 BOM'!C2:AF900""),Y$1,FALSE)"),"Pressure Transducer")</f>
        <v>Pressure Transducer</v>
      </c>
      <c r="Z274" t="str">
        <f ca="1">IFERROR(__xludf.DUMMYFUNCTION("VLOOKUP($D561,IMPORTRANGE(""1F5N2lheBqU_ssv2fEg7XSiyl0_Jtf24RQubw3IWp7fc"",""'LC-2 BOM'!C2:AF900""),Y$1,FALSE)"),"Pressure Transducer")</f>
        <v>Pressure Transducer</v>
      </c>
      <c r="AA274" t="str">
        <f ca="1">IFERROR(__xludf.DUMMYFUNCTION("VLOOKUP($D561,IMPORTRANGE(""1F5N2lheBqU_ssv2fEg7XSiyl0_Jtf24RQubw3IWp7fc"",""'LC-2 BOM'!C2:AF900""),Y$1,FALSE)"),"Pressure Transducer")</f>
        <v>Pressure Transducer</v>
      </c>
      <c r="AB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C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D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E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F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G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H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I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J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K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L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M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N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O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P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Q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R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S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T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U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V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W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X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Y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Z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BA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</row>
    <row r="275" spans="1:53" ht="13" x14ac:dyDescent="0.15">
      <c r="A275" t="str">
        <f t="shared" si="27"/>
        <v>KTP-S2-PRS-Ps-613</v>
      </c>
      <c r="B275">
        <v>613</v>
      </c>
      <c r="C275" t="s">
        <v>675</v>
      </c>
      <c r="D275" t="s">
        <v>676</v>
      </c>
      <c r="E275" t="s">
        <v>494</v>
      </c>
      <c r="F275" t="s">
        <v>384</v>
      </c>
      <c r="G275" t="s">
        <v>141</v>
      </c>
      <c r="H275" t="s">
        <v>111</v>
      </c>
      <c r="I275" t="str">
        <f t="shared" si="28"/>
        <v>N4</v>
      </c>
      <c r="J275" t="str">
        <f>VLOOKUP(I275,'[1]REF - Interface Cards'!$F$2:$G$11,2,FALSE)</f>
        <v>CB5</v>
      </c>
      <c r="K275">
        <f t="shared" si="29"/>
        <v>2</v>
      </c>
      <c r="L275" t="s">
        <v>214</v>
      </c>
      <c r="M275">
        <v>16</v>
      </c>
      <c r="N275">
        <v>13</v>
      </c>
      <c r="O275" t="s">
        <v>212</v>
      </c>
      <c r="P275" t="s">
        <v>212</v>
      </c>
      <c r="Q275" t="s">
        <v>58</v>
      </c>
      <c r="R275" t="s">
        <v>142</v>
      </c>
      <c r="V275" t="b">
        <v>0</v>
      </c>
      <c r="W275" t="str">
        <f t="shared" si="30"/>
        <v>AI7:13</v>
      </c>
      <c r="X275" t="str">
        <f ca="1">IFERROR(__xludf.DUMMYFUNCTION("VLOOKUP($D475,IMPORTRANGE(""1F5N2lheBqU_ssv2fEg7XSiyl0_Jtf24RQubw3IWp7fc"",""'LC-2 BOM'!C2:AF1000""),X$1,FALSE)"),"04C706")</f>
        <v>04C706</v>
      </c>
      <c r="Y275" t="str">
        <f ca="1">IFERROR(__xludf.DUMMYFUNCTION("VLOOKUP($D564,IMPORTRANGE(""1F5N2lheBqU_ssv2fEg7XSiyl0_Jtf24RQubw3IWp7fc"",""'LC-2 BOM'!C2:AF900""),Y$1,FALSE)"),"#N/A")</f>
        <v>#N/A</v>
      </c>
      <c r="Z275" t="str">
        <f ca="1">IFERROR(__xludf.DUMMYFUNCTION("VLOOKUP($D564,IMPORTRANGE(""1F5N2lheBqU_ssv2fEg7XSiyl0_Jtf24RQubw3IWp7fc"",""'LC-2 BOM'!C2:AF900""),Y$1,FALSE)"),"#N/A")</f>
        <v>#N/A</v>
      </c>
      <c r="AA275" t="str">
        <f ca="1">IFERROR(__xludf.DUMMYFUNCTION("VLOOKUP($D564,IMPORTRANGE(""1F5N2lheBqU_ssv2fEg7XSiyl0_Jtf24RQubw3IWp7fc"",""'LC-2 BOM'!C2:AF900""),Y$1,FALSE)"),"#N/A")</f>
        <v>#N/A</v>
      </c>
      <c r="AB275" t="str">
        <f ca="1">IFERROR(__xludf.DUMMYFUNCTION("VLOOKUP($D564,IMPORTRANGE(""1F5N2lheBqU_ssv2fEg7XSiyl0_Jtf24RQubw3IWp7fc"",""'LC-2 BOM'!C2:AF1000""),AB$1,FALSE)"),"#N/A")</f>
        <v>#N/A</v>
      </c>
      <c r="AC275" t="str">
        <f ca="1">IFERROR(__xludf.DUMMYFUNCTION("VLOOKUP($D564,IMPORTRANGE(""1F5N2lheBqU_ssv2fEg7XSiyl0_Jtf24RQubw3IWp7fc"",""'LC-2 BOM'!C2:AF1000""),AB$1,FALSE)"),"#N/A")</f>
        <v>#N/A</v>
      </c>
      <c r="AD275" t="str">
        <f ca="1">IFERROR(__xludf.DUMMYFUNCTION("VLOOKUP($D564,IMPORTRANGE(""1F5N2lheBqU_ssv2fEg7XSiyl0_Jtf24RQubw3IWp7fc"",""'LC-2 BOM'!C2:AF1000""),AB$1,FALSE)"),"#N/A")</f>
        <v>#N/A</v>
      </c>
      <c r="AE275" t="str">
        <f ca="1">IFERROR(__xludf.DUMMYFUNCTION("VLOOKUP($D564,IMPORTRANGE(""1F5N2lheBqU_ssv2fEg7XSiyl0_Jtf24RQubw3IWp7fc"",""'LC-2 BOM'!C2:AF1000""),AB$1,FALSE)"),"#N/A")</f>
        <v>#N/A</v>
      </c>
      <c r="AF275" t="str">
        <f ca="1">IFERROR(__xludf.DUMMYFUNCTION("VLOOKUP($D564,IMPORTRANGE(""1F5N2lheBqU_ssv2fEg7XSiyl0_Jtf24RQubw3IWp7fc"",""'LC-2 BOM'!C2:AF1000""),AB$1,FALSE)"),"#N/A")</f>
        <v>#N/A</v>
      </c>
      <c r="AG275" t="str">
        <f ca="1">IFERROR(__xludf.DUMMYFUNCTION("VLOOKUP($D564,IMPORTRANGE(""1F5N2lheBqU_ssv2fEg7XSiyl0_Jtf24RQubw3IWp7fc"",""'LC-2 BOM'!C2:AF1000""),AB$1,FALSE)"),"#N/A")</f>
        <v>#N/A</v>
      </c>
      <c r="AH275" t="str">
        <f ca="1">IFERROR(__xludf.DUMMYFUNCTION("VLOOKUP($D564,IMPORTRANGE(""1F5N2lheBqU_ssv2fEg7XSiyl0_Jtf24RQubw3IWp7fc"",""'LC-2 BOM'!C2:AF1000""),AB$1,FALSE)"),"#N/A")</f>
        <v>#N/A</v>
      </c>
      <c r="AI275" t="str">
        <f ca="1">IFERROR(__xludf.DUMMYFUNCTION("VLOOKUP($D564,IMPORTRANGE(""1F5N2lheBqU_ssv2fEg7XSiyl0_Jtf24RQubw3IWp7fc"",""'LC-2 BOM'!C2:AF1000""),AB$1,FALSE)"),"#N/A")</f>
        <v>#N/A</v>
      </c>
      <c r="AJ275" t="str">
        <f ca="1">IFERROR(__xludf.DUMMYFUNCTION("VLOOKUP($D564,IMPORTRANGE(""1F5N2lheBqU_ssv2fEg7XSiyl0_Jtf24RQubw3IWp7fc"",""'LC-2 BOM'!C2:AF1000""),AB$1,FALSE)"),"#N/A")</f>
        <v>#N/A</v>
      </c>
      <c r="AK275" t="str">
        <f ca="1">IFERROR(__xludf.DUMMYFUNCTION("VLOOKUP($D564,IMPORTRANGE(""1F5N2lheBqU_ssv2fEg7XSiyl0_Jtf24RQubw3IWp7fc"",""'LC-2 BOM'!C2:AF1000""),AB$1,FALSE)"),"#N/A")</f>
        <v>#N/A</v>
      </c>
      <c r="AL275" t="str">
        <f ca="1">IFERROR(__xludf.DUMMYFUNCTION("VLOOKUP($D564,IMPORTRANGE(""1F5N2lheBqU_ssv2fEg7XSiyl0_Jtf24RQubw3IWp7fc"",""'LC-2 BOM'!C2:AF1000""),AB$1,FALSE)"),"#N/A")</f>
        <v>#N/A</v>
      </c>
      <c r="AM275" t="str">
        <f ca="1">IFERROR(__xludf.DUMMYFUNCTION("VLOOKUP($D564,IMPORTRANGE(""1F5N2lheBqU_ssv2fEg7XSiyl0_Jtf24RQubw3IWp7fc"",""'LC-2 BOM'!C2:AF1000""),AB$1,FALSE)"),"#N/A")</f>
        <v>#N/A</v>
      </c>
      <c r="AN275" t="str">
        <f ca="1">IFERROR(__xludf.DUMMYFUNCTION("VLOOKUP($D564,IMPORTRANGE(""1F5N2lheBqU_ssv2fEg7XSiyl0_Jtf24RQubw3IWp7fc"",""'LC-2 BOM'!C2:AF1000""),AB$1,FALSE)"),"#N/A")</f>
        <v>#N/A</v>
      </c>
      <c r="AO275" t="str">
        <f ca="1">IFERROR(__xludf.DUMMYFUNCTION("VLOOKUP($D564,IMPORTRANGE(""1F5N2lheBqU_ssv2fEg7XSiyl0_Jtf24RQubw3IWp7fc"",""'LC-2 BOM'!C2:AF1000""),AB$1,FALSE)"),"#N/A")</f>
        <v>#N/A</v>
      </c>
      <c r="AP275" t="str">
        <f ca="1">IFERROR(__xludf.DUMMYFUNCTION("VLOOKUP($D564,IMPORTRANGE(""1F5N2lheBqU_ssv2fEg7XSiyl0_Jtf24RQubw3IWp7fc"",""'LC-2 BOM'!C2:AF1000""),AB$1,FALSE)"),"#N/A")</f>
        <v>#N/A</v>
      </c>
      <c r="AQ275" t="str">
        <f ca="1">IFERROR(__xludf.DUMMYFUNCTION("VLOOKUP($D564,IMPORTRANGE(""1F5N2lheBqU_ssv2fEg7XSiyl0_Jtf24RQubw3IWp7fc"",""'LC-2 BOM'!C2:AF1000""),AB$1,FALSE)"),"#N/A")</f>
        <v>#N/A</v>
      </c>
      <c r="AR275" t="str">
        <f ca="1">IFERROR(__xludf.DUMMYFUNCTION("VLOOKUP($D564,IMPORTRANGE(""1F5N2lheBqU_ssv2fEg7XSiyl0_Jtf24RQubw3IWp7fc"",""'LC-2 BOM'!C2:AF1000""),AB$1,FALSE)"),"#N/A")</f>
        <v>#N/A</v>
      </c>
      <c r="AS275" t="str">
        <f ca="1">IFERROR(__xludf.DUMMYFUNCTION("VLOOKUP($D564,IMPORTRANGE(""1F5N2lheBqU_ssv2fEg7XSiyl0_Jtf24RQubw3IWp7fc"",""'LC-2 BOM'!C2:AF1000""),AB$1,FALSE)"),"#N/A")</f>
        <v>#N/A</v>
      </c>
      <c r="AT275" t="str">
        <f ca="1">IFERROR(__xludf.DUMMYFUNCTION("VLOOKUP($D564,IMPORTRANGE(""1F5N2lheBqU_ssv2fEg7XSiyl0_Jtf24RQubw3IWp7fc"",""'LC-2 BOM'!C2:AF1000""),AB$1,FALSE)"),"#N/A")</f>
        <v>#N/A</v>
      </c>
      <c r="AU275" t="str">
        <f ca="1">IFERROR(__xludf.DUMMYFUNCTION("VLOOKUP($D564,IMPORTRANGE(""1F5N2lheBqU_ssv2fEg7XSiyl0_Jtf24RQubw3IWp7fc"",""'LC-2 BOM'!C2:AF1000""),AB$1,FALSE)"),"#N/A")</f>
        <v>#N/A</v>
      </c>
      <c r="AV275" t="str">
        <f ca="1">IFERROR(__xludf.DUMMYFUNCTION("VLOOKUP($D564,IMPORTRANGE(""1F5N2lheBqU_ssv2fEg7XSiyl0_Jtf24RQubw3IWp7fc"",""'LC-2 BOM'!C2:AF1000""),AB$1,FALSE)"),"#N/A")</f>
        <v>#N/A</v>
      </c>
      <c r="AW275" t="str">
        <f ca="1">IFERROR(__xludf.DUMMYFUNCTION("VLOOKUP($D564,IMPORTRANGE(""1F5N2lheBqU_ssv2fEg7XSiyl0_Jtf24RQubw3IWp7fc"",""'LC-2 BOM'!C2:AF1000""),AB$1,FALSE)"),"#N/A")</f>
        <v>#N/A</v>
      </c>
      <c r="AX275" t="str">
        <f ca="1">IFERROR(__xludf.DUMMYFUNCTION("VLOOKUP($D564,IMPORTRANGE(""1F5N2lheBqU_ssv2fEg7XSiyl0_Jtf24RQubw3IWp7fc"",""'LC-2 BOM'!C2:AF1000""),AB$1,FALSE)"),"#N/A")</f>
        <v>#N/A</v>
      </c>
      <c r="AY275" t="str">
        <f ca="1">IFERROR(__xludf.DUMMYFUNCTION("VLOOKUP($D564,IMPORTRANGE(""1F5N2lheBqU_ssv2fEg7XSiyl0_Jtf24RQubw3IWp7fc"",""'LC-2 BOM'!C2:AF1000""),AB$1,FALSE)"),"#N/A")</f>
        <v>#N/A</v>
      </c>
      <c r="AZ275" t="str">
        <f ca="1">IFERROR(__xludf.DUMMYFUNCTION("VLOOKUP($D564,IMPORTRANGE(""1F5N2lheBqU_ssv2fEg7XSiyl0_Jtf24RQubw3IWp7fc"",""'LC-2 BOM'!C2:AF1000""),AB$1,FALSE)"),"#N/A")</f>
        <v>#N/A</v>
      </c>
      <c r="BA275" t="str">
        <f ca="1">IFERROR(__xludf.DUMMYFUNCTION("VLOOKUP($D564,IMPORTRANGE(""1F5N2lheBqU_ssv2fEg7XSiyl0_Jtf24RQubw3IWp7fc"",""'LC-2 BOM'!C2:AF1000""),AB$1,FALSE)"),"#N/A")</f>
        <v>#N/A</v>
      </c>
    </row>
    <row r="276" spans="1:53" ht="13" x14ac:dyDescent="0.15">
      <c r="A276" t="str">
        <f t="shared" si="27"/>
        <v>HYD-LFT-INC-INCL-246</v>
      </c>
      <c r="B276">
        <v>246</v>
      </c>
      <c r="C276" t="s">
        <v>677</v>
      </c>
      <c r="D276" t="s">
        <v>678</v>
      </c>
      <c r="E276" t="s">
        <v>679</v>
      </c>
      <c r="F276" t="s">
        <v>680</v>
      </c>
      <c r="G276" t="s">
        <v>681</v>
      </c>
      <c r="H276" t="s">
        <v>111</v>
      </c>
      <c r="I276" t="str">
        <f t="shared" si="28"/>
        <v>N4</v>
      </c>
      <c r="J276" t="str">
        <f>VLOOKUP(I276,'[1]REF - Interface Cards'!$F$2:$G$11,2,FALSE)</f>
        <v>CB5</v>
      </c>
      <c r="K276">
        <f t="shared" si="29"/>
        <v>2</v>
      </c>
      <c r="L276" t="s">
        <v>214</v>
      </c>
      <c r="M276">
        <v>5</v>
      </c>
      <c r="N276" t="s">
        <v>82</v>
      </c>
      <c r="O276" t="s">
        <v>277</v>
      </c>
      <c r="Q276" t="s">
        <v>213</v>
      </c>
      <c r="R276" t="s">
        <v>682</v>
      </c>
      <c r="S276" t="s">
        <v>683</v>
      </c>
      <c r="V276" t="b">
        <v>0</v>
      </c>
      <c r="W276" t="str">
        <f t="shared" si="30"/>
        <v>AI7:04</v>
      </c>
      <c r="X276" t="str">
        <f ca="1">IFERROR(__xludf.DUMMYFUNCTION("VLOOKUP($D475,IMPORTRANGE(""1F5N2lheBqU_ssv2fEg7XSiyl0_Jtf24RQubw3IWp7fc"",""'LC-2 BOM'!C2:AF1000""),X$1,FALSE)"),"04C706")</f>
        <v>04C706</v>
      </c>
      <c r="Y276" t="str">
        <f ca="1">IFERROR(__xludf.DUMMYFUNCTION("VLOOKUP($D571,IMPORTRANGE(""1F5N2lheBqU_ssv2fEg7XSiyl0_Jtf24RQubw3IWp7fc"",""'LC-2 BOM'!C2:AF900""),Y$1,FALSE)"),"#N/A")</f>
        <v>#N/A</v>
      </c>
      <c r="Z276" t="str">
        <f ca="1">IFERROR(__xludf.DUMMYFUNCTION("VLOOKUP($D571,IMPORTRANGE(""1F5N2lheBqU_ssv2fEg7XSiyl0_Jtf24RQubw3IWp7fc"",""'LC-2 BOM'!C2:AF900""),Y$1,FALSE)"),"#N/A")</f>
        <v>#N/A</v>
      </c>
      <c r="AA276" t="str">
        <f ca="1">IFERROR(__xludf.DUMMYFUNCTION("VLOOKUP($D571,IMPORTRANGE(""1F5N2lheBqU_ssv2fEg7XSiyl0_Jtf24RQubw3IWp7fc"",""'LC-2 BOM'!C2:AF900""),Y$1,FALSE)"),"#N/A")</f>
        <v>#N/A</v>
      </c>
      <c r="AB276" t="str">
        <f ca="1">IFERROR(__xludf.DUMMYFUNCTION("VLOOKUP($D571,IMPORTRANGE(""1F5N2lheBqU_ssv2fEg7XSiyl0_Jtf24RQubw3IWp7fc"",""'LC-2 BOM'!C2:AF1000""),AB$1,FALSE)"),"#N/A")</f>
        <v>#N/A</v>
      </c>
      <c r="AC276" t="str">
        <f ca="1">IFERROR(__xludf.DUMMYFUNCTION("VLOOKUP($D571,IMPORTRANGE(""1F5N2lheBqU_ssv2fEg7XSiyl0_Jtf24RQubw3IWp7fc"",""'LC-2 BOM'!C2:AF1000""),AB$1,FALSE)"),"#N/A")</f>
        <v>#N/A</v>
      </c>
      <c r="AD276" t="str">
        <f ca="1">IFERROR(__xludf.DUMMYFUNCTION("VLOOKUP($D571,IMPORTRANGE(""1F5N2lheBqU_ssv2fEg7XSiyl0_Jtf24RQubw3IWp7fc"",""'LC-2 BOM'!C2:AF1000""),AB$1,FALSE)"),"#N/A")</f>
        <v>#N/A</v>
      </c>
      <c r="AE276" t="str">
        <f ca="1">IFERROR(__xludf.DUMMYFUNCTION("VLOOKUP($D571,IMPORTRANGE(""1F5N2lheBqU_ssv2fEg7XSiyl0_Jtf24RQubw3IWp7fc"",""'LC-2 BOM'!C2:AF1000""),AB$1,FALSE)"),"#N/A")</f>
        <v>#N/A</v>
      </c>
      <c r="AF276" t="str">
        <f ca="1">IFERROR(__xludf.DUMMYFUNCTION("VLOOKUP($D571,IMPORTRANGE(""1F5N2lheBqU_ssv2fEg7XSiyl0_Jtf24RQubw3IWp7fc"",""'LC-2 BOM'!C2:AF1000""),AB$1,FALSE)"),"#N/A")</f>
        <v>#N/A</v>
      </c>
      <c r="AG276" t="str">
        <f ca="1">IFERROR(__xludf.DUMMYFUNCTION("VLOOKUP($D571,IMPORTRANGE(""1F5N2lheBqU_ssv2fEg7XSiyl0_Jtf24RQubw3IWp7fc"",""'LC-2 BOM'!C2:AF1000""),AB$1,FALSE)"),"#N/A")</f>
        <v>#N/A</v>
      </c>
      <c r="AH276" t="str">
        <f ca="1">IFERROR(__xludf.DUMMYFUNCTION("VLOOKUP($D571,IMPORTRANGE(""1F5N2lheBqU_ssv2fEg7XSiyl0_Jtf24RQubw3IWp7fc"",""'LC-2 BOM'!C2:AF1000""),AB$1,FALSE)"),"#N/A")</f>
        <v>#N/A</v>
      </c>
      <c r="AI276" t="str">
        <f ca="1">IFERROR(__xludf.DUMMYFUNCTION("VLOOKUP($D571,IMPORTRANGE(""1F5N2lheBqU_ssv2fEg7XSiyl0_Jtf24RQubw3IWp7fc"",""'LC-2 BOM'!C2:AF1000""),AB$1,FALSE)"),"#N/A")</f>
        <v>#N/A</v>
      </c>
      <c r="AJ276" t="str">
        <f ca="1">IFERROR(__xludf.DUMMYFUNCTION("VLOOKUP($D571,IMPORTRANGE(""1F5N2lheBqU_ssv2fEg7XSiyl0_Jtf24RQubw3IWp7fc"",""'LC-2 BOM'!C2:AF1000""),AB$1,FALSE)"),"#N/A")</f>
        <v>#N/A</v>
      </c>
      <c r="AK276" t="str">
        <f ca="1">IFERROR(__xludf.DUMMYFUNCTION("VLOOKUP($D571,IMPORTRANGE(""1F5N2lheBqU_ssv2fEg7XSiyl0_Jtf24RQubw3IWp7fc"",""'LC-2 BOM'!C2:AF1000""),AB$1,FALSE)"),"#N/A")</f>
        <v>#N/A</v>
      </c>
      <c r="AL276" t="str">
        <f ca="1">IFERROR(__xludf.DUMMYFUNCTION("VLOOKUP($D571,IMPORTRANGE(""1F5N2lheBqU_ssv2fEg7XSiyl0_Jtf24RQubw3IWp7fc"",""'LC-2 BOM'!C2:AF1000""),AB$1,FALSE)"),"#N/A")</f>
        <v>#N/A</v>
      </c>
      <c r="AM276" t="str">
        <f ca="1">IFERROR(__xludf.DUMMYFUNCTION("VLOOKUP($D571,IMPORTRANGE(""1F5N2lheBqU_ssv2fEg7XSiyl0_Jtf24RQubw3IWp7fc"",""'LC-2 BOM'!C2:AF1000""),AB$1,FALSE)"),"#N/A")</f>
        <v>#N/A</v>
      </c>
      <c r="AN276" t="str">
        <f ca="1">IFERROR(__xludf.DUMMYFUNCTION("VLOOKUP($D571,IMPORTRANGE(""1F5N2lheBqU_ssv2fEg7XSiyl0_Jtf24RQubw3IWp7fc"",""'LC-2 BOM'!C2:AF1000""),AB$1,FALSE)"),"#N/A")</f>
        <v>#N/A</v>
      </c>
      <c r="AO276" t="str">
        <f ca="1">IFERROR(__xludf.DUMMYFUNCTION("VLOOKUP($D571,IMPORTRANGE(""1F5N2lheBqU_ssv2fEg7XSiyl0_Jtf24RQubw3IWp7fc"",""'LC-2 BOM'!C2:AF1000""),AB$1,FALSE)"),"#N/A")</f>
        <v>#N/A</v>
      </c>
      <c r="AP276" t="str">
        <f ca="1">IFERROR(__xludf.DUMMYFUNCTION("VLOOKUP($D571,IMPORTRANGE(""1F5N2lheBqU_ssv2fEg7XSiyl0_Jtf24RQubw3IWp7fc"",""'LC-2 BOM'!C2:AF1000""),AB$1,FALSE)"),"#N/A")</f>
        <v>#N/A</v>
      </c>
      <c r="AQ276" t="str">
        <f ca="1">IFERROR(__xludf.DUMMYFUNCTION("VLOOKUP($D571,IMPORTRANGE(""1F5N2lheBqU_ssv2fEg7XSiyl0_Jtf24RQubw3IWp7fc"",""'LC-2 BOM'!C2:AF1000""),AB$1,FALSE)"),"#N/A")</f>
        <v>#N/A</v>
      </c>
      <c r="AR276" t="str">
        <f ca="1">IFERROR(__xludf.DUMMYFUNCTION("VLOOKUP($D571,IMPORTRANGE(""1F5N2lheBqU_ssv2fEg7XSiyl0_Jtf24RQubw3IWp7fc"",""'LC-2 BOM'!C2:AF1000""),AB$1,FALSE)"),"#N/A")</f>
        <v>#N/A</v>
      </c>
      <c r="AS276" t="str">
        <f ca="1">IFERROR(__xludf.DUMMYFUNCTION("VLOOKUP($D571,IMPORTRANGE(""1F5N2lheBqU_ssv2fEg7XSiyl0_Jtf24RQubw3IWp7fc"",""'LC-2 BOM'!C2:AF1000""),AB$1,FALSE)"),"#N/A")</f>
        <v>#N/A</v>
      </c>
      <c r="AT276" t="str">
        <f ca="1">IFERROR(__xludf.DUMMYFUNCTION("VLOOKUP($D571,IMPORTRANGE(""1F5N2lheBqU_ssv2fEg7XSiyl0_Jtf24RQubw3IWp7fc"",""'LC-2 BOM'!C2:AF1000""),AB$1,FALSE)"),"#N/A")</f>
        <v>#N/A</v>
      </c>
      <c r="AU276" t="str">
        <f ca="1">IFERROR(__xludf.DUMMYFUNCTION("VLOOKUP($D571,IMPORTRANGE(""1F5N2lheBqU_ssv2fEg7XSiyl0_Jtf24RQubw3IWp7fc"",""'LC-2 BOM'!C2:AF1000""),AB$1,FALSE)"),"#N/A")</f>
        <v>#N/A</v>
      </c>
      <c r="AV276" t="str">
        <f ca="1">IFERROR(__xludf.DUMMYFUNCTION("VLOOKUP($D571,IMPORTRANGE(""1F5N2lheBqU_ssv2fEg7XSiyl0_Jtf24RQubw3IWp7fc"",""'LC-2 BOM'!C2:AF1000""),AB$1,FALSE)"),"#N/A")</f>
        <v>#N/A</v>
      </c>
      <c r="AW276" t="str">
        <f ca="1">IFERROR(__xludf.DUMMYFUNCTION("VLOOKUP($D571,IMPORTRANGE(""1F5N2lheBqU_ssv2fEg7XSiyl0_Jtf24RQubw3IWp7fc"",""'LC-2 BOM'!C2:AF1000""),AB$1,FALSE)"),"#N/A")</f>
        <v>#N/A</v>
      </c>
      <c r="AX276" t="str">
        <f ca="1">IFERROR(__xludf.DUMMYFUNCTION("VLOOKUP($D571,IMPORTRANGE(""1F5N2lheBqU_ssv2fEg7XSiyl0_Jtf24RQubw3IWp7fc"",""'LC-2 BOM'!C2:AF1000""),AB$1,FALSE)"),"#N/A")</f>
        <v>#N/A</v>
      </c>
      <c r="AY276" t="str">
        <f ca="1">IFERROR(__xludf.DUMMYFUNCTION("VLOOKUP($D571,IMPORTRANGE(""1F5N2lheBqU_ssv2fEg7XSiyl0_Jtf24RQubw3IWp7fc"",""'LC-2 BOM'!C2:AF1000""),AB$1,FALSE)"),"#N/A")</f>
        <v>#N/A</v>
      </c>
      <c r="AZ276" t="str">
        <f ca="1">IFERROR(__xludf.DUMMYFUNCTION("VLOOKUP($D571,IMPORTRANGE(""1F5N2lheBqU_ssv2fEg7XSiyl0_Jtf24RQubw3IWp7fc"",""'LC-2 BOM'!C2:AF1000""),AB$1,FALSE)"),"#N/A")</f>
        <v>#N/A</v>
      </c>
      <c r="BA276" t="str">
        <f ca="1">IFERROR(__xludf.DUMMYFUNCTION("VLOOKUP($D571,IMPORTRANGE(""1F5N2lheBqU_ssv2fEg7XSiyl0_Jtf24RQubw3IWp7fc"",""'LC-2 BOM'!C2:AF1000""),AB$1,FALSE)"),"#N/A")</f>
        <v>#N/A</v>
      </c>
    </row>
    <row r="277" spans="1:53" ht="13" x14ac:dyDescent="0.15">
      <c r="A277" t="str">
        <f t="shared" si="27"/>
        <v>HYD-LFT-INC-INCL-247</v>
      </c>
      <c r="B277">
        <v>247</v>
      </c>
      <c r="C277" t="s">
        <v>684</v>
      </c>
      <c r="D277" t="s">
        <v>685</v>
      </c>
      <c r="E277" t="s">
        <v>679</v>
      </c>
      <c r="F277" t="s">
        <v>680</v>
      </c>
      <c r="G277" t="s">
        <v>681</v>
      </c>
      <c r="H277" t="s">
        <v>111</v>
      </c>
      <c r="I277" t="str">
        <f t="shared" si="28"/>
        <v>N4</v>
      </c>
      <c r="J277" t="str">
        <f>VLOOKUP(I277,'[1]REF - Interface Cards'!$F$2:$G$11,2,FALSE)</f>
        <v>CB5</v>
      </c>
      <c r="K277">
        <f t="shared" si="29"/>
        <v>2</v>
      </c>
      <c r="L277" t="s">
        <v>214</v>
      </c>
      <c r="M277">
        <v>6</v>
      </c>
      <c r="N277" t="s">
        <v>93</v>
      </c>
      <c r="O277" t="s">
        <v>277</v>
      </c>
      <c r="Q277" t="s">
        <v>213</v>
      </c>
      <c r="R277" t="s">
        <v>682</v>
      </c>
      <c r="S277" t="s">
        <v>683</v>
      </c>
      <c r="V277" t="b">
        <v>0</v>
      </c>
      <c r="W277" t="str">
        <f t="shared" si="30"/>
        <v>AI7:05</v>
      </c>
      <c r="X277" t="str">
        <f ca="1">IFERROR(__xludf.DUMMYFUNCTION("VLOOKUP($D475,IMPORTRANGE(""1F5N2lheBqU_ssv2fEg7XSiyl0_Jtf24RQubw3IWp7fc"",""'LC-2 BOM'!C2:AF1000""),X$1,FALSE)"),"04C706")</f>
        <v>04C706</v>
      </c>
      <c r="Y277" t="str">
        <f ca="1">IFERROR(__xludf.DUMMYFUNCTION("VLOOKUP($D572,IMPORTRANGE(""1F5N2lheBqU_ssv2fEg7XSiyl0_Jtf24RQubw3IWp7fc"",""'LC-2 BOM'!C2:AF900""),Y$1,FALSE)"),"#N/A")</f>
        <v>#N/A</v>
      </c>
      <c r="Z277" t="str">
        <f ca="1">IFERROR(__xludf.DUMMYFUNCTION("VLOOKUP($D572,IMPORTRANGE(""1F5N2lheBqU_ssv2fEg7XSiyl0_Jtf24RQubw3IWp7fc"",""'LC-2 BOM'!C2:AF900""),Y$1,FALSE)"),"#N/A")</f>
        <v>#N/A</v>
      </c>
      <c r="AA277" t="str">
        <f ca="1">IFERROR(__xludf.DUMMYFUNCTION("VLOOKUP($D572,IMPORTRANGE(""1F5N2lheBqU_ssv2fEg7XSiyl0_Jtf24RQubw3IWp7fc"",""'LC-2 BOM'!C2:AF900""),Y$1,FALSE)"),"#N/A")</f>
        <v>#N/A</v>
      </c>
      <c r="AB277" t="str">
        <f ca="1">IFERROR(__xludf.DUMMYFUNCTION("VLOOKUP($D572,IMPORTRANGE(""1F5N2lheBqU_ssv2fEg7XSiyl0_Jtf24RQubw3IWp7fc"",""'LC-2 BOM'!C2:AF1000""),AB$1,FALSE)"),"#N/A")</f>
        <v>#N/A</v>
      </c>
      <c r="AC277" t="str">
        <f ca="1">IFERROR(__xludf.DUMMYFUNCTION("VLOOKUP($D572,IMPORTRANGE(""1F5N2lheBqU_ssv2fEg7XSiyl0_Jtf24RQubw3IWp7fc"",""'LC-2 BOM'!C2:AF1000""),AB$1,FALSE)"),"#N/A")</f>
        <v>#N/A</v>
      </c>
      <c r="AD277" t="str">
        <f ca="1">IFERROR(__xludf.DUMMYFUNCTION("VLOOKUP($D572,IMPORTRANGE(""1F5N2lheBqU_ssv2fEg7XSiyl0_Jtf24RQubw3IWp7fc"",""'LC-2 BOM'!C2:AF1000""),AB$1,FALSE)"),"#N/A")</f>
        <v>#N/A</v>
      </c>
      <c r="AE277" t="str">
        <f ca="1">IFERROR(__xludf.DUMMYFUNCTION("VLOOKUP($D572,IMPORTRANGE(""1F5N2lheBqU_ssv2fEg7XSiyl0_Jtf24RQubw3IWp7fc"",""'LC-2 BOM'!C2:AF1000""),AB$1,FALSE)"),"#N/A")</f>
        <v>#N/A</v>
      </c>
      <c r="AF277" t="str">
        <f ca="1">IFERROR(__xludf.DUMMYFUNCTION("VLOOKUP($D572,IMPORTRANGE(""1F5N2lheBqU_ssv2fEg7XSiyl0_Jtf24RQubw3IWp7fc"",""'LC-2 BOM'!C2:AF1000""),AB$1,FALSE)"),"#N/A")</f>
        <v>#N/A</v>
      </c>
      <c r="AG277" t="str">
        <f ca="1">IFERROR(__xludf.DUMMYFUNCTION("VLOOKUP($D572,IMPORTRANGE(""1F5N2lheBqU_ssv2fEg7XSiyl0_Jtf24RQubw3IWp7fc"",""'LC-2 BOM'!C2:AF1000""),AB$1,FALSE)"),"#N/A")</f>
        <v>#N/A</v>
      </c>
      <c r="AH277" t="str">
        <f ca="1">IFERROR(__xludf.DUMMYFUNCTION("VLOOKUP($D572,IMPORTRANGE(""1F5N2lheBqU_ssv2fEg7XSiyl0_Jtf24RQubw3IWp7fc"",""'LC-2 BOM'!C2:AF1000""),AB$1,FALSE)"),"#N/A")</f>
        <v>#N/A</v>
      </c>
      <c r="AI277" t="str">
        <f ca="1">IFERROR(__xludf.DUMMYFUNCTION("VLOOKUP($D572,IMPORTRANGE(""1F5N2lheBqU_ssv2fEg7XSiyl0_Jtf24RQubw3IWp7fc"",""'LC-2 BOM'!C2:AF1000""),AB$1,FALSE)"),"#N/A")</f>
        <v>#N/A</v>
      </c>
      <c r="AJ277" t="str">
        <f ca="1">IFERROR(__xludf.DUMMYFUNCTION("VLOOKUP($D572,IMPORTRANGE(""1F5N2lheBqU_ssv2fEg7XSiyl0_Jtf24RQubw3IWp7fc"",""'LC-2 BOM'!C2:AF1000""),AB$1,FALSE)"),"#N/A")</f>
        <v>#N/A</v>
      </c>
      <c r="AK277" t="str">
        <f ca="1">IFERROR(__xludf.DUMMYFUNCTION("VLOOKUP($D572,IMPORTRANGE(""1F5N2lheBqU_ssv2fEg7XSiyl0_Jtf24RQubw3IWp7fc"",""'LC-2 BOM'!C2:AF1000""),AB$1,FALSE)"),"#N/A")</f>
        <v>#N/A</v>
      </c>
      <c r="AL277" t="str">
        <f ca="1">IFERROR(__xludf.DUMMYFUNCTION("VLOOKUP($D572,IMPORTRANGE(""1F5N2lheBqU_ssv2fEg7XSiyl0_Jtf24RQubw3IWp7fc"",""'LC-2 BOM'!C2:AF1000""),AB$1,FALSE)"),"#N/A")</f>
        <v>#N/A</v>
      </c>
      <c r="AM277" t="str">
        <f ca="1">IFERROR(__xludf.DUMMYFUNCTION("VLOOKUP($D572,IMPORTRANGE(""1F5N2lheBqU_ssv2fEg7XSiyl0_Jtf24RQubw3IWp7fc"",""'LC-2 BOM'!C2:AF1000""),AB$1,FALSE)"),"#N/A")</f>
        <v>#N/A</v>
      </c>
      <c r="AN277" t="str">
        <f ca="1">IFERROR(__xludf.DUMMYFUNCTION("VLOOKUP($D572,IMPORTRANGE(""1F5N2lheBqU_ssv2fEg7XSiyl0_Jtf24RQubw3IWp7fc"",""'LC-2 BOM'!C2:AF1000""),AB$1,FALSE)"),"#N/A")</f>
        <v>#N/A</v>
      </c>
      <c r="AO277" t="str">
        <f ca="1">IFERROR(__xludf.DUMMYFUNCTION("VLOOKUP($D572,IMPORTRANGE(""1F5N2lheBqU_ssv2fEg7XSiyl0_Jtf24RQubw3IWp7fc"",""'LC-2 BOM'!C2:AF1000""),AB$1,FALSE)"),"#N/A")</f>
        <v>#N/A</v>
      </c>
      <c r="AP277" t="str">
        <f ca="1">IFERROR(__xludf.DUMMYFUNCTION("VLOOKUP($D572,IMPORTRANGE(""1F5N2lheBqU_ssv2fEg7XSiyl0_Jtf24RQubw3IWp7fc"",""'LC-2 BOM'!C2:AF1000""),AB$1,FALSE)"),"#N/A")</f>
        <v>#N/A</v>
      </c>
      <c r="AQ277" t="str">
        <f ca="1">IFERROR(__xludf.DUMMYFUNCTION("VLOOKUP($D572,IMPORTRANGE(""1F5N2lheBqU_ssv2fEg7XSiyl0_Jtf24RQubw3IWp7fc"",""'LC-2 BOM'!C2:AF1000""),AB$1,FALSE)"),"#N/A")</f>
        <v>#N/A</v>
      </c>
      <c r="AR277" t="str">
        <f ca="1">IFERROR(__xludf.DUMMYFUNCTION("VLOOKUP($D572,IMPORTRANGE(""1F5N2lheBqU_ssv2fEg7XSiyl0_Jtf24RQubw3IWp7fc"",""'LC-2 BOM'!C2:AF1000""),AB$1,FALSE)"),"#N/A")</f>
        <v>#N/A</v>
      </c>
      <c r="AS277" t="str">
        <f ca="1">IFERROR(__xludf.DUMMYFUNCTION("VLOOKUP($D572,IMPORTRANGE(""1F5N2lheBqU_ssv2fEg7XSiyl0_Jtf24RQubw3IWp7fc"",""'LC-2 BOM'!C2:AF1000""),AB$1,FALSE)"),"#N/A")</f>
        <v>#N/A</v>
      </c>
      <c r="AT277" t="str">
        <f ca="1">IFERROR(__xludf.DUMMYFUNCTION("VLOOKUP($D572,IMPORTRANGE(""1F5N2lheBqU_ssv2fEg7XSiyl0_Jtf24RQubw3IWp7fc"",""'LC-2 BOM'!C2:AF1000""),AB$1,FALSE)"),"#N/A")</f>
        <v>#N/A</v>
      </c>
      <c r="AU277" t="str">
        <f ca="1">IFERROR(__xludf.DUMMYFUNCTION("VLOOKUP($D572,IMPORTRANGE(""1F5N2lheBqU_ssv2fEg7XSiyl0_Jtf24RQubw3IWp7fc"",""'LC-2 BOM'!C2:AF1000""),AB$1,FALSE)"),"#N/A")</f>
        <v>#N/A</v>
      </c>
      <c r="AV277" t="str">
        <f ca="1">IFERROR(__xludf.DUMMYFUNCTION("VLOOKUP($D572,IMPORTRANGE(""1F5N2lheBqU_ssv2fEg7XSiyl0_Jtf24RQubw3IWp7fc"",""'LC-2 BOM'!C2:AF1000""),AB$1,FALSE)"),"#N/A")</f>
        <v>#N/A</v>
      </c>
      <c r="AW277" t="str">
        <f ca="1">IFERROR(__xludf.DUMMYFUNCTION("VLOOKUP($D572,IMPORTRANGE(""1F5N2lheBqU_ssv2fEg7XSiyl0_Jtf24RQubw3IWp7fc"",""'LC-2 BOM'!C2:AF1000""),AB$1,FALSE)"),"#N/A")</f>
        <v>#N/A</v>
      </c>
      <c r="AX277" t="str">
        <f ca="1">IFERROR(__xludf.DUMMYFUNCTION("VLOOKUP($D572,IMPORTRANGE(""1F5N2lheBqU_ssv2fEg7XSiyl0_Jtf24RQubw3IWp7fc"",""'LC-2 BOM'!C2:AF1000""),AB$1,FALSE)"),"#N/A")</f>
        <v>#N/A</v>
      </c>
      <c r="AY277" t="str">
        <f ca="1">IFERROR(__xludf.DUMMYFUNCTION("VLOOKUP($D572,IMPORTRANGE(""1F5N2lheBqU_ssv2fEg7XSiyl0_Jtf24RQubw3IWp7fc"",""'LC-2 BOM'!C2:AF1000""),AB$1,FALSE)"),"#N/A")</f>
        <v>#N/A</v>
      </c>
      <c r="AZ277" t="str">
        <f ca="1">IFERROR(__xludf.DUMMYFUNCTION("VLOOKUP($D572,IMPORTRANGE(""1F5N2lheBqU_ssv2fEg7XSiyl0_Jtf24RQubw3IWp7fc"",""'LC-2 BOM'!C2:AF1000""),AB$1,FALSE)"),"#N/A")</f>
        <v>#N/A</v>
      </c>
      <c r="BA277" t="str">
        <f ca="1">IFERROR(__xludf.DUMMYFUNCTION("VLOOKUP($D572,IMPORTRANGE(""1F5N2lheBqU_ssv2fEg7XSiyl0_Jtf24RQubw3IWp7fc"",""'LC-2 BOM'!C2:AF1000""),AB$1,FALSE)"),"#N/A")</f>
        <v>#N/A</v>
      </c>
    </row>
    <row r="278" spans="1:53" ht="13" x14ac:dyDescent="0.15">
      <c r="A278" t="str">
        <f t="shared" si="27"/>
        <v>HYD-LFT-INC-INCL-248</v>
      </c>
      <c r="B278">
        <v>248</v>
      </c>
      <c r="C278" t="s">
        <v>686</v>
      </c>
      <c r="D278" t="s">
        <v>687</v>
      </c>
      <c r="E278" t="s">
        <v>679</v>
      </c>
      <c r="F278" t="s">
        <v>680</v>
      </c>
      <c r="G278" t="s">
        <v>681</v>
      </c>
      <c r="H278" t="s">
        <v>111</v>
      </c>
      <c r="I278" t="str">
        <f t="shared" si="28"/>
        <v>N4</v>
      </c>
      <c r="J278" t="str">
        <f>VLOOKUP(I278,'[1]REF - Interface Cards'!$F$2:$G$11,2,FALSE)</f>
        <v>CB5</v>
      </c>
      <c r="K278">
        <f t="shared" si="29"/>
        <v>2</v>
      </c>
      <c r="L278" t="s">
        <v>214</v>
      </c>
      <c r="M278">
        <v>7</v>
      </c>
      <c r="N278" t="s">
        <v>87</v>
      </c>
      <c r="O278" t="s">
        <v>277</v>
      </c>
      <c r="Q278" t="s">
        <v>213</v>
      </c>
      <c r="R278" t="s">
        <v>682</v>
      </c>
      <c r="S278" t="s">
        <v>683</v>
      </c>
      <c r="V278" t="b">
        <v>0</v>
      </c>
      <c r="W278" t="str">
        <f t="shared" si="30"/>
        <v>AI7:06</v>
      </c>
      <c r="X278" t="str">
        <f ca="1">IFERROR(__xludf.DUMMYFUNCTION("VLOOKUP($D475,IMPORTRANGE(""1F5N2lheBqU_ssv2fEg7XSiyl0_Jtf24RQubw3IWp7fc"",""'LC-2 BOM'!C2:AF1000""),X$1,FALSE)"),"04C706")</f>
        <v>04C706</v>
      </c>
      <c r="Y278" t="str">
        <f ca="1">IFERROR(__xludf.DUMMYFUNCTION("VLOOKUP($D573,IMPORTRANGE(""1F5N2lheBqU_ssv2fEg7XSiyl0_Jtf24RQubw3IWp7fc"",""'LC-2 BOM'!C2:AF900""),Y$1,FALSE)"),"#N/A")</f>
        <v>#N/A</v>
      </c>
      <c r="Z278" t="str">
        <f ca="1">IFERROR(__xludf.DUMMYFUNCTION("VLOOKUP($D573,IMPORTRANGE(""1F5N2lheBqU_ssv2fEg7XSiyl0_Jtf24RQubw3IWp7fc"",""'LC-2 BOM'!C2:AF900""),Y$1,FALSE)"),"#N/A")</f>
        <v>#N/A</v>
      </c>
      <c r="AA278" t="str">
        <f ca="1">IFERROR(__xludf.DUMMYFUNCTION("VLOOKUP($D573,IMPORTRANGE(""1F5N2lheBqU_ssv2fEg7XSiyl0_Jtf24RQubw3IWp7fc"",""'LC-2 BOM'!C2:AF900""),Y$1,FALSE)"),"#N/A")</f>
        <v>#N/A</v>
      </c>
      <c r="AB278" t="str">
        <f ca="1">IFERROR(__xludf.DUMMYFUNCTION("VLOOKUP($D573,IMPORTRANGE(""1F5N2lheBqU_ssv2fEg7XSiyl0_Jtf24RQubw3IWp7fc"",""'LC-2 BOM'!C2:AF1000""),AB$1,FALSE)"),"#N/A")</f>
        <v>#N/A</v>
      </c>
      <c r="AC278" t="str">
        <f ca="1">IFERROR(__xludf.DUMMYFUNCTION("VLOOKUP($D573,IMPORTRANGE(""1F5N2lheBqU_ssv2fEg7XSiyl0_Jtf24RQubw3IWp7fc"",""'LC-2 BOM'!C2:AF1000""),AB$1,FALSE)"),"#N/A")</f>
        <v>#N/A</v>
      </c>
      <c r="AD278" t="str">
        <f ca="1">IFERROR(__xludf.DUMMYFUNCTION("VLOOKUP($D573,IMPORTRANGE(""1F5N2lheBqU_ssv2fEg7XSiyl0_Jtf24RQubw3IWp7fc"",""'LC-2 BOM'!C2:AF1000""),AB$1,FALSE)"),"#N/A")</f>
        <v>#N/A</v>
      </c>
      <c r="AE278" t="str">
        <f ca="1">IFERROR(__xludf.DUMMYFUNCTION("VLOOKUP($D573,IMPORTRANGE(""1F5N2lheBqU_ssv2fEg7XSiyl0_Jtf24RQubw3IWp7fc"",""'LC-2 BOM'!C2:AF1000""),AB$1,FALSE)"),"#N/A")</f>
        <v>#N/A</v>
      </c>
      <c r="AF278" t="str">
        <f ca="1">IFERROR(__xludf.DUMMYFUNCTION("VLOOKUP($D573,IMPORTRANGE(""1F5N2lheBqU_ssv2fEg7XSiyl0_Jtf24RQubw3IWp7fc"",""'LC-2 BOM'!C2:AF1000""),AB$1,FALSE)"),"#N/A")</f>
        <v>#N/A</v>
      </c>
      <c r="AG278" t="str">
        <f ca="1">IFERROR(__xludf.DUMMYFUNCTION("VLOOKUP($D573,IMPORTRANGE(""1F5N2lheBqU_ssv2fEg7XSiyl0_Jtf24RQubw3IWp7fc"",""'LC-2 BOM'!C2:AF1000""),AB$1,FALSE)"),"#N/A")</f>
        <v>#N/A</v>
      </c>
      <c r="AH278" t="str">
        <f ca="1">IFERROR(__xludf.DUMMYFUNCTION("VLOOKUP($D573,IMPORTRANGE(""1F5N2lheBqU_ssv2fEg7XSiyl0_Jtf24RQubw3IWp7fc"",""'LC-2 BOM'!C2:AF1000""),AB$1,FALSE)"),"#N/A")</f>
        <v>#N/A</v>
      </c>
      <c r="AI278" t="str">
        <f ca="1">IFERROR(__xludf.DUMMYFUNCTION("VLOOKUP($D573,IMPORTRANGE(""1F5N2lheBqU_ssv2fEg7XSiyl0_Jtf24RQubw3IWp7fc"",""'LC-2 BOM'!C2:AF1000""),AB$1,FALSE)"),"#N/A")</f>
        <v>#N/A</v>
      </c>
      <c r="AJ278" t="str">
        <f ca="1">IFERROR(__xludf.DUMMYFUNCTION("VLOOKUP($D573,IMPORTRANGE(""1F5N2lheBqU_ssv2fEg7XSiyl0_Jtf24RQubw3IWp7fc"",""'LC-2 BOM'!C2:AF1000""),AB$1,FALSE)"),"#N/A")</f>
        <v>#N/A</v>
      </c>
      <c r="AK278" t="str">
        <f ca="1">IFERROR(__xludf.DUMMYFUNCTION("VLOOKUP($D573,IMPORTRANGE(""1F5N2lheBqU_ssv2fEg7XSiyl0_Jtf24RQubw3IWp7fc"",""'LC-2 BOM'!C2:AF1000""),AB$1,FALSE)"),"#N/A")</f>
        <v>#N/A</v>
      </c>
      <c r="AL278" t="str">
        <f ca="1">IFERROR(__xludf.DUMMYFUNCTION("VLOOKUP($D573,IMPORTRANGE(""1F5N2lheBqU_ssv2fEg7XSiyl0_Jtf24RQubw3IWp7fc"",""'LC-2 BOM'!C2:AF1000""),AB$1,FALSE)"),"#N/A")</f>
        <v>#N/A</v>
      </c>
      <c r="AM278" t="str">
        <f ca="1">IFERROR(__xludf.DUMMYFUNCTION("VLOOKUP($D573,IMPORTRANGE(""1F5N2lheBqU_ssv2fEg7XSiyl0_Jtf24RQubw3IWp7fc"",""'LC-2 BOM'!C2:AF1000""),AB$1,FALSE)"),"#N/A")</f>
        <v>#N/A</v>
      </c>
      <c r="AN278" t="str">
        <f ca="1">IFERROR(__xludf.DUMMYFUNCTION("VLOOKUP($D573,IMPORTRANGE(""1F5N2lheBqU_ssv2fEg7XSiyl0_Jtf24RQubw3IWp7fc"",""'LC-2 BOM'!C2:AF1000""),AB$1,FALSE)"),"#N/A")</f>
        <v>#N/A</v>
      </c>
      <c r="AO278" t="str">
        <f ca="1">IFERROR(__xludf.DUMMYFUNCTION("VLOOKUP($D573,IMPORTRANGE(""1F5N2lheBqU_ssv2fEg7XSiyl0_Jtf24RQubw3IWp7fc"",""'LC-2 BOM'!C2:AF1000""),AB$1,FALSE)"),"#N/A")</f>
        <v>#N/A</v>
      </c>
      <c r="AP278" t="str">
        <f ca="1">IFERROR(__xludf.DUMMYFUNCTION("VLOOKUP($D573,IMPORTRANGE(""1F5N2lheBqU_ssv2fEg7XSiyl0_Jtf24RQubw3IWp7fc"",""'LC-2 BOM'!C2:AF1000""),AB$1,FALSE)"),"#N/A")</f>
        <v>#N/A</v>
      </c>
      <c r="AQ278" t="str">
        <f ca="1">IFERROR(__xludf.DUMMYFUNCTION("VLOOKUP($D573,IMPORTRANGE(""1F5N2lheBqU_ssv2fEg7XSiyl0_Jtf24RQubw3IWp7fc"",""'LC-2 BOM'!C2:AF1000""),AB$1,FALSE)"),"#N/A")</f>
        <v>#N/A</v>
      </c>
      <c r="AR278" t="str">
        <f ca="1">IFERROR(__xludf.DUMMYFUNCTION("VLOOKUP($D573,IMPORTRANGE(""1F5N2lheBqU_ssv2fEg7XSiyl0_Jtf24RQubw3IWp7fc"",""'LC-2 BOM'!C2:AF1000""),AB$1,FALSE)"),"#N/A")</f>
        <v>#N/A</v>
      </c>
      <c r="AS278" t="str">
        <f ca="1">IFERROR(__xludf.DUMMYFUNCTION("VLOOKUP($D573,IMPORTRANGE(""1F5N2lheBqU_ssv2fEg7XSiyl0_Jtf24RQubw3IWp7fc"",""'LC-2 BOM'!C2:AF1000""),AB$1,FALSE)"),"#N/A")</f>
        <v>#N/A</v>
      </c>
      <c r="AT278" t="str">
        <f ca="1">IFERROR(__xludf.DUMMYFUNCTION("VLOOKUP($D573,IMPORTRANGE(""1F5N2lheBqU_ssv2fEg7XSiyl0_Jtf24RQubw3IWp7fc"",""'LC-2 BOM'!C2:AF1000""),AB$1,FALSE)"),"#N/A")</f>
        <v>#N/A</v>
      </c>
      <c r="AU278" t="str">
        <f ca="1">IFERROR(__xludf.DUMMYFUNCTION("VLOOKUP($D573,IMPORTRANGE(""1F5N2lheBqU_ssv2fEg7XSiyl0_Jtf24RQubw3IWp7fc"",""'LC-2 BOM'!C2:AF1000""),AB$1,FALSE)"),"#N/A")</f>
        <v>#N/A</v>
      </c>
      <c r="AV278" t="str">
        <f ca="1">IFERROR(__xludf.DUMMYFUNCTION("VLOOKUP($D573,IMPORTRANGE(""1F5N2lheBqU_ssv2fEg7XSiyl0_Jtf24RQubw3IWp7fc"",""'LC-2 BOM'!C2:AF1000""),AB$1,FALSE)"),"#N/A")</f>
        <v>#N/A</v>
      </c>
      <c r="AW278" t="str">
        <f ca="1">IFERROR(__xludf.DUMMYFUNCTION("VLOOKUP($D573,IMPORTRANGE(""1F5N2lheBqU_ssv2fEg7XSiyl0_Jtf24RQubw3IWp7fc"",""'LC-2 BOM'!C2:AF1000""),AB$1,FALSE)"),"#N/A")</f>
        <v>#N/A</v>
      </c>
      <c r="AX278" t="str">
        <f ca="1">IFERROR(__xludf.DUMMYFUNCTION("VLOOKUP($D573,IMPORTRANGE(""1F5N2lheBqU_ssv2fEg7XSiyl0_Jtf24RQubw3IWp7fc"",""'LC-2 BOM'!C2:AF1000""),AB$1,FALSE)"),"#N/A")</f>
        <v>#N/A</v>
      </c>
      <c r="AY278" t="str">
        <f ca="1">IFERROR(__xludf.DUMMYFUNCTION("VLOOKUP($D573,IMPORTRANGE(""1F5N2lheBqU_ssv2fEg7XSiyl0_Jtf24RQubw3IWp7fc"",""'LC-2 BOM'!C2:AF1000""),AB$1,FALSE)"),"#N/A")</f>
        <v>#N/A</v>
      </c>
      <c r="AZ278" t="str">
        <f ca="1">IFERROR(__xludf.DUMMYFUNCTION("VLOOKUP($D573,IMPORTRANGE(""1F5N2lheBqU_ssv2fEg7XSiyl0_Jtf24RQubw3IWp7fc"",""'LC-2 BOM'!C2:AF1000""),AB$1,FALSE)"),"#N/A")</f>
        <v>#N/A</v>
      </c>
      <c r="BA278" t="str">
        <f ca="1">IFERROR(__xludf.DUMMYFUNCTION("VLOOKUP($D573,IMPORTRANGE(""1F5N2lheBqU_ssv2fEg7XSiyl0_Jtf24RQubw3IWp7fc"",""'LC-2 BOM'!C2:AF1000""),AB$1,FALSE)"),"#N/A")</f>
        <v>#N/A</v>
      </c>
    </row>
    <row r="279" spans="1:53" ht="13" x14ac:dyDescent="0.15">
      <c r="A279" t="str">
        <f t="shared" si="27"/>
        <v>CO2-MN-DVL-B-20</v>
      </c>
      <c r="B279">
        <v>20</v>
      </c>
      <c r="C279" t="s">
        <v>688</v>
      </c>
      <c r="D279" t="s">
        <v>689</v>
      </c>
      <c r="E279" t="s">
        <v>690</v>
      </c>
      <c r="F279" t="s">
        <v>691</v>
      </c>
      <c r="G279" t="s">
        <v>65</v>
      </c>
      <c r="H279" t="s">
        <v>66</v>
      </c>
      <c r="I279" t="str">
        <f t="shared" si="28"/>
        <v>C1</v>
      </c>
      <c r="J279" t="str">
        <f>VLOOKUP(I279,'[1]REF - Interface Cards'!$F$2:$G$11,2,FALSE)</f>
        <v>CB1</v>
      </c>
      <c r="K279">
        <f t="shared" si="29"/>
        <v>2</v>
      </c>
      <c r="L279" t="s">
        <v>517</v>
      </c>
      <c r="M279">
        <v>25</v>
      </c>
      <c r="N279">
        <v>21</v>
      </c>
      <c r="O279" t="s">
        <v>211</v>
      </c>
      <c r="P279" t="s">
        <v>422</v>
      </c>
      <c r="Q279" t="s">
        <v>423</v>
      </c>
      <c r="R279" t="s">
        <v>69</v>
      </c>
      <c r="S279" t="s">
        <v>60</v>
      </c>
      <c r="V279" t="b">
        <v>0</v>
      </c>
      <c r="W279" t="str">
        <f t="shared" si="30"/>
        <v>DO2:21</v>
      </c>
      <c r="X279" t="str">
        <f ca="1">IFERROR(__xludf.DUMMYFUNCTION("VLOOKUP($D4,IMPORTRANGE(""1F5N2lheBqU_ssv2fEg7XSiyl0_Jtf24RQubw3IWp7fc"",""'LC-2 BOM'!C2:AF1000""),X$1,FALSE)"),"S13.2")</f>
        <v>S13.2</v>
      </c>
      <c r="Y279" t="str">
        <f ca="1">IFERROR(__xludf.DUMMYFUNCTION("VLOOKUP($D44,IMPORTRANGE(""1zGeY54V42y3h6ga3LEauokEcjIAfHuNXKCYKLfLWtMI"",""'LC-2 BOM'!C2:AF900""),Y$1,FALSE)"),"Controller")</f>
        <v>Controller</v>
      </c>
      <c r="Z279" t="str">
        <f ca="1">IFERROR(__xludf.DUMMYFUNCTION("VLOOKUP($D44,IMPORTRANGE(""1zGeY54V42y3h6ga3LEauokEcjIAfHuNXKCYKLfLWtMI"",""'LC-2 BOM'!C2:AF900""),Y$1,FALSE)"),"Controller")</f>
        <v>Controller</v>
      </c>
      <c r="AA279" t="str">
        <f ca="1">IFERROR(__xludf.DUMMYFUNCTION("VLOOKUP($D44,IMPORTRANGE(""1zGeY54V42y3h6ga3LEauokEcjIAfHuNXKCYKLfLWtMI"",""'LC-2 BOM'!C2:AF900""),Y$1,FALSE)"),"Controller")</f>
        <v>Controller</v>
      </c>
      <c r="AB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C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D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E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F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G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H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I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J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K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L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M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N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O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P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Q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R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S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T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U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V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W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X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Y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Z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BA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</row>
    <row r="280" spans="1:53" ht="13" x14ac:dyDescent="0.15">
      <c r="A280" t="str">
        <f t="shared" si="27"/>
        <v>CO2-BU-LS-PxO-24</v>
      </c>
      <c r="B280">
        <v>24</v>
      </c>
      <c r="C280" t="s">
        <v>688</v>
      </c>
      <c r="D280" t="s">
        <v>689</v>
      </c>
      <c r="E280" t="s">
        <v>690</v>
      </c>
      <c r="F280" t="s">
        <v>441</v>
      </c>
      <c r="G280" t="s">
        <v>52</v>
      </c>
      <c r="H280" t="s">
        <v>53</v>
      </c>
      <c r="I280" t="str">
        <f t="shared" si="28"/>
        <v>N1</v>
      </c>
      <c r="J280" t="str">
        <f>VLOOKUP(I280,'[1]REF - Interface Cards'!$F$2:$G$11,2,FALSE)</f>
        <v>CB2</v>
      </c>
      <c r="K280">
        <f t="shared" si="29"/>
        <v>1</v>
      </c>
      <c r="L280" t="s">
        <v>692</v>
      </c>
      <c r="M280">
        <v>1</v>
      </c>
      <c r="N280" t="s">
        <v>55</v>
      </c>
      <c r="O280" t="s">
        <v>211</v>
      </c>
      <c r="P280" t="s">
        <v>422</v>
      </c>
      <c r="Q280" t="s">
        <v>423</v>
      </c>
      <c r="R280" t="s">
        <v>59</v>
      </c>
      <c r="S280" t="s">
        <v>60</v>
      </c>
      <c r="V280" t="b">
        <v>0</v>
      </c>
      <c r="W280" t="str">
        <f t="shared" si="30"/>
        <v>DI1:00</v>
      </c>
      <c r="X280" t="str">
        <f ca="1">IFERROR(__xludf.DUMMYFUNCTION("VLOOKUP($D119,IMPORTRANGE(""1F5N2lheBqU_ssv2fEg7XSiyl0_Jtf24RQubw3IWp7fc"",""'LC-2 BOM'!C2:AF1000""),X$1,FALSE)"),"05C360")</f>
        <v>05C360</v>
      </c>
      <c r="Y280" t="str">
        <f ca="1">IFERROR(__xludf.DUMMYFUNCTION("VLOOKUP($D341,IMPORTRANGE(""1F5N2lheBqU_ssv2fEg7XSiyl0_Jtf24RQubw3IWp7fc"",""'LC-2 BOM'!C2:AF900""),Y$1,FALSE)"),"Controller")</f>
        <v>Controller</v>
      </c>
      <c r="Z280" t="str">
        <f ca="1">IFERROR(__xludf.DUMMYFUNCTION("VLOOKUP($D341,IMPORTRANGE(""1F5N2lheBqU_ssv2fEg7XSiyl0_Jtf24RQubw3IWp7fc"",""'LC-2 BOM'!C2:AF900""),Y$1,FALSE)"),"Controller")</f>
        <v>Controller</v>
      </c>
      <c r="AA280" t="str">
        <f ca="1">IFERROR(__xludf.DUMMYFUNCTION("VLOOKUP($D341,IMPORTRANGE(""1F5N2lheBqU_ssv2fEg7XSiyl0_Jtf24RQubw3IWp7fc"",""'LC-2 BOM'!C2:AF900""),Y$1,FALSE)"),"Controller")</f>
        <v>Controller</v>
      </c>
      <c r="AB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C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D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E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F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G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H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I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J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K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L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M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N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O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P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Q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R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S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T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U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V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W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X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Y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Z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BA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</row>
    <row r="281" spans="1:53" ht="13" x14ac:dyDescent="0.15">
      <c r="A281" t="str">
        <f t="shared" si="27"/>
        <v>CO2-MN-LS-PxC-21</v>
      </c>
      <c r="B281">
        <v>21</v>
      </c>
      <c r="C281" t="s">
        <v>688</v>
      </c>
      <c r="D281" t="s">
        <v>689</v>
      </c>
      <c r="E281" t="s">
        <v>690</v>
      </c>
      <c r="F281" t="s">
        <v>691</v>
      </c>
      <c r="G281" t="s">
        <v>52</v>
      </c>
      <c r="H281" t="s">
        <v>53</v>
      </c>
      <c r="I281" t="str">
        <f t="shared" si="28"/>
        <v>N1</v>
      </c>
      <c r="J281" t="str">
        <f>VLOOKUP(I281,'[1]REF - Interface Cards'!$F$2:$G$11,2,FALSE)</f>
        <v>CB2</v>
      </c>
      <c r="K281">
        <f t="shared" si="29"/>
        <v>1</v>
      </c>
      <c r="L281" t="s">
        <v>692</v>
      </c>
      <c r="M281">
        <v>2</v>
      </c>
      <c r="N281" t="s">
        <v>68</v>
      </c>
      <c r="O281" t="s">
        <v>211</v>
      </c>
      <c r="P281" t="s">
        <v>422</v>
      </c>
      <c r="Q281" t="s">
        <v>423</v>
      </c>
      <c r="R281" t="s">
        <v>63</v>
      </c>
      <c r="S281" t="s">
        <v>60</v>
      </c>
      <c r="V281" t="b">
        <v>0</v>
      </c>
      <c r="W281" t="str">
        <f t="shared" si="30"/>
        <v>DI1:01</v>
      </c>
      <c r="X281" t="str">
        <f ca="1">IFERROR(__xludf.DUMMYFUNCTION("VLOOKUP($D119,IMPORTRANGE(""1F5N2lheBqU_ssv2fEg7XSiyl0_Jtf24RQubw3IWp7fc"",""'LC-2 BOM'!C2:AF1000""),X$1,FALSE)"),"05C360")</f>
        <v>05C360</v>
      </c>
      <c r="Y281" t="str">
        <f ca="1">IFERROR(__xludf.DUMMYFUNCTION("VLOOKUP($D342,IMPORTRANGE(""1zGeY54V42y3h6ga3LEauokEcjIAfHuNXKCYKLfLWtMI"",""'LC-2 BOM'!C2:AF900""),Y$1,FALSE)"),"Controller")</f>
        <v>Controller</v>
      </c>
      <c r="Z281" t="str">
        <f ca="1">IFERROR(__xludf.DUMMYFUNCTION("VLOOKUP($D342,IMPORTRANGE(""1zGeY54V42y3h6ga3LEauokEcjIAfHuNXKCYKLfLWtMI"",""'LC-2 BOM'!C2:AF900""),Y$1,FALSE)"),"Controller")</f>
        <v>Controller</v>
      </c>
      <c r="AA281" t="str">
        <f ca="1">IFERROR(__xludf.DUMMYFUNCTION("VLOOKUP($D342,IMPORTRANGE(""1zGeY54V42y3h6ga3LEauokEcjIAfHuNXKCYKLfLWtMI"",""'LC-2 BOM'!C2:AF900""),Y$1,FALSE)"),"Controller")</f>
        <v>Controller</v>
      </c>
      <c r="AB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C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D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E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F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G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H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I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J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K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L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M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N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O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P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Q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R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S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T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U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V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W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X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Y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Z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BA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</row>
    <row r="282" spans="1:53" ht="13" x14ac:dyDescent="0.15">
      <c r="A282" t="str">
        <f t="shared" si="27"/>
        <v>CO2-BU-DVL-B-22</v>
      </c>
      <c r="B282">
        <v>22</v>
      </c>
      <c r="C282" t="s">
        <v>693</v>
      </c>
      <c r="D282" t="s">
        <v>694</v>
      </c>
      <c r="E282" t="s">
        <v>690</v>
      </c>
      <c r="F282" t="s">
        <v>441</v>
      </c>
      <c r="G282" t="s">
        <v>65</v>
      </c>
      <c r="H282" t="s">
        <v>66</v>
      </c>
      <c r="I282" t="str">
        <f t="shared" si="28"/>
        <v>C1</v>
      </c>
      <c r="J282" t="str">
        <f>VLOOKUP(I282,'[1]REF - Interface Cards'!$F$2:$G$11,2,FALSE)</f>
        <v>CB1</v>
      </c>
      <c r="K282">
        <f t="shared" si="29"/>
        <v>2</v>
      </c>
      <c r="L282" t="s">
        <v>517</v>
      </c>
      <c r="M282">
        <v>26</v>
      </c>
      <c r="N282">
        <v>22</v>
      </c>
      <c r="O282" t="s">
        <v>211</v>
      </c>
      <c r="P282" t="s">
        <v>422</v>
      </c>
      <c r="Q282" t="s">
        <v>423</v>
      </c>
      <c r="R282" t="s">
        <v>69</v>
      </c>
      <c r="S282" t="s">
        <v>60</v>
      </c>
      <c r="V282" t="b">
        <v>0</v>
      </c>
      <c r="W282" t="str">
        <f t="shared" si="30"/>
        <v>DO2:22</v>
      </c>
      <c r="X282" t="str">
        <f ca="1">IFERROR(__xludf.DUMMYFUNCTION("VLOOKUP($D4,IMPORTRANGE(""1F5N2lheBqU_ssv2fEg7XSiyl0_Jtf24RQubw3IWp7fc"",""'LC-2 BOM'!C2:AF1000""),X$1,FALSE)"),"S13.2")</f>
        <v>S13.2</v>
      </c>
      <c r="Y282" t="str">
        <f ca="1">IFERROR(__xludf.DUMMYFUNCTION("VLOOKUP($D45,IMPORTRANGE(""1F5N2lheBqU_ssv2fEg7XSiyl0_Jtf24RQubw3IWp7fc"",""'LC-2 BOM'!C2:AF900""),Y$1,FALSE)"),"Controller")</f>
        <v>Controller</v>
      </c>
      <c r="Z282" t="str">
        <f ca="1">IFERROR(__xludf.DUMMYFUNCTION("VLOOKUP($D45,IMPORTRANGE(""1F5N2lheBqU_ssv2fEg7XSiyl0_Jtf24RQubw3IWp7fc"",""'LC-2 BOM'!C2:AF900""),Y$1,FALSE)"),"Controller")</f>
        <v>Controller</v>
      </c>
      <c r="AA282" t="str">
        <f ca="1">IFERROR(__xludf.DUMMYFUNCTION("VLOOKUP($D45,IMPORTRANGE(""1F5N2lheBqU_ssv2fEg7XSiyl0_Jtf24RQubw3IWp7fc"",""'LC-2 BOM'!C2:AF900""),Y$1,FALSE)"),"Controller")</f>
        <v>Controller</v>
      </c>
      <c r="AB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C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D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E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F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G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H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I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J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K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L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M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N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O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P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Q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R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S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T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U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V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W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X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Y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Z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BA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</row>
    <row r="283" spans="1:53" ht="13" x14ac:dyDescent="0.15">
      <c r="A283" t="str">
        <f t="shared" si="27"/>
        <v>CO2-BU-LS-PxC-23</v>
      </c>
      <c r="B283">
        <v>23</v>
      </c>
      <c r="C283" t="s">
        <v>693</v>
      </c>
      <c r="D283" t="s">
        <v>694</v>
      </c>
      <c r="E283" t="s">
        <v>690</v>
      </c>
      <c r="F283" t="s">
        <v>441</v>
      </c>
      <c r="G283" t="s">
        <v>52</v>
      </c>
      <c r="H283" t="s">
        <v>53</v>
      </c>
      <c r="I283" t="str">
        <f t="shared" si="28"/>
        <v>N1</v>
      </c>
      <c r="J283" t="str">
        <f>VLOOKUP(I283,'[1]REF - Interface Cards'!$F$2:$G$11,2,FALSE)</f>
        <v>CB2</v>
      </c>
      <c r="K283">
        <f t="shared" si="29"/>
        <v>1</v>
      </c>
      <c r="L283" t="s">
        <v>692</v>
      </c>
      <c r="M283">
        <v>3</v>
      </c>
      <c r="N283" t="s">
        <v>72</v>
      </c>
      <c r="O283" t="s">
        <v>211</v>
      </c>
      <c r="P283" t="s">
        <v>422</v>
      </c>
      <c r="Q283" t="s">
        <v>423</v>
      </c>
      <c r="R283" t="s">
        <v>63</v>
      </c>
      <c r="S283" t="s">
        <v>60</v>
      </c>
      <c r="V283" t="b">
        <v>0</v>
      </c>
      <c r="W283" t="str">
        <f t="shared" si="30"/>
        <v>DI1:02</v>
      </c>
      <c r="X283" t="str">
        <f ca="1">IFERROR(__xludf.DUMMYFUNCTION("VLOOKUP($D119,IMPORTRANGE(""1F5N2lheBqU_ssv2fEg7XSiyl0_Jtf24RQubw3IWp7fc"",""'LC-2 BOM'!C2:AF1000""),X$1,FALSE)"),"05C360")</f>
        <v>05C360</v>
      </c>
      <c r="Y283" t="str">
        <f ca="1">IFERROR(__xludf.DUMMYFUNCTION("VLOOKUP($D343,IMPORTRANGE(""1F5N2lheBqU_ssv2fEg7XSiyl0_Jtf24RQubw3IWp7fc"",""'LC-2 BOM'!C2:AF900""),Y$1,FALSE)"),"Controller")</f>
        <v>Controller</v>
      </c>
      <c r="Z283" t="str">
        <f ca="1">IFERROR(__xludf.DUMMYFUNCTION("VLOOKUP($D343,IMPORTRANGE(""1F5N2lheBqU_ssv2fEg7XSiyl0_Jtf24RQubw3IWp7fc"",""'LC-2 BOM'!C2:AF900""),Y$1,FALSE)"),"Controller")</f>
        <v>Controller</v>
      </c>
      <c r="AA283" t="str">
        <f ca="1">IFERROR(__xludf.DUMMYFUNCTION("VLOOKUP($D343,IMPORTRANGE(""1F5N2lheBqU_ssv2fEg7XSiyl0_Jtf24RQubw3IWp7fc"",""'LC-2 BOM'!C2:AF900""),Y$1,FALSE)"),"Controller")</f>
        <v>Controller</v>
      </c>
      <c r="AB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C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D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E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F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G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H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I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J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K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L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M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N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O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P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Q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R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S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T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U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V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W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X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Y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Z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BA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</row>
    <row r="284" spans="1:53" ht="13" x14ac:dyDescent="0.15">
      <c r="A284" t="str">
        <f t="shared" si="27"/>
        <v>CO2-MN-LS-PxO-25</v>
      </c>
      <c r="B284">
        <v>25</v>
      </c>
      <c r="C284" t="s">
        <v>695</v>
      </c>
      <c r="D284" t="s">
        <v>694</v>
      </c>
      <c r="E284" t="s">
        <v>690</v>
      </c>
      <c r="F284" t="s">
        <v>691</v>
      </c>
      <c r="G284" t="s">
        <v>52</v>
      </c>
      <c r="H284" t="s">
        <v>53</v>
      </c>
      <c r="I284" t="str">
        <f t="shared" si="28"/>
        <v>N1</v>
      </c>
      <c r="J284" t="str">
        <f>VLOOKUP(I284,'[1]REF - Interface Cards'!$F$2:$G$11,2,FALSE)</f>
        <v>CB2</v>
      </c>
      <c r="K284">
        <f t="shared" si="29"/>
        <v>1</v>
      </c>
      <c r="L284" t="s">
        <v>692</v>
      </c>
      <c r="M284">
        <v>4</v>
      </c>
      <c r="N284" t="s">
        <v>77</v>
      </c>
      <c r="O284" t="s">
        <v>211</v>
      </c>
      <c r="P284" t="s">
        <v>277</v>
      </c>
      <c r="Q284" t="s">
        <v>423</v>
      </c>
      <c r="R284" t="s">
        <v>59</v>
      </c>
      <c r="S284" t="s">
        <v>60</v>
      </c>
      <c r="V284" t="b">
        <v>0</v>
      </c>
      <c r="W284" t="str">
        <f t="shared" si="30"/>
        <v>DI1:03</v>
      </c>
      <c r="X284" t="str">
        <f ca="1">IFERROR(__xludf.DUMMYFUNCTION("VLOOKUP($D119,IMPORTRANGE(""1F5N2lheBqU_ssv2fEg7XSiyl0_Jtf24RQubw3IWp7fc"",""'LC-2 BOM'!C2:AF1000""),X$1,FALSE)"),"05C360")</f>
        <v>05C360</v>
      </c>
      <c r="Y284" t="str">
        <f ca="1">IFERROR(__xludf.DUMMYFUNCTION("VLOOKUP($D344,IMPORTRANGE(""1F5N2lheBqU_ssv2fEg7XSiyl0_Jtf24RQubw3IWp7fc"",""'LC-2 BOM'!C2:AF900""),Y$1,FALSE)"),"Controller")</f>
        <v>Controller</v>
      </c>
      <c r="Z284" t="str">
        <f ca="1">IFERROR(__xludf.DUMMYFUNCTION("VLOOKUP($D344,IMPORTRANGE(""1F5N2lheBqU_ssv2fEg7XSiyl0_Jtf24RQubw3IWp7fc"",""'LC-2 BOM'!C2:AF900""),Y$1,FALSE)"),"Controller")</f>
        <v>Controller</v>
      </c>
      <c r="AA284" t="str">
        <f ca="1">IFERROR(__xludf.DUMMYFUNCTION("VLOOKUP($D344,IMPORTRANGE(""1F5N2lheBqU_ssv2fEg7XSiyl0_Jtf24RQubw3IWp7fc"",""'LC-2 BOM'!C2:AF900""),Y$1,FALSE)"),"Controller")</f>
        <v>Controller</v>
      </c>
      <c r="AB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C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D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E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F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G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H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I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J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K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L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M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N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O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P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Q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R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S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T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U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V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W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X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Y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Z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BA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</row>
    <row r="285" spans="1:53" ht="13" x14ac:dyDescent="0.15">
      <c r="A285" t="str">
        <f t="shared" si="27"/>
        <v>CO2-STR-PRS-Ps-19</v>
      </c>
      <c r="B285">
        <v>19</v>
      </c>
      <c r="C285" t="s">
        <v>696</v>
      </c>
      <c r="D285" t="s">
        <v>697</v>
      </c>
      <c r="E285" t="s">
        <v>690</v>
      </c>
      <c r="F285" t="s">
        <v>446</v>
      </c>
      <c r="G285" t="s">
        <v>141</v>
      </c>
      <c r="H285" t="s">
        <v>111</v>
      </c>
      <c r="I285" t="str">
        <f t="shared" si="28"/>
        <v>N1</v>
      </c>
      <c r="J285" t="str">
        <f>VLOOKUP(I285,'[1]REF - Interface Cards'!$F$2:$G$11,2,FALSE)</f>
        <v>CB2</v>
      </c>
      <c r="K285">
        <f t="shared" si="29"/>
        <v>2</v>
      </c>
      <c r="L285" t="s">
        <v>399</v>
      </c>
      <c r="M285">
        <v>5</v>
      </c>
      <c r="N285" t="s">
        <v>82</v>
      </c>
      <c r="O285" t="s">
        <v>211</v>
      </c>
      <c r="P285" t="s">
        <v>422</v>
      </c>
      <c r="Q285" t="s">
        <v>423</v>
      </c>
      <c r="R285" t="s">
        <v>142</v>
      </c>
      <c r="S285" t="s">
        <v>309</v>
      </c>
      <c r="V285" t="b">
        <v>0</v>
      </c>
      <c r="W285" t="str">
        <f t="shared" si="30"/>
        <v>AI1:04</v>
      </c>
      <c r="X285" t="str">
        <f ca="1">IFERROR(__xludf.DUMMYFUNCTION("VLOOKUP($D119,IMPORTRANGE(""1F5N2lheBqU_ssv2fEg7XSiyl0_Jtf24RQubw3IWp7fc"",""'LC-2 BOM'!C2:AF1000""),X$1,FALSE)"),"05C360")</f>
        <v>05C360</v>
      </c>
      <c r="Y285" t="str">
        <f ca="1">IFERROR(__xludf.DUMMYFUNCTION("VLOOKUP($D361,IMPORTRANGE(""1F5N2lheBqU_ssv2fEg7XSiyl0_Jtf24RQubw3IWp7fc"",""'LC-2 BOM'!C2:AF900""),Y$1,FALSE)"),"Pressure Transducer")</f>
        <v>Pressure Transducer</v>
      </c>
      <c r="Z285" t="str">
        <f ca="1">IFERROR(__xludf.DUMMYFUNCTION("VLOOKUP($D361,IMPORTRANGE(""1F5N2lheBqU_ssv2fEg7XSiyl0_Jtf24RQubw3IWp7fc"",""'LC-2 BOM'!C2:AF900""),Y$1,FALSE)"),"Pressure Transducer")</f>
        <v>Pressure Transducer</v>
      </c>
      <c r="AA285" t="str">
        <f ca="1">IFERROR(__xludf.DUMMYFUNCTION("VLOOKUP($D361,IMPORTRANGE(""1F5N2lheBqU_ssv2fEg7XSiyl0_Jtf24RQubw3IWp7fc"",""'LC-2 BOM'!C2:AF900""),Y$1,FALSE)"),"Pressure Transducer")</f>
        <v>Pressure Transducer</v>
      </c>
      <c r="AB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C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D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E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F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G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H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I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J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K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L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M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N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O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P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Q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R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S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T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U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V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W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X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Y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Z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BA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</row>
    <row r="286" spans="1:53" ht="13" x14ac:dyDescent="0.15">
      <c r="A286" t="str">
        <f t="shared" si="27"/>
        <v>CO2-MN-PRS-Ps-524</v>
      </c>
      <c r="B286">
        <v>524</v>
      </c>
      <c r="C286" t="s">
        <v>698</v>
      </c>
      <c r="D286" t="s">
        <v>699</v>
      </c>
      <c r="E286" t="s">
        <v>690</v>
      </c>
      <c r="F286" t="s">
        <v>691</v>
      </c>
      <c r="G286" t="s">
        <v>141</v>
      </c>
      <c r="H286" t="s">
        <v>111</v>
      </c>
      <c r="I286" t="str">
        <f t="shared" si="28"/>
        <v>N1</v>
      </c>
      <c r="J286" t="str">
        <f>VLOOKUP(I286,'[1]REF - Interface Cards'!$F$2:$G$11,2,FALSE)</f>
        <v>CB2</v>
      </c>
      <c r="K286">
        <f t="shared" si="29"/>
        <v>3</v>
      </c>
      <c r="L286" t="s">
        <v>224</v>
      </c>
      <c r="M286">
        <v>3</v>
      </c>
      <c r="N286" t="s">
        <v>72</v>
      </c>
      <c r="O286" t="s">
        <v>211</v>
      </c>
      <c r="P286" t="s">
        <v>299</v>
      </c>
      <c r="Q286" t="s">
        <v>418</v>
      </c>
      <c r="R286" t="s">
        <v>142</v>
      </c>
      <c r="S286" t="s">
        <v>60</v>
      </c>
      <c r="V286" t="b">
        <v>0</v>
      </c>
      <c r="W286" t="str">
        <f t="shared" si="30"/>
        <v>AI2:02</v>
      </c>
      <c r="X286" t="str">
        <f ca="1">IFERROR(__xludf.DUMMYFUNCTION("VLOOKUP($D119,IMPORTRANGE(""1F5N2lheBqU_ssv2fEg7XSiyl0_Jtf24RQubw3IWp7fc"",""'LC-2 BOM'!C2:AF1000""),X$1,FALSE)"),"05C360")</f>
        <v>05C360</v>
      </c>
      <c r="Y286" t="str">
        <f ca="1">IFERROR(__xludf.DUMMYFUNCTION("VLOOKUP($D370,IMPORTRANGE(""1F5N2lheBqU_ssv2fEg7XSiyl0_Jtf24RQubw3IWp7fc"",""'LC-2 BOM'!C2:AF900""),Y$1,FALSE)"),"Pressure Transducer")</f>
        <v>Pressure Transducer</v>
      </c>
      <c r="Z286" t="str">
        <f ca="1">IFERROR(__xludf.DUMMYFUNCTION("VLOOKUP($D370,IMPORTRANGE(""1F5N2lheBqU_ssv2fEg7XSiyl0_Jtf24RQubw3IWp7fc"",""'LC-2 BOM'!C2:AF900""),Y$1,FALSE)"),"Pressure Transducer")</f>
        <v>Pressure Transducer</v>
      </c>
      <c r="AA286" t="str">
        <f ca="1">IFERROR(__xludf.DUMMYFUNCTION("VLOOKUP($D370,IMPORTRANGE(""1F5N2lheBqU_ssv2fEg7XSiyl0_Jtf24RQubw3IWp7fc"",""'LC-2 BOM'!C2:AF900""),Y$1,FALSE)"),"Pressure Transducer")</f>
        <v>Pressure Transducer</v>
      </c>
      <c r="AB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C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D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E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F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G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H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I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J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K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L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M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N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O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P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Q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R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S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T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U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V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W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X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Y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Z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BA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</row>
    <row r="287" spans="1:53" ht="13" x14ac:dyDescent="0.15">
      <c r="A287" t="str">
        <f t="shared" si="27"/>
        <v>IGN-CH4-DVL-B-286</v>
      </c>
      <c r="B287">
        <v>286</v>
      </c>
      <c r="C287" t="s">
        <v>700</v>
      </c>
      <c r="D287" t="s">
        <v>701</v>
      </c>
      <c r="E287" t="s">
        <v>500</v>
      </c>
      <c r="F287" t="s">
        <v>510</v>
      </c>
      <c r="G287" t="s">
        <v>65</v>
      </c>
      <c r="H287" t="s">
        <v>66</v>
      </c>
      <c r="I287" t="str">
        <f t="shared" si="28"/>
        <v>C1</v>
      </c>
      <c r="J287" t="str">
        <f>VLOOKUP(I287,'[1]REF - Interface Cards'!$F$2:$G$11,2,FALSE)</f>
        <v>CB1</v>
      </c>
      <c r="K287">
        <f t="shared" si="29"/>
        <v>2</v>
      </c>
      <c r="L287" t="s">
        <v>517</v>
      </c>
      <c r="M287">
        <v>24</v>
      </c>
      <c r="N287">
        <v>20</v>
      </c>
      <c r="O287" t="s">
        <v>211</v>
      </c>
      <c r="P287" t="s">
        <v>422</v>
      </c>
      <c r="Q287" t="s">
        <v>423</v>
      </c>
      <c r="R287" t="s">
        <v>69</v>
      </c>
      <c r="S287" t="s">
        <v>60</v>
      </c>
      <c r="V287" t="b">
        <v>0</v>
      </c>
      <c r="W287" t="str">
        <f t="shared" si="30"/>
        <v>DO2:20</v>
      </c>
      <c r="X287" t="str">
        <f ca="1">IFERROR(__xludf.DUMMYFUNCTION("VLOOKUP($D4,IMPORTRANGE(""1F5N2lheBqU_ssv2fEg7XSiyl0_Jtf24RQubw3IWp7fc"",""'LC-2 BOM'!C2:AF1000""),X$1,FALSE)"),"S13.2")</f>
        <v>S13.2</v>
      </c>
      <c r="Y287" t="str">
        <f ca="1">IFERROR(__xludf.DUMMYFUNCTION("VLOOKUP($D43,IMPORTRANGE(""1F5N2lheBqU_ssv2fEg7XSiyl0_Jtf24RQubw3IWp7fc"",""'LC-2 BOM'!C2:AF900""),Y$1,FALSE)"),"Solenoid Valve")</f>
        <v>Solenoid Valve</v>
      </c>
      <c r="Z287" t="str">
        <f ca="1">IFERROR(__xludf.DUMMYFUNCTION("VLOOKUP($D43,IMPORTRANGE(""1F5N2lheBqU_ssv2fEg7XSiyl0_Jtf24RQubw3IWp7fc"",""'LC-2 BOM'!C2:AF900""),Y$1,FALSE)"),"Solenoid Valve")</f>
        <v>Solenoid Valve</v>
      </c>
      <c r="AA287" t="str">
        <f ca="1">IFERROR(__xludf.DUMMYFUNCTION("VLOOKUP($D43,IMPORTRANGE(""1F5N2lheBqU_ssv2fEg7XSiyl0_Jtf24RQubw3IWp7fc"",""'LC-2 BOM'!C2:AF900""),Y$1,FALSE)"),"Solenoid Valve")</f>
        <v>Solenoid Valve</v>
      </c>
      <c r="AB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C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D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E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F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G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H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I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J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K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L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M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N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O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P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Q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R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S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T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U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V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W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X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Y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Z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BA287" t="str">
        <f ca="1">IFERROR(__xludf.DUMMYFUNCTION("VLOOKUP($D43,IMPORTRANGE(""1F5N2lheBqU_ssv2fEg7XSiyl0_Jtf24RQubw3IWp7fc"",""'LC-2 BOM'!C2:AF1000""),AB$1,FALSE)"),"WFF LC-2 Methane (CH4) - MP-107")</f>
        <v>WFF LC-2 Methane (CH4) - MP-107</v>
      </c>
    </row>
    <row r="288" spans="1:53" ht="13" x14ac:dyDescent="0.15">
      <c r="A288" t="str">
        <f t="shared" si="27"/>
        <v>IGN-CH4-DVL-B-282</v>
      </c>
      <c r="B288">
        <v>282</v>
      </c>
      <c r="C288" t="s">
        <v>702</v>
      </c>
      <c r="D288" t="s">
        <v>703</v>
      </c>
      <c r="E288" t="s">
        <v>500</v>
      </c>
      <c r="F288" t="s">
        <v>510</v>
      </c>
      <c r="G288" t="s">
        <v>65</v>
      </c>
      <c r="H288" t="s">
        <v>66</v>
      </c>
      <c r="I288" t="str">
        <f t="shared" si="28"/>
        <v>C1</v>
      </c>
      <c r="J288" t="str">
        <f>VLOOKUP(I288,'[1]REF - Interface Cards'!$F$2:$G$11,2,FALSE)</f>
        <v>CB1</v>
      </c>
      <c r="K288">
        <f t="shared" si="29"/>
        <v>2</v>
      </c>
      <c r="L288" t="s">
        <v>517</v>
      </c>
      <c r="M288">
        <v>21</v>
      </c>
      <c r="N288">
        <v>17</v>
      </c>
      <c r="O288" t="s">
        <v>211</v>
      </c>
      <c r="P288" t="s">
        <v>277</v>
      </c>
      <c r="Q288" t="s">
        <v>302</v>
      </c>
      <c r="R288" t="s">
        <v>69</v>
      </c>
      <c r="S288" t="s">
        <v>60</v>
      </c>
      <c r="V288" t="b">
        <v>0</v>
      </c>
      <c r="W288" t="str">
        <f t="shared" si="30"/>
        <v>DO2:17</v>
      </c>
      <c r="X288" t="str">
        <f ca="1">IFERROR(__xludf.DUMMYFUNCTION("VLOOKUP($D4,IMPORTRANGE(""1F5N2lheBqU_ssv2fEg7XSiyl0_Jtf24RQubw3IWp7fc"",""'LC-2 BOM'!C2:AF1000""),X$1,FALSE)"),"S13.2")</f>
        <v>S13.2</v>
      </c>
      <c r="Y288" t="str">
        <f ca="1">IFERROR(__xludf.DUMMYFUNCTION("VLOOKUP($D40,IMPORTRANGE(""1zGeY54V42y3h6ga3LEauokEcjIAfHuNXKCYKLfLWtMI"",""'LC-2 BOM'!C2:AF900""),Y$1,FALSE)"),"Solenoid Valve")</f>
        <v>Solenoid Valve</v>
      </c>
      <c r="Z288" t="str">
        <f ca="1">IFERROR(__xludf.DUMMYFUNCTION("VLOOKUP($D40,IMPORTRANGE(""1zGeY54V42y3h6ga3LEauokEcjIAfHuNXKCYKLfLWtMI"",""'LC-2 BOM'!C2:AF900""),Y$1,FALSE)"),"Solenoid Valve")</f>
        <v>Solenoid Valve</v>
      </c>
      <c r="AA288" t="str">
        <f ca="1">IFERROR(__xludf.DUMMYFUNCTION("VLOOKUP($D40,IMPORTRANGE(""1zGeY54V42y3h6ga3LEauokEcjIAfHuNXKCYKLfLWtMI"",""'LC-2 BOM'!C2:AF900""),Y$1,FALSE)"),"Solenoid Valve")</f>
        <v>Solenoid Valve</v>
      </c>
      <c r="AB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C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D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E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F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G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H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I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J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K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L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M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N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O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P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Q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R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S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T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U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V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W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X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Y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Z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BA288" t="str">
        <f ca="1">IFERROR(__xludf.DUMMYFUNCTION("VLOOKUP($D40,IMPORTRANGE(""1F5N2lheBqU_ssv2fEg7XSiyl0_Jtf24RQubw3IWp7fc"",""'LC-2 BOM'!C2:AF1000""),AB$1,FALSE)"),"WFF LC-2 Methane (CH4) - MP-107")</f>
        <v>WFF LC-2 Methane (CH4) - MP-107</v>
      </c>
    </row>
    <row r="289" spans="1:53" ht="13" x14ac:dyDescent="0.15">
      <c r="A289" t="str">
        <f t="shared" si="27"/>
        <v>IGN-CH4-DVL-B-283</v>
      </c>
      <c r="B289">
        <v>283</v>
      </c>
      <c r="C289" t="s">
        <v>704</v>
      </c>
      <c r="D289" t="s">
        <v>705</v>
      </c>
      <c r="E289" t="s">
        <v>500</v>
      </c>
      <c r="F289" t="s">
        <v>510</v>
      </c>
      <c r="G289" t="s">
        <v>65</v>
      </c>
      <c r="H289" t="s">
        <v>66</v>
      </c>
      <c r="I289" t="str">
        <f t="shared" si="28"/>
        <v>C1</v>
      </c>
      <c r="J289" t="str">
        <f>VLOOKUP(I289,'[1]REF - Interface Cards'!$F$2:$G$11,2,FALSE)</f>
        <v>CB1</v>
      </c>
      <c r="K289">
        <f t="shared" si="29"/>
        <v>2</v>
      </c>
      <c r="L289" t="s">
        <v>517</v>
      </c>
      <c r="M289">
        <v>22</v>
      </c>
      <c r="N289">
        <v>18</v>
      </c>
      <c r="O289" t="s">
        <v>211</v>
      </c>
      <c r="P289" t="s">
        <v>422</v>
      </c>
      <c r="Q289" t="s">
        <v>423</v>
      </c>
      <c r="R289" t="s">
        <v>69</v>
      </c>
      <c r="S289" t="s">
        <v>60</v>
      </c>
      <c r="V289" t="b">
        <v>0</v>
      </c>
      <c r="W289" t="str">
        <f t="shared" si="30"/>
        <v>DO2:18</v>
      </c>
      <c r="X289" t="str">
        <f ca="1">IFERROR(__xludf.DUMMYFUNCTION("VLOOKUP($D4,IMPORTRANGE(""1F5N2lheBqU_ssv2fEg7XSiyl0_Jtf24RQubw3IWp7fc"",""'LC-2 BOM'!C2:AF1000""),X$1,FALSE)"),"S13.2")</f>
        <v>S13.2</v>
      </c>
      <c r="Y289" t="str">
        <f ca="1">IFERROR(__xludf.DUMMYFUNCTION("VLOOKUP($D41,IMPORTRANGE(""1zGeY54V42y3h6ga3LEauokEcjIAfHuNXKCYKLfLWtMI"",""'LC-2 BOM'!C2:AF900""),Y$1,FALSE)"),"Solenoid Valve")</f>
        <v>Solenoid Valve</v>
      </c>
      <c r="Z289" t="str">
        <f ca="1">IFERROR(__xludf.DUMMYFUNCTION("VLOOKUP($D41,IMPORTRANGE(""1zGeY54V42y3h6ga3LEauokEcjIAfHuNXKCYKLfLWtMI"",""'LC-2 BOM'!C2:AF900""),Y$1,FALSE)"),"Solenoid Valve")</f>
        <v>Solenoid Valve</v>
      </c>
      <c r="AA289" t="str">
        <f ca="1">IFERROR(__xludf.DUMMYFUNCTION("VLOOKUP($D41,IMPORTRANGE(""1zGeY54V42y3h6ga3LEauokEcjIAfHuNXKCYKLfLWtMI"",""'LC-2 BOM'!C2:AF900""),Y$1,FALSE)"),"Solenoid Valve")</f>
        <v>Solenoid Valve</v>
      </c>
      <c r="AB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C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D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E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F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G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H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I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J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K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L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M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N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O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P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Q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R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S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T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U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V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W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X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Y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Z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BA289" t="str">
        <f ca="1">IFERROR(__xludf.DUMMYFUNCTION("VLOOKUP($D41,IMPORTRANGE(""1F5N2lheBqU_ssv2fEg7XSiyl0_Jtf24RQubw3IWp7fc"",""'LC-2 BOM'!C2:AF1000""),AB$1,FALSE)"),"WFF LC-2 Methane (CH4) - MP-107")</f>
        <v>WFF LC-2 Methane (CH4) - MP-107</v>
      </c>
    </row>
    <row r="290" spans="1:53" ht="13" x14ac:dyDescent="0.15">
      <c r="A290" t="str">
        <f t="shared" si="27"/>
        <v>IGN-CH4-DVL-B-284</v>
      </c>
      <c r="B290">
        <v>284</v>
      </c>
      <c r="C290" t="s">
        <v>706</v>
      </c>
      <c r="D290" t="s">
        <v>707</v>
      </c>
      <c r="E290" t="s">
        <v>500</v>
      </c>
      <c r="F290" t="s">
        <v>510</v>
      </c>
      <c r="G290" t="s">
        <v>65</v>
      </c>
      <c r="H290" t="s">
        <v>66</v>
      </c>
      <c r="I290" t="str">
        <f t="shared" si="28"/>
        <v>C1</v>
      </c>
      <c r="J290" t="str">
        <f>VLOOKUP(I290,'[1]REF - Interface Cards'!$F$2:$G$11,2,FALSE)</f>
        <v>CB1</v>
      </c>
      <c r="K290">
        <f t="shared" si="29"/>
        <v>2</v>
      </c>
      <c r="L290" t="s">
        <v>517</v>
      </c>
      <c r="M290">
        <v>23</v>
      </c>
      <c r="N290">
        <v>19</v>
      </c>
      <c r="O290" t="s">
        <v>211</v>
      </c>
      <c r="P290" t="s">
        <v>422</v>
      </c>
      <c r="Q290" t="s">
        <v>302</v>
      </c>
      <c r="R290" t="s">
        <v>69</v>
      </c>
      <c r="S290" t="s">
        <v>60</v>
      </c>
      <c r="V290" t="b">
        <v>0</v>
      </c>
      <c r="W290" t="str">
        <f t="shared" si="30"/>
        <v>DO2:19</v>
      </c>
      <c r="X290" t="str">
        <f ca="1">IFERROR(__xludf.DUMMYFUNCTION("VLOOKUP($D4,IMPORTRANGE(""1F5N2lheBqU_ssv2fEg7XSiyl0_Jtf24RQubw3IWp7fc"",""'LC-2 BOM'!C2:AF1000""),X$1,FALSE)"),"S13.2")</f>
        <v>S13.2</v>
      </c>
      <c r="Y290" t="str">
        <f ca="1">IFERROR(__xludf.DUMMYFUNCTION("VLOOKUP($D42,IMPORTRANGE(""1F5N2lheBqU_ssv2fEg7XSiyl0_Jtf24RQubw3IWp7fc"",""'LC-2 BOM'!C2:AF900""),Y$1,FALSE)"),"Ball Valve, Discrete")</f>
        <v>Ball Valve, Discrete</v>
      </c>
      <c r="Z290" t="str">
        <f ca="1">IFERROR(__xludf.DUMMYFUNCTION("VLOOKUP($D42,IMPORTRANGE(""1F5N2lheBqU_ssv2fEg7XSiyl0_Jtf24RQubw3IWp7fc"",""'LC-2 BOM'!C2:AF900""),Y$1,FALSE)"),"Ball Valve, Discrete")</f>
        <v>Ball Valve, Discrete</v>
      </c>
      <c r="AA290" t="str">
        <f ca="1">IFERROR(__xludf.DUMMYFUNCTION("VLOOKUP($D42,IMPORTRANGE(""1F5N2lheBqU_ssv2fEg7XSiyl0_Jtf24RQubw3IWp7fc"",""'LC-2 BOM'!C2:AF900""),Y$1,FALSE)"),"Ball Valve, Discrete")</f>
        <v>Ball Valve, Discrete</v>
      </c>
      <c r="AB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C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D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E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F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G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H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I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J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K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L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M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N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O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P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Q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R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S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T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U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V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W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X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Y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Z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BA290" t="str">
        <f ca="1">IFERROR(__xludf.DUMMYFUNCTION("VLOOKUP($D42,IMPORTRANGE(""1F5N2lheBqU_ssv2fEg7XSiyl0_Jtf24RQubw3IWp7fc"",""'LC-2 BOM'!C2:AF1000""),AB$1,FALSE)"),"WFF LC-2 Methane (CH4) - MP-107")</f>
        <v>WFF LC-2 Methane (CH4) - MP-107</v>
      </c>
    </row>
    <row r="291" spans="1:53" ht="13" x14ac:dyDescent="0.15">
      <c r="A291" t="str">
        <f t="shared" si="27"/>
        <v>IGN-CH4-PXS-PxO-542</v>
      </c>
      <c r="B291">
        <v>542</v>
      </c>
      <c r="C291" t="s">
        <v>708</v>
      </c>
      <c r="D291" t="s">
        <v>709</v>
      </c>
      <c r="E291" t="s">
        <v>500</v>
      </c>
      <c r="F291" t="s">
        <v>510</v>
      </c>
      <c r="G291" t="s">
        <v>416</v>
      </c>
      <c r="H291" t="s">
        <v>53</v>
      </c>
      <c r="I291" t="str">
        <f t="shared" si="28"/>
        <v>N2</v>
      </c>
      <c r="J291" t="str">
        <f>VLOOKUP(I291,'[1]REF - Interface Cards'!$F$2:$G$11,2,FALSE)</f>
        <v>CB3</v>
      </c>
      <c r="K291">
        <f t="shared" si="29"/>
        <v>1</v>
      </c>
      <c r="L291" t="s">
        <v>460</v>
      </c>
      <c r="N291">
        <v>21</v>
      </c>
      <c r="O291" t="s">
        <v>277</v>
      </c>
      <c r="P291" t="s">
        <v>422</v>
      </c>
      <c r="Q291" t="s">
        <v>302</v>
      </c>
      <c r="R291" t="s">
        <v>59</v>
      </c>
      <c r="S291" t="s">
        <v>60</v>
      </c>
      <c r="V291" t="b">
        <v>0</v>
      </c>
      <c r="W291" t="str">
        <f t="shared" si="30"/>
        <v>DI2:21</v>
      </c>
      <c r="X291" t="str">
        <f ca="1">IFERROR(__xludf.DUMMYFUNCTION("VLOOKUP($D119,IMPORTRANGE(""1F5N2lheBqU_ssv2fEg7XSiyl0_Jtf24RQubw3IWp7fc"",""'LC-2 BOM'!C2:AF1000""),X$1,FALSE)"),"05C360")</f>
        <v>05C360</v>
      </c>
      <c r="Y291" t="str">
        <f ca="1">IFERROR(__xludf.DUMMYFUNCTION("VLOOKUP($D416,IMPORTRANGE(""1zGeY54V42y3h6ga3LEauokEcjIAfHuNXKCYKLfLWtMI"",""'LC-2 BOM'!C2:AF900""),Y$1,FALSE)"),"Controller")</f>
        <v>Controller</v>
      </c>
      <c r="Z291" t="str">
        <f ca="1">IFERROR(__xludf.DUMMYFUNCTION("VLOOKUP($D416,IMPORTRANGE(""1zGeY54V42y3h6ga3LEauokEcjIAfHuNXKCYKLfLWtMI"",""'LC-2 BOM'!C2:AF900""),Y$1,FALSE)"),"Controller")</f>
        <v>Controller</v>
      </c>
      <c r="AA291" t="str">
        <f ca="1">IFERROR(__xludf.DUMMYFUNCTION("VLOOKUP($D416,IMPORTRANGE(""1zGeY54V42y3h6ga3LEauokEcjIAfHuNXKCYKLfLWtMI"",""'LC-2 BOM'!C2:AF900""),Y$1,FALSE)"),"Controller")</f>
        <v>Controller</v>
      </c>
      <c r="AB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C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D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E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F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G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H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I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J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K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L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M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N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O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P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Q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R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S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T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U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V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W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X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Y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Z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BA291" t="str">
        <f ca="1">IFERROR(__xludf.DUMMYFUNCTION("VLOOKUP($D416,IMPORTRANGE(""1F5N2lheBqU_ssv2fEg7XSiyl0_Jtf24RQubw3IWp7fc"",""'LC-2 BOM'!C2:AF1000""),AB$1,FALSE)"),"WFF LC-2 Methane (CH4) - MP-107")</f>
        <v>WFF LC-2 Methane (CH4) - MP-107</v>
      </c>
    </row>
    <row r="292" spans="1:53" ht="13" x14ac:dyDescent="0.15">
      <c r="A292" t="str">
        <f t="shared" si="27"/>
        <v>IGN-CH4-PXS-PxC-543</v>
      </c>
      <c r="B292">
        <v>543</v>
      </c>
      <c r="C292" t="s">
        <v>710</v>
      </c>
      <c r="D292" t="s">
        <v>709</v>
      </c>
      <c r="E292" t="s">
        <v>500</v>
      </c>
      <c r="F292" t="s">
        <v>510</v>
      </c>
      <c r="G292" t="s">
        <v>416</v>
      </c>
      <c r="H292" t="s">
        <v>53</v>
      </c>
      <c r="I292" t="str">
        <f t="shared" si="28"/>
        <v>N2</v>
      </c>
      <c r="J292" t="str">
        <f>VLOOKUP(I292,'[1]REF - Interface Cards'!$F$2:$G$11,2,FALSE)</f>
        <v>CB3</v>
      </c>
      <c r="K292">
        <f t="shared" si="29"/>
        <v>1</v>
      </c>
      <c r="L292" t="s">
        <v>460</v>
      </c>
      <c r="N292">
        <v>22</v>
      </c>
      <c r="O292" t="s">
        <v>277</v>
      </c>
      <c r="P292" t="s">
        <v>422</v>
      </c>
      <c r="Q292" t="s">
        <v>302</v>
      </c>
      <c r="R292" t="s">
        <v>63</v>
      </c>
      <c r="S292" t="s">
        <v>60</v>
      </c>
      <c r="V292" t="b">
        <v>0</v>
      </c>
      <c r="W292" t="str">
        <f t="shared" si="30"/>
        <v>DI2:22</v>
      </c>
      <c r="X292" t="str">
        <f ca="1">IFERROR(__xludf.DUMMYFUNCTION("VLOOKUP($D119,IMPORTRANGE(""1F5N2lheBqU_ssv2fEg7XSiyl0_Jtf24RQubw3IWp7fc"",""'LC-2 BOM'!C2:AF1000""),X$1,FALSE)"),"05C360")</f>
        <v>05C360</v>
      </c>
      <c r="Y292" t="str">
        <f ca="1">IFERROR(__xludf.DUMMYFUNCTION("VLOOKUP($D417,IMPORTRANGE(""1zGeY54V42y3h6ga3LEauokEcjIAfHuNXKCYKLfLWtMI"",""'LC-2 BOM'!C2:AF900""),Y$1,FALSE)"),"Controller")</f>
        <v>Controller</v>
      </c>
      <c r="Z292" t="str">
        <f ca="1">IFERROR(__xludf.DUMMYFUNCTION("VLOOKUP($D417,IMPORTRANGE(""1zGeY54V42y3h6ga3LEauokEcjIAfHuNXKCYKLfLWtMI"",""'LC-2 BOM'!C2:AF900""),Y$1,FALSE)"),"Controller")</f>
        <v>Controller</v>
      </c>
      <c r="AA292" t="str">
        <f ca="1">IFERROR(__xludf.DUMMYFUNCTION("VLOOKUP($D417,IMPORTRANGE(""1zGeY54V42y3h6ga3LEauokEcjIAfHuNXKCYKLfLWtMI"",""'LC-2 BOM'!C2:AF900""),Y$1,FALSE)"),"Controller")</f>
        <v>Controller</v>
      </c>
      <c r="AB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C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D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E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F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G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H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I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J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K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L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M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N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O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P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Q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R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S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T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U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V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W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X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Y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Z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BA292" t="str">
        <f ca="1">IFERROR(__xludf.DUMMYFUNCTION("VLOOKUP($D417,IMPORTRANGE(""1F5N2lheBqU_ssv2fEg7XSiyl0_Jtf24RQubw3IWp7fc"",""'LC-2 BOM'!C2:AF1000""),AB$1,FALSE)"),"WFF LC-2 Methane (CH4) - MP-107")</f>
        <v>WFF LC-2 Methane (CH4) - MP-107</v>
      </c>
    </row>
    <row r="293" spans="1:53" ht="13" x14ac:dyDescent="0.15">
      <c r="A293" t="str">
        <f t="shared" si="27"/>
        <v>IGN-CH4-EV-B-523</v>
      </c>
      <c r="B293">
        <v>523</v>
      </c>
      <c r="C293" t="s">
        <v>711</v>
      </c>
      <c r="D293" t="s">
        <v>712</v>
      </c>
      <c r="E293" t="s">
        <v>500</v>
      </c>
      <c r="F293" t="s">
        <v>510</v>
      </c>
      <c r="G293" t="s">
        <v>524</v>
      </c>
      <c r="H293" t="s">
        <v>66</v>
      </c>
      <c r="I293" t="str">
        <f t="shared" si="28"/>
        <v>C1</v>
      </c>
      <c r="J293" t="str">
        <f>VLOOKUP(I293,'[1]REF - Interface Cards'!$F$2:$G$11,2,FALSE)</f>
        <v>CB1</v>
      </c>
      <c r="K293">
        <f t="shared" si="29"/>
        <v>3</v>
      </c>
      <c r="L293" t="s">
        <v>201</v>
      </c>
      <c r="M293">
        <v>32</v>
      </c>
      <c r="N293">
        <v>26</v>
      </c>
      <c r="O293" t="s">
        <v>211</v>
      </c>
      <c r="P293" t="s">
        <v>277</v>
      </c>
      <c r="Q293" t="s">
        <v>302</v>
      </c>
      <c r="R293" t="s">
        <v>69</v>
      </c>
      <c r="V293" t="b">
        <v>0</v>
      </c>
      <c r="W293" t="str">
        <f t="shared" si="30"/>
        <v>DO3:26</v>
      </c>
      <c r="X293" t="str">
        <f ca="1">IFERROR(__xludf.DUMMYFUNCTION("VLOOKUP($D4,IMPORTRANGE(""1F5N2lheBqU_ssv2fEg7XSiyl0_Jtf24RQubw3IWp7fc"",""'LC-2 BOM'!C2:AF1000""),X$1,FALSE)"),"S13.2")</f>
        <v>S13.2</v>
      </c>
      <c r="Y293" t="str">
        <f ca="1">IFERROR(__xludf.DUMMYFUNCTION("VLOOKUP($D74,IMPORTRANGE(""1zGeY54V42y3h6ga3LEauokEcjIAfHuNXKCYKLfLWtMI"",""'LC-2 BOM'!C2:AF900""),Y$1,FALSE)"),"Solenoid Valve")</f>
        <v>Solenoid Valve</v>
      </c>
      <c r="Z293" t="str">
        <f ca="1">IFERROR(__xludf.DUMMYFUNCTION("VLOOKUP($D74,IMPORTRANGE(""1zGeY54V42y3h6ga3LEauokEcjIAfHuNXKCYKLfLWtMI"",""'LC-2 BOM'!C2:AF900""),Y$1,FALSE)"),"Solenoid Valve")</f>
        <v>Solenoid Valve</v>
      </c>
      <c r="AA293" t="str">
        <f ca="1">IFERROR(__xludf.DUMMYFUNCTION("VLOOKUP($D74,IMPORTRANGE(""1zGeY54V42y3h6ga3LEauokEcjIAfHuNXKCYKLfLWtMI"",""'LC-2 BOM'!C2:AF900""),Y$1,FALSE)"),"Solenoid Valve")</f>
        <v>Solenoid Valve</v>
      </c>
      <c r="AB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C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D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E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F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G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H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I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J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K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L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M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N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O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P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Q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R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S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T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U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V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W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X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Y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Z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BA293" t="str">
        <f ca="1">IFERROR(__xludf.DUMMYFUNCTION("VLOOKUP($D74,IMPORTRANGE(""1F5N2lheBqU_ssv2fEg7XSiyl0_Jtf24RQubw3IWp7fc"",""'LC-2 BOM'!C2:AF1000""),AB$1,FALSE)"),"WFF LC-2 Methane (CH4) - MP-107")</f>
        <v>WFF LC-2 Methane (CH4) - MP-107</v>
      </c>
    </row>
    <row r="294" spans="1:53" ht="13" x14ac:dyDescent="0.15">
      <c r="A294" t="str">
        <f t="shared" si="27"/>
        <v>IGN-CH4-PRS-Ps-272</v>
      </c>
      <c r="B294">
        <v>272</v>
      </c>
      <c r="C294" t="s">
        <v>713</v>
      </c>
      <c r="D294" t="s">
        <v>714</v>
      </c>
      <c r="E294" t="s">
        <v>500</v>
      </c>
      <c r="F294" t="s">
        <v>510</v>
      </c>
      <c r="G294" t="s">
        <v>141</v>
      </c>
      <c r="H294" t="s">
        <v>111</v>
      </c>
      <c r="I294" t="str">
        <f t="shared" si="28"/>
        <v>N1</v>
      </c>
      <c r="J294" t="str">
        <f>VLOOKUP(I294,'[1]REF - Interface Cards'!$F$2:$G$11,2,FALSE)</f>
        <v>CB2</v>
      </c>
      <c r="K294">
        <f t="shared" si="29"/>
        <v>2</v>
      </c>
      <c r="L294" t="s">
        <v>399</v>
      </c>
      <c r="M294">
        <v>3</v>
      </c>
      <c r="N294" t="s">
        <v>72</v>
      </c>
      <c r="O294" t="s">
        <v>211</v>
      </c>
      <c r="P294" t="s">
        <v>422</v>
      </c>
      <c r="Q294" t="s">
        <v>423</v>
      </c>
      <c r="R294" t="s">
        <v>142</v>
      </c>
      <c r="S294" t="s">
        <v>309</v>
      </c>
      <c r="V294" t="b">
        <v>0</v>
      </c>
      <c r="W294" t="str">
        <f t="shared" si="30"/>
        <v>AI1:02</v>
      </c>
      <c r="X294" t="str">
        <f ca="1">IFERROR(__xludf.DUMMYFUNCTION("VLOOKUP($D119,IMPORTRANGE(""1F5N2lheBqU_ssv2fEg7XSiyl0_Jtf24RQubw3IWp7fc"",""'LC-2 BOM'!C2:AF1000""),X$1,FALSE)"),"05C360")</f>
        <v>05C360</v>
      </c>
      <c r="Y294" t="str">
        <f ca="1">IFERROR(__xludf.DUMMYFUNCTION("VLOOKUP($D359,IMPORTRANGE(""1F5N2lheBqU_ssv2fEg7XSiyl0_Jtf24RQubw3IWp7fc"",""'LC-2 BOM'!C2:AF900""),Y$1,FALSE)"),"Pressure Transducer")</f>
        <v>Pressure Transducer</v>
      </c>
      <c r="Z294" t="str">
        <f ca="1">IFERROR(__xludf.DUMMYFUNCTION("VLOOKUP($D359,IMPORTRANGE(""1F5N2lheBqU_ssv2fEg7XSiyl0_Jtf24RQubw3IWp7fc"",""'LC-2 BOM'!C2:AF900""),Y$1,FALSE)"),"Pressure Transducer")</f>
        <v>Pressure Transducer</v>
      </c>
      <c r="AA294" t="str">
        <f ca="1">IFERROR(__xludf.DUMMYFUNCTION("VLOOKUP($D359,IMPORTRANGE(""1F5N2lheBqU_ssv2fEg7XSiyl0_Jtf24RQubw3IWp7fc"",""'LC-2 BOM'!C2:AF900""),Y$1,FALSE)"),"Pressure Transducer")</f>
        <v>Pressure Transducer</v>
      </c>
      <c r="AB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C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D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E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F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G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H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I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J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K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L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M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N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O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P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Q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R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S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T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U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V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W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X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Y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Z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BA294" t="str">
        <f ca="1">IFERROR(__xludf.DUMMYFUNCTION("VLOOKUP($D359,IMPORTRANGE(""1F5N2lheBqU_ssv2fEg7XSiyl0_Jtf24RQubw3IWp7fc"",""'LC-2 BOM'!C2:AF1000""),AB$1,FALSE)"),"WFF LC-2 Methane (CH4) - MP-107")</f>
        <v>WFF LC-2 Methane (CH4) - MP-107</v>
      </c>
    </row>
    <row r="295" spans="1:53" ht="13" x14ac:dyDescent="0.15">
      <c r="A295" t="str">
        <f t="shared" si="27"/>
        <v>IGN-CH4-PRS-Ps-274</v>
      </c>
      <c r="B295">
        <v>274</v>
      </c>
      <c r="C295" t="s">
        <v>715</v>
      </c>
      <c r="D295" t="s">
        <v>716</v>
      </c>
      <c r="E295" t="s">
        <v>500</v>
      </c>
      <c r="F295" t="s">
        <v>510</v>
      </c>
      <c r="G295" t="s">
        <v>141</v>
      </c>
      <c r="H295" t="s">
        <v>111</v>
      </c>
      <c r="I295" t="str">
        <f t="shared" si="28"/>
        <v>N1</v>
      </c>
      <c r="J295" t="str">
        <f>VLOOKUP(I295,'[1]REF - Interface Cards'!$F$2:$G$11,2,FALSE)</f>
        <v>CB2</v>
      </c>
      <c r="K295">
        <f t="shared" si="29"/>
        <v>2</v>
      </c>
      <c r="L295" t="s">
        <v>399</v>
      </c>
      <c r="M295">
        <v>4</v>
      </c>
      <c r="N295" t="s">
        <v>77</v>
      </c>
      <c r="O295" t="s">
        <v>211</v>
      </c>
      <c r="P295" t="s">
        <v>422</v>
      </c>
      <c r="Q295" t="s">
        <v>423</v>
      </c>
      <c r="R295" t="s">
        <v>142</v>
      </c>
      <c r="S295" t="s">
        <v>309</v>
      </c>
      <c r="V295" t="b">
        <v>0</v>
      </c>
      <c r="W295" t="str">
        <f t="shared" si="30"/>
        <v>AI1:03</v>
      </c>
      <c r="X295" t="str">
        <f ca="1">IFERROR(__xludf.DUMMYFUNCTION("VLOOKUP($D119,IMPORTRANGE(""1F5N2lheBqU_ssv2fEg7XSiyl0_Jtf24RQubw3IWp7fc"",""'LC-2 BOM'!C2:AF1000""),X$1,FALSE)"),"05C360")</f>
        <v>05C360</v>
      </c>
      <c r="Y295" t="str">
        <f ca="1">IFERROR(__xludf.DUMMYFUNCTION("VLOOKUP($D360,IMPORTRANGE(""1F5N2lheBqU_ssv2fEg7XSiyl0_Jtf24RQubw3IWp7fc"",""'LC-2 BOM'!C2:AF900""),Y$1,FALSE)"),"Pressure Transducer")</f>
        <v>Pressure Transducer</v>
      </c>
      <c r="Z295" t="str">
        <f ca="1">IFERROR(__xludf.DUMMYFUNCTION("VLOOKUP($D360,IMPORTRANGE(""1F5N2lheBqU_ssv2fEg7XSiyl0_Jtf24RQubw3IWp7fc"",""'LC-2 BOM'!C2:AF900""),Y$1,FALSE)"),"Pressure Transducer")</f>
        <v>Pressure Transducer</v>
      </c>
      <c r="AA295" t="str">
        <f ca="1">IFERROR(__xludf.DUMMYFUNCTION("VLOOKUP($D360,IMPORTRANGE(""1F5N2lheBqU_ssv2fEg7XSiyl0_Jtf24RQubw3IWp7fc"",""'LC-2 BOM'!C2:AF900""),Y$1,FALSE)"),"Pressure Transducer")</f>
        <v>Pressure Transducer</v>
      </c>
      <c r="AB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C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D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E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F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G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H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I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J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K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L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M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N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O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P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Q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R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S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T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U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V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W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X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Y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Z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BA295" t="str">
        <f ca="1">IFERROR(__xludf.DUMMYFUNCTION("VLOOKUP($D360,IMPORTRANGE(""1F5N2lheBqU_ssv2fEg7XSiyl0_Jtf24RQubw3IWp7fc"",""'LC-2 BOM'!C2:AF1000""),AB$1,FALSE)"),"WFF LC-2 Methane (CH4) - MP-107")</f>
        <v>WFF LC-2 Methane (CH4) - MP-107</v>
      </c>
    </row>
    <row r="296" spans="1:53" ht="13" x14ac:dyDescent="0.15">
      <c r="A296" t="str">
        <f t="shared" si="27"/>
        <v>IGN-CH4-PRS-Ps-271</v>
      </c>
      <c r="B296">
        <v>271</v>
      </c>
      <c r="C296" t="s">
        <v>717</v>
      </c>
      <c r="D296" t="s">
        <v>718</v>
      </c>
      <c r="E296" t="s">
        <v>500</v>
      </c>
      <c r="F296" t="s">
        <v>510</v>
      </c>
      <c r="G296" t="s">
        <v>141</v>
      </c>
      <c r="H296" t="s">
        <v>111</v>
      </c>
      <c r="I296" t="str">
        <f t="shared" si="28"/>
        <v>N2</v>
      </c>
      <c r="J296" t="str">
        <f>VLOOKUP(I296,'[1]REF - Interface Cards'!$F$2:$G$11,2,FALSE)</f>
        <v>CB3</v>
      </c>
      <c r="K296">
        <f t="shared" si="29"/>
        <v>3</v>
      </c>
      <c r="L296" t="s">
        <v>279</v>
      </c>
      <c r="M296">
        <v>2</v>
      </c>
      <c r="N296" t="s">
        <v>68</v>
      </c>
      <c r="O296" t="s">
        <v>277</v>
      </c>
      <c r="P296" t="s">
        <v>277</v>
      </c>
      <c r="Q296" t="s">
        <v>302</v>
      </c>
      <c r="R296" t="s">
        <v>142</v>
      </c>
      <c r="S296" t="s">
        <v>309</v>
      </c>
      <c r="V296" t="b">
        <v>0</v>
      </c>
      <c r="W296" t="str">
        <f t="shared" si="30"/>
        <v>AI4:01</v>
      </c>
      <c r="X296" t="str">
        <f ca="1">IFERROR(__xludf.DUMMYFUNCTION("VLOOKUP($D119,IMPORTRANGE(""1F5N2lheBqU_ssv2fEg7XSiyl0_Jtf24RQubw3IWp7fc"",""'LC-2 BOM'!C2:AF1000""),X$1,FALSE)"),"05C360")</f>
        <v>05C360</v>
      </c>
      <c r="Y296" t="str">
        <f ca="1">IFERROR(__xludf.DUMMYFUNCTION("VLOOKUP($D458,IMPORTRANGE(""1F5N2lheBqU_ssv2fEg7XSiyl0_Jtf24RQubw3IWp7fc"",""'LC-2 BOM'!C2:AF900""),Y$1,FALSE)"),"Pressure Transducer")</f>
        <v>Pressure Transducer</v>
      </c>
      <c r="Z296" t="str">
        <f ca="1">IFERROR(__xludf.DUMMYFUNCTION("VLOOKUP($D458,IMPORTRANGE(""1F5N2lheBqU_ssv2fEg7XSiyl0_Jtf24RQubw3IWp7fc"",""'LC-2 BOM'!C2:AF900""),Y$1,FALSE)"),"Pressure Transducer")</f>
        <v>Pressure Transducer</v>
      </c>
      <c r="AA296" t="str">
        <f ca="1">IFERROR(__xludf.DUMMYFUNCTION("VLOOKUP($D458,IMPORTRANGE(""1F5N2lheBqU_ssv2fEg7XSiyl0_Jtf24RQubw3IWp7fc"",""'LC-2 BOM'!C2:AF900""),Y$1,FALSE)"),"Pressure Transducer")</f>
        <v>Pressure Transducer</v>
      </c>
      <c r="AB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C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D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E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F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G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H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I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J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K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L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M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N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O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P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Q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R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S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T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U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V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W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X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Y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Z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BA296" t="str">
        <f ca="1">IFERROR(__xludf.DUMMYFUNCTION("VLOOKUP($D458,IMPORTRANGE(""1F5N2lheBqU_ssv2fEg7XSiyl0_Jtf24RQubw3IWp7fc"",""'LC-2 BOM'!C2:AF1000""),AB$1,FALSE)"),"WFF LC-2 Methane (CH4) - MP-107")</f>
        <v>WFF LC-2 Methane (CH4) - MP-107</v>
      </c>
    </row>
    <row r="297" spans="1:53" ht="13" x14ac:dyDescent="0.15">
      <c r="A297" t="str">
        <f t="shared" si="27"/>
        <v>IGN-CH4-PRS-Ps-527</v>
      </c>
      <c r="B297">
        <v>527</v>
      </c>
      <c r="C297" t="s">
        <v>719</v>
      </c>
      <c r="D297" t="s">
        <v>720</v>
      </c>
      <c r="E297" t="s">
        <v>500</v>
      </c>
      <c r="F297" t="s">
        <v>510</v>
      </c>
      <c r="G297" t="s">
        <v>141</v>
      </c>
      <c r="H297" t="s">
        <v>111</v>
      </c>
      <c r="I297" t="str">
        <f t="shared" si="28"/>
        <v>N2</v>
      </c>
      <c r="J297" t="str">
        <f>VLOOKUP(I297,'[1]REF - Interface Cards'!$F$2:$G$11,2,FALSE)</f>
        <v>CB3</v>
      </c>
      <c r="K297">
        <f t="shared" si="29"/>
        <v>5</v>
      </c>
      <c r="L297" t="s">
        <v>474</v>
      </c>
      <c r="M297">
        <v>7</v>
      </c>
      <c r="N297" t="s">
        <v>87</v>
      </c>
      <c r="O297" t="s">
        <v>277</v>
      </c>
      <c r="P297" t="s">
        <v>277</v>
      </c>
      <c r="Q297" t="s">
        <v>302</v>
      </c>
      <c r="R297" t="s">
        <v>142</v>
      </c>
      <c r="V297" t="b">
        <v>0</v>
      </c>
      <c r="W297" t="str">
        <f t="shared" si="30"/>
        <v>AI15:06</v>
      </c>
      <c r="X297" t="str">
        <f ca="1">IFERROR(__xludf.DUMMYFUNCTION("VLOOKUP($D475,IMPORTRANGE(""1F5N2lheBqU_ssv2fEg7XSiyl0_Jtf24RQubw3IWp7fc"",""'LC-2 BOM'!C2:AF1000""),X$1,FALSE)"),"04C706")</f>
        <v>04C706</v>
      </c>
      <c r="Y297" t="str">
        <f ca="1">IFERROR(__xludf.DUMMYFUNCTION("VLOOKUP($D481,IMPORTRANGE(""1zGeY54V42y3h6ga3LEauokEcjIAfHuNXKCYKLfLWtMI"",""'LC-2 BOM'!C2:AF900""),Y$1,FALSE)"),"Pressure Transducer")</f>
        <v>Pressure Transducer</v>
      </c>
      <c r="Z297" t="str">
        <f ca="1">IFERROR(__xludf.DUMMYFUNCTION("VLOOKUP($D481,IMPORTRANGE(""1zGeY54V42y3h6ga3LEauokEcjIAfHuNXKCYKLfLWtMI"",""'LC-2 BOM'!C2:AF900""),Y$1,FALSE)"),"Pressure Transducer")</f>
        <v>Pressure Transducer</v>
      </c>
      <c r="AA297" t="str">
        <f ca="1">IFERROR(__xludf.DUMMYFUNCTION("VLOOKUP($D481,IMPORTRANGE(""1zGeY54V42y3h6ga3LEauokEcjIAfHuNXKCYKLfLWtMI"",""'LC-2 BOM'!C2:AF900""),Y$1,FALSE)"),"Pressure Transducer")</f>
        <v>Pressure Transducer</v>
      </c>
      <c r="AB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C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D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E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F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G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H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I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J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K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L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M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N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O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P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Q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R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S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T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U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V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W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X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Y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Z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BA297" t="str">
        <f ca="1">IFERROR(__xludf.DUMMYFUNCTION("VLOOKUP($D481,IMPORTRANGE(""1F5N2lheBqU_ssv2fEg7XSiyl0_Jtf24RQubw3IWp7fc"",""'LC-2 BOM'!C2:AF1000""),AB$1,FALSE)"),"WFF LC-2 Methane (CH4) - MP-107")</f>
        <v>WFF LC-2 Methane (CH4) - MP-107</v>
      </c>
    </row>
    <row r="298" spans="1:53" ht="13" x14ac:dyDescent="0.15">
      <c r="A298" t="str">
        <f t="shared" si="27"/>
        <v>IGN-CH4-DVL-B-285</v>
      </c>
      <c r="B298">
        <v>285</v>
      </c>
      <c r="C298" t="s">
        <v>721</v>
      </c>
      <c r="D298" t="s">
        <v>722</v>
      </c>
      <c r="E298" t="s">
        <v>500</v>
      </c>
      <c r="F298" t="s">
        <v>510</v>
      </c>
      <c r="G298" t="s">
        <v>65</v>
      </c>
      <c r="H298" t="s">
        <v>66</v>
      </c>
      <c r="I298" t="e">
        <f t="shared" si="28"/>
        <v>#N/A</v>
      </c>
      <c r="J298" t="e">
        <f>VLOOKUP(I298,'[1]REF - Interface Cards'!$F$2:$G$11,2,FALSE)</f>
        <v>#N/A</v>
      </c>
      <c r="K298" t="e">
        <f t="shared" si="29"/>
        <v>#N/A</v>
      </c>
      <c r="O298" t="s">
        <v>211</v>
      </c>
      <c r="R298" t="s">
        <v>69</v>
      </c>
      <c r="S298" t="s">
        <v>60</v>
      </c>
      <c r="V298" t="b">
        <v>0</v>
      </c>
      <c r="W298" t="str">
        <f t="shared" si="30"/>
        <v>:</v>
      </c>
      <c r="X298" t="str">
        <f ca="1">IFERROR(__xludf.DUMMYFUNCTION("VLOOKUP($D475,IMPORTRANGE(""1F5N2lheBqU_ssv2fEg7XSiyl0_Jtf24RQubw3IWp7fc"",""'LC-2 BOM'!C2:AF1000""),X$1,FALSE)"),"04C706")</f>
        <v>04C706</v>
      </c>
      <c r="Y298" t="str">
        <f ca="1">IFERROR(__xludf.DUMMYFUNCTION("VLOOKUP($D712,IMPORTRANGE(""1F5N2lheBqU_ssv2fEg7XSiyl0_Jtf24RQubw3IWp7fc"",""'LC-2 BOM'!C2:AF900""),Y$1,FALSE)"),"#N/A")</f>
        <v>#N/A</v>
      </c>
      <c r="Z298" t="str">
        <f ca="1">IFERROR(__xludf.DUMMYFUNCTION("VLOOKUP($D712,IMPORTRANGE(""1F5N2lheBqU_ssv2fEg7XSiyl0_Jtf24RQubw3IWp7fc"",""'LC-2 BOM'!C2:AF900""),Y$1,FALSE)"),"#N/A")</f>
        <v>#N/A</v>
      </c>
      <c r="AA298" t="str">
        <f ca="1">IFERROR(__xludf.DUMMYFUNCTION("VLOOKUP($D712,IMPORTRANGE(""1F5N2lheBqU_ssv2fEg7XSiyl0_Jtf24RQubw3IWp7fc"",""'LC-2 BOM'!C2:AF900""),Y$1,FALSE)"),"#N/A")</f>
        <v>#N/A</v>
      </c>
      <c r="AB298" t="str">
        <f ca="1">IFERROR(__xludf.DUMMYFUNCTION("VLOOKUP($D712,IMPORTRANGE(""1F5N2lheBqU_ssv2fEg7XSiyl0_Jtf24RQubw3IWp7fc"",""'LC-2 BOM'!C2:AF1000""),AB$1,FALSE)"),"#N/A")</f>
        <v>#N/A</v>
      </c>
      <c r="AC298" t="str">
        <f ca="1">IFERROR(__xludf.DUMMYFUNCTION("VLOOKUP($D712,IMPORTRANGE(""1F5N2lheBqU_ssv2fEg7XSiyl0_Jtf24RQubw3IWp7fc"",""'LC-2 BOM'!C2:AF1000""),AB$1,FALSE)"),"#N/A")</f>
        <v>#N/A</v>
      </c>
      <c r="AD298" t="str">
        <f ca="1">IFERROR(__xludf.DUMMYFUNCTION("VLOOKUP($D712,IMPORTRANGE(""1F5N2lheBqU_ssv2fEg7XSiyl0_Jtf24RQubw3IWp7fc"",""'LC-2 BOM'!C2:AF1000""),AB$1,FALSE)"),"#N/A")</f>
        <v>#N/A</v>
      </c>
      <c r="AE298" t="str">
        <f ca="1">IFERROR(__xludf.DUMMYFUNCTION("VLOOKUP($D712,IMPORTRANGE(""1F5N2lheBqU_ssv2fEg7XSiyl0_Jtf24RQubw3IWp7fc"",""'LC-2 BOM'!C2:AF1000""),AB$1,FALSE)"),"#N/A")</f>
        <v>#N/A</v>
      </c>
      <c r="AF298" t="str">
        <f ca="1">IFERROR(__xludf.DUMMYFUNCTION("VLOOKUP($D712,IMPORTRANGE(""1F5N2lheBqU_ssv2fEg7XSiyl0_Jtf24RQubw3IWp7fc"",""'LC-2 BOM'!C2:AF1000""),AB$1,FALSE)"),"#N/A")</f>
        <v>#N/A</v>
      </c>
      <c r="AG298" t="str">
        <f ca="1">IFERROR(__xludf.DUMMYFUNCTION("VLOOKUP($D712,IMPORTRANGE(""1F5N2lheBqU_ssv2fEg7XSiyl0_Jtf24RQubw3IWp7fc"",""'LC-2 BOM'!C2:AF1000""),AB$1,FALSE)"),"#N/A")</f>
        <v>#N/A</v>
      </c>
      <c r="AH298" t="str">
        <f ca="1">IFERROR(__xludf.DUMMYFUNCTION("VLOOKUP($D712,IMPORTRANGE(""1F5N2lheBqU_ssv2fEg7XSiyl0_Jtf24RQubw3IWp7fc"",""'LC-2 BOM'!C2:AF1000""),AB$1,FALSE)"),"#N/A")</f>
        <v>#N/A</v>
      </c>
      <c r="AI298" t="str">
        <f ca="1">IFERROR(__xludf.DUMMYFUNCTION("VLOOKUP($D712,IMPORTRANGE(""1F5N2lheBqU_ssv2fEg7XSiyl0_Jtf24RQubw3IWp7fc"",""'LC-2 BOM'!C2:AF1000""),AB$1,FALSE)"),"#N/A")</f>
        <v>#N/A</v>
      </c>
      <c r="AJ298" t="str">
        <f ca="1">IFERROR(__xludf.DUMMYFUNCTION("VLOOKUP($D712,IMPORTRANGE(""1F5N2lheBqU_ssv2fEg7XSiyl0_Jtf24RQubw3IWp7fc"",""'LC-2 BOM'!C2:AF1000""),AB$1,FALSE)"),"#N/A")</f>
        <v>#N/A</v>
      </c>
      <c r="AK298" t="str">
        <f ca="1">IFERROR(__xludf.DUMMYFUNCTION("VLOOKUP($D712,IMPORTRANGE(""1F5N2lheBqU_ssv2fEg7XSiyl0_Jtf24RQubw3IWp7fc"",""'LC-2 BOM'!C2:AF1000""),AB$1,FALSE)"),"#N/A")</f>
        <v>#N/A</v>
      </c>
      <c r="AL298" t="str">
        <f ca="1">IFERROR(__xludf.DUMMYFUNCTION("VLOOKUP($D712,IMPORTRANGE(""1F5N2lheBqU_ssv2fEg7XSiyl0_Jtf24RQubw3IWp7fc"",""'LC-2 BOM'!C2:AF1000""),AB$1,FALSE)"),"#N/A")</f>
        <v>#N/A</v>
      </c>
      <c r="AM298" t="str">
        <f ca="1">IFERROR(__xludf.DUMMYFUNCTION("VLOOKUP($D712,IMPORTRANGE(""1F5N2lheBqU_ssv2fEg7XSiyl0_Jtf24RQubw3IWp7fc"",""'LC-2 BOM'!C2:AF1000""),AB$1,FALSE)"),"#N/A")</f>
        <v>#N/A</v>
      </c>
      <c r="AN298" t="str">
        <f ca="1">IFERROR(__xludf.DUMMYFUNCTION("VLOOKUP($D712,IMPORTRANGE(""1F5N2lheBqU_ssv2fEg7XSiyl0_Jtf24RQubw3IWp7fc"",""'LC-2 BOM'!C2:AF1000""),AB$1,FALSE)"),"#N/A")</f>
        <v>#N/A</v>
      </c>
      <c r="AO298" t="str">
        <f ca="1">IFERROR(__xludf.DUMMYFUNCTION("VLOOKUP($D712,IMPORTRANGE(""1F5N2lheBqU_ssv2fEg7XSiyl0_Jtf24RQubw3IWp7fc"",""'LC-2 BOM'!C2:AF1000""),AB$1,FALSE)"),"#N/A")</f>
        <v>#N/A</v>
      </c>
      <c r="AP298" t="str">
        <f ca="1">IFERROR(__xludf.DUMMYFUNCTION("VLOOKUP($D712,IMPORTRANGE(""1F5N2lheBqU_ssv2fEg7XSiyl0_Jtf24RQubw3IWp7fc"",""'LC-2 BOM'!C2:AF1000""),AB$1,FALSE)"),"#N/A")</f>
        <v>#N/A</v>
      </c>
      <c r="AQ298" t="str">
        <f ca="1">IFERROR(__xludf.DUMMYFUNCTION("VLOOKUP($D712,IMPORTRANGE(""1F5N2lheBqU_ssv2fEg7XSiyl0_Jtf24RQubw3IWp7fc"",""'LC-2 BOM'!C2:AF1000""),AB$1,FALSE)"),"#N/A")</f>
        <v>#N/A</v>
      </c>
      <c r="AR298" t="str">
        <f ca="1">IFERROR(__xludf.DUMMYFUNCTION("VLOOKUP($D712,IMPORTRANGE(""1F5N2lheBqU_ssv2fEg7XSiyl0_Jtf24RQubw3IWp7fc"",""'LC-2 BOM'!C2:AF1000""),AB$1,FALSE)"),"#N/A")</f>
        <v>#N/A</v>
      </c>
      <c r="AS298" t="str">
        <f ca="1">IFERROR(__xludf.DUMMYFUNCTION("VLOOKUP($D712,IMPORTRANGE(""1F5N2lheBqU_ssv2fEg7XSiyl0_Jtf24RQubw3IWp7fc"",""'LC-2 BOM'!C2:AF1000""),AB$1,FALSE)"),"#N/A")</f>
        <v>#N/A</v>
      </c>
      <c r="AT298" t="str">
        <f ca="1">IFERROR(__xludf.DUMMYFUNCTION("VLOOKUP($D712,IMPORTRANGE(""1F5N2lheBqU_ssv2fEg7XSiyl0_Jtf24RQubw3IWp7fc"",""'LC-2 BOM'!C2:AF1000""),AB$1,FALSE)"),"#N/A")</f>
        <v>#N/A</v>
      </c>
      <c r="AU298" t="str">
        <f ca="1">IFERROR(__xludf.DUMMYFUNCTION("VLOOKUP($D712,IMPORTRANGE(""1F5N2lheBqU_ssv2fEg7XSiyl0_Jtf24RQubw3IWp7fc"",""'LC-2 BOM'!C2:AF1000""),AB$1,FALSE)"),"#N/A")</f>
        <v>#N/A</v>
      </c>
      <c r="AV298" t="str">
        <f ca="1">IFERROR(__xludf.DUMMYFUNCTION("VLOOKUP($D712,IMPORTRANGE(""1F5N2lheBqU_ssv2fEg7XSiyl0_Jtf24RQubw3IWp7fc"",""'LC-2 BOM'!C2:AF1000""),AB$1,FALSE)"),"#N/A")</f>
        <v>#N/A</v>
      </c>
      <c r="AW298" t="str">
        <f ca="1">IFERROR(__xludf.DUMMYFUNCTION("VLOOKUP($D712,IMPORTRANGE(""1F5N2lheBqU_ssv2fEg7XSiyl0_Jtf24RQubw3IWp7fc"",""'LC-2 BOM'!C2:AF1000""),AB$1,FALSE)"),"#N/A")</f>
        <v>#N/A</v>
      </c>
      <c r="AX298" t="str">
        <f ca="1">IFERROR(__xludf.DUMMYFUNCTION("VLOOKUP($D712,IMPORTRANGE(""1F5N2lheBqU_ssv2fEg7XSiyl0_Jtf24RQubw3IWp7fc"",""'LC-2 BOM'!C2:AF1000""),AB$1,FALSE)"),"#N/A")</f>
        <v>#N/A</v>
      </c>
      <c r="AY298" t="str">
        <f ca="1">IFERROR(__xludf.DUMMYFUNCTION("VLOOKUP($D712,IMPORTRANGE(""1F5N2lheBqU_ssv2fEg7XSiyl0_Jtf24RQubw3IWp7fc"",""'LC-2 BOM'!C2:AF1000""),AB$1,FALSE)"),"#N/A")</f>
        <v>#N/A</v>
      </c>
      <c r="AZ298" t="str">
        <f ca="1">IFERROR(__xludf.DUMMYFUNCTION("VLOOKUP($D712,IMPORTRANGE(""1F5N2lheBqU_ssv2fEg7XSiyl0_Jtf24RQubw3IWp7fc"",""'LC-2 BOM'!C2:AF1000""),AB$1,FALSE)"),"#N/A")</f>
        <v>#N/A</v>
      </c>
      <c r="BA298" t="str">
        <f ca="1">IFERROR(__xludf.DUMMYFUNCTION("VLOOKUP($D712,IMPORTRANGE(""1F5N2lheBqU_ssv2fEg7XSiyl0_Jtf24RQubw3IWp7fc"",""'LC-2 BOM'!C2:AF1000""),AB$1,FALSE)"),"#N/A")</f>
        <v>#N/A</v>
      </c>
    </row>
    <row r="299" spans="1:53" ht="13" x14ac:dyDescent="0.15">
      <c r="A299" t="str">
        <f t="shared" si="27"/>
        <v>IGN-GOX-DVL-B-275</v>
      </c>
      <c r="B299">
        <v>275</v>
      </c>
      <c r="C299" t="s">
        <v>723</v>
      </c>
      <c r="D299" t="s">
        <v>724</v>
      </c>
      <c r="E299" t="s">
        <v>500</v>
      </c>
      <c r="F299" t="s">
        <v>501</v>
      </c>
      <c r="G299" t="s">
        <v>65</v>
      </c>
      <c r="H299" t="s">
        <v>66</v>
      </c>
      <c r="I299" t="str">
        <f t="shared" si="28"/>
        <v>C1</v>
      </c>
      <c r="J299" t="str">
        <f>VLOOKUP(I299,'[1]REF - Interface Cards'!$F$2:$G$11,2,FALSE)</f>
        <v>CB1</v>
      </c>
      <c r="K299">
        <f t="shared" si="29"/>
        <v>2</v>
      </c>
      <c r="L299" t="s">
        <v>517</v>
      </c>
      <c r="M299">
        <v>14</v>
      </c>
      <c r="N299">
        <v>11</v>
      </c>
      <c r="O299" t="s">
        <v>211</v>
      </c>
      <c r="P299" t="s">
        <v>422</v>
      </c>
      <c r="Q299" t="s">
        <v>423</v>
      </c>
      <c r="R299" t="s">
        <v>69</v>
      </c>
      <c r="S299" t="s">
        <v>60</v>
      </c>
      <c r="V299" t="b">
        <v>0</v>
      </c>
      <c r="W299" t="str">
        <f t="shared" si="30"/>
        <v>DO2:11</v>
      </c>
      <c r="X299" t="str">
        <f ca="1">IFERROR(__xludf.DUMMYFUNCTION("VLOOKUP($D4,IMPORTRANGE(""1F5N2lheBqU_ssv2fEg7XSiyl0_Jtf24RQubw3IWp7fc"",""'LC-2 BOM'!C2:AF1000""),X$1,FALSE)"),"S13.2")</f>
        <v>S13.2</v>
      </c>
      <c r="Y299" t="str">
        <f ca="1">IFERROR(__xludf.DUMMYFUNCTION("VLOOKUP($D34,IMPORTRANGE(""1zGeY54V42y3h6ga3LEauokEcjIAfHuNXKCYKLfLWtMI"",""'LC-2 BOM'!C2:AF900""),Y$1,FALSE)"),"Solenoid Valve")</f>
        <v>Solenoid Valve</v>
      </c>
      <c r="Z299" t="str">
        <f ca="1">IFERROR(__xludf.DUMMYFUNCTION("VLOOKUP($D34,IMPORTRANGE(""1zGeY54V42y3h6ga3LEauokEcjIAfHuNXKCYKLfLWtMI"",""'LC-2 BOM'!C2:AF900""),Y$1,FALSE)"),"Solenoid Valve")</f>
        <v>Solenoid Valve</v>
      </c>
      <c r="AA299" t="str">
        <f ca="1">IFERROR(__xludf.DUMMYFUNCTION("VLOOKUP($D34,IMPORTRANGE(""1zGeY54V42y3h6ga3LEauokEcjIAfHuNXKCYKLfLWtMI"",""'LC-2 BOM'!C2:AF900""),Y$1,FALSE)"),"Solenoid Valve")</f>
        <v>Solenoid Valve</v>
      </c>
      <c r="AB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C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D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E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F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G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H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I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J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K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L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M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N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O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P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Q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R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S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T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U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V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W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X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Y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Z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BA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</row>
    <row r="300" spans="1:53" ht="13" x14ac:dyDescent="0.15">
      <c r="A300" t="str">
        <f t="shared" si="27"/>
        <v>IGN-GOX-DVL-B-276</v>
      </c>
      <c r="B300">
        <v>276</v>
      </c>
      <c r="C300" t="s">
        <v>725</v>
      </c>
      <c r="D300" t="s">
        <v>726</v>
      </c>
      <c r="E300" t="s">
        <v>500</v>
      </c>
      <c r="F300" t="s">
        <v>501</v>
      </c>
      <c r="G300" t="s">
        <v>65</v>
      </c>
      <c r="H300" t="s">
        <v>66</v>
      </c>
      <c r="I300" t="str">
        <f t="shared" si="28"/>
        <v>C1</v>
      </c>
      <c r="J300" t="str">
        <f>VLOOKUP(I300,'[1]REF - Interface Cards'!$F$2:$G$11,2,FALSE)</f>
        <v>CB1</v>
      </c>
      <c r="K300">
        <f t="shared" si="29"/>
        <v>2</v>
      </c>
      <c r="L300" t="s">
        <v>517</v>
      </c>
      <c r="M300">
        <v>15</v>
      </c>
      <c r="N300">
        <v>12</v>
      </c>
      <c r="O300" t="s">
        <v>211</v>
      </c>
      <c r="P300" t="s">
        <v>422</v>
      </c>
      <c r="Q300" t="s">
        <v>423</v>
      </c>
      <c r="R300" t="s">
        <v>69</v>
      </c>
      <c r="S300" t="s">
        <v>60</v>
      </c>
      <c r="V300" t="b">
        <v>0</v>
      </c>
      <c r="W300" t="str">
        <f t="shared" si="30"/>
        <v>DO2:12</v>
      </c>
      <c r="X300" t="str">
        <f ca="1">IFERROR(__xludf.DUMMYFUNCTION("VLOOKUP($D4,IMPORTRANGE(""1F5N2lheBqU_ssv2fEg7XSiyl0_Jtf24RQubw3IWp7fc"",""'LC-2 BOM'!C2:AF1000""),X$1,FALSE)"),"S13.2")</f>
        <v>S13.2</v>
      </c>
      <c r="Y300" t="str">
        <f ca="1">IFERROR(__xludf.DUMMYFUNCTION("VLOOKUP($D35,IMPORTRANGE(""1F5N2lheBqU_ssv2fEg7XSiyl0_Jtf24RQubw3IWp7fc"",""'LC-2 BOM'!C2:AF900""),Y$1,FALSE)"),"Solenoid Valve")</f>
        <v>Solenoid Valve</v>
      </c>
      <c r="Z300" t="str">
        <f ca="1">IFERROR(__xludf.DUMMYFUNCTION("VLOOKUP($D35,IMPORTRANGE(""1F5N2lheBqU_ssv2fEg7XSiyl0_Jtf24RQubw3IWp7fc"",""'LC-2 BOM'!C2:AF900""),Y$1,FALSE)"),"Solenoid Valve")</f>
        <v>Solenoid Valve</v>
      </c>
      <c r="AA300" t="str">
        <f ca="1">IFERROR(__xludf.DUMMYFUNCTION("VLOOKUP($D35,IMPORTRANGE(""1F5N2lheBqU_ssv2fEg7XSiyl0_Jtf24RQubw3IWp7fc"",""'LC-2 BOM'!C2:AF900""),Y$1,FALSE)"),"Solenoid Valve")</f>
        <v>Solenoid Valve</v>
      </c>
      <c r="AB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C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D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E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F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G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H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I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J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K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L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M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N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O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P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Q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R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S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T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U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V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W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X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Y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Z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BA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</row>
    <row r="301" spans="1:53" ht="13" x14ac:dyDescent="0.15">
      <c r="A301" t="str">
        <f t="shared" si="27"/>
        <v>IGN-GOX-DVL-B-277</v>
      </c>
      <c r="B301">
        <v>277</v>
      </c>
      <c r="C301" t="s">
        <v>727</v>
      </c>
      <c r="D301" t="s">
        <v>728</v>
      </c>
      <c r="E301" t="s">
        <v>500</v>
      </c>
      <c r="F301" t="s">
        <v>501</v>
      </c>
      <c r="G301" t="s">
        <v>65</v>
      </c>
      <c r="H301" t="s">
        <v>66</v>
      </c>
      <c r="I301" t="str">
        <f t="shared" si="28"/>
        <v>C1</v>
      </c>
      <c r="J301" t="str">
        <f>VLOOKUP(I301,'[1]REF - Interface Cards'!$F$2:$G$11,2,FALSE)</f>
        <v>CB1</v>
      </c>
      <c r="K301">
        <f t="shared" si="29"/>
        <v>2</v>
      </c>
      <c r="L301" t="s">
        <v>517</v>
      </c>
      <c r="M301">
        <v>16</v>
      </c>
      <c r="N301">
        <v>13</v>
      </c>
      <c r="O301" t="s">
        <v>211</v>
      </c>
      <c r="P301" t="s">
        <v>277</v>
      </c>
      <c r="Q301" t="s">
        <v>302</v>
      </c>
      <c r="R301" t="s">
        <v>69</v>
      </c>
      <c r="S301" t="s">
        <v>60</v>
      </c>
      <c r="V301" t="b">
        <v>0</v>
      </c>
      <c r="W301" t="str">
        <f t="shared" si="30"/>
        <v>DO2:13</v>
      </c>
      <c r="X301" t="str">
        <f ca="1">IFERROR(__xludf.DUMMYFUNCTION("VLOOKUP($D4,IMPORTRANGE(""1F5N2lheBqU_ssv2fEg7XSiyl0_Jtf24RQubw3IWp7fc"",""'LC-2 BOM'!C2:AF1000""),X$1,FALSE)"),"S13.2")</f>
        <v>S13.2</v>
      </c>
      <c r="Y301" t="str">
        <f ca="1">IFERROR(__xludf.DUMMYFUNCTION("VLOOKUP($D36,IMPORTRANGE(""1zGeY54V42y3h6ga3LEauokEcjIAfHuNXKCYKLfLWtMI"",""'LC-2 BOM'!C2:AF900""),Y$1,FALSE)"),"Solenoid Valve")</f>
        <v>Solenoid Valve</v>
      </c>
      <c r="Z301" t="str">
        <f ca="1">IFERROR(__xludf.DUMMYFUNCTION("VLOOKUP($D36,IMPORTRANGE(""1zGeY54V42y3h6ga3LEauokEcjIAfHuNXKCYKLfLWtMI"",""'LC-2 BOM'!C2:AF900""),Y$1,FALSE)"),"Solenoid Valve")</f>
        <v>Solenoid Valve</v>
      </c>
      <c r="AA301" t="str">
        <f ca="1">IFERROR(__xludf.DUMMYFUNCTION("VLOOKUP($D36,IMPORTRANGE(""1zGeY54V42y3h6ga3LEauokEcjIAfHuNXKCYKLfLWtMI"",""'LC-2 BOM'!C2:AF900""),Y$1,FALSE)"),"Solenoid Valve")</f>
        <v>Solenoid Valve</v>
      </c>
      <c r="AB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C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D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E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F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G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H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I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J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K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L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M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N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O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P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Q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R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S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T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U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V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W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X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Y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Z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BA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</row>
    <row r="302" spans="1:53" ht="13" x14ac:dyDescent="0.15">
      <c r="A302" t="str">
        <f t="shared" si="27"/>
        <v>IGN-GOX-DVL-B-279</v>
      </c>
      <c r="B302">
        <v>279</v>
      </c>
      <c r="C302" t="s">
        <v>729</v>
      </c>
      <c r="D302" t="s">
        <v>730</v>
      </c>
      <c r="E302" t="s">
        <v>500</v>
      </c>
      <c r="F302" t="s">
        <v>501</v>
      </c>
      <c r="G302" t="s">
        <v>65</v>
      </c>
      <c r="H302" t="s">
        <v>66</v>
      </c>
      <c r="I302" t="str">
        <f t="shared" si="28"/>
        <v>C1</v>
      </c>
      <c r="J302" t="str">
        <f>VLOOKUP(I302,'[1]REF - Interface Cards'!$F$2:$G$11,2,FALSE)</f>
        <v>CB1</v>
      </c>
      <c r="K302">
        <f t="shared" si="29"/>
        <v>2</v>
      </c>
      <c r="L302" t="s">
        <v>517</v>
      </c>
      <c r="M302">
        <v>17</v>
      </c>
      <c r="N302">
        <v>14</v>
      </c>
      <c r="O302" t="s">
        <v>211</v>
      </c>
      <c r="P302" t="s">
        <v>277</v>
      </c>
      <c r="Q302" t="s">
        <v>302</v>
      </c>
      <c r="R302" t="s">
        <v>69</v>
      </c>
      <c r="S302" t="s">
        <v>60</v>
      </c>
      <c r="V302" t="b">
        <v>0</v>
      </c>
      <c r="W302" t="str">
        <f t="shared" si="30"/>
        <v>DO2:14</v>
      </c>
      <c r="X302" t="str">
        <f ca="1">IFERROR(__xludf.DUMMYFUNCTION("VLOOKUP($D4,IMPORTRANGE(""1F5N2lheBqU_ssv2fEg7XSiyl0_Jtf24RQubw3IWp7fc"",""'LC-2 BOM'!C2:AF1000""),X$1,FALSE)"),"S13.2")</f>
        <v>S13.2</v>
      </c>
      <c r="Y302" t="str">
        <f ca="1">IFERROR(__xludf.DUMMYFUNCTION("VLOOKUP($D37,IMPORTRANGE(""1zGeY54V42y3h6ga3LEauokEcjIAfHuNXKCYKLfLWtMI"",""'LC-2 BOM'!C2:AF900""),Y$1,FALSE)"),"Valve, Discrete Ball")</f>
        <v>Valve, Discrete Ball</v>
      </c>
      <c r="Z302" t="str">
        <f ca="1">IFERROR(__xludf.DUMMYFUNCTION("VLOOKUP($D37,IMPORTRANGE(""1zGeY54V42y3h6ga3LEauokEcjIAfHuNXKCYKLfLWtMI"",""'LC-2 BOM'!C2:AF900""),Y$1,FALSE)"),"Valve, Discrete Ball")</f>
        <v>Valve, Discrete Ball</v>
      </c>
      <c r="AA302" t="str">
        <f ca="1">IFERROR(__xludf.DUMMYFUNCTION("VLOOKUP($D37,IMPORTRANGE(""1zGeY54V42y3h6ga3LEauokEcjIAfHuNXKCYKLfLWtMI"",""'LC-2 BOM'!C2:AF900""),Y$1,FALSE)"),"Valve, Discrete Ball")</f>
        <v>Valve, Discrete Ball</v>
      </c>
      <c r="AB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C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D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E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F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G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H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I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J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K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L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M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N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O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P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Q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R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S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T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U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V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W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X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Y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Z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BA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</row>
    <row r="303" spans="1:53" ht="13" x14ac:dyDescent="0.15">
      <c r="A303" t="str">
        <f t="shared" si="27"/>
        <v>IGN-GOX-PXS-PxO-540</v>
      </c>
      <c r="B303">
        <v>540</v>
      </c>
      <c r="C303" t="s">
        <v>731</v>
      </c>
      <c r="D303" t="s">
        <v>732</v>
      </c>
      <c r="E303" t="s">
        <v>500</v>
      </c>
      <c r="F303" t="s">
        <v>501</v>
      </c>
      <c r="G303" t="s">
        <v>416</v>
      </c>
      <c r="H303" t="s">
        <v>53</v>
      </c>
      <c r="I303" t="str">
        <f t="shared" si="28"/>
        <v>N2</v>
      </c>
      <c r="J303" t="str">
        <f>VLOOKUP(I303,'[1]REF - Interface Cards'!$F$2:$G$11,2,FALSE)</f>
        <v>CB3</v>
      </c>
      <c r="K303">
        <f t="shared" si="29"/>
        <v>1</v>
      </c>
      <c r="L303" t="s">
        <v>460</v>
      </c>
      <c r="N303">
        <v>19</v>
      </c>
      <c r="O303" t="s">
        <v>277</v>
      </c>
      <c r="P303" t="s">
        <v>277</v>
      </c>
      <c r="Q303" t="s">
        <v>302</v>
      </c>
      <c r="R303" t="s">
        <v>59</v>
      </c>
      <c r="S303" t="s">
        <v>60</v>
      </c>
      <c r="V303" t="b">
        <v>0</v>
      </c>
      <c r="W303" t="str">
        <f t="shared" si="30"/>
        <v>DI2:19</v>
      </c>
      <c r="X303" t="str">
        <f ca="1">IFERROR(__xludf.DUMMYFUNCTION("VLOOKUP($D119,IMPORTRANGE(""1F5N2lheBqU_ssv2fEg7XSiyl0_Jtf24RQubw3IWp7fc"",""'LC-2 BOM'!C2:AF1000""),X$1,FALSE)"),"05C360")</f>
        <v>05C360</v>
      </c>
      <c r="Y303" t="str">
        <f ca="1">IFERROR(__xludf.DUMMYFUNCTION("VLOOKUP($D414,IMPORTRANGE(""1zGeY54V42y3h6ga3LEauokEcjIAfHuNXKCYKLfLWtMI"",""'LC-2 BOM'!C2:AF900""),Y$1,FALSE)"),"Controller")</f>
        <v>Controller</v>
      </c>
      <c r="Z303" t="str">
        <f ca="1">IFERROR(__xludf.DUMMYFUNCTION("VLOOKUP($D414,IMPORTRANGE(""1zGeY54V42y3h6ga3LEauokEcjIAfHuNXKCYKLfLWtMI"",""'LC-2 BOM'!C2:AF900""),Y$1,FALSE)"),"Controller")</f>
        <v>Controller</v>
      </c>
      <c r="AA303" t="str">
        <f ca="1">IFERROR(__xludf.DUMMYFUNCTION("VLOOKUP($D414,IMPORTRANGE(""1zGeY54V42y3h6ga3LEauokEcjIAfHuNXKCYKLfLWtMI"",""'LC-2 BOM'!C2:AF900""),Y$1,FALSE)"),"Controller")</f>
        <v>Controller</v>
      </c>
      <c r="AB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C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D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E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F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G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H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I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J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K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L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M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N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O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P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Q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R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S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T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U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V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W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X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Y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Z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BA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</row>
    <row r="304" spans="1:53" ht="13" x14ac:dyDescent="0.15">
      <c r="A304" t="str">
        <f t="shared" si="27"/>
        <v>IGN-GOX-PXS-PxC-541</v>
      </c>
      <c r="B304">
        <v>541</v>
      </c>
      <c r="C304" t="s">
        <v>733</v>
      </c>
      <c r="D304" t="s">
        <v>732</v>
      </c>
      <c r="E304" t="s">
        <v>500</v>
      </c>
      <c r="F304" t="s">
        <v>501</v>
      </c>
      <c r="G304" t="s">
        <v>416</v>
      </c>
      <c r="H304" t="s">
        <v>53</v>
      </c>
      <c r="I304" t="str">
        <f t="shared" si="28"/>
        <v>N2</v>
      </c>
      <c r="J304" t="str">
        <f>VLOOKUP(I304,'[1]REF - Interface Cards'!$F$2:$G$11,2,FALSE)</f>
        <v>CB3</v>
      </c>
      <c r="K304">
        <f t="shared" si="29"/>
        <v>1</v>
      </c>
      <c r="L304" t="s">
        <v>460</v>
      </c>
      <c r="N304">
        <v>20</v>
      </c>
      <c r="O304" t="s">
        <v>277</v>
      </c>
      <c r="P304" t="s">
        <v>277</v>
      </c>
      <c r="Q304" t="s">
        <v>302</v>
      </c>
      <c r="R304" t="s">
        <v>63</v>
      </c>
      <c r="S304" t="s">
        <v>60</v>
      </c>
      <c r="V304" t="b">
        <v>0</v>
      </c>
      <c r="W304" t="str">
        <f t="shared" si="30"/>
        <v>DI2:20</v>
      </c>
      <c r="X304" t="str">
        <f ca="1">IFERROR(__xludf.DUMMYFUNCTION("VLOOKUP($D119,IMPORTRANGE(""1F5N2lheBqU_ssv2fEg7XSiyl0_Jtf24RQubw3IWp7fc"",""'LC-2 BOM'!C2:AF1000""),X$1,FALSE)"),"05C360")</f>
        <v>05C360</v>
      </c>
      <c r="Y304" t="str">
        <f ca="1">IFERROR(__xludf.DUMMYFUNCTION("VLOOKUP($D415,IMPORTRANGE(""1zGeY54V42y3h6ga3LEauokEcjIAfHuNXKCYKLfLWtMI"",""'LC-2 BOM'!C2:AF900""),Y$1,FALSE)"),"Controller")</f>
        <v>Controller</v>
      </c>
      <c r="Z304" t="str">
        <f ca="1">IFERROR(__xludf.DUMMYFUNCTION("VLOOKUP($D415,IMPORTRANGE(""1zGeY54V42y3h6ga3LEauokEcjIAfHuNXKCYKLfLWtMI"",""'LC-2 BOM'!C2:AF900""),Y$1,FALSE)"),"Controller")</f>
        <v>Controller</v>
      </c>
      <c r="AA304" t="str">
        <f ca="1">IFERROR(__xludf.DUMMYFUNCTION("VLOOKUP($D415,IMPORTRANGE(""1zGeY54V42y3h6ga3LEauokEcjIAfHuNXKCYKLfLWtMI"",""'LC-2 BOM'!C2:AF900""),Y$1,FALSE)"),"Controller")</f>
        <v>Controller</v>
      </c>
      <c r="AB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C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D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E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F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G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H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I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J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K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L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M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N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O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P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Q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R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S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T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U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V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W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X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Y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Z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BA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</row>
    <row r="305" spans="1:53" ht="13" x14ac:dyDescent="0.15">
      <c r="A305" t="str">
        <f t="shared" si="27"/>
        <v>IGN-GOX-DVL-B-281</v>
      </c>
      <c r="B305">
        <v>281</v>
      </c>
      <c r="C305" t="s">
        <v>734</v>
      </c>
      <c r="D305" t="s">
        <v>735</v>
      </c>
      <c r="E305" t="s">
        <v>500</v>
      </c>
      <c r="F305" t="s">
        <v>501</v>
      </c>
      <c r="G305" t="s">
        <v>65</v>
      </c>
      <c r="H305" t="s">
        <v>66</v>
      </c>
      <c r="I305" t="str">
        <f t="shared" si="28"/>
        <v>C1</v>
      </c>
      <c r="J305" t="str">
        <f>VLOOKUP(I305,'[1]REF - Interface Cards'!$F$2:$G$11,2,FALSE)</f>
        <v>CB1</v>
      </c>
      <c r="K305">
        <f t="shared" si="29"/>
        <v>2</v>
      </c>
      <c r="L305" t="s">
        <v>517</v>
      </c>
      <c r="M305">
        <v>20</v>
      </c>
      <c r="N305">
        <v>16</v>
      </c>
      <c r="O305" t="s">
        <v>211</v>
      </c>
      <c r="P305" t="s">
        <v>277</v>
      </c>
      <c r="Q305" t="s">
        <v>302</v>
      </c>
      <c r="R305" t="s">
        <v>69</v>
      </c>
      <c r="S305" t="s">
        <v>60</v>
      </c>
      <c r="V305" t="b">
        <v>0</v>
      </c>
      <c r="W305" t="str">
        <f t="shared" si="30"/>
        <v>DO2:16</v>
      </c>
      <c r="X305" t="str">
        <f ca="1">IFERROR(__xludf.DUMMYFUNCTION("VLOOKUP($D4,IMPORTRANGE(""1F5N2lheBqU_ssv2fEg7XSiyl0_Jtf24RQubw3IWp7fc"",""'LC-2 BOM'!C2:AF1000""),X$1,FALSE)"),"S13.2")</f>
        <v>S13.2</v>
      </c>
      <c r="Y305" t="str">
        <f ca="1">IFERROR(__xludf.DUMMYFUNCTION("VLOOKUP($D39,IMPORTRANGE(""1F5N2lheBqU_ssv2fEg7XSiyl0_Jtf24RQubw3IWp7fc"",""'LC-2 BOM'!C2:AF900""),Y$1,FALSE)"),"Solenoid Valve")</f>
        <v>Solenoid Valve</v>
      </c>
      <c r="Z305" t="str">
        <f ca="1">IFERROR(__xludf.DUMMYFUNCTION("VLOOKUP($D39,IMPORTRANGE(""1F5N2lheBqU_ssv2fEg7XSiyl0_Jtf24RQubw3IWp7fc"",""'LC-2 BOM'!C2:AF900""),Y$1,FALSE)"),"Solenoid Valve")</f>
        <v>Solenoid Valve</v>
      </c>
      <c r="AA305" t="str">
        <f ca="1">IFERROR(__xludf.DUMMYFUNCTION("VLOOKUP($D39,IMPORTRANGE(""1F5N2lheBqU_ssv2fEg7XSiyl0_Jtf24RQubw3IWp7fc"",""'LC-2 BOM'!C2:AF900""),Y$1,FALSE)"),"Solenoid Valve")</f>
        <v>Solenoid Valve</v>
      </c>
      <c r="AB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C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D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E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F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G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H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I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J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K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L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M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N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O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P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Q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R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S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T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U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V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W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X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Y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Z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BA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</row>
    <row r="306" spans="1:53" ht="13" x14ac:dyDescent="0.15">
      <c r="A306" t="str">
        <f t="shared" si="27"/>
        <v>IGN-GOX-PRS-Ps-268</v>
      </c>
      <c r="B306">
        <v>268</v>
      </c>
      <c r="C306" t="s">
        <v>736</v>
      </c>
      <c r="D306" t="s">
        <v>737</v>
      </c>
      <c r="E306" t="s">
        <v>500</v>
      </c>
      <c r="F306" t="s">
        <v>501</v>
      </c>
      <c r="G306" t="s">
        <v>141</v>
      </c>
      <c r="H306" t="s">
        <v>111</v>
      </c>
      <c r="I306" t="str">
        <f t="shared" si="28"/>
        <v>N1</v>
      </c>
      <c r="J306" t="str">
        <f>VLOOKUP(I306,'[1]REF - Interface Cards'!$F$2:$G$11,2,FALSE)</f>
        <v>CB2</v>
      </c>
      <c r="K306">
        <f t="shared" si="29"/>
        <v>2</v>
      </c>
      <c r="L306" t="s">
        <v>399</v>
      </c>
      <c r="M306">
        <v>1</v>
      </c>
      <c r="N306" t="s">
        <v>55</v>
      </c>
      <c r="O306" t="s">
        <v>211</v>
      </c>
      <c r="P306" t="s">
        <v>422</v>
      </c>
      <c r="Q306" t="s">
        <v>423</v>
      </c>
      <c r="R306" t="s">
        <v>142</v>
      </c>
      <c r="S306" t="s">
        <v>309</v>
      </c>
      <c r="V306" t="b">
        <v>0</v>
      </c>
      <c r="W306" t="str">
        <f t="shared" si="30"/>
        <v>AI1:00</v>
      </c>
      <c r="X306" t="str">
        <f ca="1">IFERROR(__xludf.DUMMYFUNCTION("VLOOKUP($D119,IMPORTRANGE(""1F5N2lheBqU_ssv2fEg7XSiyl0_Jtf24RQubw3IWp7fc"",""'LC-2 BOM'!C2:AF1000""),X$1,FALSE)"),"05C360")</f>
        <v>05C360</v>
      </c>
      <c r="Y306" t="str">
        <f ca="1">IFERROR(__xludf.DUMMYFUNCTION("VLOOKUP($D357,IMPORTRANGE(""1F5N2lheBqU_ssv2fEg7XSiyl0_Jtf24RQubw3IWp7fc"",""'LC-2 BOM'!C2:AF900""),Y$1,FALSE)"),"Pressure Transducer")</f>
        <v>Pressure Transducer</v>
      </c>
      <c r="Z306" t="str">
        <f ca="1">IFERROR(__xludf.DUMMYFUNCTION("VLOOKUP($D357,IMPORTRANGE(""1F5N2lheBqU_ssv2fEg7XSiyl0_Jtf24RQubw3IWp7fc"",""'LC-2 BOM'!C2:AF900""),Y$1,FALSE)"),"Pressure Transducer")</f>
        <v>Pressure Transducer</v>
      </c>
      <c r="AA306" t="str">
        <f ca="1">IFERROR(__xludf.DUMMYFUNCTION("VLOOKUP($D357,IMPORTRANGE(""1F5N2lheBqU_ssv2fEg7XSiyl0_Jtf24RQubw3IWp7fc"",""'LC-2 BOM'!C2:AF900""),Y$1,FALSE)"),"Pressure Transducer")</f>
        <v>Pressure Transducer</v>
      </c>
      <c r="AB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C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D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E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F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G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H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I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J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K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L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M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N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O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P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Q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R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S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T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U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V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W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X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Y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Z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BA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</row>
    <row r="307" spans="1:53" ht="13" x14ac:dyDescent="0.15">
      <c r="A307" t="str">
        <f t="shared" si="27"/>
        <v>IGN-GOX-PRS-Ps-270</v>
      </c>
      <c r="B307">
        <v>270</v>
      </c>
      <c r="C307" t="s">
        <v>738</v>
      </c>
      <c r="D307" t="s">
        <v>739</v>
      </c>
      <c r="E307" t="s">
        <v>500</v>
      </c>
      <c r="F307" t="s">
        <v>501</v>
      </c>
      <c r="G307" t="s">
        <v>141</v>
      </c>
      <c r="H307" t="s">
        <v>111</v>
      </c>
      <c r="I307" t="str">
        <f t="shared" si="28"/>
        <v>N1</v>
      </c>
      <c r="J307" t="str">
        <f>VLOOKUP(I307,'[1]REF - Interface Cards'!$F$2:$G$11,2,FALSE)</f>
        <v>CB2</v>
      </c>
      <c r="K307">
        <f t="shared" si="29"/>
        <v>2</v>
      </c>
      <c r="L307" t="s">
        <v>399</v>
      </c>
      <c r="M307">
        <v>2</v>
      </c>
      <c r="N307" t="s">
        <v>68</v>
      </c>
      <c r="O307" t="s">
        <v>211</v>
      </c>
      <c r="P307" t="s">
        <v>422</v>
      </c>
      <c r="Q307" t="s">
        <v>423</v>
      </c>
      <c r="R307" t="s">
        <v>142</v>
      </c>
      <c r="S307" t="s">
        <v>309</v>
      </c>
      <c r="V307" t="b">
        <v>0</v>
      </c>
      <c r="W307" t="str">
        <f t="shared" si="30"/>
        <v>AI1:01</v>
      </c>
      <c r="X307" t="str">
        <f ca="1">IFERROR(__xludf.DUMMYFUNCTION("VLOOKUP($D119,IMPORTRANGE(""1F5N2lheBqU_ssv2fEg7XSiyl0_Jtf24RQubw3IWp7fc"",""'LC-2 BOM'!C2:AF1000""),X$1,FALSE)"),"05C360")</f>
        <v>05C360</v>
      </c>
      <c r="Y307" t="str">
        <f ca="1">IFERROR(__xludf.DUMMYFUNCTION("VLOOKUP($D358,IMPORTRANGE(""1F5N2lheBqU_ssv2fEg7XSiyl0_Jtf24RQubw3IWp7fc"",""'LC-2 BOM'!C2:AF900""),Y$1,FALSE)"),"Pressure Transducer")</f>
        <v>Pressure Transducer</v>
      </c>
      <c r="Z307" t="str">
        <f ca="1">IFERROR(__xludf.DUMMYFUNCTION("VLOOKUP($D358,IMPORTRANGE(""1F5N2lheBqU_ssv2fEg7XSiyl0_Jtf24RQubw3IWp7fc"",""'LC-2 BOM'!C2:AF900""),Y$1,FALSE)"),"Pressure Transducer")</f>
        <v>Pressure Transducer</v>
      </c>
      <c r="AA307" t="str">
        <f ca="1">IFERROR(__xludf.DUMMYFUNCTION("VLOOKUP($D358,IMPORTRANGE(""1F5N2lheBqU_ssv2fEg7XSiyl0_Jtf24RQubw3IWp7fc"",""'LC-2 BOM'!C2:AF900""),Y$1,FALSE)"),"Pressure Transducer")</f>
        <v>Pressure Transducer</v>
      </c>
      <c r="AB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C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D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E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F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G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H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I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J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K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L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M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N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O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P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Q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R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S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T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U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V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W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X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Y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Z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BA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</row>
    <row r="308" spans="1:53" ht="13" x14ac:dyDescent="0.15">
      <c r="A308" t="str">
        <f t="shared" si="27"/>
        <v>IGN-GOX-PRS-Ps-267</v>
      </c>
      <c r="B308">
        <v>267</v>
      </c>
      <c r="C308" t="s">
        <v>740</v>
      </c>
      <c r="D308" t="s">
        <v>741</v>
      </c>
      <c r="E308" t="s">
        <v>500</v>
      </c>
      <c r="F308" t="s">
        <v>501</v>
      </c>
      <c r="G308" t="s">
        <v>141</v>
      </c>
      <c r="H308" t="s">
        <v>111</v>
      </c>
      <c r="I308" t="str">
        <f t="shared" si="28"/>
        <v>N2</v>
      </c>
      <c r="J308" t="str">
        <f>VLOOKUP(I308,'[1]REF - Interface Cards'!$F$2:$G$11,2,FALSE)</f>
        <v>CB3</v>
      </c>
      <c r="K308">
        <f t="shared" si="29"/>
        <v>3</v>
      </c>
      <c r="L308" t="s">
        <v>279</v>
      </c>
      <c r="M308">
        <v>1</v>
      </c>
      <c r="N308" t="s">
        <v>55</v>
      </c>
      <c r="O308" t="s">
        <v>277</v>
      </c>
      <c r="P308" t="s">
        <v>277</v>
      </c>
      <c r="Q308" t="s">
        <v>302</v>
      </c>
      <c r="R308" t="s">
        <v>142</v>
      </c>
      <c r="S308" t="s">
        <v>309</v>
      </c>
      <c r="V308" t="b">
        <v>0</v>
      </c>
      <c r="W308" t="str">
        <f t="shared" si="30"/>
        <v>AI4:00</v>
      </c>
      <c r="X308" t="str">
        <f ca="1">IFERROR(__xludf.DUMMYFUNCTION("VLOOKUP($D119,IMPORTRANGE(""1F5N2lheBqU_ssv2fEg7XSiyl0_Jtf24RQubw3IWp7fc"",""'LC-2 BOM'!C2:AF1000""),X$1,FALSE)"),"05C360")</f>
        <v>05C360</v>
      </c>
      <c r="Y308" t="str">
        <f ca="1">IFERROR(__xludf.DUMMYFUNCTION("VLOOKUP($D457,IMPORTRANGE(""1F5N2lheBqU_ssv2fEg7XSiyl0_Jtf24RQubw3IWp7fc"",""'LC-2 BOM'!C2:AF900""),Y$1,FALSE)"),"Pressure Transducer")</f>
        <v>Pressure Transducer</v>
      </c>
      <c r="Z308" t="str">
        <f ca="1">IFERROR(__xludf.DUMMYFUNCTION("VLOOKUP($D457,IMPORTRANGE(""1F5N2lheBqU_ssv2fEg7XSiyl0_Jtf24RQubw3IWp7fc"",""'LC-2 BOM'!C2:AF900""),Y$1,FALSE)"),"Pressure Transducer")</f>
        <v>Pressure Transducer</v>
      </c>
      <c r="AA308" t="str">
        <f ca="1">IFERROR(__xludf.DUMMYFUNCTION("VLOOKUP($D457,IMPORTRANGE(""1F5N2lheBqU_ssv2fEg7XSiyl0_Jtf24RQubw3IWp7fc"",""'LC-2 BOM'!C2:AF900""),Y$1,FALSE)"),"Pressure Transducer")</f>
        <v>Pressure Transducer</v>
      </c>
      <c r="AB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C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D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E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F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G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H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I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J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K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L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M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N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O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P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Q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R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S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T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U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V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W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X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Y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Z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BA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</row>
    <row r="309" spans="1:53" ht="13" x14ac:dyDescent="0.15">
      <c r="A309" t="str">
        <f t="shared" si="27"/>
        <v>IGN-GOX-PRS-Ps-522</v>
      </c>
      <c r="B309">
        <v>522</v>
      </c>
      <c r="C309" t="s">
        <v>742</v>
      </c>
      <c r="D309" t="s">
        <v>743</v>
      </c>
      <c r="E309" t="s">
        <v>500</v>
      </c>
      <c r="F309" t="s">
        <v>501</v>
      </c>
      <c r="G309" t="s">
        <v>141</v>
      </c>
      <c r="H309" t="s">
        <v>111</v>
      </c>
      <c r="I309" t="str">
        <f t="shared" si="28"/>
        <v>N2</v>
      </c>
      <c r="J309" t="str">
        <f>VLOOKUP(I309,'[1]REF - Interface Cards'!$F$2:$G$11,2,FALSE)</f>
        <v>CB3</v>
      </c>
      <c r="K309">
        <f t="shared" si="29"/>
        <v>5</v>
      </c>
      <c r="L309" t="s">
        <v>474</v>
      </c>
      <c r="M309">
        <v>6</v>
      </c>
      <c r="N309" t="s">
        <v>93</v>
      </c>
      <c r="O309" t="s">
        <v>277</v>
      </c>
      <c r="P309" t="s">
        <v>277</v>
      </c>
      <c r="Q309" t="s">
        <v>302</v>
      </c>
      <c r="R309" t="s">
        <v>142</v>
      </c>
      <c r="V309" t="b">
        <v>0</v>
      </c>
      <c r="W309" t="str">
        <f t="shared" si="30"/>
        <v>AI15:05</v>
      </c>
      <c r="X309" t="str">
        <f ca="1">IFERROR(__xludf.DUMMYFUNCTION("VLOOKUP($D475,IMPORTRANGE(""1F5N2lheBqU_ssv2fEg7XSiyl0_Jtf24RQubw3IWp7fc"",""'LC-2 BOM'!C2:AF1000""),X$1,FALSE)"),"04C706")</f>
        <v>04C706</v>
      </c>
      <c r="Y309" t="str">
        <f ca="1">IFERROR(__xludf.DUMMYFUNCTION("VLOOKUP($D480,IMPORTRANGE(""1F5N2lheBqU_ssv2fEg7XSiyl0_Jtf24RQubw3IWp7fc"",""'LC-2 BOM'!C2:AF900""),Y$1,FALSE)"),"Pressure Transducer")</f>
        <v>Pressure Transducer</v>
      </c>
      <c r="Z309" t="str">
        <f ca="1">IFERROR(__xludf.DUMMYFUNCTION("VLOOKUP($D480,IMPORTRANGE(""1F5N2lheBqU_ssv2fEg7XSiyl0_Jtf24RQubw3IWp7fc"",""'LC-2 BOM'!C2:AF900""),Y$1,FALSE)"),"Pressure Transducer")</f>
        <v>Pressure Transducer</v>
      </c>
      <c r="AA309" t="str">
        <f ca="1">IFERROR(__xludf.DUMMYFUNCTION("VLOOKUP($D480,IMPORTRANGE(""1F5N2lheBqU_ssv2fEg7XSiyl0_Jtf24RQubw3IWp7fc"",""'LC-2 BOM'!C2:AF900""),Y$1,FALSE)"),"Pressure Transducer")</f>
        <v>Pressure Transducer</v>
      </c>
      <c r="AB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C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D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E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F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G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H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I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J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K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L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M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N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O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P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Q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R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S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T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U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V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W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X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Y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Z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BA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</row>
    <row r="310" spans="1:53" ht="13" x14ac:dyDescent="0.15">
      <c r="A310" t="str">
        <f t="shared" si="27"/>
        <v>BP-PRG-PRS-Ps-423</v>
      </c>
      <c r="B310">
        <v>423</v>
      </c>
      <c r="C310" t="s">
        <v>744</v>
      </c>
      <c r="D310" t="s">
        <v>745</v>
      </c>
      <c r="E310" t="s">
        <v>746</v>
      </c>
      <c r="F310" t="s">
        <v>536</v>
      </c>
      <c r="G310" t="s">
        <v>141</v>
      </c>
      <c r="H310" t="s">
        <v>111</v>
      </c>
      <c r="I310" t="str">
        <f t="shared" si="28"/>
        <v>N2</v>
      </c>
      <c r="J310" t="str">
        <f>VLOOKUP(I310,'[1]REF - Interface Cards'!$F$2:$G$11,2,FALSE)</f>
        <v>CB3</v>
      </c>
      <c r="K310">
        <f t="shared" si="29"/>
        <v>3</v>
      </c>
      <c r="L310" t="s">
        <v>279</v>
      </c>
      <c r="M310">
        <v>12</v>
      </c>
      <c r="N310" t="s">
        <v>75</v>
      </c>
      <c r="O310" t="s">
        <v>277</v>
      </c>
      <c r="Q310" t="s">
        <v>302</v>
      </c>
      <c r="R310" t="s">
        <v>142</v>
      </c>
      <c r="S310" t="s">
        <v>674</v>
      </c>
      <c r="V310" t="b">
        <v>0</v>
      </c>
      <c r="W310" t="str">
        <f t="shared" si="30"/>
        <v>AI4:09</v>
      </c>
      <c r="X310" t="str">
        <f ca="1">IFERROR(__xludf.DUMMYFUNCTION("VLOOKUP($D119,IMPORTRANGE(""1F5N2lheBqU_ssv2fEg7XSiyl0_Jtf24RQubw3IWp7fc"",""'LC-2 BOM'!C2:AF1000""),X$1,FALSE)"),"05C360")</f>
        <v>05C360</v>
      </c>
      <c r="Y310" t="str">
        <f ca="1">IFERROR(__xludf.DUMMYFUNCTION("VLOOKUP($D466,IMPORTRANGE(""1F5N2lheBqU_ssv2fEg7XSiyl0_Jtf24RQubw3IWp7fc"",""'LC-2 BOM'!C2:AF900""),Y$1,FALSE)"),"Differential Pressure Transducer")</f>
        <v>Differential Pressure Transducer</v>
      </c>
      <c r="Z310" t="str">
        <f ca="1">IFERROR(__xludf.DUMMYFUNCTION("VLOOKUP($D466,IMPORTRANGE(""1F5N2lheBqU_ssv2fEg7XSiyl0_Jtf24RQubw3IWp7fc"",""'LC-2 BOM'!C2:AF900""),Y$1,FALSE)"),"Differential Pressure Transducer")</f>
        <v>Differential Pressure Transducer</v>
      </c>
      <c r="AA310" t="str">
        <f ca="1">IFERROR(__xludf.DUMMYFUNCTION("VLOOKUP($D466,IMPORTRANGE(""1F5N2lheBqU_ssv2fEg7XSiyl0_Jtf24RQubw3IWp7fc"",""'LC-2 BOM'!C2:AF900""),Y$1,FALSE)"),"Differential Pressure Transducer")</f>
        <v>Differential Pressure Transducer</v>
      </c>
      <c r="AB310" t="str">
        <f ca="1">IFERROR(__xludf.DUMMYFUNCTION("VLOOKUP($D466,IMPORTRANGE(""1F5N2lheBqU_ssv2fEg7XSiyl0_Jtf24RQubw3IWp7fc"",""'LC-2 BOM'!C2:AF1000""),AB$1,FALSE)"),"N/A")</f>
        <v>N/A</v>
      </c>
      <c r="AC310" t="str">
        <f ca="1">IFERROR(__xludf.DUMMYFUNCTION("VLOOKUP($D466,IMPORTRANGE(""1F5N2lheBqU_ssv2fEg7XSiyl0_Jtf24RQubw3IWp7fc"",""'LC-2 BOM'!C2:AF1000""),AB$1,FALSE)"),"N/A")</f>
        <v>N/A</v>
      </c>
      <c r="AD310" t="str">
        <f ca="1">IFERROR(__xludf.DUMMYFUNCTION("VLOOKUP($D466,IMPORTRANGE(""1F5N2lheBqU_ssv2fEg7XSiyl0_Jtf24RQubw3IWp7fc"",""'LC-2 BOM'!C2:AF1000""),AB$1,FALSE)"),"N/A")</f>
        <v>N/A</v>
      </c>
      <c r="AE310" t="str">
        <f ca="1">IFERROR(__xludf.DUMMYFUNCTION("VLOOKUP($D466,IMPORTRANGE(""1F5N2lheBqU_ssv2fEg7XSiyl0_Jtf24RQubw3IWp7fc"",""'LC-2 BOM'!C2:AF1000""),AB$1,FALSE)"),"N/A")</f>
        <v>N/A</v>
      </c>
      <c r="AF310" t="str">
        <f ca="1">IFERROR(__xludf.DUMMYFUNCTION("VLOOKUP($D466,IMPORTRANGE(""1F5N2lheBqU_ssv2fEg7XSiyl0_Jtf24RQubw3IWp7fc"",""'LC-2 BOM'!C2:AF1000""),AB$1,FALSE)"),"N/A")</f>
        <v>N/A</v>
      </c>
      <c r="AG310" t="str">
        <f ca="1">IFERROR(__xludf.DUMMYFUNCTION("VLOOKUP($D466,IMPORTRANGE(""1F5N2lheBqU_ssv2fEg7XSiyl0_Jtf24RQubw3IWp7fc"",""'LC-2 BOM'!C2:AF1000""),AB$1,FALSE)"),"N/A")</f>
        <v>N/A</v>
      </c>
      <c r="AH310" t="str">
        <f ca="1">IFERROR(__xludf.DUMMYFUNCTION("VLOOKUP($D466,IMPORTRANGE(""1F5N2lheBqU_ssv2fEg7XSiyl0_Jtf24RQubw3IWp7fc"",""'LC-2 BOM'!C2:AF1000""),AB$1,FALSE)"),"N/A")</f>
        <v>N/A</v>
      </c>
      <c r="AI310" t="str">
        <f ca="1">IFERROR(__xludf.DUMMYFUNCTION("VLOOKUP($D466,IMPORTRANGE(""1F5N2lheBqU_ssv2fEg7XSiyl0_Jtf24RQubw3IWp7fc"",""'LC-2 BOM'!C2:AF1000""),AB$1,FALSE)"),"N/A")</f>
        <v>N/A</v>
      </c>
      <c r="AJ310" t="str">
        <f ca="1">IFERROR(__xludf.DUMMYFUNCTION("VLOOKUP($D466,IMPORTRANGE(""1F5N2lheBqU_ssv2fEg7XSiyl0_Jtf24RQubw3IWp7fc"",""'LC-2 BOM'!C2:AF1000""),AB$1,FALSE)"),"N/A")</f>
        <v>N/A</v>
      </c>
      <c r="AK310" t="str">
        <f ca="1">IFERROR(__xludf.DUMMYFUNCTION("VLOOKUP($D466,IMPORTRANGE(""1F5N2lheBqU_ssv2fEg7XSiyl0_Jtf24RQubw3IWp7fc"",""'LC-2 BOM'!C2:AF1000""),AB$1,FALSE)"),"N/A")</f>
        <v>N/A</v>
      </c>
      <c r="AL310" t="str">
        <f ca="1">IFERROR(__xludf.DUMMYFUNCTION("VLOOKUP($D466,IMPORTRANGE(""1F5N2lheBqU_ssv2fEg7XSiyl0_Jtf24RQubw3IWp7fc"",""'LC-2 BOM'!C2:AF1000""),AB$1,FALSE)"),"N/A")</f>
        <v>N/A</v>
      </c>
      <c r="AM310" t="str">
        <f ca="1">IFERROR(__xludf.DUMMYFUNCTION("VLOOKUP($D466,IMPORTRANGE(""1F5N2lheBqU_ssv2fEg7XSiyl0_Jtf24RQubw3IWp7fc"",""'LC-2 BOM'!C2:AF1000""),AB$1,FALSE)"),"N/A")</f>
        <v>N/A</v>
      </c>
      <c r="AN310" t="str">
        <f ca="1">IFERROR(__xludf.DUMMYFUNCTION("VLOOKUP($D466,IMPORTRANGE(""1F5N2lheBqU_ssv2fEg7XSiyl0_Jtf24RQubw3IWp7fc"",""'LC-2 BOM'!C2:AF1000""),AB$1,FALSE)"),"N/A")</f>
        <v>N/A</v>
      </c>
      <c r="AO310" t="str">
        <f ca="1">IFERROR(__xludf.DUMMYFUNCTION("VLOOKUP($D466,IMPORTRANGE(""1F5N2lheBqU_ssv2fEg7XSiyl0_Jtf24RQubw3IWp7fc"",""'LC-2 BOM'!C2:AF1000""),AB$1,FALSE)"),"N/A")</f>
        <v>N/A</v>
      </c>
      <c r="AP310" t="str">
        <f ca="1">IFERROR(__xludf.DUMMYFUNCTION("VLOOKUP($D466,IMPORTRANGE(""1F5N2lheBqU_ssv2fEg7XSiyl0_Jtf24RQubw3IWp7fc"",""'LC-2 BOM'!C2:AF1000""),AB$1,FALSE)"),"N/A")</f>
        <v>N/A</v>
      </c>
      <c r="AQ310" t="str">
        <f ca="1">IFERROR(__xludf.DUMMYFUNCTION("VLOOKUP($D466,IMPORTRANGE(""1F5N2lheBqU_ssv2fEg7XSiyl0_Jtf24RQubw3IWp7fc"",""'LC-2 BOM'!C2:AF1000""),AB$1,FALSE)"),"N/A")</f>
        <v>N/A</v>
      </c>
      <c r="AR310" t="str">
        <f ca="1">IFERROR(__xludf.DUMMYFUNCTION("VLOOKUP($D466,IMPORTRANGE(""1F5N2lheBqU_ssv2fEg7XSiyl0_Jtf24RQubw3IWp7fc"",""'LC-2 BOM'!C2:AF1000""),AB$1,FALSE)"),"N/A")</f>
        <v>N/A</v>
      </c>
      <c r="AS310" t="str">
        <f ca="1">IFERROR(__xludf.DUMMYFUNCTION("VLOOKUP($D466,IMPORTRANGE(""1F5N2lheBqU_ssv2fEg7XSiyl0_Jtf24RQubw3IWp7fc"",""'LC-2 BOM'!C2:AF1000""),AB$1,FALSE)"),"N/A")</f>
        <v>N/A</v>
      </c>
      <c r="AT310" t="str">
        <f ca="1">IFERROR(__xludf.DUMMYFUNCTION("VLOOKUP($D466,IMPORTRANGE(""1F5N2lheBqU_ssv2fEg7XSiyl0_Jtf24RQubw3IWp7fc"",""'LC-2 BOM'!C2:AF1000""),AB$1,FALSE)"),"N/A")</f>
        <v>N/A</v>
      </c>
      <c r="AU310" t="str">
        <f ca="1">IFERROR(__xludf.DUMMYFUNCTION("VLOOKUP($D466,IMPORTRANGE(""1F5N2lheBqU_ssv2fEg7XSiyl0_Jtf24RQubw3IWp7fc"",""'LC-2 BOM'!C2:AF1000""),AB$1,FALSE)"),"N/A")</f>
        <v>N/A</v>
      </c>
      <c r="AV310" t="str">
        <f ca="1">IFERROR(__xludf.DUMMYFUNCTION("VLOOKUP($D466,IMPORTRANGE(""1F5N2lheBqU_ssv2fEg7XSiyl0_Jtf24RQubw3IWp7fc"",""'LC-2 BOM'!C2:AF1000""),AB$1,FALSE)"),"N/A")</f>
        <v>N/A</v>
      </c>
      <c r="AW310" t="str">
        <f ca="1">IFERROR(__xludf.DUMMYFUNCTION("VLOOKUP($D466,IMPORTRANGE(""1F5N2lheBqU_ssv2fEg7XSiyl0_Jtf24RQubw3IWp7fc"",""'LC-2 BOM'!C2:AF1000""),AB$1,FALSE)"),"N/A")</f>
        <v>N/A</v>
      </c>
      <c r="AX310" t="str">
        <f ca="1">IFERROR(__xludf.DUMMYFUNCTION("VLOOKUP($D466,IMPORTRANGE(""1F5N2lheBqU_ssv2fEg7XSiyl0_Jtf24RQubw3IWp7fc"",""'LC-2 BOM'!C2:AF1000""),AB$1,FALSE)"),"N/A")</f>
        <v>N/A</v>
      </c>
      <c r="AY310" t="str">
        <f ca="1">IFERROR(__xludf.DUMMYFUNCTION("VLOOKUP($D466,IMPORTRANGE(""1F5N2lheBqU_ssv2fEg7XSiyl0_Jtf24RQubw3IWp7fc"",""'LC-2 BOM'!C2:AF1000""),AB$1,FALSE)"),"N/A")</f>
        <v>N/A</v>
      </c>
      <c r="AZ310" t="str">
        <f ca="1">IFERROR(__xludf.DUMMYFUNCTION("VLOOKUP($D466,IMPORTRANGE(""1F5N2lheBqU_ssv2fEg7XSiyl0_Jtf24RQubw3IWp7fc"",""'LC-2 BOM'!C2:AF1000""),AB$1,FALSE)"),"N/A")</f>
        <v>N/A</v>
      </c>
      <c r="BA310" t="str">
        <f ca="1">IFERROR(__xludf.DUMMYFUNCTION("VLOOKUP($D466,IMPORTRANGE(""1F5N2lheBqU_ssv2fEg7XSiyl0_Jtf24RQubw3IWp7fc"",""'LC-2 BOM'!C2:AF1000""),AB$1,FALSE)"),"N/A")</f>
        <v>N/A</v>
      </c>
    </row>
    <row r="311" spans="1:53" ht="13" x14ac:dyDescent="0.15">
      <c r="A311" t="str">
        <f t="shared" si="27"/>
        <v>BP-PRG-PRS-Ps-424</v>
      </c>
      <c r="B311">
        <v>424</v>
      </c>
      <c r="C311" t="s">
        <v>747</v>
      </c>
      <c r="D311" t="s">
        <v>748</v>
      </c>
      <c r="E311" t="s">
        <v>746</v>
      </c>
      <c r="F311" t="s">
        <v>536</v>
      </c>
      <c r="G311" t="s">
        <v>141</v>
      </c>
      <c r="H311" t="s">
        <v>111</v>
      </c>
      <c r="I311" t="str">
        <f t="shared" si="28"/>
        <v>N3</v>
      </c>
      <c r="J311" t="str">
        <f>VLOOKUP(I311,'[1]REF - Interface Cards'!$F$2:$G$11,2,FALSE)</f>
        <v>CB4</v>
      </c>
      <c r="K311">
        <f t="shared" si="29"/>
        <v>2</v>
      </c>
      <c r="L311" t="s">
        <v>749</v>
      </c>
      <c r="M311">
        <v>17</v>
      </c>
      <c r="N311">
        <v>14</v>
      </c>
      <c r="O311" t="s">
        <v>277</v>
      </c>
      <c r="Q311" t="s">
        <v>485</v>
      </c>
      <c r="R311" t="s">
        <v>142</v>
      </c>
      <c r="S311" t="s">
        <v>674</v>
      </c>
      <c r="V311" t="b">
        <v>0</v>
      </c>
      <c r="W311" t="str">
        <f t="shared" si="30"/>
        <v>AI5:14</v>
      </c>
      <c r="X311" t="str">
        <f ca="1">IFERROR(__xludf.DUMMYFUNCTION("VLOOKUP($D475,IMPORTRANGE(""1F5N2lheBqU_ssv2fEg7XSiyl0_Jtf24RQubw3IWp7fc"",""'LC-2 BOM'!C2:AF1000""),X$1,FALSE)"),"04C706")</f>
        <v>04C706</v>
      </c>
      <c r="Y311" t="str">
        <f ca="1">IFERROR(__xludf.DUMMYFUNCTION("VLOOKUP($D520,IMPORTRANGE(""1F5N2lheBqU_ssv2fEg7XSiyl0_Jtf24RQubw3IWp7fc"",""'LC-2 BOM'!C2:AF900""),Y$1,FALSE)"),"Differential Pressure Transducer")</f>
        <v>Differential Pressure Transducer</v>
      </c>
      <c r="Z311" t="str">
        <f ca="1">IFERROR(__xludf.DUMMYFUNCTION("VLOOKUP($D520,IMPORTRANGE(""1F5N2lheBqU_ssv2fEg7XSiyl0_Jtf24RQubw3IWp7fc"",""'LC-2 BOM'!C2:AF900""),Y$1,FALSE)"),"Differential Pressure Transducer")</f>
        <v>Differential Pressure Transducer</v>
      </c>
      <c r="AA311" t="str">
        <f ca="1">IFERROR(__xludf.DUMMYFUNCTION("VLOOKUP($D520,IMPORTRANGE(""1F5N2lheBqU_ssv2fEg7XSiyl0_Jtf24RQubw3IWp7fc"",""'LC-2 BOM'!C2:AF900""),Y$1,FALSE)"),"Differential Pressure Transducer")</f>
        <v>Differential Pressure Transducer</v>
      </c>
      <c r="AB311" t="str">
        <f ca="1">IFERROR(__xludf.DUMMYFUNCTION("VLOOKUP($D520,IMPORTRANGE(""1F5N2lheBqU_ssv2fEg7XSiyl0_Jtf24RQubw3IWp7fc"",""'LC-2 BOM'!C2:AF1000""),AB$1,FALSE)"),"N/A")</f>
        <v>N/A</v>
      </c>
      <c r="AC311" t="str">
        <f ca="1">IFERROR(__xludf.DUMMYFUNCTION("VLOOKUP($D520,IMPORTRANGE(""1F5N2lheBqU_ssv2fEg7XSiyl0_Jtf24RQubw3IWp7fc"",""'LC-2 BOM'!C2:AF1000""),AB$1,FALSE)"),"N/A")</f>
        <v>N/A</v>
      </c>
      <c r="AD311" t="str">
        <f ca="1">IFERROR(__xludf.DUMMYFUNCTION("VLOOKUP($D520,IMPORTRANGE(""1F5N2lheBqU_ssv2fEg7XSiyl0_Jtf24RQubw3IWp7fc"",""'LC-2 BOM'!C2:AF1000""),AB$1,FALSE)"),"N/A")</f>
        <v>N/A</v>
      </c>
      <c r="AE311" t="str">
        <f ca="1">IFERROR(__xludf.DUMMYFUNCTION("VLOOKUP($D520,IMPORTRANGE(""1F5N2lheBqU_ssv2fEg7XSiyl0_Jtf24RQubw3IWp7fc"",""'LC-2 BOM'!C2:AF1000""),AB$1,FALSE)"),"N/A")</f>
        <v>N/A</v>
      </c>
      <c r="AF311" t="str">
        <f ca="1">IFERROR(__xludf.DUMMYFUNCTION("VLOOKUP($D520,IMPORTRANGE(""1F5N2lheBqU_ssv2fEg7XSiyl0_Jtf24RQubw3IWp7fc"",""'LC-2 BOM'!C2:AF1000""),AB$1,FALSE)"),"N/A")</f>
        <v>N/A</v>
      </c>
      <c r="AG311" t="str">
        <f ca="1">IFERROR(__xludf.DUMMYFUNCTION("VLOOKUP($D520,IMPORTRANGE(""1F5N2lheBqU_ssv2fEg7XSiyl0_Jtf24RQubw3IWp7fc"",""'LC-2 BOM'!C2:AF1000""),AB$1,FALSE)"),"N/A")</f>
        <v>N/A</v>
      </c>
      <c r="AH311" t="str">
        <f ca="1">IFERROR(__xludf.DUMMYFUNCTION("VLOOKUP($D520,IMPORTRANGE(""1F5N2lheBqU_ssv2fEg7XSiyl0_Jtf24RQubw3IWp7fc"",""'LC-2 BOM'!C2:AF1000""),AB$1,FALSE)"),"N/A")</f>
        <v>N/A</v>
      </c>
      <c r="AI311" t="str">
        <f ca="1">IFERROR(__xludf.DUMMYFUNCTION("VLOOKUP($D520,IMPORTRANGE(""1F5N2lheBqU_ssv2fEg7XSiyl0_Jtf24RQubw3IWp7fc"",""'LC-2 BOM'!C2:AF1000""),AB$1,FALSE)"),"N/A")</f>
        <v>N/A</v>
      </c>
      <c r="AJ311" t="str">
        <f ca="1">IFERROR(__xludf.DUMMYFUNCTION("VLOOKUP($D520,IMPORTRANGE(""1F5N2lheBqU_ssv2fEg7XSiyl0_Jtf24RQubw3IWp7fc"",""'LC-2 BOM'!C2:AF1000""),AB$1,FALSE)"),"N/A")</f>
        <v>N/A</v>
      </c>
      <c r="AK311" t="str">
        <f ca="1">IFERROR(__xludf.DUMMYFUNCTION("VLOOKUP($D520,IMPORTRANGE(""1F5N2lheBqU_ssv2fEg7XSiyl0_Jtf24RQubw3IWp7fc"",""'LC-2 BOM'!C2:AF1000""),AB$1,FALSE)"),"N/A")</f>
        <v>N/A</v>
      </c>
      <c r="AL311" t="str">
        <f ca="1">IFERROR(__xludf.DUMMYFUNCTION("VLOOKUP($D520,IMPORTRANGE(""1F5N2lheBqU_ssv2fEg7XSiyl0_Jtf24RQubw3IWp7fc"",""'LC-2 BOM'!C2:AF1000""),AB$1,FALSE)"),"N/A")</f>
        <v>N/A</v>
      </c>
      <c r="AM311" t="str">
        <f ca="1">IFERROR(__xludf.DUMMYFUNCTION("VLOOKUP($D520,IMPORTRANGE(""1F5N2lheBqU_ssv2fEg7XSiyl0_Jtf24RQubw3IWp7fc"",""'LC-2 BOM'!C2:AF1000""),AB$1,FALSE)"),"N/A")</f>
        <v>N/A</v>
      </c>
      <c r="AN311" t="str">
        <f ca="1">IFERROR(__xludf.DUMMYFUNCTION("VLOOKUP($D520,IMPORTRANGE(""1F5N2lheBqU_ssv2fEg7XSiyl0_Jtf24RQubw3IWp7fc"",""'LC-2 BOM'!C2:AF1000""),AB$1,FALSE)"),"N/A")</f>
        <v>N/A</v>
      </c>
      <c r="AO311" t="str">
        <f ca="1">IFERROR(__xludf.DUMMYFUNCTION("VLOOKUP($D520,IMPORTRANGE(""1F5N2lheBqU_ssv2fEg7XSiyl0_Jtf24RQubw3IWp7fc"",""'LC-2 BOM'!C2:AF1000""),AB$1,FALSE)"),"N/A")</f>
        <v>N/A</v>
      </c>
      <c r="AP311" t="str">
        <f ca="1">IFERROR(__xludf.DUMMYFUNCTION("VLOOKUP($D520,IMPORTRANGE(""1F5N2lheBqU_ssv2fEg7XSiyl0_Jtf24RQubw3IWp7fc"",""'LC-2 BOM'!C2:AF1000""),AB$1,FALSE)"),"N/A")</f>
        <v>N/A</v>
      </c>
      <c r="AQ311" t="str">
        <f ca="1">IFERROR(__xludf.DUMMYFUNCTION("VLOOKUP($D520,IMPORTRANGE(""1F5N2lheBqU_ssv2fEg7XSiyl0_Jtf24RQubw3IWp7fc"",""'LC-2 BOM'!C2:AF1000""),AB$1,FALSE)"),"N/A")</f>
        <v>N/A</v>
      </c>
      <c r="AR311" t="str">
        <f ca="1">IFERROR(__xludf.DUMMYFUNCTION("VLOOKUP($D520,IMPORTRANGE(""1F5N2lheBqU_ssv2fEg7XSiyl0_Jtf24RQubw3IWp7fc"",""'LC-2 BOM'!C2:AF1000""),AB$1,FALSE)"),"N/A")</f>
        <v>N/A</v>
      </c>
      <c r="AS311" t="str">
        <f ca="1">IFERROR(__xludf.DUMMYFUNCTION("VLOOKUP($D520,IMPORTRANGE(""1F5N2lheBqU_ssv2fEg7XSiyl0_Jtf24RQubw3IWp7fc"",""'LC-2 BOM'!C2:AF1000""),AB$1,FALSE)"),"N/A")</f>
        <v>N/A</v>
      </c>
      <c r="AT311" t="str">
        <f ca="1">IFERROR(__xludf.DUMMYFUNCTION("VLOOKUP($D520,IMPORTRANGE(""1F5N2lheBqU_ssv2fEg7XSiyl0_Jtf24RQubw3IWp7fc"",""'LC-2 BOM'!C2:AF1000""),AB$1,FALSE)"),"N/A")</f>
        <v>N/A</v>
      </c>
      <c r="AU311" t="str">
        <f ca="1">IFERROR(__xludf.DUMMYFUNCTION("VLOOKUP($D520,IMPORTRANGE(""1F5N2lheBqU_ssv2fEg7XSiyl0_Jtf24RQubw3IWp7fc"",""'LC-2 BOM'!C2:AF1000""),AB$1,FALSE)"),"N/A")</f>
        <v>N/A</v>
      </c>
      <c r="AV311" t="str">
        <f ca="1">IFERROR(__xludf.DUMMYFUNCTION("VLOOKUP($D520,IMPORTRANGE(""1F5N2lheBqU_ssv2fEg7XSiyl0_Jtf24RQubw3IWp7fc"",""'LC-2 BOM'!C2:AF1000""),AB$1,FALSE)"),"N/A")</f>
        <v>N/A</v>
      </c>
      <c r="AW311" t="str">
        <f ca="1">IFERROR(__xludf.DUMMYFUNCTION("VLOOKUP($D520,IMPORTRANGE(""1F5N2lheBqU_ssv2fEg7XSiyl0_Jtf24RQubw3IWp7fc"",""'LC-2 BOM'!C2:AF1000""),AB$1,FALSE)"),"N/A")</f>
        <v>N/A</v>
      </c>
      <c r="AX311" t="str">
        <f ca="1">IFERROR(__xludf.DUMMYFUNCTION("VLOOKUP($D520,IMPORTRANGE(""1F5N2lheBqU_ssv2fEg7XSiyl0_Jtf24RQubw3IWp7fc"",""'LC-2 BOM'!C2:AF1000""),AB$1,FALSE)"),"N/A")</f>
        <v>N/A</v>
      </c>
      <c r="AY311" t="str">
        <f ca="1">IFERROR(__xludf.DUMMYFUNCTION("VLOOKUP($D520,IMPORTRANGE(""1F5N2lheBqU_ssv2fEg7XSiyl0_Jtf24RQubw3IWp7fc"",""'LC-2 BOM'!C2:AF1000""),AB$1,FALSE)"),"N/A")</f>
        <v>N/A</v>
      </c>
      <c r="AZ311" t="str">
        <f ca="1">IFERROR(__xludf.DUMMYFUNCTION("VLOOKUP($D520,IMPORTRANGE(""1F5N2lheBqU_ssv2fEg7XSiyl0_Jtf24RQubw3IWp7fc"",""'LC-2 BOM'!C2:AF1000""),AB$1,FALSE)"),"N/A")</f>
        <v>N/A</v>
      </c>
      <c r="BA311" t="str">
        <f ca="1">IFERROR(__xludf.DUMMYFUNCTION("VLOOKUP($D520,IMPORTRANGE(""1F5N2lheBqU_ssv2fEg7XSiyl0_Jtf24RQubw3IWp7fc"",""'LC-2 BOM'!C2:AF1000""),AB$1,FALSE)"),"N/A")</f>
        <v>N/A</v>
      </c>
    </row>
    <row r="312" spans="1:53" ht="13" x14ac:dyDescent="0.15">
      <c r="A312" t="str">
        <f t="shared" si="27"/>
        <v>BP-PRG-PRS-Ps-430</v>
      </c>
      <c r="B312">
        <v>430</v>
      </c>
      <c r="C312" t="s">
        <v>750</v>
      </c>
      <c r="D312" t="s">
        <v>751</v>
      </c>
      <c r="E312" t="s">
        <v>746</v>
      </c>
      <c r="F312" t="s">
        <v>536</v>
      </c>
      <c r="G312" t="s">
        <v>141</v>
      </c>
      <c r="H312" t="s">
        <v>111</v>
      </c>
      <c r="I312" t="str">
        <f t="shared" si="28"/>
        <v>N2</v>
      </c>
      <c r="J312" t="str">
        <f>VLOOKUP(I312,'[1]REF - Interface Cards'!$F$2:$G$11,2,FALSE)</f>
        <v>CB3</v>
      </c>
      <c r="K312">
        <f t="shared" si="29"/>
        <v>3</v>
      </c>
      <c r="L312" t="s">
        <v>279</v>
      </c>
      <c r="M312">
        <v>17</v>
      </c>
      <c r="N312">
        <v>14</v>
      </c>
      <c r="O312" t="s">
        <v>277</v>
      </c>
      <c r="Q312" t="s">
        <v>456</v>
      </c>
      <c r="R312" t="s">
        <v>142</v>
      </c>
      <c r="S312" t="s">
        <v>674</v>
      </c>
      <c r="V312" t="b">
        <v>0</v>
      </c>
      <c r="W312" t="str">
        <f t="shared" si="30"/>
        <v>AI4:14</v>
      </c>
      <c r="X312" t="str">
        <f ca="1">IFERROR(__xludf.DUMMYFUNCTION("VLOOKUP($D119,IMPORTRANGE(""1F5N2lheBqU_ssv2fEg7XSiyl0_Jtf24RQubw3IWp7fc"",""'LC-2 BOM'!C2:AF1000""),X$1,FALSE)"),"05C360")</f>
        <v>05C360</v>
      </c>
      <c r="Y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Z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A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B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C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D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E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F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G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H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I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J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K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L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M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N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O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P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Q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R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S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T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U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V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W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X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Y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Z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BA312" t="str">
        <f ca="1">IFERROR(__xludf.DUMMYFUNCTION("VLOOKUP($D455,IMPORTRANGE(""1zGeY54V42y3h6ga3LEauokEcjIAfHuNXKCYKLfLWtMI"",""'LC-2 BOM'!C2:AF900""),Y$1,FALSE)"),"Differential Pressure Transducer")</f>
        <v>Differential Pressure Transducer</v>
      </c>
    </row>
    <row r="313" spans="1:53" ht="13" x14ac:dyDescent="0.15">
      <c r="A313" t="str">
        <f t="shared" si="27"/>
        <v>BP-PRG-PRS-Ps-431</v>
      </c>
      <c r="B313">
        <v>431</v>
      </c>
      <c r="C313" t="s">
        <v>752</v>
      </c>
      <c r="D313" t="s">
        <v>753</v>
      </c>
      <c r="E313" t="s">
        <v>746</v>
      </c>
      <c r="F313" t="s">
        <v>536</v>
      </c>
      <c r="G313" t="s">
        <v>141</v>
      </c>
      <c r="H313" t="s">
        <v>111</v>
      </c>
      <c r="I313" t="str">
        <f t="shared" si="28"/>
        <v>N3</v>
      </c>
      <c r="J313" t="str">
        <f>VLOOKUP(I313,'[1]REF - Interface Cards'!$F$2:$G$11,2,FALSE)</f>
        <v>CB4</v>
      </c>
      <c r="K313">
        <f t="shared" si="29"/>
        <v>2</v>
      </c>
      <c r="L313" t="s">
        <v>749</v>
      </c>
      <c r="M313">
        <v>19</v>
      </c>
      <c r="N313">
        <v>15</v>
      </c>
      <c r="O313" t="s">
        <v>277</v>
      </c>
      <c r="Q313" t="s">
        <v>754</v>
      </c>
      <c r="R313" t="s">
        <v>142</v>
      </c>
      <c r="S313" t="s">
        <v>674</v>
      </c>
      <c r="V313" t="b">
        <v>0</v>
      </c>
      <c r="W313" t="str">
        <f t="shared" si="30"/>
        <v>AI5:15</v>
      </c>
      <c r="X313" t="str">
        <f ca="1">IFERROR(__xludf.DUMMYFUNCTION("VLOOKUP($D475,IMPORTRANGE(""1F5N2lheBqU_ssv2fEg7XSiyl0_Jtf24RQubw3IWp7fc"",""'LC-2 BOM'!C2:AF1000""),X$1,FALSE)"),"04C706")</f>
        <v>04C706</v>
      </c>
      <c r="Y313" t="str">
        <f ca="1">IFERROR(__xludf.DUMMYFUNCTION("VLOOKUP($D521,IMPORTRANGE(""1zGeY54V42y3h6ga3LEauokEcjIAfHuNXKCYKLfLWtMI"",""'LC-2 BOM'!C2:AF900""),Y$1,FALSE)"),"Differential Pressure Transducer")</f>
        <v>Differential Pressure Transducer</v>
      </c>
      <c r="Z313" t="str">
        <f ca="1">IFERROR(__xludf.DUMMYFUNCTION("VLOOKUP($D521,IMPORTRANGE(""1zGeY54V42y3h6ga3LEauokEcjIAfHuNXKCYKLfLWtMI"",""'LC-2 BOM'!C2:AF900""),Y$1,FALSE)"),"Differential Pressure Transducer")</f>
        <v>Differential Pressure Transducer</v>
      </c>
      <c r="AA313" t="str">
        <f ca="1">IFERROR(__xludf.DUMMYFUNCTION("VLOOKUP($D521,IMPORTRANGE(""1zGeY54V42y3h6ga3LEauokEcjIAfHuNXKCYKLfLWtMI"",""'LC-2 BOM'!C2:AF900""),Y$1,FALSE)"),"Differential Pressure Transducer")</f>
        <v>Differential Pressure Transducer</v>
      </c>
      <c r="AB313" t="str">
        <f ca="1">IFERROR(__xludf.DUMMYFUNCTION("VLOOKUP($D521,IMPORTRANGE(""1F5N2lheBqU_ssv2fEg7XSiyl0_Jtf24RQubw3IWp7fc"",""'LC-2 BOM'!C2:AF1000""),AB$1,FALSE)"),"N/A")</f>
        <v>N/A</v>
      </c>
      <c r="AC313" t="str">
        <f ca="1">IFERROR(__xludf.DUMMYFUNCTION("VLOOKUP($D521,IMPORTRANGE(""1F5N2lheBqU_ssv2fEg7XSiyl0_Jtf24RQubw3IWp7fc"",""'LC-2 BOM'!C2:AF1000""),AB$1,FALSE)"),"N/A")</f>
        <v>N/A</v>
      </c>
      <c r="AD313" t="str">
        <f ca="1">IFERROR(__xludf.DUMMYFUNCTION("VLOOKUP($D521,IMPORTRANGE(""1F5N2lheBqU_ssv2fEg7XSiyl0_Jtf24RQubw3IWp7fc"",""'LC-2 BOM'!C2:AF1000""),AB$1,FALSE)"),"N/A")</f>
        <v>N/A</v>
      </c>
      <c r="AE313" t="str">
        <f ca="1">IFERROR(__xludf.DUMMYFUNCTION("VLOOKUP($D521,IMPORTRANGE(""1F5N2lheBqU_ssv2fEg7XSiyl0_Jtf24RQubw3IWp7fc"",""'LC-2 BOM'!C2:AF1000""),AB$1,FALSE)"),"N/A")</f>
        <v>N/A</v>
      </c>
      <c r="AF313" t="str">
        <f ca="1">IFERROR(__xludf.DUMMYFUNCTION("VLOOKUP($D521,IMPORTRANGE(""1F5N2lheBqU_ssv2fEg7XSiyl0_Jtf24RQubw3IWp7fc"",""'LC-2 BOM'!C2:AF1000""),AB$1,FALSE)"),"N/A")</f>
        <v>N/A</v>
      </c>
      <c r="AG313" t="str">
        <f ca="1">IFERROR(__xludf.DUMMYFUNCTION("VLOOKUP($D521,IMPORTRANGE(""1F5N2lheBqU_ssv2fEg7XSiyl0_Jtf24RQubw3IWp7fc"",""'LC-2 BOM'!C2:AF1000""),AB$1,FALSE)"),"N/A")</f>
        <v>N/A</v>
      </c>
      <c r="AH313" t="str">
        <f ca="1">IFERROR(__xludf.DUMMYFUNCTION("VLOOKUP($D521,IMPORTRANGE(""1F5N2lheBqU_ssv2fEg7XSiyl0_Jtf24RQubw3IWp7fc"",""'LC-2 BOM'!C2:AF1000""),AB$1,FALSE)"),"N/A")</f>
        <v>N/A</v>
      </c>
      <c r="AI313" t="str">
        <f ca="1">IFERROR(__xludf.DUMMYFUNCTION("VLOOKUP($D521,IMPORTRANGE(""1F5N2lheBqU_ssv2fEg7XSiyl0_Jtf24RQubw3IWp7fc"",""'LC-2 BOM'!C2:AF1000""),AB$1,FALSE)"),"N/A")</f>
        <v>N/A</v>
      </c>
      <c r="AJ313" t="str">
        <f ca="1">IFERROR(__xludf.DUMMYFUNCTION("VLOOKUP($D521,IMPORTRANGE(""1F5N2lheBqU_ssv2fEg7XSiyl0_Jtf24RQubw3IWp7fc"",""'LC-2 BOM'!C2:AF1000""),AB$1,FALSE)"),"N/A")</f>
        <v>N/A</v>
      </c>
      <c r="AK313" t="str">
        <f ca="1">IFERROR(__xludf.DUMMYFUNCTION("VLOOKUP($D521,IMPORTRANGE(""1F5N2lheBqU_ssv2fEg7XSiyl0_Jtf24RQubw3IWp7fc"",""'LC-2 BOM'!C2:AF1000""),AB$1,FALSE)"),"N/A")</f>
        <v>N/A</v>
      </c>
      <c r="AL313" t="str">
        <f ca="1">IFERROR(__xludf.DUMMYFUNCTION("VLOOKUP($D521,IMPORTRANGE(""1F5N2lheBqU_ssv2fEg7XSiyl0_Jtf24RQubw3IWp7fc"",""'LC-2 BOM'!C2:AF1000""),AB$1,FALSE)"),"N/A")</f>
        <v>N/A</v>
      </c>
      <c r="AM313" t="str">
        <f ca="1">IFERROR(__xludf.DUMMYFUNCTION("VLOOKUP($D521,IMPORTRANGE(""1F5N2lheBqU_ssv2fEg7XSiyl0_Jtf24RQubw3IWp7fc"",""'LC-2 BOM'!C2:AF1000""),AB$1,FALSE)"),"N/A")</f>
        <v>N/A</v>
      </c>
      <c r="AN313" t="str">
        <f ca="1">IFERROR(__xludf.DUMMYFUNCTION("VLOOKUP($D521,IMPORTRANGE(""1F5N2lheBqU_ssv2fEg7XSiyl0_Jtf24RQubw3IWp7fc"",""'LC-2 BOM'!C2:AF1000""),AB$1,FALSE)"),"N/A")</f>
        <v>N/A</v>
      </c>
      <c r="AO313" t="str">
        <f ca="1">IFERROR(__xludf.DUMMYFUNCTION("VLOOKUP($D521,IMPORTRANGE(""1F5N2lheBqU_ssv2fEg7XSiyl0_Jtf24RQubw3IWp7fc"",""'LC-2 BOM'!C2:AF1000""),AB$1,FALSE)"),"N/A")</f>
        <v>N/A</v>
      </c>
      <c r="AP313" t="str">
        <f ca="1">IFERROR(__xludf.DUMMYFUNCTION("VLOOKUP($D521,IMPORTRANGE(""1F5N2lheBqU_ssv2fEg7XSiyl0_Jtf24RQubw3IWp7fc"",""'LC-2 BOM'!C2:AF1000""),AB$1,FALSE)"),"N/A")</f>
        <v>N/A</v>
      </c>
      <c r="AQ313" t="str">
        <f ca="1">IFERROR(__xludf.DUMMYFUNCTION("VLOOKUP($D521,IMPORTRANGE(""1F5N2lheBqU_ssv2fEg7XSiyl0_Jtf24RQubw3IWp7fc"",""'LC-2 BOM'!C2:AF1000""),AB$1,FALSE)"),"N/A")</f>
        <v>N/A</v>
      </c>
      <c r="AR313" t="str">
        <f ca="1">IFERROR(__xludf.DUMMYFUNCTION("VLOOKUP($D521,IMPORTRANGE(""1F5N2lheBqU_ssv2fEg7XSiyl0_Jtf24RQubw3IWp7fc"",""'LC-2 BOM'!C2:AF1000""),AB$1,FALSE)"),"N/A")</f>
        <v>N/A</v>
      </c>
      <c r="AS313" t="str">
        <f ca="1">IFERROR(__xludf.DUMMYFUNCTION("VLOOKUP($D521,IMPORTRANGE(""1F5N2lheBqU_ssv2fEg7XSiyl0_Jtf24RQubw3IWp7fc"",""'LC-2 BOM'!C2:AF1000""),AB$1,FALSE)"),"N/A")</f>
        <v>N/A</v>
      </c>
      <c r="AT313" t="str">
        <f ca="1">IFERROR(__xludf.DUMMYFUNCTION("VLOOKUP($D521,IMPORTRANGE(""1F5N2lheBqU_ssv2fEg7XSiyl0_Jtf24RQubw3IWp7fc"",""'LC-2 BOM'!C2:AF1000""),AB$1,FALSE)"),"N/A")</f>
        <v>N/A</v>
      </c>
      <c r="AU313" t="str">
        <f ca="1">IFERROR(__xludf.DUMMYFUNCTION("VLOOKUP($D521,IMPORTRANGE(""1F5N2lheBqU_ssv2fEg7XSiyl0_Jtf24RQubw3IWp7fc"",""'LC-2 BOM'!C2:AF1000""),AB$1,FALSE)"),"N/A")</f>
        <v>N/A</v>
      </c>
      <c r="AV313" t="str">
        <f ca="1">IFERROR(__xludf.DUMMYFUNCTION("VLOOKUP($D521,IMPORTRANGE(""1F5N2lheBqU_ssv2fEg7XSiyl0_Jtf24RQubw3IWp7fc"",""'LC-2 BOM'!C2:AF1000""),AB$1,FALSE)"),"N/A")</f>
        <v>N/A</v>
      </c>
      <c r="AW313" t="str">
        <f ca="1">IFERROR(__xludf.DUMMYFUNCTION("VLOOKUP($D521,IMPORTRANGE(""1F5N2lheBqU_ssv2fEg7XSiyl0_Jtf24RQubw3IWp7fc"",""'LC-2 BOM'!C2:AF1000""),AB$1,FALSE)"),"N/A")</f>
        <v>N/A</v>
      </c>
      <c r="AX313" t="str">
        <f ca="1">IFERROR(__xludf.DUMMYFUNCTION("VLOOKUP($D521,IMPORTRANGE(""1F5N2lheBqU_ssv2fEg7XSiyl0_Jtf24RQubw3IWp7fc"",""'LC-2 BOM'!C2:AF1000""),AB$1,FALSE)"),"N/A")</f>
        <v>N/A</v>
      </c>
      <c r="AY313" t="str">
        <f ca="1">IFERROR(__xludf.DUMMYFUNCTION("VLOOKUP($D521,IMPORTRANGE(""1F5N2lheBqU_ssv2fEg7XSiyl0_Jtf24RQubw3IWp7fc"",""'LC-2 BOM'!C2:AF1000""),AB$1,FALSE)"),"N/A")</f>
        <v>N/A</v>
      </c>
      <c r="AZ313" t="str">
        <f ca="1">IFERROR(__xludf.DUMMYFUNCTION("VLOOKUP($D521,IMPORTRANGE(""1F5N2lheBqU_ssv2fEg7XSiyl0_Jtf24RQubw3IWp7fc"",""'LC-2 BOM'!C2:AF1000""),AB$1,FALSE)"),"N/A")</f>
        <v>N/A</v>
      </c>
      <c r="BA313" t="str">
        <f ca="1">IFERROR(__xludf.DUMMYFUNCTION("VLOOKUP($D521,IMPORTRANGE(""1F5N2lheBqU_ssv2fEg7XSiyl0_Jtf24RQubw3IWp7fc"",""'LC-2 BOM'!C2:AF1000""),AB$1,FALSE)"),"N/A")</f>
        <v>N/A</v>
      </c>
    </row>
    <row r="314" spans="1:53" ht="13" x14ac:dyDescent="0.15">
      <c r="A314" t="str">
        <f t="shared" si="27"/>
        <v>BP-PRG-PRS-Ps-432</v>
      </c>
      <c r="B314">
        <v>432</v>
      </c>
      <c r="C314" t="s">
        <v>755</v>
      </c>
      <c r="D314" t="s">
        <v>756</v>
      </c>
      <c r="E314" t="s">
        <v>746</v>
      </c>
      <c r="F314" t="s">
        <v>536</v>
      </c>
      <c r="G314" t="s">
        <v>141</v>
      </c>
      <c r="H314" t="s">
        <v>111</v>
      </c>
      <c r="I314" t="str">
        <f t="shared" si="28"/>
        <v>N2</v>
      </c>
      <c r="J314" t="str">
        <f>VLOOKUP(I314,'[1]REF - Interface Cards'!$F$2:$G$11,2,FALSE)</f>
        <v>CB3</v>
      </c>
      <c r="K314">
        <f t="shared" si="29"/>
        <v>2</v>
      </c>
      <c r="L314" t="s">
        <v>757</v>
      </c>
      <c r="M314">
        <v>13</v>
      </c>
      <c r="N314">
        <v>10</v>
      </c>
      <c r="O314" t="s">
        <v>277</v>
      </c>
      <c r="Q314" t="s">
        <v>758</v>
      </c>
      <c r="R314" t="s">
        <v>142</v>
      </c>
      <c r="S314" t="s">
        <v>674</v>
      </c>
      <c r="V314" t="b">
        <v>0</v>
      </c>
      <c r="W314" t="str">
        <f t="shared" si="30"/>
        <v>AI3:10</v>
      </c>
      <c r="X314" t="str">
        <f ca="1">IFERROR(__xludf.DUMMYFUNCTION("VLOOKUP($D119,IMPORTRANGE(""1F5N2lheBqU_ssv2fEg7XSiyl0_Jtf24RQubw3IWp7fc"",""'LC-2 BOM'!C2:AF1000""),X$1,FALSE)"),"05C360")</f>
        <v>05C360</v>
      </c>
      <c r="Y314" t="str">
        <f ca="1">IFERROR(__xludf.DUMMYFUNCTION("VLOOKUP($D436,IMPORTRANGE(""1zGeY54V42y3h6ga3LEauokEcjIAfHuNXKCYKLfLWtMI"",""'LC-2 BOM'!C2:AF900""),Y$1,FALSE)"),"Differential Pressure Transducer")</f>
        <v>Differential Pressure Transducer</v>
      </c>
      <c r="Z314" t="str">
        <f ca="1">IFERROR(__xludf.DUMMYFUNCTION("VLOOKUP($D436,IMPORTRANGE(""1F5N2lheBqU_ssv2fEg7XSiyl0_Jtf24RQubw3IWp7fc"",""'LC-2 BOM'!C2:AF900""),Z$1,FALSE)"),"")</f>
        <v/>
      </c>
      <c r="AA314" t="str">
        <f ca="1">IFERROR(__xludf.DUMMYFUNCTION("VLOOKUP($D436,IMPORTRANGE(""1F5N2lheBqU_ssv2fEg7XSiyl0_Jtf24RQubw3IWp7fc"",""'LC-2 BOM'!C2:AF900""),Z$1,FALSE)"),"")</f>
        <v/>
      </c>
      <c r="AB314" t="str">
        <f ca="1">IFERROR(__xludf.DUMMYFUNCTION("VLOOKUP($D436,IMPORTRANGE(""1F5N2lheBqU_ssv2fEg7XSiyl0_Jtf24RQubw3IWp7fc"",""'LC-2 BOM'!C2:AF1000""),AB$1,FALSE)"),"N/A")</f>
        <v>N/A</v>
      </c>
      <c r="AC314" t="str">
        <f ca="1">IFERROR(__xludf.DUMMYFUNCTION("VLOOKUP($D436,IMPORTRANGE(""1F5N2lheBqU_ssv2fEg7XSiyl0_Jtf24RQubw3IWp7fc"",""'LC-2 BOM'!C2:AF1000""),AB$1,FALSE)"),"N/A")</f>
        <v>N/A</v>
      </c>
      <c r="AD314" t="str">
        <f ca="1">IFERROR(__xludf.DUMMYFUNCTION("VLOOKUP($D436,IMPORTRANGE(""1F5N2lheBqU_ssv2fEg7XSiyl0_Jtf24RQubw3IWp7fc"",""'LC-2 BOM'!C2:AF1000""),AB$1,FALSE)"),"N/A")</f>
        <v>N/A</v>
      </c>
      <c r="AE314" t="str">
        <f ca="1">IFERROR(__xludf.DUMMYFUNCTION("VLOOKUP($D436,IMPORTRANGE(""1F5N2lheBqU_ssv2fEg7XSiyl0_Jtf24RQubw3IWp7fc"",""'LC-2 BOM'!C2:AF1000""),AB$1,FALSE)"),"N/A")</f>
        <v>N/A</v>
      </c>
      <c r="AF314" t="str">
        <f ca="1">IFERROR(__xludf.DUMMYFUNCTION("VLOOKUP($D436,IMPORTRANGE(""1F5N2lheBqU_ssv2fEg7XSiyl0_Jtf24RQubw3IWp7fc"",""'LC-2 BOM'!C2:AF1000""),AB$1,FALSE)"),"N/A")</f>
        <v>N/A</v>
      </c>
      <c r="AG314" t="str">
        <f ca="1">IFERROR(__xludf.DUMMYFUNCTION("VLOOKUP($D436,IMPORTRANGE(""1F5N2lheBqU_ssv2fEg7XSiyl0_Jtf24RQubw3IWp7fc"",""'LC-2 BOM'!C2:AF1000""),AB$1,FALSE)"),"N/A")</f>
        <v>N/A</v>
      </c>
      <c r="AH314" t="str">
        <f ca="1">IFERROR(__xludf.DUMMYFUNCTION("VLOOKUP($D436,IMPORTRANGE(""1F5N2lheBqU_ssv2fEg7XSiyl0_Jtf24RQubw3IWp7fc"",""'LC-2 BOM'!C2:AF1000""),AB$1,FALSE)"),"N/A")</f>
        <v>N/A</v>
      </c>
      <c r="AI314" t="str">
        <f ca="1">IFERROR(__xludf.DUMMYFUNCTION("VLOOKUP($D436,IMPORTRANGE(""1F5N2lheBqU_ssv2fEg7XSiyl0_Jtf24RQubw3IWp7fc"",""'LC-2 BOM'!C2:AF1000""),AB$1,FALSE)"),"N/A")</f>
        <v>N/A</v>
      </c>
      <c r="AJ314" t="str">
        <f ca="1">IFERROR(__xludf.DUMMYFUNCTION("VLOOKUP($D436,IMPORTRANGE(""1F5N2lheBqU_ssv2fEg7XSiyl0_Jtf24RQubw3IWp7fc"",""'LC-2 BOM'!C2:AF1000""),AB$1,FALSE)"),"N/A")</f>
        <v>N/A</v>
      </c>
      <c r="AK314" t="str">
        <f ca="1">IFERROR(__xludf.DUMMYFUNCTION("VLOOKUP($D436,IMPORTRANGE(""1F5N2lheBqU_ssv2fEg7XSiyl0_Jtf24RQubw3IWp7fc"",""'LC-2 BOM'!C2:AF1000""),AB$1,FALSE)"),"N/A")</f>
        <v>N/A</v>
      </c>
      <c r="AL314" t="str">
        <f ca="1">IFERROR(__xludf.DUMMYFUNCTION("VLOOKUP($D436,IMPORTRANGE(""1F5N2lheBqU_ssv2fEg7XSiyl0_Jtf24RQubw3IWp7fc"",""'LC-2 BOM'!C2:AF1000""),AB$1,FALSE)"),"N/A")</f>
        <v>N/A</v>
      </c>
      <c r="AM314" t="str">
        <f ca="1">IFERROR(__xludf.DUMMYFUNCTION("VLOOKUP($D436,IMPORTRANGE(""1F5N2lheBqU_ssv2fEg7XSiyl0_Jtf24RQubw3IWp7fc"",""'LC-2 BOM'!C2:AF1000""),AB$1,FALSE)"),"N/A")</f>
        <v>N/A</v>
      </c>
      <c r="AN314" t="str">
        <f ca="1">IFERROR(__xludf.DUMMYFUNCTION("VLOOKUP($D436,IMPORTRANGE(""1F5N2lheBqU_ssv2fEg7XSiyl0_Jtf24RQubw3IWp7fc"",""'LC-2 BOM'!C2:AF1000""),AB$1,FALSE)"),"N/A")</f>
        <v>N/A</v>
      </c>
      <c r="AO314" t="str">
        <f ca="1">IFERROR(__xludf.DUMMYFUNCTION("VLOOKUP($D436,IMPORTRANGE(""1F5N2lheBqU_ssv2fEg7XSiyl0_Jtf24RQubw3IWp7fc"",""'LC-2 BOM'!C2:AF1000""),AB$1,FALSE)"),"N/A")</f>
        <v>N/A</v>
      </c>
      <c r="AP314" t="str">
        <f ca="1">IFERROR(__xludf.DUMMYFUNCTION("VLOOKUP($D436,IMPORTRANGE(""1F5N2lheBqU_ssv2fEg7XSiyl0_Jtf24RQubw3IWp7fc"",""'LC-2 BOM'!C2:AF1000""),AB$1,FALSE)"),"N/A")</f>
        <v>N/A</v>
      </c>
      <c r="AQ314" t="str">
        <f ca="1">IFERROR(__xludf.DUMMYFUNCTION("VLOOKUP($D436,IMPORTRANGE(""1F5N2lheBqU_ssv2fEg7XSiyl0_Jtf24RQubw3IWp7fc"",""'LC-2 BOM'!C2:AF1000""),AB$1,FALSE)"),"N/A")</f>
        <v>N/A</v>
      </c>
      <c r="AR314" t="str">
        <f ca="1">IFERROR(__xludf.DUMMYFUNCTION("VLOOKUP($D436,IMPORTRANGE(""1F5N2lheBqU_ssv2fEg7XSiyl0_Jtf24RQubw3IWp7fc"",""'LC-2 BOM'!C2:AF1000""),AB$1,FALSE)"),"N/A")</f>
        <v>N/A</v>
      </c>
      <c r="AS314" t="str">
        <f ca="1">IFERROR(__xludf.DUMMYFUNCTION("VLOOKUP($D436,IMPORTRANGE(""1F5N2lheBqU_ssv2fEg7XSiyl0_Jtf24RQubw3IWp7fc"",""'LC-2 BOM'!C2:AF1000""),AB$1,FALSE)"),"N/A")</f>
        <v>N/A</v>
      </c>
      <c r="AT314" t="str">
        <f ca="1">IFERROR(__xludf.DUMMYFUNCTION("VLOOKUP($D436,IMPORTRANGE(""1F5N2lheBqU_ssv2fEg7XSiyl0_Jtf24RQubw3IWp7fc"",""'LC-2 BOM'!C2:AF1000""),AB$1,FALSE)"),"N/A")</f>
        <v>N/A</v>
      </c>
      <c r="AU314" t="str">
        <f ca="1">IFERROR(__xludf.DUMMYFUNCTION("VLOOKUP($D436,IMPORTRANGE(""1F5N2lheBqU_ssv2fEg7XSiyl0_Jtf24RQubw3IWp7fc"",""'LC-2 BOM'!C2:AF1000""),AB$1,FALSE)"),"N/A")</f>
        <v>N/A</v>
      </c>
      <c r="AV314" t="str">
        <f ca="1">IFERROR(__xludf.DUMMYFUNCTION("VLOOKUP($D436,IMPORTRANGE(""1F5N2lheBqU_ssv2fEg7XSiyl0_Jtf24RQubw3IWp7fc"",""'LC-2 BOM'!C2:AF1000""),AB$1,FALSE)"),"N/A")</f>
        <v>N/A</v>
      </c>
      <c r="AW314" t="str">
        <f ca="1">IFERROR(__xludf.DUMMYFUNCTION("VLOOKUP($D436,IMPORTRANGE(""1F5N2lheBqU_ssv2fEg7XSiyl0_Jtf24RQubw3IWp7fc"",""'LC-2 BOM'!C2:AF1000""),AB$1,FALSE)"),"N/A")</f>
        <v>N/A</v>
      </c>
      <c r="AX314" t="str">
        <f ca="1">IFERROR(__xludf.DUMMYFUNCTION("VLOOKUP($D436,IMPORTRANGE(""1F5N2lheBqU_ssv2fEg7XSiyl0_Jtf24RQubw3IWp7fc"",""'LC-2 BOM'!C2:AF1000""),AB$1,FALSE)"),"N/A")</f>
        <v>N/A</v>
      </c>
      <c r="AY314" t="str">
        <f ca="1">IFERROR(__xludf.DUMMYFUNCTION("VLOOKUP($D436,IMPORTRANGE(""1F5N2lheBqU_ssv2fEg7XSiyl0_Jtf24RQubw3IWp7fc"",""'LC-2 BOM'!C2:AF1000""),AB$1,FALSE)"),"N/A")</f>
        <v>N/A</v>
      </c>
      <c r="AZ314" t="str">
        <f ca="1">IFERROR(__xludf.DUMMYFUNCTION("VLOOKUP($D436,IMPORTRANGE(""1F5N2lheBqU_ssv2fEg7XSiyl0_Jtf24RQubw3IWp7fc"",""'LC-2 BOM'!C2:AF1000""),AB$1,FALSE)"),"N/A")</f>
        <v>N/A</v>
      </c>
      <c r="BA314" t="str">
        <f ca="1">IFERROR(__xludf.DUMMYFUNCTION("VLOOKUP($D436,IMPORTRANGE(""1F5N2lheBqU_ssv2fEg7XSiyl0_Jtf24RQubw3IWp7fc"",""'LC-2 BOM'!C2:AF1000""),AB$1,FALSE)"),"N/A")</f>
        <v>N/A</v>
      </c>
    </row>
    <row r="315" spans="1:53" ht="13" x14ac:dyDescent="0.15">
      <c r="A315" t="str">
        <f t="shared" si="27"/>
        <v>BP-PRG-PRS-Ps-426</v>
      </c>
      <c r="B315">
        <v>426</v>
      </c>
      <c r="C315" t="s">
        <v>759</v>
      </c>
      <c r="D315" t="s">
        <v>760</v>
      </c>
      <c r="E315" t="s">
        <v>746</v>
      </c>
      <c r="F315" t="s">
        <v>536</v>
      </c>
      <c r="G315" t="s">
        <v>141</v>
      </c>
      <c r="H315" t="s">
        <v>111</v>
      </c>
      <c r="I315" t="str">
        <f t="shared" si="28"/>
        <v>N3</v>
      </c>
      <c r="J315" t="str">
        <f>VLOOKUP(I315,'[1]REF - Interface Cards'!$F$2:$G$11,2,FALSE)</f>
        <v>CB4</v>
      </c>
      <c r="K315">
        <f t="shared" si="29"/>
        <v>3</v>
      </c>
      <c r="L315" t="s">
        <v>761</v>
      </c>
      <c r="M315">
        <v>2</v>
      </c>
      <c r="N315" t="s">
        <v>68</v>
      </c>
      <c r="O315" t="s">
        <v>277</v>
      </c>
      <c r="Q315" t="s">
        <v>485</v>
      </c>
      <c r="R315" t="s">
        <v>142</v>
      </c>
      <c r="S315" t="s">
        <v>674</v>
      </c>
      <c r="V315" t="b">
        <v>0</v>
      </c>
      <c r="W315" t="str">
        <f t="shared" si="30"/>
        <v>AI6:01</v>
      </c>
      <c r="X315" t="str">
        <f ca="1">IFERROR(__xludf.DUMMYFUNCTION("VLOOKUP($D475,IMPORTRANGE(""1F5N2lheBqU_ssv2fEg7XSiyl0_Jtf24RQubw3IWp7fc"",""'LC-2 BOM'!C2:AF1000""),X$1,FALSE)"),"04C706")</f>
        <v>04C706</v>
      </c>
      <c r="Y315" t="str">
        <f ca="1">IFERROR(__xludf.DUMMYFUNCTION("VLOOKUP($D533,IMPORTRANGE(""1F5N2lheBqU_ssv2fEg7XSiyl0_Jtf24RQubw3IWp7fc"",""'LC-2 BOM'!C2:AF900""),Y$1,FALSE)"),"Differential Pressure Transducer")</f>
        <v>Differential Pressure Transducer</v>
      </c>
      <c r="Z315" t="str">
        <f ca="1">IFERROR(__xludf.DUMMYFUNCTION("VLOOKUP($D533,IMPORTRANGE(""1F5N2lheBqU_ssv2fEg7XSiyl0_Jtf24RQubw3IWp7fc"",""'LC-2 BOM'!C2:AF900""),Y$1,FALSE)"),"Differential Pressure Transducer")</f>
        <v>Differential Pressure Transducer</v>
      </c>
      <c r="AA315" t="str">
        <f ca="1">IFERROR(__xludf.DUMMYFUNCTION("VLOOKUP($D533,IMPORTRANGE(""1F5N2lheBqU_ssv2fEg7XSiyl0_Jtf24RQubw3IWp7fc"",""'LC-2 BOM'!C2:AF900""),Y$1,FALSE)"),"Differential Pressure Transducer")</f>
        <v>Differential Pressure Transducer</v>
      </c>
      <c r="AB315" t="str">
        <f ca="1">IFERROR(__xludf.DUMMYFUNCTION("VLOOKUP($D533,IMPORTRANGE(""1F5N2lheBqU_ssv2fEg7XSiyl0_Jtf24RQubw3IWp7fc"",""'LC-2 BOM'!C2:AF1000""),AB$1,FALSE)"),"N/A")</f>
        <v>N/A</v>
      </c>
      <c r="AC315" t="str">
        <f ca="1">IFERROR(__xludf.DUMMYFUNCTION("VLOOKUP($D533,IMPORTRANGE(""1F5N2lheBqU_ssv2fEg7XSiyl0_Jtf24RQubw3IWp7fc"",""'LC-2 BOM'!C2:AF1000""),AB$1,FALSE)"),"N/A")</f>
        <v>N/A</v>
      </c>
      <c r="AD315" t="str">
        <f ca="1">IFERROR(__xludf.DUMMYFUNCTION("VLOOKUP($D533,IMPORTRANGE(""1F5N2lheBqU_ssv2fEg7XSiyl0_Jtf24RQubw3IWp7fc"",""'LC-2 BOM'!C2:AF1000""),AB$1,FALSE)"),"N/A")</f>
        <v>N/A</v>
      </c>
      <c r="AE315" t="str">
        <f ca="1">IFERROR(__xludf.DUMMYFUNCTION("VLOOKUP($D533,IMPORTRANGE(""1F5N2lheBqU_ssv2fEg7XSiyl0_Jtf24RQubw3IWp7fc"",""'LC-2 BOM'!C2:AF1000""),AB$1,FALSE)"),"N/A")</f>
        <v>N/A</v>
      </c>
      <c r="AF315" t="str">
        <f ca="1">IFERROR(__xludf.DUMMYFUNCTION("VLOOKUP($D533,IMPORTRANGE(""1F5N2lheBqU_ssv2fEg7XSiyl0_Jtf24RQubw3IWp7fc"",""'LC-2 BOM'!C2:AF1000""),AB$1,FALSE)"),"N/A")</f>
        <v>N/A</v>
      </c>
      <c r="AG315" t="str">
        <f ca="1">IFERROR(__xludf.DUMMYFUNCTION("VLOOKUP($D533,IMPORTRANGE(""1F5N2lheBqU_ssv2fEg7XSiyl0_Jtf24RQubw3IWp7fc"",""'LC-2 BOM'!C2:AF1000""),AB$1,FALSE)"),"N/A")</f>
        <v>N/A</v>
      </c>
      <c r="AH315" t="str">
        <f ca="1">IFERROR(__xludf.DUMMYFUNCTION("VLOOKUP($D533,IMPORTRANGE(""1F5N2lheBqU_ssv2fEg7XSiyl0_Jtf24RQubw3IWp7fc"",""'LC-2 BOM'!C2:AF1000""),AB$1,FALSE)"),"N/A")</f>
        <v>N/A</v>
      </c>
      <c r="AI315" t="str">
        <f ca="1">IFERROR(__xludf.DUMMYFUNCTION("VLOOKUP($D533,IMPORTRANGE(""1F5N2lheBqU_ssv2fEg7XSiyl0_Jtf24RQubw3IWp7fc"",""'LC-2 BOM'!C2:AF1000""),AB$1,FALSE)"),"N/A")</f>
        <v>N/A</v>
      </c>
      <c r="AJ315" t="str">
        <f ca="1">IFERROR(__xludf.DUMMYFUNCTION("VLOOKUP($D533,IMPORTRANGE(""1F5N2lheBqU_ssv2fEg7XSiyl0_Jtf24RQubw3IWp7fc"",""'LC-2 BOM'!C2:AF1000""),AB$1,FALSE)"),"N/A")</f>
        <v>N/A</v>
      </c>
      <c r="AK315" t="str">
        <f ca="1">IFERROR(__xludf.DUMMYFUNCTION("VLOOKUP($D533,IMPORTRANGE(""1F5N2lheBqU_ssv2fEg7XSiyl0_Jtf24RQubw3IWp7fc"",""'LC-2 BOM'!C2:AF1000""),AB$1,FALSE)"),"N/A")</f>
        <v>N/A</v>
      </c>
      <c r="AL315" t="str">
        <f ca="1">IFERROR(__xludf.DUMMYFUNCTION("VLOOKUP($D533,IMPORTRANGE(""1F5N2lheBqU_ssv2fEg7XSiyl0_Jtf24RQubw3IWp7fc"",""'LC-2 BOM'!C2:AF1000""),AB$1,FALSE)"),"N/A")</f>
        <v>N/A</v>
      </c>
      <c r="AM315" t="str">
        <f ca="1">IFERROR(__xludf.DUMMYFUNCTION("VLOOKUP($D533,IMPORTRANGE(""1F5N2lheBqU_ssv2fEg7XSiyl0_Jtf24RQubw3IWp7fc"",""'LC-2 BOM'!C2:AF1000""),AB$1,FALSE)"),"N/A")</f>
        <v>N/A</v>
      </c>
      <c r="AN315" t="str">
        <f ca="1">IFERROR(__xludf.DUMMYFUNCTION("VLOOKUP($D533,IMPORTRANGE(""1F5N2lheBqU_ssv2fEg7XSiyl0_Jtf24RQubw3IWp7fc"",""'LC-2 BOM'!C2:AF1000""),AB$1,FALSE)"),"N/A")</f>
        <v>N/A</v>
      </c>
      <c r="AO315" t="str">
        <f ca="1">IFERROR(__xludf.DUMMYFUNCTION("VLOOKUP($D533,IMPORTRANGE(""1F5N2lheBqU_ssv2fEg7XSiyl0_Jtf24RQubw3IWp7fc"",""'LC-2 BOM'!C2:AF1000""),AB$1,FALSE)"),"N/A")</f>
        <v>N/A</v>
      </c>
      <c r="AP315" t="str">
        <f ca="1">IFERROR(__xludf.DUMMYFUNCTION("VLOOKUP($D533,IMPORTRANGE(""1F5N2lheBqU_ssv2fEg7XSiyl0_Jtf24RQubw3IWp7fc"",""'LC-2 BOM'!C2:AF1000""),AB$1,FALSE)"),"N/A")</f>
        <v>N/A</v>
      </c>
      <c r="AQ315" t="str">
        <f ca="1">IFERROR(__xludf.DUMMYFUNCTION("VLOOKUP($D533,IMPORTRANGE(""1F5N2lheBqU_ssv2fEg7XSiyl0_Jtf24RQubw3IWp7fc"",""'LC-2 BOM'!C2:AF1000""),AB$1,FALSE)"),"N/A")</f>
        <v>N/A</v>
      </c>
      <c r="AR315" t="str">
        <f ca="1">IFERROR(__xludf.DUMMYFUNCTION("VLOOKUP($D533,IMPORTRANGE(""1F5N2lheBqU_ssv2fEg7XSiyl0_Jtf24RQubw3IWp7fc"",""'LC-2 BOM'!C2:AF1000""),AB$1,FALSE)"),"N/A")</f>
        <v>N/A</v>
      </c>
      <c r="AS315" t="str">
        <f ca="1">IFERROR(__xludf.DUMMYFUNCTION("VLOOKUP($D533,IMPORTRANGE(""1F5N2lheBqU_ssv2fEg7XSiyl0_Jtf24RQubw3IWp7fc"",""'LC-2 BOM'!C2:AF1000""),AB$1,FALSE)"),"N/A")</f>
        <v>N/A</v>
      </c>
      <c r="AT315" t="str">
        <f ca="1">IFERROR(__xludf.DUMMYFUNCTION("VLOOKUP($D533,IMPORTRANGE(""1F5N2lheBqU_ssv2fEg7XSiyl0_Jtf24RQubw3IWp7fc"",""'LC-2 BOM'!C2:AF1000""),AB$1,FALSE)"),"N/A")</f>
        <v>N/A</v>
      </c>
      <c r="AU315" t="str">
        <f ca="1">IFERROR(__xludf.DUMMYFUNCTION("VLOOKUP($D533,IMPORTRANGE(""1F5N2lheBqU_ssv2fEg7XSiyl0_Jtf24RQubw3IWp7fc"",""'LC-2 BOM'!C2:AF1000""),AB$1,FALSE)"),"N/A")</f>
        <v>N/A</v>
      </c>
      <c r="AV315" t="str">
        <f ca="1">IFERROR(__xludf.DUMMYFUNCTION("VLOOKUP($D533,IMPORTRANGE(""1F5N2lheBqU_ssv2fEg7XSiyl0_Jtf24RQubw3IWp7fc"",""'LC-2 BOM'!C2:AF1000""),AB$1,FALSE)"),"N/A")</f>
        <v>N/A</v>
      </c>
      <c r="AW315" t="str">
        <f ca="1">IFERROR(__xludf.DUMMYFUNCTION("VLOOKUP($D533,IMPORTRANGE(""1F5N2lheBqU_ssv2fEg7XSiyl0_Jtf24RQubw3IWp7fc"",""'LC-2 BOM'!C2:AF1000""),AB$1,FALSE)"),"N/A")</f>
        <v>N/A</v>
      </c>
      <c r="AX315" t="str">
        <f ca="1">IFERROR(__xludf.DUMMYFUNCTION("VLOOKUP($D533,IMPORTRANGE(""1F5N2lheBqU_ssv2fEg7XSiyl0_Jtf24RQubw3IWp7fc"",""'LC-2 BOM'!C2:AF1000""),AB$1,FALSE)"),"N/A")</f>
        <v>N/A</v>
      </c>
      <c r="AY315" t="str">
        <f ca="1">IFERROR(__xludf.DUMMYFUNCTION("VLOOKUP($D533,IMPORTRANGE(""1F5N2lheBqU_ssv2fEg7XSiyl0_Jtf24RQubw3IWp7fc"",""'LC-2 BOM'!C2:AF1000""),AB$1,FALSE)"),"N/A")</f>
        <v>N/A</v>
      </c>
      <c r="AZ315" t="str">
        <f ca="1">IFERROR(__xludf.DUMMYFUNCTION("VLOOKUP($D533,IMPORTRANGE(""1F5N2lheBqU_ssv2fEg7XSiyl0_Jtf24RQubw3IWp7fc"",""'LC-2 BOM'!C2:AF1000""),AB$1,FALSE)"),"N/A")</f>
        <v>N/A</v>
      </c>
      <c r="BA315" t="str">
        <f ca="1">IFERROR(__xludf.DUMMYFUNCTION("VLOOKUP($D533,IMPORTRANGE(""1F5N2lheBqU_ssv2fEg7XSiyl0_Jtf24RQubw3IWp7fc"",""'LC-2 BOM'!C2:AF1000""),AB$1,FALSE)"),"N/A")</f>
        <v>N/A</v>
      </c>
    </row>
    <row r="316" spans="1:53" ht="13" x14ac:dyDescent="0.15">
      <c r="A316" t="str">
        <f t="shared" si="27"/>
        <v>BP-PRG-PRS-Ps-433</v>
      </c>
      <c r="B316">
        <v>433</v>
      </c>
      <c r="C316" t="s">
        <v>762</v>
      </c>
      <c r="D316" t="s">
        <v>763</v>
      </c>
      <c r="E316" t="s">
        <v>746</v>
      </c>
      <c r="F316" t="s">
        <v>536</v>
      </c>
      <c r="G316" t="s">
        <v>141</v>
      </c>
      <c r="H316" t="s">
        <v>111</v>
      </c>
      <c r="I316" t="str">
        <f t="shared" si="28"/>
        <v>N4</v>
      </c>
      <c r="J316" t="str">
        <f>VLOOKUP(I316,'[1]REF - Interface Cards'!$F$2:$G$11,2,FALSE)</f>
        <v>CB5</v>
      </c>
      <c r="K316">
        <f t="shared" si="29"/>
        <v>3</v>
      </c>
      <c r="L316" t="s">
        <v>764</v>
      </c>
      <c r="M316">
        <v>2</v>
      </c>
      <c r="N316" t="s">
        <v>68</v>
      </c>
      <c r="O316" t="s">
        <v>277</v>
      </c>
      <c r="Q316" t="s">
        <v>765</v>
      </c>
      <c r="R316" t="s">
        <v>142</v>
      </c>
      <c r="S316" t="s">
        <v>60</v>
      </c>
      <c r="V316" t="b">
        <v>0</v>
      </c>
      <c r="W316" t="str">
        <f t="shared" si="30"/>
        <v>AI8:01</v>
      </c>
      <c r="X316" t="str">
        <f ca="1">IFERROR(__xludf.DUMMYFUNCTION("VLOOKUP($D475,IMPORTRANGE(""1F5N2lheBqU_ssv2fEg7XSiyl0_Jtf24RQubw3IWp7fc"",""'LC-2 BOM'!C2:AF1000""),X$1,FALSE)"),"04C706")</f>
        <v>04C706</v>
      </c>
      <c r="Y316" t="str">
        <f ca="1">IFERROR(__xludf.DUMMYFUNCTION("VLOOKUP($D578,IMPORTRANGE(""1F5N2lheBqU_ssv2fEg7XSiyl0_Jtf24RQubw3IWp7fc"",""'LC-2 BOM'!C2:AF900""),Y$1,FALSE)"),"Differential Pressure Transducer")</f>
        <v>Differential Pressure Transducer</v>
      </c>
      <c r="Z316" t="str">
        <f ca="1">IFERROR(__xludf.DUMMYFUNCTION("VLOOKUP($D578,IMPORTRANGE(""1F5N2lheBqU_ssv2fEg7XSiyl0_Jtf24RQubw3IWp7fc"",""'LC-2 BOM'!C2:AF900""),Y$1,FALSE)"),"Differential Pressure Transducer")</f>
        <v>Differential Pressure Transducer</v>
      </c>
      <c r="AA316" t="str">
        <f ca="1">IFERROR(__xludf.DUMMYFUNCTION("VLOOKUP($D578,IMPORTRANGE(""1F5N2lheBqU_ssv2fEg7XSiyl0_Jtf24RQubw3IWp7fc"",""'LC-2 BOM'!C2:AF900""),Y$1,FALSE)"),"Differential Pressure Transducer")</f>
        <v>Differential Pressure Transducer</v>
      </c>
      <c r="AB316" t="str">
        <f ca="1">IFERROR(__xludf.DUMMYFUNCTION("VLOOKUP($D578,IMPORTRANGE(""1F5N2lheBqU_ssv2fEg7XSiyl0_Jtf24RQubw3IWp7fc"",""'LC-2 BOM'!C2:AF1000""),AB$1,FALSE)"),"N/A")</f>
        <v>N/A</v>
      </c>
      <c r="AC316" t="str">
        <f ca="1">IFERROR(__xludf.DUMMYFUNCTION("VLOOKUP($D578,IMPORTRANGE(""1F5N2lheBqU_ssv2fEg7XSiyl0_Jtf24RQubw3IWp7fc"",""'LC-2 BOM'!C2:AF1000""),AB$1,FALSE)"),"N/A")</f>
        <v>N/A</v>
      </c>
      <c r="AD316" t="str">
        <f ca="1">IFERROR(__xludf.DUMMYFUNCTION("VLOOKUP($D578,IMPORTRANGE(""1F5N2lheBqU_ssv2fEg7XSiyl0_Jtf24RQubw3IWp7fc"",""'LC-2 BOM'!C2:AF1000""),AB$1,FALSE)"),"N/A")</f>
        <v>N/A</v>
      </c>
      <c r="AE316" t="str">
        <f ca="1">IFERROR(__xludf.DUMMYFUNCTION("VLOOKUP($D578,IMPORTRANGE(""1F5N2lheBqU_ssv2fEg7XSiyl0_Jtf24RQubw3IWp7fc"",""'LC-2 BOM'!C2:AF1000""),AB$1,FALSE)"),"N/A")</f>
        <v>N/A</v>
      </c>
      <c r="AF316" t="str">
        <f ca="1">IFERROR(__xludf.DUMMYFUNCTION("VLOOKUP($D578,IMPORTRANGE(""1F5N2lheBqU_ssv2fEg7XSiyl0_Jtf24RQubw3IWp7fc"",""'LC-2 BOM'!C2:AF1000""),AB$1,FALSE)"),"N/A")</f>
        <v>N/A</v>
      </c>
      <c r="AG316" t="str">
        <f ca="1">IFERROR(__xludf.DUMMYFUNCTION("VLOOKUP($D578,IMPORTRANGE(""1F5N2lheBqU_ssv2fEg7XSiyl0_Jtf24RQubw3IWp7fc"",""'LC-2 BOM'!C2:AF1000""),AB$1,FALSE)"),"N/A")</f>
        <v>N/A</v>
      </c>
      <c r="AH316" t="str">
        <f ca="1">IFERROR(__xludf.DUMMYFUNCTION("VLOOKUP($D578,IMPORTRANGE(""1F5N2lheBqU_ssv2fEg7XSiyl0_Jtf24RQubw3IWp7fc"",""'LC-2 BOM'!C2:AF1000""),AB$1,FALSE)"),"N/A")</f>
        <v>N/A</v>
      </c>
      <c r="AI316" t="str">
        <f ca="1">IFERROR(__xludf.DUMMYFUNCTION("VLOOKUP($D578,IMPORTRANGE(""1F5N2lheBqU_ssv2fEg7XSiyl0_Jtf24RQubw3IWp7fc"",""'LC-2 BOM'!C2:AF1000""),AB$1,FALSE)"),"N/A")</f>
        <v>N/A</v>
      </c>
      <c r="AJ316" t="str">
        <f ca="1">IFERROR(__xludf.DUMMYFUNCTION("VLOOKUP($D578,IMPORTRANGE(""1F5N2lheBqU_ssv2fEg7XSiyl0_Jtf24RQubw3IWp7fc"",""'LC-2 BOM'!C2:AF1000""),AB$1,FALSE)"),"N/A")</f>
        <v>N/A</v>
      </c>
      <c r="AK316" t="str">
        <f ca="1">IFERROR(__xludf.DUMMYFUNCTION("VLOOKUP($D578,IMPORTRANGE(""1F5N2lheBqU_ssv2fEg7XSiyl0_Jtf24RQubw3IWp7fc"",""'LC-2 BOM'!C2:AF1000""),AB$1,FALSE)"),"N/A")</f>
        <v>N/A</v>
      </c>
      <c r="AL316" t="str">
        <f ca="1">IFERROR(__xludf.DUMMYFUNCTION("VLOOKUP($D578,IMPORTRANGE(""1F5N2lheBqU_ssv2fEg7XSiyl0_Jtf24RQubw3IWp7fc"",""'LC-2 BOM'!C2:AF1000""),AB$1,FALSE)"),"N/A")</f>
        <v>N/A</v>
      </c>
      <c r="AM316" t="str">
        <f ca="1">IFERROR(__xludf.DUMMYFUNCTION("VLOOKUP($D578,IMPORTRANGE(""1F5N2lheBqU_ssv2fEg7XSiyl0_Jtf24RQubw3IWp7fc"",""'LC-2 BOM'!C2:AF1000""),AB$1,FALSE)"),"N/A")</f>
        <v>N/A</v>
      </c>
      <c r="AN316" t="str">
        <f ca="1">IFERROR(__xludf.DUMMYFUNCTION("VLOOKUP($D578,IMPORTRANGE(""1F5N2lheBqU_ssv2fEg7XSiyl0_Jtf24RQubw3IWp7fc"",""'LC-2 BOM'!C2:AF1000""),AB$1,FALSE)"),"N/A")</f>
        <v>N/A</v>
      </c>
      <c r="AO316" t="str">
        <f ca="1">IFERROR(__xludf.DUMMYFUNCTION("VLOOKUP($D578,IMPORTRANGE(""1F5N2lheBqU_ssv2fEg7XSiyl0_Jtf24RQubw3IWp7fc"",""'LC-2 BOM'!C2:AF1000""),AB$1,FALSE)"),"N/A")</f>
        <v>N/A</v>
      </c>
      <c r="AP316" t="str">
        <f ca="1">IFERROR(__xludf.DUMMYFUNCTION("VLOOKUP($D578,IMPORTRANGE(""1F5N2lheBqU_ssv2fEg7XSiyl0_Jtf24RQubw3IWp7fc"",""'LC-2 BOM'!C2:AF1000""),AB$1,FALSE)"),"N/A")</f>
        <v>N/A</v>
      </c>
      <c r="AQ316" t="str">
        <f ca="1">IFERROR(__xludf.DUMMYFUNCTION("VLOOKUP($D578,IMPORTRANGE(""1F5N2lheBqU_ssv2fEg7XSiyl0_Jtf24RQubw3IWp7fc"",""'LC-2 BOM'!C2:AF1000""),AB$1,FALSE)"),"N/A")</f>
        <v>N/A</v>
      </c>
      <c r="AR316" t="str">
        <f ca="1">IFERROR(__xludf.DUMMYFUNCTION("VLOOKUP($D578,IMPORTRANGE(""1F5N2lheBqU_ssv2fEg7XSiyl0_Jtf24RQubw3IWp7fc"",""'LC-2 BOM'!C2:AF1000""),AB$1,FALSE)"),"N/A")</f>
        <v>N/A</v>
      </c>
      <c r="AS316" t="str">
        <f ca="1">IFERROR(__xludf.DUMMYFUNCTION("VLOOKUP($D578,IMPORTRANGE(""1F5N2lheBqU_ssv2fEg7XSiyl0_Jtf24RQubw3IWp7fc"",""'LC-2 BOM'!C2:AF1000""),AB$1,FALSE)"),"N/A")</f>
        <v>N/A</v>
      </c>
      <c r="AT316" t="str">
        <f ca="1">IFERROR(__xludf.DUMMYFUNCTION("VLOOKUP($D578,IMPORTRANGE(""1F5N2lheBqU_ssv2fEg7XSiyl0_Jtf24RQubw3IWp7fc"",""'LC-2 BOM'!C2:AF1000""),AB$1,FALSE)"),"N/A")</f>
        <v>N/A</v>
      </c>
      <c r="AU316" t="str">
        <f ca="1">IFERROR(__xludf.DUMMYFUNCTION("VLOOKUP($D578,IMPORTRANGE(""1F5N2lheBqU_ssv2fEg7XSiyl0_Jtf24RQubw3IWp7fc"",""'LC-2 BOM'!C2:AF1000""),AB$1,FALSE)"),"N/A")</f>
        <v>N/A</v>
      </c>
      <c r="AV316" t="str">
        <f ca="1">IFERROR(__xludf.DUMMYFUNCTION("VLOOKUP($D578,IMPORTRANGE(""1F5N2lheBqU_ssv2fEg7XSiyl0_Jtf24RQubw3IWp7fc"",""'LC-2 BOM'!C2:AF1000""),AB$1,FALSE)"),"N/A")</f>
        <v>N/A</v>
      </c>
      <c r="AW316" t="str">
        <f ca="1">IFERROR(__xludf.DUMMYFUNCTION("VLOOKUP($D578,IMPORTRANGE(""1F5N2lheBqU_ssv2fEg7XSiyl0_Jtf24RQubw3IWp7fc"",""'LC-2 BOM'!C2:AF1000""),AB$1,FALSE)"),"N/A")</f>
        <v>N/A</v>
      </c>
      <c r="AX316" t="str">
        <f ca="1">IFERROR(__xludf.DUMMYFUNCTION("VLOOKUP($D578,IMPORTRANGE(""1F5N2lheBqU_ssv2fEg7XSiyl0_Jtf24RQubw3IWp7fc"",""'LC-2 BOM'!C2:AF1000""),AB$1,FALSE)"),"N/A")</f>
        <v>N/A</v>
      </c>
      <c r="AY316" t="str">
        <f ca="1">IFERROR(__xludf.DUMMYFUNCTION("VLOOKUP($D578,IMPORTRANGE(""1F5N2lheBqU_ssv2fEg7XSiyl0_Jtf24RQubw3IWp7fc"",""'LC-2 BOM'!C2:AF1000""),AB$1,FALSE)"),"N/A")</f>
        <v>N/A</v>
      </c>
      <c r="AZ316" t="str">
        <f ca="1">IFERROR(__xludf.DUMMYFUNCTION("VLOOKUP($D578,IMPORTRANGE(""1F5N2lheBqU_ssv2fEg7XSiyl0_Jtf24RQubw3IWp7fc"",""'LC-2 BOM'!C2:AF1000""),AB$1,FALSE)"),"N/A")</f>
        <v>N/A</v>
      </c>
      <c r="BA316" t="str">
        <f ca="1">IFERROR(__xludf.DUMMYFUNCTION("VLOOKUP($D578,IMPORTRANGE(""1F5N2lheBqU_ssv2fEg7XSiyl0_Jtf24RQubw3IWp7fc"",""'LC-2 BOM'!C2:AF1000""),AB$1,FALSE)"),"N/A")</f>
        <v>N/A</v>
      </c>
    </row>
    <row r="317" spans="1:53" ht="13" x14ac:dyDescent="0.15">
      <c r="A317" t="str">
        <f t="shared" si="27"/>
        <v>BP-PRG-PRS-Ps-434</v>
      </c>
      <c r="B317">
        <v>434</v>
      </c>
      <c r="C317" t="s">
        <v>766</v>
      </c>
      <c r="D317" t="s">
        <v>767</v>
      </c>
      <c r="E317" t="s">
        <v>746</v>
      </c>
      <c r="F317" t="s">
        <v>536</v>
      </c>
      <c r="G317" t="s">
        <v>141</v>
      </c>
      <c r="H317" t="s">
        <v>111</v>
      </c>
      <c r="I317" t="str">
        <f t="shared" si="28"/>
        <v>N4</v>
      </c>
      <c r="J317" t="str">
        <f>VLOOKUP(I317,'[1]REF - Interface Cards'!$F$2:$G$11,2,FALSE)</f>
        <v>CB5</v>
      </c>
      <c r="K317">
        <f t="shared" si="29"/>
        <v>3</v>
      </c>
      <c r="L317" t="s">
        <v>764</v>
      </c>
      <c r="M317">
        <v>3</v>
      </c>
      <c r="N317" t="s">
        <v>72</v>
      </c>
      <c r="O317" t="s">
        <v>277</v>
      </c>
      <c r="Q317" t="s">
        <v>768</v>
      </c>
      <c r="R317" t="s">
        <v>142</v>
      </c>
      <c r="S317" t="s">
        <v>60</v>
      </c>
      <c r="V317" t="b">
        <v>0</v>
      </c>
      <c r="W317" t="str">
        <f t="shared" si="30"/>
        <v>AI8:02</v>
      </c>
      <c r="X317" t="str">
        <f ca="1">IFERROR(__xludf.DUMMYFUNCTION("VLOOKUP($D475,IMPORTRANGE(""1F5N2lheBqU_ssv2fEg7XSiyl0_Jtf24RQubw3IWp7fc"",""'LC-2 BOM'!C2:AF1000""),X$1,FALSE)"),"04C706")</f>
        <v>04C706</v>
      </c>
      <c r="Y317" t="str">
        <f ca="1">IFERROR(__xludf.DUMMYFUNCTION("VLOOKUP($D579,IMPORTRANGE(""1F5N2lheBqU_ssv2fEg7XSiyl0_Jtf24RQubw3IWp7fc"",""'LC-2 BOM'!C2:AF900""),Y$1,FALSE)"),"Differential Pressure Transducer")</f>
        <v>Differential Pressure Transducer</v>
      </c>
      <c r="Z317" t="str">
        <f ca="1">IFERROR(__xludf.DUMMYFUNCTION("VLOOKUP($D579,IMPORTRANGE(""1F5N2lheBqU_ssv2fEg7XSiyl0_Jtf24RQubw3IWp7fc"",""'LC-2 BOM'!C2:AF900""),Y$1,FALSE)"),"Differential Pressure Transducer")</f>
        <v>Differential Pressure Transducer</v>
      </c>
      <c r="AA317" t="str">
        <f ca="1">IFERROR(__xludf.DUMMYFUNCTION("VLOOKUP($D579,IMPORTRANGE(""1F5N2lheBqU_ssv2fEg7XSiyl0_Jtf24RQubw3IWp7fc"",""'LC-2 BOM'!C2:AF900""),Y$1,FALSE)"),"Differential Pressure Transducer")</f>
        <v>Differential Pressure Transducer</v>
      </c>
      <c r="AB317" t="str">
        <f ca="1">IFERROR(__xludf.DUMMYFUNCTION("VLOOKUP($D579,IMPORTRANGE(""1F5N2lheBqU_ssv2fEg7XSiyl0_Jtf24RQubw3IWp7fc"",""'LC-2 BOM'!C2:AF1000""),AB$1,FALSE)"),"N/A")</f>
        <v>N/A</v>
      </c>
      <c r="AC317" t="str">
        <f ca="1">IFERROR(__xludf.DUMMYFUNCTION("VLOOKUP($D579,IMPORTRANGE(""1F5N2lheBqU_ssv2fEg7XSiyl0_Jtf24RQubw3IWp7fc"",""'LC-2 BOM'!C2:AF1000""),AB$1,FALSE)"),"N/A")</f>
        <v>N/A</v>
      </c>
      <c r="AD317" t="str">
        <f ca="1">IFERROR(__xludf.DUMMYFUNCTION("VLOOKUP($D579,IMPORTRANGE(""1F5N2lheBqU_ssv2fEg7XSiyl0_Jtf24RQubw3IWp7fc"",""'LC-2 BOM'!C2:AF1000""),AB$1,FALSE)"),"N/A")</f>
        <v>N/A</v>
      </c>
      <c r="AE317" t="str">
        <f ca="1">IFERROR(__xludf.DUMMYFUNCTION("VLOOKUP($D579,IMPORTRANGE(""1F5N2lheBqU_ssv2fEg7XSiyl0_Jtf24RQubw3IWp7fc"",""'LC-2 BOM'!C2:AF1000""),AB$1,FALSE)"),"N/A")</f>
        <v>N/A</v>
      </c>
      <c r="AF317" t="str">
        <f ca="1">IFERROR(__xludf.DUMMYFUNCTION("VLOOKUP($D579,IMPORTRANGE(""1F5N2lheBqU_ssv2fEg7XSiyl0_Jtf24RQubw3IWp7fc"",""'LC-2 BOM'!C2:AF1000""),AB$1,FALSE)"),"N/A")</f>
        <v>N/A</v>
      </c>
      <c r="AG317" t="str">
        <f ca="1">IFERROR(__xludf.DUMMYFUNCTION("VLOOKUP($D579,IMPORTRANGE(""1F5N2lheBqU_ssv2fEg7XSiyl0_Jtf24RQubw3IWp7fc"",""'LC-2 BOM'!C2:AF1000""),AB$1,FALSE)"),"N/A")</f>
        <v>N/A</v>
      </c>
      <c r="AH317" t="str">
        <f ca="1">IFERROR(__xludf.DUMMYFUNCTION("VLOOKUP($D579,IMPORTRANGE(""1F5N2lheBqU_ssv2fEg7XSiyl0_Jtf24RQubw3IWp7fc"",""'LC-2 BOM'!C2:AF1000""),AB$1,FALSE)"),"N/A")</f>
        <v>N/A</v>
      </c>
      <c r="AI317" t="str">
        <f ca="1">IFERROR(__xludf.DUMMYFUNCTION("VLOOKUP($D579,IMPORTRANGE(""1F5N2lheBqU_ssv2fEg7XSiyl0_Jtf24RQubw3IWp7fc"",""'LC-2 BOM'!C2:AF1000""),AB$1,FALSE)"),"N/A")</f>
        <v>N/A</v>
      </c>
      <c r="AJ317" t="str">
        <f ca="1">IFERROR(__xludf.DUMMYFUNCTION("VLOOKUP($D579,IMPORTRANGE(""1F5N2lheBqU_ssv2fEg7XSiyl0_Jtf24RQubw3IWp7fc"",""'LC-2 BOM'!C2:AF1000""),AB$1,FALSE)"),"N/A")</f>
        <v>N/A</v>
      </c>
      <c r="AK317" t="str">
        <f ca="1">IFERROR(__xludf.DUMMYFUNCTION("VLOOKUP($D579,IMPORTRANGE(""1F5N2lheBqU_ssv2fEg7XSiyl0_Jtf24RQubw3IWp7fc"",""'LC-2 BOM'!C2:AF1000""),AB$1,FALSE)"),"N/A")</f>
        <v>N/A</v>
      </c>
      <c r="AL317" t="str">
        <f ca="1">IFERROR(__xludf.DUMMYFUNCTION("VLOOKUP($D579,IMPORTRANGE(""1F5N2lheBqU_ssv2fEg7XSiyl0_Jtf24RQubw3IWp7fc"",""'LC-2 BOM'!C2:AF1000""),AB$1,FALSE)"),"N/A")</f>
        <v>N/A</v>
      </c>
      <c r="AM317" t="str">
        <f ca="1">IFERROR(__xludf.DUMMYFUNCTION("VLOOKUP($D579,IMPORTRANGE(""1F5N2lheBqU_ssv2fEg7XSiyl0_Jtf24RQubw3IWp7fc"",""'LC-2 BOM'!C2:AF1000""),AB$1,FALSE)"),"N/A")</f>
        <v>N/A</v>
      </c>
      <c r="AN317" t="str">
        <f ca="1">IFERROR(__xludf.DUMMYFUNCTION("VLOOKUP($D579,IMPORTRANGE(""1F5N2lheBqU_ssv2fEg7XSiyl0_Jtf24RQubw3IWp7fc"",""'LC-2 BOM'!C2:AF1000""),AB$1,FALSE)"),"N/A")</f>
        <v>N/A</v>
      </c>
      <c r="AO317" t="str">
        <f ca="1">IFERROR(__xludf.DUMMYFUNCTION("VLOOKUP($D579,IMPORTRANGE(""1F5N2lheBqU_ssv2fEg7XSiyl0_Jtf24RQubw3IWp7fc"",""'LC-2 BOM'!C2:AF1000""),AB$1,FALSE)"),"N/A")</f>
        <v>N/A</v>
      </c>
      <c r="AP317" t="str">
        <f ca="1">IFERROR(__xludf.DUMMYFUNCTION("VLOOKUP($D579,IMPORTRANGE(""1F5N2lheBqU_ssv2fEg7XSiyl0_Jtf24RQubw3IWp7fc"",""'LC-2 BOM'!C2:AF1000""),AB$1,FALSE)"),"N/A")</f>
        <v>N/A</v>
      </c>
      <c r="AQ317" t="str">
        <f ca="1">IFERROR(__xludf.DUMMYFUNCTION("VLOOKUP($D579,IMPORTRANGE(""1F5N2lheBqU_ssv2fEg7XSiyl0_Jtf24RQubw3IWp7fc"",""'LC-2 BOM'!C2:AF1000""),AB$1,FALSE)"),"N/A")</f>
        <v>N/A</v>
      </c>
      <c r="AR317" t="str">
        <f ca="1">IFERROR(__xludf.DUMMYFUNCTION("VLOOKUP($D579,IMPORTRANGE(""1F5N2lheBqU_ssv2fEg7XSiyl0_Jtf24RQubw3IWp7fc"",""'LC-2 BOM'!C2:AF1000""),AB$1,FALSE)"),"N/A")</f>
        <v>N/A</v>
      </c>
      <c r="AS317" t="str">
        <f ca="1">IFERROR(__xludf.DUMMYFUNCTION("VLOOKUP($D579,IMPORTRANGE(""1F5N2lheBqU_ssv2fEg7XSiyl0_Jtf24RQubw3IWp7fc"",""'LC-2 BOM'!C2:AF1000""),AB$1,FALSE)"),"N/A")</f>
        <v>N/A</v>
      </c>
      <c r="AT317" t="str">
        <f ca="1">IFERROR(__xludf.DUMMYFUNCTION("VLOOKUP($D579,IMPORTRANGE(""1F5N2lheBqU_ssv2fEg7XSiyl0_Jtf24RQubw3IWp7fc"",""'LC-2 BOM'!C2:AF1000""),AB$1,FALSE)"),"N/A")</f>
        <v>N/A</v>
      </c>
      <c r="AU317" t="str">
        <f ca="1">IFERROR(__xludf.DUMMYFUNCTION("VLOOKUP($D579,IMPORTRANGE(""1F5N2lheBqU_ssv2fEg7XSiyl0_Jtf24RQubw3IWp7fc"",""'LC-2 BOM'!C2:AF1000""),AB$1,FALSE)"),"N/A")</f>
        <v>N/A</v>
      </c>
      <c r="AV317" t="str">
        <f ca="1">IFERROR(__xludf.DUMMYFUNCTION("VLOOKUP($D579,IMPORTRANGE(""1F5N2lheBqU_ssv2fEg7XSiyl0_Jtf24RQubw3IWp7fc"",""'LC-2 BOM'!C2:AF1000""),AB$1,FALSE)"),"N/A")</f>
        <v>N/A</v>
      </c>
      <c r="AW317" t="str">
        <f ca="1">IFERROR(__xludf.DUMMYFUNCTION("VLOOKUP($D579,IMPORTRANGE(""1F5N2lheBqU_ssv2fEg7XSiyl0_Jtf24RQubw3IWp7fc"",""'LC-2 BOM'!C2:AF1000""),AB$1,FALSE)"),"N/A")</f>
        <v>N/A</v>
      </c>
      <c r="AX317" t="str">
        <f ca="1">IFERROR(__xludf.DUMMYFUNCTION("VLOOKUP($D579,IMPORTRANGE(""1F5N2lheBqU_ssv2fEg7XSiyl0_Jtf24RQubw3IWp7fc"",""'LC-2 BOM'!C2:AF1000""),AB$1,FALSE)"),"N/A")</f>
        <v>N/A</v>
      </c>
      <c r="AY317" t="str">
        <f ca="1">IFERROR(__xludf.DUMMYFUNCTION("VLOOKUP($D579,IMPORTRANGE(""1F5N2lheBqU_ssv2fEg7XSiyl0_Jtf24RQubw3IWp7fc"",""'LC-2 BOM'!C2:AF1000""),AB$1,FALSE)"),"N/A")</f>
        <v>N/A</v>
      </c>
      <c r="AZ317" t="str">
        <f ca="1">IFERROR(__xludf.DUMMYFUNCTION("VLOOKUP($D579,IMPORTRANGE(""1F5N2lheBqU_ssv2fEg7XSiyl0_Jtf24RQubw3IWp7fc"",""'LC-2 BOM'!C2:AF1000""),AB$1,FALSE)"),"N/A")</f>
        <v>N/A</v>
      </c>
      <c r="BA317" t="str">
        <f ca="1">IFERROR(__xludf.DUMMYFUNCTION("VLOOKUP($D579,IMPORTRANGE(""1F5N2lheBqU_ssv2fEg7XSiyl0_Jtf24RQubw3IWp7fc"",""'LC-2 BOM'!C2:AF1000""),AB$1,FALSE)"),"N/A")</f>
        <v>N/A</v>
      </c>
    </row>
    <row r="318" spans="1:53" ht="13" x14ac:dyDescent="0.15">
      <c r="A318" t="str">
        <f t="shared" si="27"/>
        <v>BP-PRG-PRS-Ps-425</v>
      </c>
      <c r="B318">
        <v>425</v>
      </c>
      <c r="C318" t="s">
        <v>769</v>
      </c>
      <c r="D318" t="s">
        <v>770</v>
      </c>
      <c r="E318" t="s">
        <v>746</v>
      </c>
      <c r="F318" t="s">
        <v>536</v>
      </c>
      <c r="G318" t="s">
        <v>141</v>
      </c>
      <c r="H318" t="s">
        <v>111</v>
      </c>
      <c r="I318" t="str">
        <f t="shared" si="28"/>
        <v>N4</v>
      </c>
      <c r="J318" t="str">
        <f>VLOOKUP(I318,'[1]REF - Interface Cards'!$F$2:$G$11,2,FALSE)</f>
        <v>CB5</v>
      </c>
      <c r="K318">
        <f t="shared" si="29"/>
        <v>3</v>
      </c>
      <c r="L318" t="s">
        <v>764</v>
      </c>
      <c r="M318">
        <v>1</v>
      </c>
      <c r="N318" t="s">
        <v>55</v>
      </c>
      <c r="O318" t="s">
        <v>277</v>
      </c>
      <c r="Q318" t="s">
        <v>213</v>
      </c>
      <c r="R318" t="s">
        <v>142</v>
      </c>
      <c r="S318" t="s">
        <v>674</v>
      </c>
      <c r="V318" t="b">
        <v>0</v>
      </c>
      <c r="W318" t="str">
        <f t="shared" si="30"/>
        <v>AI8:00</v>
      </c>
      <c r="X318" t="str">
        <f ca="1">IFERROR(__xludf.DUMMYFUNCTION("VLOOKUP($D475,IMPORTRANGE(""1F5N2lheBqU_ssv2fEg7XSiyl0_Jtf24RQubw3IWp7fc"",""'LC-2 BOM'!C2:AF1000""),X$1,FALSE)"),"04C706")</f>
        <v>04C706</v>
      </c>
      <c r="Y318" t="str">
        <f ca="1">IFERROR(__xludf.DUMMYFUNCTION("VLOOKUP($D577,IMPORTRANGE(""1F5N2lheBqU_ssv2fEg7XSiyl0_Jtf24RQubw3IWp7fc"",""'LC-2 BOM'!C2:AF900""),Y$1,FALSE)"),"Differential Pressure Transducer")</f>
        <v>Differential Pressure Transducer</v>
      </c>
      <c r="Z318" t="str">
        <f ca="1">IFERROR(__xludf.DUMMYFUNCTION("VLOOKUP($D577,IMPORTRANGE(""1F5N2lheBqU_ssv2fEg7XSiyl0_Jtf24RQubw3IWp7fc"",""'LC-2 BOM'!C2:AF900""),Y$1,FALSE)"),"Differential Pressure Transducer")</f>
        <v>Differential Pressure Transducer</v>
      </c>
      <c r="AA318" t="str">
        <f ca="1">IFERROR(__xludf.DUMMYFUNCTION("VLOOKUP($D577,IMPORTRANGE(""1F5N2lheBqU_ssv2fEg7XSiyl0_Jtf24RQubw3IWp7fc"",""'LC-2 BOM'!C2:AF900""),Y$1,FALSE)"),"Differential Pressure Transducer")</f>
        <v>Differential Pressure Transducer</v>
      </c>
      <c r="AB318" t="str">
        <f ca="1">IFERROR(__xludf.DUMMYFUNCTION("VLOOKUP($D577,IMPORTRANGE(""1F5N2lheBqU_ssv2fEg7XSiyl0_Jtf24RQubw3IWp7fc"",""'LC-2 BOM'!C2:AF1000""),AB$1,FALSE)"),"N/A")</f>
        <v>N/A</v>
      </c>
      <c r="AC318" t="str">
        <f ca="1">IFERROR(__xludf.DUMMYFUNCTION("VLOOKUP($D577,IMPORTRANGE(""1F5N2lheBqU_ssv2fEg7XSiyl0_Jtf24RQubw3IWp7fc"",""'LC-2 BOM'!C2:AF1000""),AB$1,FALSE)"),"N/A")</f>
        <v>N/A</v>
      </c>
      <c r="AD318" t="str">
        <f ca="1">IFERROR(__xludf.DUMMYFUNCTION("VLOOKUP($D577,IMPORTRANGE(""1F5N2lheBqU_ssv2fEg7XSiyl0_Jtf24RQubw3IWp7fc"",""'LC-2 BOM'!C2:AF1000""),AB$1,FALSE)"),"N/A")</f>
        <v>N/A</v>
      </c>
      <c r="AE318" t="str">
        <f ca="1">IFERROR(__xludf.DUMMYFUNCTION("VLOOKUP($D577,IMPORTRANGE(""1F5N2lheBqU_ssv2fEg7XSiyl0_Jtf24RQubw3IWp7fc"",""'LC-2 BOM'!C2:AF1000""),AB$1,FALSE)"),"N/A")</f>
        <v>N/A</v>
      </c>
      <c r="AF318" t="str">
        <f ca="1">IFERROR(__xludf.DUMMYFUNCTION("VLOOKUP($D577,IMPORTRANGE(""1F5N2lheBqU_ssv2fEg7XSiyl0_Jtf24RQubw3IWp7fc"",""'LC-2 BOM'!C2:AF1000""),AB$1,FALSE)"),"N/A")</f>
        <v>N/A</v>
      </c>
      <c r="AG318" t="str">
        <f ca="1">IFERROR(__xludf.DUMMYFUNCTION("VLOOKUP($D577,IMPORTRANGE(""1F5N2lheBqU_ssv2fEg7XSiyl0_Jtf24RQubw3IWp7fc"",""'LC-2 BOM'!C2:AF1000""),AB$1,FALSE)"),"N/A")</f>
        <v>N/A</v>
      </c>
      <c r="AH318" t="str">
        <f ca="1">IFERROR(__xludf.DUMMYFUNCTION("VLOOKUP($D577,IMPORTRANGE(""1F5N2lheBqU_ssv2fEg7XSiyl0_Jtf24RQubw3IWp7fc"",""'LC-2 BOM'!C2:AF1000""),AB$1,FALSE)"),"N/A")</f>
        <v>N/A</v>
      </c>
      <c r="AI318" t="str">
        <f ca="1">IFERROR(__xludf.DUMMYFUNCTION("VLOOKUP($D577,IMPORTRANGE(""1F5N2lheBqU_ssv2fEg7XSiyl0_Jtf24RQubw3IWp7fc"",""'LC-2 BOM'!C2:AF1000""),AB$1,FALSE)"),"N/A")</f>
        <v>N/A</v>
      </c>
      <c r="AJ318" t="str">
        <f ca="1">IFERROR(__xludf.DUMMYFUNCTION("VLOOKUP($D577,IMPORTRANGE(""1F5N2lheBqU_ssv2fEg7XSiyl0_Jtf24RQubw3IWp7fc"",""'LC-2 BOM'!C2:AF1000""),AB$1,FALSE)"),"N/A")</f>
        <v>N/A</v>
      </c>
      <c r="AK318" t="str">
        <f ca="1">IFERROR(__xludf.DUMMYFUNCTION("VLOOKUP($D577,IMPORTRANGE(""1F5N2lheBqU_ssv2fEg7XSiyl0_Jtf24RQubw3IWp7fc"",""'LC-2 BOM'!C2:AF1000""),AB$1,FALSE)"),"N/A")</f>
        <v>N/A</v>
      </c>
      <c r="AL318" t="str">
        <f ca="1">IFERROR(__xludf.DUMMYFUNCTION("VLOOKUP($D577,IMPORTRANGE(""1F5N2lheBqU_ssv2fEg7XSiyl0_Jtf24RQubw3IWp7fc"",""'LC-2 BOM'!C2:AF1000""),AB$1,FALSE)"),"N/A")</f>
        <v>N/A</v>
      </c>
      <c r="AM318" t="str">
        <f ca="1">IFERROR(__xludf.DUMMYFUNCTION("VLOOKUP($D577,IMPORTRANGE(""1F5N2lheBqU_ssv2fEg7XSiyl0_Jtf24RQubw3IWp7fc"",""'LC-2 BOM'!C2:AF1000""),AB$1,FALSE)"),"N/A")</f>
        <v>N/A</v>
      </c>
      <c r="AN318" t="str">
        <f ca="1">IFERROR(__xludf.DUMMYFUNCTION("VLOOKUP($D577,IMPORTRANGE(""1F5N2lheBqU_ssv2fEg7XSiyl0_Jtf24RQubw3IWp7fc"",""'LC-2 BOM'!C2:AF1000""),AB$1,FALSE)"),"N/A")</f>
        <v>N/A</v>
      </c>
      <c r="AO318" t="str">
        <f ca="1">IFERROR(__xludf.DUMMYFUNCTION("VLOOKUP($D577,IMPORTRANGE(""1F5N2lheBqU_ssv2fEg7XSiyl0_Jtf24RQubw3IWp7fc"",""'LC-2 BOM'!C2:AF1000""),AB$1,FALSE)"),"N/A")</f>
        <v>N/A</v>
      </c>
      <c r="AP318" t="str">
        <f ca="1">IFERROR(__xludf.DUMMYFUNCTION("VLOOKUP($D577,IMPORTRANGE(""1F5N2lheBqU_ssv2fEg7XSiyl0_Jtf24RQubw3IWp7fc"",""'LC-2 BOM'!C2:AF1000""),AB$1,FALSE)"),"N/A")</f>
        <v>N/A</v>
      </c>
      <c r="AQ318" t="str">
        <f ca="1">IFERROR(__xludf.DUMMYFUNCTION("VLOOKUP($D577,IMPORTRANGE(""1F5N2lheBqU_ssv2fEg7XSiyl0_Jtf24RQubw3IWp7fc"",""'LC-2 BOM'!C2:AF1000""),AB$1,FALSE)"),"N/A")</f>
        <v>N/A</v>
      </c>
      <c r="AR318" t="str">
        <f ca="1">IFERROR(__xludf.DUMMYFUNCTION("VLOOKUP($D577,IMPORTRANGE(""1F5N2lheBqU_ssv2fEg7XSiyl0_Jtf24RQubw3IWp7fc"",""'LC-2 BOM'!C2:AF1000""),AB$1,FALSE)"),"N/A")</f>
        <v>N/A</v>
      </c>
      <c r="AS318" t="str">
        <f ca="1">IFERROR(__xludf.DUMMYFUNCTION("VLOOKUP($D577,IMPORTRANGE(""1F5N2lheBqU_ssv2fEg7XSiyl0_Jtf24RQubw3IWp7fc"",""'LC-2 BOM'!C2:AF1000""),AB$1,FALSE)"),"N/A")</f>
        <v>N/A</v>
      </c>
      <c r="AT318" t="str">
        <f ca="1">IFERROR(__xludf.DUMMYFUNCTION("VLOOKUP($D577,IMPORTRANGE(""1F5N2lheBqU_ssv2fEg7XSiyl0_Jtf24RQubw3IWp7fc"",""'LC-2 BOM'!C2:AF1000""),AB$1,FALSE)"),"N/A")</f>
        <v>N/A</v>
      </c>
      <c r="AU318" t="str">
        <f ca="1">IFERROR(__xludf.DUMMYFUNCTION("VLOOKUP($D577,IMPORTRANGE(""1F5N2lheBqU_ssv2fEg7XSiyl0_Jtf24RQubw3IWp7fc"",""'LC-2 BOM'!C2:AF1000""),AB$1,FALSE)"),"N/A")</f>
        <v>N/A</v>
      </c>
      <c r="AV318" t="str">
        <f ca="1">IFERROR(__xludf.DUMMYFUNCTION("VLOOKUP($D577,IMPORTRANGE(""1F5N2lheBqU_ssv2fEg7XSiyl0_Jtf24RQubw3IWp7fc"",""'LC-2 BOM'!C2:AF1000""),AB$1,FALSE)"),"N/A")</f>
        <v>N/A</v>
      </c>
      <c r="AW318" t="str">
        <f ca="1">IFERROR(__xludf.DUMMYFUNCTION("VLOOKUP($D577,IMPORTRANGE(""1F5N2lheBqU_ssv2fEg7XSiyl0_Jtf24RQubw3IWp7fc"",""'LC-2 BOM'!C2:AF1000""),AB$1,FALSE)"),"N/A")</f>
        <v>N/A</v>
      </c>
      <c r="AX318" t="str">
        <f ca="1">IFERROR(__xludf.DUMMYFUNCTION("VLOOKUP($D577,IMPORTRANGE(""1F5N2lheBqU_ssv2fEg7XSiyl0_Jtf24RQubw3IWp7fc"",""'LC-2 BOM'!C2:AF1000""),AB$1,FALSE)"),"N/A")</f>
        <v>N/A</v>
      </c>
      <c r="AY318" t="str">
        <f ca="1">IFERROR(__xludf.DUMMYFUNCTION("VLOOKUP($D577,IMPORTRANGE(""1F5N2lheBqU_ssv2fEg7XSiyl0_Jtf24RQubw3IWp7fc"",""'LC-2 BOM'!C2:AF1000""),AB$1,FALSE)"),"N/A")</f>
        <v>N/A</v>
      </c>
      <c r="AZ318" t="str">
        <f ca="1">IFERROR(__xludf.DUMMYFUNCTION("VLOOKUP($D577,IMPORTRANGE(""1F5N2lheBqU_ssv2fEg7XSiyl0_Jtf24RQubw3IWp7fc"",""'LC-2 BOM'!C2:AF1000""),AB$1,FALSE)"),"N/A")</f>
        <v>N/A</v>
      </c>
      <c r="BA318" t="str">
        <f ca="1">IFERROR(__xludf.DUMMYFUNCTION("VLOOKUP($D577,IMPORTRANGE(""1F5N2lheBqU_ssv2fEg7XSiyl0_Jtf24RQubw3IWp7fc"",""'LC-2 BOM'!C2:AF1000""),AB$1,FALSE)"),"N/A")</f>
        <v>N/A</v>
      </c>
    </row>
    <row r="319" spans="1:53" ht="13" x14ac:dyDescent="0.15">
      <c r="A319" t="str">
        <f t="shared" si="27"/>
        <v>BP-PRG-PRS-Ps-427</v>
      </c>
      <c r="B319">
        <v>427</v>
      </c>
      <c r="C319" t="s">
        <v>771</v>
      </c>
      <c r="D319" t="s">
        <v>772</v>
      </c>
      <c r="E319" t="s">
        <v>746</v>
      </c>
      <c r="F319" t="s">
        <v>536</v>
      </c>
      <c r="G319" t="s">
        <v>141</v>
      </c>
      <c r="H319" t="s">
        <v>111</v>
      </c>
      <c r="I319" t="str">
        <f t="shared" si="28"/>
        <v>C3</v>
      </c>
      <c r="J319" t="str">
        <f>VLOOKUP(I319,'[1]REF - Interface Cards'!$F$2:$G$11,2,FALSE)</f>
        <v>CB7</v>
      </c>
      <c r="K319">
        <f t="shared" si="29"/>
        <v>1</v>
      </c>
      <c r="L319" t="s">
        <v>112</v>
      </c>
      <c r="M319">
        <v>3</v>
      </c>
      <c r="N319" t="s">
        <v>72</v>
      </c>
      <c r="O319" t="s">
        <v>85</v>
      </c>
      <c r="R319" t="s">
        <v>142</v>
      </c>
      <c r="S319" t="s">
        <v>674</v>
      </c>
      <c r="V319" t="b">
        <v>0</v>
      </c>
      <c r="W319" t="str">
        <f t="shared" si="30"/>
        <v>AI12:02</v>
      </c>
      <c r="X319" t="str">
        <f ca="1">IFERROR(__xludf.DUMMYFUNCTION("VLOOKUP($D119,IMPORTRANGE(""1F5N2lheBqU_ssv2fEg7XSiyl0_Jtf24RQubw3IWp7fc"",""'LC-2 BOM'!C2:AF1000""),X$1,FALSE)"),"05C360")</f>
        <v>05C360</v>
      </c>
      <c r="Y319" t="str">
        <f ca="1">IFERROR(__xludf.DUMMYFUNCTION("VLOOKUP($D287,IMPORTRANGE(""1F5N2lheBqU_ssv2fEg7XSiyl0_Jtf24RQubw3IWp7fc"",""'LC-2 BOM'!C2:AF900""),Y$1,FALSE)"),"Differential Pressure Transducer")</f>
        <v>Differential Pressure Transducer</v>
      </c>
      <c r="Z319" t="str">
        <f ca="1">IFERROR(__xludf.DUMMYFUNCTION("VLOOKUP($D287,IMPORTRANGE(""1F5N2lheBqU_ssv2fEg7XSiyl0_Jtf24RQubw3IWp7fc"",""'LC-2 BOM'!C2:AF900""),Y$1,FALSE)"),"Differential Pressure Transducer")</f>
        <v>Differential Pressure Transducer</v>
      </c>
      <c r="AA319" t="str">
        <f ca="1">IFERROR(__xludf.DUMMYFUNCTION("VLOOKUP($D287,IMPORTRANGE(""1F5N2lheBqU_ssv2fEg7XSiyl0_Jtf24RQubw3IWp7fc"",""'LC-2 BOM'!C2:AF900""),Y$1,FALSE)"),"Differential Pressure Transducer")</f>
        <v>Differential Pressure Transducer</v>
      </c>
      <c r="AB319" t="str">
        <f ca="1">IFERROR(__xludf.DUMMYFUNCTION("VLOOKUP($D287,IMPORTRANGE(""1F5N2lheBqU_ssv2fEg7XSiyl0_Jtf24RQubw3IWp7fc"",""'LC-2 BOM'!C2:AF1000""),AB$1,FALSE)"),"N/A")</f>
        <v>N/A</v>
      </c>
      <c r="AC319" t="str">
        <f ca="1">IFERROR(__xludf.DUMMYFUNCTION("VLOOKUP($D287,IMPORTRANGE(""1F5N2lheBqU_ssv2fEg7XSiyl0_Jtf24RQubw3IWp7fc"",""'LC-2 BOM'!C2:AF1000""),AB$1,FALSE)"),"N/A")</f>
        <v>N/A</v>
      </c>
      <c r="AD319" t="str">
        <f ca="1">IFERROR(__xludf.DUMMYFUNCTION("VLOOKUP($D287,IMPORTRANGE(""1F5N2lheBqU_ssv2fEg7XSiyl0_Jtf24RQubw3IWp7fc"",""'LC-2 BOM'!C2:AF1000""),AB$1,FALSE)"),"N/A")</f>
        <v>N/A</v>
      </c>
      <c r="AE319" t="str">
        <f ca="1">IFERROR(__xludf.DUMMYFUNCTION("VLOOKUP($D287,IMPORTRANGE(""1F5N2lheBqU_ssv2fEg7XSiyl0_Jtf24RQubw3IWp7fc"",""'LC-2 BOM'!C2:AF1000""),AB$1,FALSE)"),"N/A")</f>
        <v>N/A</v>
      </c>
      <c r="AF319" t="str">
        <f ca="1">IFERROR(__xludf.DUMMYFUNCTION("VLOOKUP($D287,IMPORTRANGE(""1F5N2lheBqU_ssv2fEg7XSiyl0_Jtf24RQubw3IWp7fc"",""'LC-2 BOM'!C2:AF1000""),AB$1,FALSE)"),"N/A")</f>
        <v>N/A</v>
      </c>
      <c r="AG319" t="str">
        <f ca="1">IFERROR(__xludf.DUMMYFUNCTION("VLOOKUP($D287,IMPORTRANGE(""1F5N2lheBqU_ssv2fEg7XSiyl0_Jtf24RQubw3IWp7fc"",""'LC-2 BOM'!C2:AF1000""),AB$1,FALSE)"),"N/A")</f>
        <v>N/A</v>
      </c>
      <c r="AH319" t="str">
        <f ca="1">IFERROR(__xludf.DUMMYFUNCTION("VLOOKUP($D287,IMPORTRANGE(""1F5N2lheBqU_ssv2fEg7XSiyl0_Jtf24RQubw3IWp7fc"",""'LC-2 BOM'!C2:AF1000""),AB$1,FALSE)"),"N/A")</f>
        <v>N/A</v>
      </c>
      <c r="AI319" t="str">
        <f ca="1">IFERROR(__xludf.DUMMYFUNCTION("VLOOKUP($D287,IMPORTRANGE(""1F5N2lheBqU_ssv2fEg7XSiyl0_Jtf24RQubw3IWp7fc"",""'LC-2 BOM'!C2:AF1000""),AB$1,FALSE)"),"N/A")</f>
        <v>N/A</v>
      </c>
      <c r="AJ319" t="str">
        <f ca="1">IFERROR(__xludf.DUMMYFUNCTION("VLOOKUP($D287,IMPORTRANGE(""1F5N2lheBqU_ssv2fEg7XSiyl0_Jtf24RQubw3IWp7fc"",""'LC-2 BOM'!C2:AF1000""),AB$1,FALSE)"),"N/A")</f>
        <v>N/A</v>
      </c>
      <c r="AK319" t="str">
        <f ca="1">IFERROR(__xludf.DUMMYFUNCTION("VLOOKUP($D287,IMPORTRANGE(""1F5N2lheBqU_ssv2fEg7XSiyl0_Jtf24RQubw3IWp7fc"",""'LC-2 BOM'!C2:AF1000""),AB$1,FALSE)"),"N/A")</f>
        <v>N/A</v>
      </c>
      <c r="AL319" t="str">
        <f ca="1">IFERROR(__xludf.DUMMYFUNCTION("VLOOKUP($D287,IMPORTRANGE(""1F5N2lheBqU_ssv2fEg7XSiyl0_Jtf24RQubw3IWp7fc"",""'LC-2 BOM'!C2:AF1000""),AB$1,FALSE)"),"N/A")</f>
        <v>N/A</v>
      </c>
      <c r="AM319" t="str">
        <f ca="1">IFERROR(__xludf.DUMMYFUNCTION("VLOOKUP($D287,IMPORTRANGE(""1F5N2lheBqU_ssv2fEg7XSiyl0_Jtf24RQubw3IWp7fc"",""'LC-2 BOM'!C2:AF1000""),AB$1,FALSE)"),"N/A")</f>
        <v>N/A</v>
      </c>
      <c r="AN319" t="str">
        <f ca="1">IFERROR(__xludf.DUMMYFUNCTION("VLOOKUP($D287,IMPORTRANGE(""1F5N2lheBqU_ssv2fEg7XSiyl0_Jtf24RQubw3IWp7fc"",""'LC-2 BOM'!C2:AF1000""),AB$1,FALSE)"),"N/A")</f>
        <v>N/A</v>
      </c>
      <c r="AO319" t="str">
        <f ca="1">IFERROR(__xludf.DUMMYFUNCTION("VLOOKUP($D287,IMPORTRANGE(""1F5N2lheBqU_ssv2fEg7XSiyl0_Jtf24RQubw3IWp7fc"",""'LC-2 BOM'!C2:AF1000""),AB$1,FALSE)"),"N/A")</f>
        <v>N/A</v>
      </c>
      <c r="AP319" t="str">
        <f ca="1">IFERROR(__xludf.DUMMYFUNCTION("VLOOKUP($D287,IMPORTRANGE(""1F5N2lheBqU_ssv2fEg7XSiyl0_Jtf24RQubw3IWp7fc"",""'LC-2 BOM'!C2:AF1000""),AB$1,FALSE)"),"N/A")</f>
        <v>N/A</v>
      </c>
      <c r="AQ319" t="str">
        <f ca="1">IFERROR(__xludf.DUMMYFUNCTION("VLOOKUP($D287,IMPORTRANGE(""1F5N2lheBqU_ssv2fEg7XSiyl0_Jtf24RQubw3IWp7fc"",""'LC-2 BOM'!C2:AF1000""),AB$1,FALSE)"),"N/A")</f>
        <v>N/A</v>
      </c>
      <c r="AR319" t="str">
        <f ca="1">IFERROR(__xludf.DUMMYFUNCTION("VLOOKUP($D287,IMPORTRANGE(""1F5N2lheBqU_ssv2fEg7XSiyl0_Jtf24RQubw3IWp7fc"",""'LC-2 BOM'!C2:AF1000""),AB$1,FALSE)"),"N/A")</f>
        <v>N/A</v>
      </c>
      <c r="AS319" t="str">
        <f ca="1">IFERROR(__xludf.DUMMYFUNCTION("VLOOKUP($D287,IMPORTRANGE(""1F5N2lheBqU_ssv2fEg7XSiyl0_Jtf24RQubw3IWp7fc"",""'LC-2 BOM'!C2:AF1000""),AB$1,FALSE)"),"N/A")</f>
        <v>N/A</v>
      </c>
      <c r="AT319" t="str">
        <f ca="1">IFERROR(__xludf.DUMMYFUNCTION("VLOOKUP($D287,IMPORTRANGE(""1F5N2lheBqU_ssv2fEg7XSiyl0_Jtf24RQubw3IWp7fc"",""'LC-2 BOM'!C2:AF1000""),AB$1,FALSE)"),"N/A")</f>
        <v>N/A</v>
      </c>
      <c r="AU319" t="str">
        <f ca="1">IFERROR(__xludf.DUMMYFUNCTION("VLOOKUP($D287,IMPORTRANGE(""1F5N2lheBqU_ssv2fEg7XSiyl0_Jtf24RQubw3IWp7fc"",""'LC-2 BOM'!C2:AF1000""),AB$1,FALSE)"),"N/A")</f>
        <v>N/A</v>
      </c>
      <c r="AV319" t="str">
        <f ca="1">IFERROR(__xludf.DUMMYFUNCTION("VLOOKUP($D287,IMPORTRANGE(""1F5N2lheBqU_ssv2fEg7XSiyl0_Jtf24RQubw3IWp7fc"",""'LC-2 BOM'!C2:AF1000""),AB$1,FALSE)"),"N/A")</f>
        <v>N/A</v>
      </c>
      <c r="AW319" t="str">
        <f ca="1">IFERROR(__xludf.DUMMYFUNCTION("VLOOKUP($D287,IMPORTRANGE(""1F5N2lheBqU_ssv2fEg7XSiyl0_Jtf24RQubw3IWp7fc"",""'LC-2 BOM'!C2:AF1000""),AB$1,FALSE)"),"N/A")</f>
        <v>N/A</v>
      </c>
      <c r="AX319" t="str">
        <f ca="1">IFERROR(__xludf.DUMMYFUNCTION("VLOOKUP($D287,IMPORTRANGE(""1F5N2lheBqU_ssv2fEg7XSiyl0_Jtf24RQubw3IWp7fc"",""'LC-2 BOM'!C2:AF1000""),AB$1,FALSE)"),"N/A")</f>
        <v>N/A</v>
      </c>
      <c r="AY319" t="str">
        <f ca="1">IFERROR(__xludf.DUMMYFUNCTION("VLOOKUP($D287,IMPORTRANGE(""1F5N2lheBqU_ssv2fEg7XSiyl0_Jtf24RQubw3IWp7fc"",""'LC-2 BOM'!C2:AF1000""),AB$1,FALSE)"),"N/A")</f>
        <v>N/A</v>
      </c>
      <c r="AZ319" t="str">
        <f ca="1">IFERROR(__xludf.DUMMYFUNCTION("VLOOKUP($D287,IMPORTRANGE(""1F5N2lheBqU_ssv2fEg7XSiyl0_Jtf24RQubw3IWp7fc"",""'LC-2 BOM'!C2:AF1000""),AB$1,FALSE)"),"N/A")</f>
        <v>N/A</v>
      </c>
      <c r="BA319" t="str">
        <f ca="1">IFERROR(__xludf.DUMMYFUNCTION("VLOOKUP($D287,IMPORTRANGE(""1F5N2lheBqU_ssv2fEg7XSiyl0_Jtf24RQubw3IWp7fc"",""'LC-2 BOM'!C2:AF1000""),AB$1,FALSE)"),"N/A")</f>
        <v>N/A</v>
      </c>
    </row>
    <row r="320" spans="1:53" ht="13" x14ac:dyDescent="0.15">
      <c r="A320" t="str">
        <f t="shared" si="27"/>
        <v>BP-PRG-PRS-Ps-428</v>
      </c>
      <c r="B320">
        <v>428</v>
      </c>
      <c r="C320" t="s">
        <v>773</v>
      </c>
      <c r="D320" t="s">
        <v>774</v>
      </c>
      <c r="E320" t="s">
        <v>746</v>
      </c>
      <c r="F320" t="s">
        <v>536</v>
      </c>
      <c r="G320" t="s">
        <v>141</v>
      </c>
      <c r="H320" t="s">
        <v>111</v>
      </c>
      <c r="I320" t="str">
        <f t="shared" si="28"/>
        <v>C2</v>
      </c>
      <c r="J320" t="str">
        <f>VLOOKUP(I320,'[1]REF - Interface Cards'!$F$2:$G$11,2,FALSE)</f>
        <v>CB8</v>
      </c>
      <c r="K320">
        <f t="shared" si="29"/>
        <v>1</v>
      </c>
      <c r="L320" t="s">
        <v>185</v>
      </c>
      <c r="M320">
        <v>18</v>
      </c>
      <c r="N320">
        <v>15</v>
      </c>
      <c r="O320" t="s">
        <v>151</v>
      </c>
      <c r="R320" t="s">
        <v>142</v>
      </c>
      <c r="S320" t="s">
        <v>674</v>
      </c>
      <c r="V320" t="b">
        <v>0</v>
      </c>
      <c r="W320" t="str">
        <f t="shared" si="30"/>
        <v>AI11:15</v>
      </c>
      <c r="X320" t="str">
        <f ca="1">IFERROR(__xludf.DUMMYFUNCTION("VLOOKUP($D119,IMPORTRANGE(""1F5N2lheBqU_ssv2fEg7XSiyl0_Jtf24RQubw3IWp7fc"",""'LC-2 BOM'!C2:AF1000""),X$1,FALSE)"),"05C360")</f>
        <v>05C360</v>
      </c>
      <c r="Y320" t="str">
        <f ca="1">IFERROR(__xludf.DUMMYFUNCTION("VLOOKUP($D183,IMPORTRANGE(""1F5N2lheBqU_ssv2fEg7XSiyl0_Jtf24RQubw3IWp7fc"",""'LC-2 BOM'!C2:AF900""),Y$1,FALSE)"),"Differential Pressure Transducer")</f>
        <v>Differential Pressure Transducer</v>
      </c>
      <c r="Z320" t="str">
        <f ca="1">IFERROR(__xludf.DUMMYFUNCTION("VLOOKUP($D183,IMPORTRANGE(""1F5N2lheBqU_ssv2fEg7XSiyl0_Jtf24RQubw3IWp7fc"",""'LC-2 BOM'!C2:AF900""),Y$1,FALSE)"),"Differential Pressure Transducer")</f>
        <v>Differential Pressure Transducer</v>
      </c>
      <c r="AA320" t="str">
        <f ca="1">IFERROR(__xludf.DUMMYFUNCTION("VLOOKUP($D183,IMPORTRANGE(""1F5N2lheBqU_ssv2fEg7XSiyl0_Jtf24RQubw3IWp7fc"",""'LC-2 BOM'!C2:AF900""),Y$1,FALSE)"),"Differential Pressure Transducer")</f>
        <v>Differential Pressure Transducer</v>
      </c>
      <c r="AB320" t="str">
        <f ca="1">IFERROR(__xludf.DUMMYFUNCTION("VLOOKUP($D183,IMPORTRANGE(""1F5N2lheBqU_ssv2fEg7XSiyl0_Jtf24RQubw3IWp7fc"",""'LC-2 BOM'!C2:AF1000""),AB$1,FALSE)"),"N/A")</f>
        <v>N/A</v>
      </c>
      <c r="AC320" t="str">
        <f ca="1">IFERROR(__xludf.DUMMYFUNCTION("VLOOKUP($D183,IMPORTRANGE(""1F5N2lheBqU_ssv2fEg7XSiyl0_Jtf24RQubw3IWp7fc"",""'LC-2 BOM'!C2:AF1000""),AB$1,FALSE)"),"N/A")</f>
        <v>N/A</v>
      </c>
      <c r="AD320" t="str">
        <f ca="1">IFERROR(__xludf.DUMMYFUNCTION("VLOOKUP($D183,IMPORTRANGE(""1F5N2lheBqU_ssv2fEg7XSiyl0_Jtf24RQubw3IWp7fc"",""'LC-2 BOM'!C2:AF1000""),AB$1,FALSE)"),"N/A")</f>
        <v>N/A</v>
      </c>
      <c r="AE320" t="str">
        <f ca="1">IFERROR(__xludf.DUMMYFUNCTION("VLOOKUP($D183,IMPORTRANGE(""1F5N2lheBqU_ssv2fEg7XSiyl0_Jtf24RQubw3IWp7fc"",""'LC-2 BOM'!C2:AF1000""),AB$1,FALSE)"),"N/A")</f>
        <v>N/A</v>
      </c>
      <c r="AF320" t="str">
        <f ca="1">IFERROR(__xludf.DUMMYFUNCTION("VLOOKUP($D183,IMPORTRANGE(""1F5N2lheBqU_ssv2fEg7XSiyl0_Jtf24RQubw3IWp7fc"",""'LC-2 BOM'!C2:AF1000""),AB$1,FALSE)"),"N/A")</f>
        <v>N/A</v>
      </c>
      <c r="AG320" t="str">
        <f ca="1">IFERROR(__xludf.DUMMYFUNCTION("VLOOKUP($D183,IMPORTRANGE(""1F5N2lheBqU_ssv2fEg7XSiyl0_Jtf24RQubw3IWp7fc"",""'LC-2 BOM'!C2:AF1000""),AB$1,FALSE)"),"N/A")</f>
        <v>N/A</v>
      </c>
      <c r="AH320" t="str">
        <f ca="1">IFERROR(__xludf.DUMMYFUNCTION("VLOOKUP($D183,IMPORTRANGE(""1F5N2lheBqU_ssv2fEg7XSiyl0_Jtf24RQubw3IWp7fc"",""'LC-2 BOM'!C2:AF1000""),AB$1,FALSE)"),"N/A")</f>
        <v>N/A</v>
      </c>
      <c r="AI320" t="str">
        <f ca="1">IFERROR(__xludf.DUMMYFUNCTION("VLOOKUP($D183,IMPORTRANGE(""1F5N2lheBqU_ssv2fEg7XSiyl0_Jtf24RQubw3IWp7fc"",""'LC-2 BOM'!C2:AF1000""),AB$1,FALSE)"),"N/A")</f>
        <v>N/A</v>
      </c>
      <c r="AJ320" t="str">
        <f ca="1">IFERROR(__xludf.DUMMYFUNCTION("VLOOKUP($D183,IMPORTRANGE(""1F5N2lheBqU_ssv2fEg7XSiyl0_Jtf24RQubw3IWp7fc"",""'LC-2 BOM'!C2:AF1000""),AB$1,FALSE)"),"N/A")</f>
        <v>N/A</v>
      </c>
      <c r="AK320" t="str">
        <f ca="1">IFERROR(__xludf.DUMMYFUNCTION("VLOOKUP($D183,IMPORTRANGE(""1F5N2lheBqU_ssv2fEg7XSiyl0_Jtf24RQubw3IWp7fc"",""'LC-2 BOM'!C2:AF1000""),AB$1,FALSE)"),"N/A")</f>
        <v>N/A</v>
      </c>
      <c r="AL320" t="str">
        <f ca="1">IFERROR(__xludf.DUMMYFUNCTION("VLOOKUP($D183,IMPORTRANGE(""1F5N2lheBqU_ssv2fEg7XSiyl0_Jtf24RQubw3IWp7fc"",""'LC-2 BOM'!C2:AF1000""),AB$1,FALSE)"),"N/A")</f>
        <v>N/A</v>
      </c>
      <c r="AM320" t="str">
        <f ca="1">IFERROR(__xludf.DUMMYFUNCTION("VLOOKUP($D183,IMPORTRANGE(""1F5N2lheBqU_ssv2fEg7XSiyl0_Jtf24RQubw3IWp7fc"",""'LC-2 BOM'!C2:AF1000""),AB$1,FALSE)"),"N/A")</f>
        <v>N/A</v>
      </c>
      <c r="AN320" t="str">
        <f ca="1">IFERROR(__xludf.DUMMYFUNCTION("VLOOKUP($D183,IMPORTRANGE(""1F5N2lheBqU_ssv2fEg7XSiyl0_Jtf24RQubw3IWp7fc"",""'LC-2 BOM'!C2:AF1000""),AB$1,FALSE)"),"N/A")</f>
        <v>N/A</v>
      </c>
      <c r="AO320" t="str">
        <f ca="1">IFERROR(__xludf.DUMMYFUNCTION("VLOOKUP($D183,IMPORTRANGE(""1F5N2lheBqU_ssv2fEg7XSiyl0_Jtf24RQubw3IWp7fc"",""'LC-2 BOM'!C2:AF1000""),AB$1,FALSE)"),"N/A")</f>
        <v>N/A</v>
      </c>
      <c r="AP320" t="str">
        <f ca="1">IFERROR(__xludf.DUMMYFUNCTION("VLOOKUP($D183,IMPORTRANGE(""1F5N2lheBqU_ssv2fEg7XSiyl0_Jtf24RQubw3IWp7fc"",""'LC-2 BOM'!C2:AF1000""),AB$1,FALSE)"),"N/A")</f>
        <v>N/A</v>
      </c>
      <c r="AQ320" t="str">
        <f ca="1">IFERROR(__xludf.DUMMYFUNCTION("VLOOKUP($D183,IMPORTRANGE(""1F5N2lheBqU_ssv2fEg7XSiyl0_Jtf24RQubw3IWp7fc"",""'LC-2 BOM'!C2:AF1000""),AB$1,FALSE)"),"N/A")</f>
        <v>N/A</v>
      </c>
      <c r="AR320" t="str">
        <f ca="1">IFERROR(__xludf.DUMMYFUNCTION("VLOOKUP($D183,IMPORTRANGE(""1F5N2lheBqU_ssv2fEg7XSiyl0_Jtf24RQubw3IWp7fc"",""'LC-2 BOM'!C2:AF1000""),AB$1,FALSE)"),"N/A")</f>
        <v>N/A</v>
      </c>
      <c r="AS320" t="str">
        <f ca="1">IFERROR(__xludf.DUMMYFUNCTION("VLOOKUP($D183,IMPORTRANGE(""1F5N2lheBqU_ssv2fEg7XSiyl0_Jtf24RQubw3IWp7fc"",""'LC-2 BOM'!C2:AF1000""),AB$1,FALSE)"),"N/A")</f>
        <v>N/A</v>
      </c>
      <c r="AT320" t="str">
        <f ca="1">IFERROR(__xludf.DUMMYFUNCTION("VLOOKUP($D183,IMPORTRANGE(""1F5N2lheBqU_ssv2fEg7XSiyl0_Jtf24RQubw3IWp7fc"",""'LC-2 BOM'!C2:AF1000""),AB$1,FALSE)"),"N/A")</f>
        <v>N/A</v>
      </c>
      <c r="AU320" t="str">
        <f ca="1">IFERROR(__xludf.DUMMYFUNCTION("VLOOKUP($D183,IMPORTRANGE(""1F5N2lheBqU_ssv2fEg7XSiyl0_Jtf24RQubw3IWp7fc"",""'LC-2 BOM'!C2:AF1000""),AB$1,FALSE)"),"N/A")</f>
        <v>N/A</v>
      </c>
      <c r="AV320" t="str">
        <f ca="1">IFERROR(__xludf.DUMMYFUNCTION("VLOOKUP($D183,IMPORTRANGE(""1F5N2lheBqU_ssv2fEg7XSiyl0_Jtf24RQubw3IWp7fc"",""'LC-2 BOM'!C2:AF1000""),AB$1,FALSE)"),"N/A")</f>
        <v>N/A</v>
      </c>
      <c r="AW320" t="str">
        <f ca="1">IFERROR(__xludf.DUMMYFUNCTION("VLOOKUP($D183,IMPORTRANGE(""1F5N2lheBqU_ssv2fEg7XSiyl0_Jtf24RQubw3IWp7fc"",""'LC-2 BOM'!C2:AF1000""),AB$1,FALSE)"),"N/A")</f>
        <v>N/A</v>
      </c>
      <c r="AX320" t="str">
        <f ca="1">IFERROR(__xludf.DUMMYFUNCTION("VLOOKUP($D183,IMPORTRANGE(""1F5N2lheBqU_ssv2fEg7XSiyl0_Jtf24RQubw3IWp7fc"",""'LC-2 BOM'!C2:AF1000""),AB$1,FALSE)"),"N/A")</f>
        <v>N/A</v>
      </c>
      <c r="AY320" t="str">
        <f ca="1">IFERROR(__xludf.DUMMYFUNCTION("VLOOKUP($D183,IMPORTRANGE(""1F5N2lheBqU_ssv2fEg7XSiyl0_Jtf24RQubw3IWp7fc"",""'LC-2 BOM'!C2:AF1000""),AB$1,FALSE)"),"N/A")</f>
        <v>N/A</v>
      </c>
      <c r="AZ320" t="str">
        <f ca="1">IFERROR(__xludf.DUMMYFUNCTION("VLOOKUP($D183,IMPORTRANGE(""1F5N2lheBqU_ssv2fEg7XSiyl0_Jtf24RQubw3IWp7fc"",""'LC-2 BOM'!C2:AF1000""),AB$1,FALSE)"),"N/A")</f>
        <v>N/A</v>
      </c>
      <c r="BA320" t="str">
        <f ca="1">IFERROR(__xludf.DUMMYFUNCTION("VLOOKUP($D183,IMPORTRANGE(""1F5N2lheBqU_ssv2fEg7XSiyl0_Jtf24RQubw3IWp7fc"",""'LC-2 BOM'!C2:AF1000""),AB$1,FALSE)"),"N/A")</f>
        <v>N/A</v>
      </c>
    </row>
    <row r="321" spans="1:53" ht="13" x14ac:dyDescent="0.15">
      <c r="A321" t="str">
        <f t="shared" si="27"/>
        <v>BP-PRG-PRS-Ps-429</v>
      </c>
      <c r="B321">
        <v>429</v>
      </c>
      <c r="C321" t="s">
        <v>775</v>
      </c>
      <c r="D321" t="s">
        <v>776</v>
      </c>
      <c r="E321" t="s">
        <v>746</v>
      </c>
      <c r="F321" t="s">
        <v>536</v>
      </c>
      <c r="G321" t="s">
        <v>141</v>
      </c>
      <c r="H321" t="s">
        <v>111</v>
      </c>
      <c r="I321" t="str">
        <f t="shared" si="28"/>
        <v>N1</v>
      </c>
      <c r="J321" t="str">
        <f>VLOOKUP(I321,'[1]REF - Interface Cards'!$F$2:$G$11,2,FALSE)</f>
        <v>CB2</v>
      </c>
      <c r="K321">
        <f t="shared" si="29"/>
        <v>2</v>
      </c>
      <c r="L321" t="s">
        <v>399</v>
      </c>
      <c r="M321">
        <v>18</v>
      </c>
      <c r="N321">
        <v>15</v>
      </c>
      <c r="O321" t="s">
        <v>211</v>
      </c>
      <c r="Q321" t="s">
        <v>423</v>
      </c>
      <c r="R321" t="s">
        <v>142</v>
      </c>
      <c r="S321" t="s">
        <v>674</v>
      </c>
      <c r="V321" t="b">
        <v>0</v>
      </c>
      <c r="W321" t="str">
        <f t="shared" si="30"/>
        <v>AI1:15</v>
      </c>
      <c r="X321" t="str">
        <f ca="1">IFERROR(__xludf.DUMMYFUNCTION("VLOOKUP($D119,IMPORTRANGE(""1F5N2lheBqU_ssv2fEg7XSiyl0_Jtf24RQubw3IWp7fc"",""'LC-2 BOM'!C2:AF1000""),X$1,FALSE)"),"05C360")</f>
        <v>05C360</v>
      </c>
      <c r="Y321" t="str">
        <f ca="1">IFERROR(__xludf.DUMMYFUNCTION("VLOOKUP($D356,IMPORTRANGE(""1zGeY54V42y3h6ga3LEauokEcjIAfHuNXKCYKLfLWtMI"",""'LC-2 BOM'!C2:AF900""),Y$1,FALSE)"),"Differential Pressure Transducer")</f>
        <v>Differential Pressure Transducer</v>
      </c>
      <c r="Z321" t="str">
        <f ca="1">IFERROR(__xludf.DUMMYFUNCTION("VLOOKUP($D356,IMPORTRANGE(""1zGeY54V42y3h6ga3LEauokEcjIAfHuNXKCYKLfLWtMI"",""'LC-2 BOM'!C2:AF900""),Y$1,FALSE)"),"Differential Pressure Transducer")</f>
        <v>Differential Pressure Transducer</v>
      </c>
      <c r="AA321" t="str">
        <f ca="1">IFERROR(__xludf.DUMMYFUNCTION("VLOOKUP($D356,IMPORTRANGE(""1zGeY54V42y3h6ga3LEauokEcjIAfHuNXKCYKLfLWtMI"",""'LC-2 BOM'!C2:AF900""),Y$1,FALSE)"),"Differential Pressure Transducer")</f>
        <v>Differential Pressure Transducer</v>
      </c>
      <c r="AB321" t="str">
        <f ca="1">IFERROR(__xludf.DUMMYFUNCTION("VLOOKUP($D356,IMPORTRANGE(""1F5N2lheBqU_ssv2fEg7XSiyl0_Jtf24RQubw3IWp7fc"",""'LC-2 BOM'!C2:AF1000""),AB$1,FALSE)"),"N/A")</f>
        <v>N/A</v>
      </c>
      <c r="AC321" t="str">
        <f ca="1">IFERROR(__xludf.DUMMYFUNCTION("VLOOKUP($D356,IMPORTRANGE(""1F5N2lheBqU_ssv2fEg7XSiyl0_Jtf24RQubw3IWp7fc"",""'LC-2 BOM'!C2:AF1000""),AB$1,FALSE)"),"N/A")</f>
        <v>N/A</v>
      </c>
      <c r="AD321" t="str">
        <f ca="1">IFERROR(__xludf.DUMMYFUNCTION("VLOOKUP($D356,IMPORTRANGE(""1F5N2lheBqU_ssv2fEg7XSiyl0_Jtf24RQubw3IWp7fc"",""'LC-2 BOM'!C2:AF1000""),AB$1,FALSE)"),"N/A")</f>
        <v>N/A</v>
      </c>
      <c r="AE321" t="str">
        <f ca="1">IFERROR(__xludf.DUMMYFUNCTION("VLOOKUP($D356,IMPORTRANGE(""1F5N2lheBqU_ssv2fEg7XSiyl0_Jtf24RQubw3IWp7fc"",""'LC-2 BOM'!C2:AF1000""),AB$1,FALSE)"),"N/A")</f>
        <v>N/A</v>
      </c>
      <c r="AF321" t="str">
        <f ca="1">IFERROR(__xludf.DUMMYFUNCTION("VLOOKUP($D356,IMPORTRANGE(""1F5N2lheBqU_ssv2fEg7XSiyl0_Jtf24RQubw3IWp7fc"",""'LC-2 BOM'!C2:AF1000""),AB$1,FALSE)"),"N/A")</f>
        <v>N/A</v>
      </c>
      <c r="AG321" t="str">
        <f ca="1">IFERROR(__xludf.DUMMYFUNCTION("VLOOKUP($D356,IMPORTRANGE(""1F5N2lheBqU_ssv2fEg7XSiyl0_Jtf24RQubw3IWp7fc"",""'LC-2 BOM'!C2:AF1000""),AB$1,FALSE)"),"N/A")</f>
        <v>N/A</v>
      </c>
      <c r="AH321" t="str">
        <f ca="1">IFERROR(__xludf.DUMMYFUNCTION("VLOOKUP($D356,IMPORTRANGE(""1F5N2lheBqU_ssv2fEg7XSiyl0_Jtf24RQubw3IWp7fc"",""'LC-2 BOM'!C2:AF1000""),AB$1,FALSE)"),"N/A")</f>
        <v>N/A</v>
      </c>
      <c r="AI321" t="str">
        <f ca="1">IFERROR(__xludf.DUMMYFUNCTION("VLOOKUP($D356,IMPORTRANGE(""1F5N2lheBqU_ssv2fEg7XSiyl0_Jtf24RQubw3IWp7fc"",""'LC-2 BOM'!C2:AF1000""),AB$1,FALSE)"),"N/A")</f>
        <v>N/A</v>
      </c>
      <c r="AJ321" t="str">
        <f ca="1">IFERROR(__xludf.DUMMYFUNCTION("VLOOKUP($D356,IMPORTRANGE(""1F5N2lheBqU_ssv2fEg7XSiyl0_Jtf24RQubw3IWp7fc"",""'LC-2 BOM'!C2:AF1000""),AB$1,FALSE)"),"N/A")</f>
        <v>N/A</v>
      </c>
      <c r="AK321" t="str">
        <f ca="1">IFERROR(__xludf.DUMMYFUNCTION("VLOOKUP($D356,IMPORTRANGE(""1F5N2lheBqU_ssv2fEg7XSiyl0_Jtf24RQubw3IWp7fc"",""'LC-2 BOM'!C2:AF1000""),AB$1,FALSE)"),"N/A")</f>
        <v>N/A</v>
      </c>
      <c r="AL321" t="str">
        <f ca="1">IFERROR(__xludf.DUMMYFUNCTION("VLOOKUP($D356,IMPORTRANGE(""1F5N2lheBqU_ssv2fEg7XSiyl0_Jtf24RQubw3IWp7fc"",""'LC-2 BOM'!C2:AF1000""),AB$1,FALSE)"),"N/A")</f>
        <v>N/A</v>
      </c>
      <c r="AM321" t="str">
        <f ca="1">IFERROR(__xludf.DUMMYFUNCTION("VLOOKUP($D356,IMPORTRANGE(""1F5N2lheBqU_ssv2fEg7XSiyl0_Jtf24RQubw3IWp7fc"",""'LC-2 BOM'!C2:AF1000""),AB$1,FALSE)"),"N/A")</f>
        <v>N/A</v>
      </c>
      <c r="AN321" t="str">
        <f ca="1">IFERROR(__xludf.DUMMYFUNCTION("VLOOKUP($D356,IMPORTRANGE(""1F5N2lheBqU_ssv2fEg7XSiyl0_Jtf24RQubw3IWp7fc"",""'LC-2 BOM'!C2:AF1000""),AB$1,FALSE)"),"N/A")</f>
        <v>N/A</v>
      </c>
      <c r="AO321" t="str">
        <f ca="1">IFERROR(__xludf.DUMMYFUNCTION("VLOOKUP($D356,IMPORTRANGE(""1F5N2lheBqU_ssv2fEg7XSiyl0_Jtf24RQubw3IWp7fc"",""'LC-2 BOM'!C2:AF1000""),AB$1,FALSE)"),"N/A")</f>
        <v>N/A</v>
      </c>
      <c r="AP321" t="str">
        <f ca="1">IFERROR(__xludf.DUMMYFUNCTION("VLOOKUP($D356,IMPORTRANGE(""1F5N2lheBqU_ssv2fEg7XSiyl0_Jtf24RQubw3IWp7fc"",""'LC-2 BOM'!C2:AF1000""),AB$1,FALSE)"),"N/A")</f>
        <v>N/A</v>
      </c>
      <c r="AQ321" t="str">
        <f ca="1">IFERROR(__xludf.DUMMYFUNCTION("VLOOKUP($D356,IMPORTRANGE(""1F5N2lheBqU_ssv2fEg7XSiyl0_Jtf24RQubw3IWp7fc"",""'LC-2 BOM'!C2:AF1000""),AB$1,FALSE)"),"N/A")</f>
        <v>N/A</v>
      </c>
      <c r="AR321" t="str">
        <f ca="1">IFERROR(__xludf.DUMMYFUNCTION("VLOOKUP($D356,IMPORTRANGE(""1F5N2lheBqU_ssv2fEg7XSiyl0_Jtf24RQubw3IWp7fc"",""'LC-2 BOM'!C2:AF1000""),AB$1,FALSE)"),"N/A")</f>
        <v>N/A</v>
      </c>
      <c r="AS321" t="str">
        <f ca="1">IFERROR(__xludf.DUMMYFUNCTION("VLOOKUP($D356,IMPORTRANGE(""1F5N2lheBqU_ssv2fEg7XSiyl0_Jtf24RQubw3IWp7fc"",""'LC-2 BOM'!C2:AF1000""),AB$1,FALSE)"),"N/A")</f>
        <v>N/A</v>
      </c>
      <c r="AT321" t="str">
        <f ca="1">IFERROR(__xludf.DUMMYFUNCTION("VLOOKUP($D356,IMPORTRANGE(""1F5N2lheBqU_ssv2fEg7XSiyl0_Jtf24RQubw3IWp7fc"",""'LC-2 BOM'!C2:AF1000""),AB$1,FALSE)"),"N/A")</f>
        <v>N/A</v>
      </c>
      <c r="AU321" t="str">
        <f ca="1">IFERROR(__xludf.DUMMYFUNCTION("VLOOKUP($D356,IMPORTRANGE(""1F5N2lheBqU_ssv2fEg7XSiyl0_Jtf24RQubw3IWp7fc"",""'LC-2 BOM'!C2:AF1000""),AB$1,FALSE)"),"N/A")</f>
        <v>N/A</v>
      </c>
      <c r="AV321" t="str">
        <f ca="1">IFERROR(__xludf.DUMMYFUNCTION("VLOOKUP($D356,IMPORTRANGE(""1F5N2lheBqU_ssv2fEg7XSiyl0_Jtf24RQubw3IWp7fc"",""'LC-2 BOM'!C2:AF1000""),AB$1,FALSE)"),"N/A")</f>
        <v>N/A</v>
      </c>
      <c r="AW321" t="str">
        <f ca="1">IFERROR(__xludf.DUMMYFUNCTION("VLOOKUP($D356,IMPORTRANGE(""1F5N2lheBqU_ssv2fEg7XSiyl0_Jtf24RQubw3IWp7fc"",""'LC-2 BOM'!C2:AF1000""),AB$1,FALSE)"),"N/A")</f>
        <v>N/A</v>
      </c>
      <c r="AX321" t="str">
        <f ca="1">IFERROR(__xludf.DUMMYFUNCTION("VLOOKUP($D356,IMPORTRANGE(""1F5N2lheBqU_ssv2fEg7XSiyl0_Jtf24RQubw3IWp7fc"",""'LC-2 BOM'!C2:AF1000""),AB$1,FALSE)"),"N/A")</f>
        <v>N/A</v>
      </c>
      <c r="AY321" t="str">
        <f ca="1">IFERROR(__xludf.DUMMYFUNCTION("VLOOKUP($D356,IMPORTRANGE(""1F5N2lheBqU_ssv2fEg7XSiyl0_Jtf24RQubw3IWp7fc"",""'LC-2 BOM'!C2:AF1000""),AB$1,FALSE)"),"N/A")</f>
        <v>N/A</v>
      </c>
      <c r="AZ321" t="str">
        <f ca="1">IFERROR(__xludf.DUMMYFUNCTION("VLOOKUP($D356,IMPORTRANGE(""1F5N2lheBqU_ssv2fEg7XSiyl0_Jtf24RQubw3IWp7fc"",""'LC-2 BOM'!C2:AF1000""),AB$1,FALSE)"),"N/A")</f>
        <v>N/A</v>
      </c>
      <c r="BA321" t="str">
        <f ca="1">IFERROR(__xludf.DUMMYFUNCTION("VLOOKUP($D356,IMPORTRANGE(""1F5N2lheBqU_ssv2fEg7XSiyl0_Jtf24RQubw3IWp7fc"",""'LC-2 BOM'!C2:AF1000""),AB$1,FALSE)"),"N/A")</f>
        <v>N/A</v>
      </c>
    </row>
    <row r="322" spans="1:53" ht="13" x14ac:dyDescent="0.15">
      <c r="A322" t="str">
        <f t="shared" ref="A322:A385" si="31">CONCATENATE(VLOOKUP(E322,Systems,2,FALSE),"-",VLOOKUP(F322,Subsystems,2,FALSE),"-",VLOOKUP(G322,Components,2,FALSE),"-",VLOOKUP(R322,Metrics,2,FALSE),"-",B322)</f>
        <v>BP-PRG-PRS-Ps-422</v>
      </c>
      <c r="B322">
        <v>422</v>
      </c>
      <c r="C322" t="s">
        <v>777</v>
      </c>
      <c r="D322" t="s">
        <v>778</v>
      </c>
      <c r="E322" t="s">
        <v>746</v>
      </c>
      <c r="F322" t="s">
        <v>536</v>
      </c>
      <c r="G322" t="s">
        <v>141</v>
      </c>
      <c r="H322" t="s">
        <v>111</v>
      </c>
      <c r="I322" t="str">
        <f t="shared" si="28"/>
        <v>N2</v>
      </c>
      <c r="J322" t="str">
        <f>VLOOKUP(I322,'[1]REF - Interface Cards'!$F$2:$G$11,2,FALSE)</f>
        <v>CB3</v>
      </c>
      <c r="K322">
        <f t="shared" si="29"/>
        <v>7</v>
      </c>
      <c r="L322" t="s">
        <v>779</v>
      </c>
      <c r="M322">
        <v>1</v>
      </c>
      <c r="N322" t="s">
        <v>55</v>
      </c>
      <c r="O322" t="s">
        <v>277</v>
      </c>
      <c r="Q322" t="s">
        <v>588</v>
      </c>
      <c r="R322" t="s">
        <v>142</v>
      </c>
      <c r="S322" t="s">
        <v>674</v>
      </c>
      <c r="V322" t="b">
        <v>0</v>
      </c>
      <c r="W322" t="str">
        <f t="shared" si="30"/>
        <v>AI16:00</v>
      </c>
      <c r="X322" t="str">
        <f ca="1">IFERROR(__xludf.DUMMYFUNCTION("VLOOKUP($D475,IMPORTRANGE(""1F5N2lheBqU_ssv2fEg7XSiyl0_Jtf24RQubw3IWp7fc"",""'LC-2 BOM'!C2:AF1000""),X$1,FALSE)"),"04C706")</f>
        <v>04C706</v>
      </c>
      <c r="Y322" t="str">
        <f ca="1">IFERROR(__xludf.DUMMYFUNCTION("VLOOKUP($D489,IMPORTRANGE(""1F5N2lheBqU_ssv2fEg7XSiyl0_Jtf24RQubw3IWp7fc"",""'LC-2 BOM'!C2:AF900""),Y$1,FALSE)"),"Differential Pressure Transducer")</f>
        <v>Differential Pressure Transducer</v>
      </c>
      <c r="Z322" t="str">
        <f ca="1">IFERROR(__xludf.DUMMYFUNCTION("VLOOKUP($D489,IMPORTRANGE(""1F5N2lheBqU_ssv2fEg7XSiyl0_Jtf24RQubw3IWp7fc"",""'LC-2 BOM'!C2:AF900""),Y$1,FALSE)"),"Differential Pressure Transducer")</f>
        <v>Differential Pressure Transducer</v>
      </c>
      <c r="AA322" t="str">
        <f ca="1">IFERROR(__xludf.DUMMYFUNCTION("VLOOKUP($D489,IMPORTRANGE(""1F5N2lheBqU_ssv2fEg7XSiyl0_Jtf24RQubw3IWp7fc"",""'LC-2 BOM'!C2:AF900""),Y$1,FALSE)"),"Differential Pressure Transducer")</f>
        <v>Differential Pressure Transducer</v>
      </c>
      <c r="AB322" t="str">
        <f ca="1">IFERROR(__xludf.DUMMYFUNCTION("VLOOKUP($D489,IMPORTRANGE(""1F5N2lheBqU_ssv2fEg7XSiyl0_Jtf24RQubw3IWp7fc"",""'LC-2 BOM'!C2:AF1000""),AB$1,FALSE)"),"N/A")</f>
        <v>N/A</v>
      </c>
      <c r="AC322" t="str">
        <f ca="1">IFERROR(__xludf.DUMMYFUNCTION("VLOOKUP($D489,IMPORTRANGE(""1F5N2lheBqU_ssv2fEg7XSiyl0_Jtf24RQubw3IWp7fc"",""'LC-2 BOM'!C2:AF1000""),AB$1,FALSE)"),"N/A")</f>
        <v>N/A</v>
      </c>
      <c r="AD322" t="str">
        <f ca="1">IFERROR(__xludf.DUMMYFUNCTION("VLOOKUP($D489,IMPORTRANGE(""1F5N2lheBqU_ssv2fEg7XSiyl0_Jtf24RQubw3IWp7fc"",""'LC-2 BOM'!C2:AF1000""),AB$1,FALSE)"),"N/A")</f>
        <v>N/A</v>
      </c>
      <c r="AE322" t="str">
        <f ca="1">IFERROR(__xludf.DUMMYFUNCTION("VLOOKUP($D489,IMPORTRANGE(""1F5N2lheBqU_ssv2fEg7XSiyl0_Jtf24RQubw3IWp7fc"",""'LC-2 BOM'!C2:AF1000""),AB$1,FALSE)"),"N/A")</f>
        <v>N/A</v>
      </c>
      <c r="AF322" t="str">
        <f ca="1">IFERROR(__xludf.DUMMYFUNCTION("VLOOKUP($D489,IMPORTRANGE(""1F5N2lheBqU_ssv2fEg7XSiyl0_Jtf24RQubw3IWp7fc"",""'LC-2 BOM'!C2:AF1000""),AB$1,FALSE)"),"N/A")</f>
        <v>N/A</v>
      </c>
      <c r="AG322" t="str">
        <f ca="1">IFERROR(__xludf.DUMMYFUNCTION("VLOOKUP($D489,IMPORTRANGE(""1F5N2lheBqU_ssv2fEg7XSiyl0_Jtf24RQubw3IWp7fc"",""'LC-2 BOM'!C2:AF1000""),AB$1,FALSE)"),"N/A")</f>
        <v>N/A</v>
      </c>
      <c r="AH322" t="str">
        <f ca="1">IFERROR(__xludf.DUMMYFUNCTION("VLOOKUP($D489,IMPORTRANGE(""1F5N2lheBqU_ssv2fEg7XSiyl0_Jtf24RQubw3IWp7fc"",""'LC-2 BOM'!C2:AF1000""),AB$1,FALSE)"),"N/A")</f>
        <v>N/A</v>
      </c>
      <c r="AI322" t="str">
        <f ca="1">IFERROR(__xludf.DUMMYFUNCTION("VLOOKUP($D489,IMPORTRANGE(""1F5N2lheBqU_ssv2fEg7XSiyl0_Jtf24RQubw3IWp7fc"",""'LC-2 BOM'!C2:AF1000""),AB$1,FALSE)"),"N/A")</f>
        <v>N/A</v>
      </c>
      <c r="AJ322" t="str">
        <f ca="1">IFERROR(__xludf.DUMMYFUNCTION("VLOOKUP($D489,IMPORTRANGE(""1F5N2lheBqU_ssv2fEg7XSiyl0_Jtf24RQubw3IWp7fc"",""'LC-2 BOM'!C2:AF1000""),AB$1,FALSE)"),"N/A")</f>
        <v>N/A</v>
      </c>
      <c r="AK322" t="str">
        <f ca="1">IFERROR(__xludf.DUMMYFUNCTION("VLOOKUP($D489,IMPORTRANGE(""1F5N2lheBqU_ssv2fEg7XSiyl0_Jtf24RQubw3IWp7fc"",""'LC-2 BOM'!C2:AF1000""),AB$1,FALSE)"),"N/A")</f>
        <v>N/A</v>
      </c>
      <c r="AL322" t="str">
        <f ca="1">IFERROR(__xludf.DUMMYFUNCTION("VLOOKUP($D489,IMPORTRANGE(""1F5N2lheBqU_ssv2fEg7XSiyl0_Jtf24RQubw3IWp7fc"",""'LC-2 BOM'!C2:AF1000""),AB$1,FALSE)"),"N/A")</f>
        <v>N/A</v>
      </c>
      <c r="AM322" t="str">
        <f ca="1">IFERROR(__xludf.DUMMYFUNCTION("VLOOKUP($D489,IMPORTRANGE(""1F5N2lheBqU_ssv2fEg7XSiyl0_Jtf24RQubw3IWp7fc"",""'LC-2 BOM'!C2:AF1000""),AB$1,FALSE)"),"N/A")</f>
        <v>N/A</v>
      </c>
      <c r="AN322" t="str">
        <f ca="1">IFERROR(__xludf.DUMMYFUNCTION("VLOOKUP($D489,IMPORTRANGE(""1F5N2lheBqU_ssv2fEg7XSiyl0_Jtf24RQubw3IWp7fc"",""'LC-2 BOM'!C2:AF1000""),AB$1,FALSE)"),"N/A")</f>
        <v>N/A</v>
      </c>
      <c r="AO322" t="str">
        <f ca="1">IFERROR(__xludf.DUMMYFUNCTION("VLOOKUP($D489,IMPORTRANGE(""1F5N2lheBqU_ssv2fEg7XSiyl0_Jtf24RQubw3IWp7fc"",""'LC-2 BOM'!C2:AF1000""),AB$1,FALSE)"),"N/A")</f>
        <v>N/A</v>
      </c>
      <c r="AP322" t="str">
        <f ca="1">IFERROR(__xludf.DUMMYFUNCTION("VLOOKUP($D489,IMPORTRANGE(""1F5N2lheBqU_ssv2fEg7XSiyl0_Jtf24RQubw3IWp7fc"",""'LC-2 BOM'!C2:AF1000""),AB$1,FALSE)"),"N/A")</f>
        <v>N/A</v>
      </c>
      <c r="AQ322" t="str">
        <f ca="1">IFERROR(__xludf.DUMMYFUNCTION("VLOOKUP($D489,IMPORTRANGE(""1F5N2lheBqU_ssv2fEg7XSiyl0_Jtf24RQubw3IWp7fc"",""'LC-2 BOM'!C2:AF1000""),AB$1,FALSE)"),"N/A")</f>
        <v>N/A</v>
      </c>
      <c r="AR322" t="str">
        <f ca="1">IFERROR(__xludf.DUMMYFUNCTION("VLOOKUP($D489,IMPORTRANGE(""1F5N2lheBqU_ssv2fEg7XSiyl0_Jtf24RQubw3IWp7fc"",""'LC-2 BOM'!C2:AF1000""),AB$1,FALSE)"),"N/A")</f>
        <v>N/A</v>
      </c>
      <c r="AS322" t="str">
        <f ca="1">IFERROR(__xludf.DUMMYFUNCTION("VLOOKUP($D489,IMPORTRANGE(""1F5N2lheBqU_ssv2fEg7XSiyl0_Jtf24RQubw3IWp7fc"",""'LC-2 BOM'!C2:AF1000""),AB$1,FALSE)"),"N/A")</f>
        <v>N/A</v>
      </c>
      <c r="AT322" t="str">
        <f ca="1">IFERROR(__xludf.DUMMYFUNCTION("VLOOKUP($D489,IMPORTRANGE(""1F5N2lheBqU_ssv2fEg7XSiyl0_Jtf24RQubw3IWp7fc"",""'LC-2 BOM'!C2:AF1000""),AB$1,FALSE)"),"N/A")</f>
        <v>N/A</v>
      </c>
      <c r="AU322" t="str">
        <f ca="1">IFERROR(__xludf.DUMMYFUNCTION("VLOOKUP($D489,IMPORTRANGE(""1F5N2lheBqU_ssv2fEg7XSiyl0_Jtf24RQubw3IWp7fc"",""'LC-2 BOM'!C2:AF1000""),AB$1,FALSE)"),"N/A")</f>
        <v>N/A</v>
      </c>
      <c r="AV322" t="str">
        <f ca="1">IFERROR(__xludf.DUMMYFUNCTION("VLOOKUP($D489,IMPORTRANGE(""1F5N2lheBqU_ssv2fEg7XSiyl0_Jtf24RQubw3IWp7fc"",""'LC-2 BOM'!C2:AF1000""),AB$1,FALSE)"),"N/A")</f>
        <v>N/A</v>
      </c>
      <c r="AW322" t="str">
        <f ca="1">IFERROR(__xludf.DUMMYFUNCTION("VLOOKUP($D489,IMPORTRANGE(""1F5N2lheBqU_ssv2fEg7XSiyl0_Jtf24RQubw3IWp7fc"",""'LC-2 BOM'!C2:AF1000""),AB$1,FALSE)"),"N/A")</f>
        <v>N/A</v>
      </c>
      <c r="AX322" t="str">
        <f ca="1">IFERROR(__xludf.DUMMYFUNCTION("VLOOKUP($D489,IMPORTRANGE(""1F5N2lheBqU_ssv2fEg7XSiyl0_Jtf24RQubw3IWp7fc"",""'LC-2 BOM'!C2:AF1000""),AB$1,FALSE)"),"N/A")</f>
        <v>N/A</v>
      </c>
      <c r="AY322" t="str">
        <f ca="1">IFERROR(__xludf.DUMMYFUNCTION("VLOOKUP($D489,IMPORTRANGE(""1F5N2lheBqU_ssv2fEg7XSiyl0_Jtf24RQubw3IWp7fc"",""'LC-2 BOM'!C2:AF1000""),AB$1,FALSE)"),"N/A")</f>
        <v>N/A</v>
      </c>
      <c r="AZ322" t="str">
        <f ca="1">IFERROR(__xludf.DUMMYFUNCTION("VLOOKUP($D489,IMPORTRANGE(""1F5N2lheBqU_ssv2fEg7XSiyl0_Jtf24RQubw3IWp7fc"",""'LC-2 BOM'!C2:AF1000""),AB$1,FALSE)"),"N/A")</f>
        <v>N/A</v>
      </c>
      <c r="BA322" t="str">
        <f ca="1">IFERROR(__xludf.DUMMYFUNCTION("VLOOKUP($D489,IMPORTRANGE(""1F5N2lheBqU_ssv2fEg7XSiyl0_Jtf24RQubw3IWp7fc"",""'LC-2 BOM'!C2:AF1000""),AB$1,FALSE)"),"N/A")</f>
        <v>N/A</v>
      </c>
    </row>
    <row r="323" spans="1:53" ht="13" x14ac:dyDescent="0.15">
      <c r="A323" t="str">
        <f t="shared" si="31"/>
        <v>WD-MN-PVL-Pos-616</v>
      </c>
      <c r="B323">
        <v>616</v>
      </c>
      <c r="C323" t="s">
        <v>780</v>
      </c>
      <c r="D323" t="s">
        <v>781</v>
      </c>
      <c r="E323" t="s">
        <v>782</v>
      </c>
      <c r="F323" t="s">
        <v>691</v>
      </c>
      <c r="G323" t="s">
        <v>110</v>
      </c>
      <c r="H323" t="s">
        <v>111</v>
      </c>
      <c r="I323" t="str">
        <f t="shared" si="28"/>
        <v>N5</v>
      </c>
      <c r="J323" t="str">
        <f>VLOOKUP(I323,'[1]REF - Interface Cards'!$F$2:$G$11,2,FALSE)</f>
        <v>CB6</v>
      </c>
      <c r="K323">
        <f t="shared" si="29"/>
        <v>3</v>
      </c>
      <c r="L323" t="s">
        <v>620</v>
      </c>
      <c r="M323">
        <v>19</v>
      </c>
      <c r="N323">
        <v>13</v>
      </c>
      <c r="O323" t="s">
        <v>298</v>
      </c>
      <c r="P323" t="s">
        <v>783</v>
      </c>
      <c r="Q323" t="s">
        <v>671</v>
      </c>
      <c r="R323" t="s">
        <v>113</v>
      </c>
      <c r="S323" t="s">
        <v>114</v>
      </c>
      <c r="V323" t="b">
        <v>0</v>
      </c>
      <c r="W323" t="str">
        <f t="shared" si="30"/>
        <v>AI9:13</v>
      </c>
      <c r="X323" t="str">
        <f ca="1">IFERROR(__xludf.DUMMYFUNCTION("VLOOKUP($D475,IMPORTRANGE(""1F5N2lheBqU_ssv2fEg7XSiyl0_Jtf24RQubw3IWp7fc"",""'LC-2 BOM'!C2:AF1000""),X$1,FALSE)"),"04C706")</f>
        <v>04C706</v>
      </c>
      <c r="Y323" t="str">
        <f ca="1">IFERROR(__xludf.DUMMYFUNCTION("VLOOKUP($D636,IMPORTRANGE(""1zGeY54V42y3h6ga3LEauokEcjIAfHuNXKCYKLfLWtMI"",""'LC-2 BOM'!C2:AF900""),Y$1,FALSE)"),"Controller")</f>
        <v>Controller</v>
      </c>
      <c r="Z323" t="str">
        <f ca="1">IFERROR(__xludf.DUMMYFUNCTION("VLOOKUP($D636,IMPORTRANGE(""1zGeY54V42y3h6ga3LEauokEcjIAfHuNXKCYKLfLWtMI"",""'LC-2 BOM'!C2:AF900""),Y$1,FALSE)"),"Controller")</f>
        <v>Controller</v>
      </c>
      <c r="AA323" t="str">
        <f ca="1">IFERROR(__xludf.DUMMYFUNCTION("VLOOKUP($D636,IMPORTRANGE(""1zGeY54V42y3h6ga3LEauokEcjIAfHuNXKCYKLfLWtMI"",""'LC-2 BOM'!C2:AF900""),Y$1,FALSE)"),"Controller")</f>
        <v>Controller</v>
      </c>
      <c r="AB323" t="str">
        <f ca="1">IFERROR(__xludf.DUMMYFUNCTION("VLOOKUP($D636,IMPORTRANGE(""1F5N2lheBqU_ssv2fEg7XSiyl0_Jtf24RQubw3IWp7fc"",""'LC-2 BOM'!C2:AF1000""),AB$1,FALSE)"),"WFF LC-2 Deluge - MP-111")</f>
        <v>WFF LC-2 Deluge - MP-111</v>
      </c>
      <c r="AC323" t="str">
        <f ca="1">IFERROR(__xludf.DUMMYFUNCTION("VLOOKUP($D636,IMPORTRANGE(""1F5N2lheBqU_ssv2fEg7XSiyl0_Jtf24RQubw3IWp7fc"",""'LC-2 BOM'!C2:AF1000""),AB$1,FALSE)"),"WFF LC-2 Deluge - MP-111")</f>
        <v>WFF LC-2 Deluge - MP-111</v>
      </c>
      <c r="AD323" t="str">
        <f ca="1">IFERROR(__xludf.DUMMYFUNCTION("VLOOKUP($D636,IMPORTRANGE(""1F5N2lheBqU_ssv2fEg7XSiyl0_Jtf24RQubw3IWp7fc"",""'LC-2 BOM'!C2:AF1000""),AB$1,FALSE)"),"WFF LC-2 Deluge - MP-111")</f>
        <v>WFF LC-2 Deluge - MP-111</v>
      </c>
      <c r="AE323" t="str">
        <f ca="1">IFERROR(__xludf.DUMMYFUNCTION("VLOOKUP($D636,IMPORTRANGE(""1F5N2lheBqU_ssv2fEg7XSiyl0_Jtf24RQubw3IWp7fc"",""'LC-2 BOM'!C2:AF1000""),AB$1,FALSE)"),"WFF LC-2 Deluge - MP-111")</f>
        <v>WFF LC-2 Deluge - MP-111</v>
      </c>
      <c r="AF323" t="str">
        <f ca="1">IFERROR(__xludf.DUMMYFUNCTION("VLOOKUP($D636,IMPORTRANGE(""1F5N2lheBqU_ssv2fEg7XSiyl0_Jtf24RQubw3IWp7fc"",""'LC-2 BOM'!C2:AF1000""),AB$1,FALSE)"),"WFF LC-2 Deluge - MP-111")</f>
        <v>WFF LC-2 Deluge - MP-111</v>
      </c>
      <c r="AG323" t="str">
        <f ca="1">IFERROR(__xludf.DUMMYFUNCTION("VLOOKUP($D636,IMPORTRANGE(""1F5N2lheBqU_ssv2fEg7XSiyl0_Jtf24RQubw3IWp7fc"",""'LC-2 BOM'!C2:AF1000""),AB$1,FALSE)"),"WFF LC-2 Deluge - MP-111")</f>
        <v>WFF LC-2 Deluge - MP-111</v>
      </c>
      <c r="AH323" t="str">
        <f ca="1">IFERROR(__xludf.DUMMYFUNCTION("VLOOKUP($D636,IMPORTRANGE(""1F5N2lheBqU_ssv2fEg7XSiyl0_Jtf24RQubw3IWp7fc"",""'LC-2 BOM'!C2:AF1000""),AB$1,FALSE)"),"WFF LC-2 Deluge - MP-111")</f>
        <v>WFF LC-2 Deluge - MP-111</v>
      </c>
      <c r="AI323" t="str">
        <f ca="1">IFERROR(__xludf.DUMMYFUNCTION("VLOOKUP($D636,IMPORTRANGE(""1F5N2lheBqU_ssv2fEg7XSiyl0_Jtf24RQubw3IWp7fc"",""'LC-2 BOM'!C2:AF1000""),AB$1,FALSE)"),"WFF LC-2 Deluge - MP-111")</f>
        <v>WFF LC-2 Deluge - MP-111</v>
      </c>
      <c r="AJ323" t="str">
        <f ca="1">IFERROR(__xludf.DUMMYFUNCTION("VLOOKUP($D636,IMPORTRANGE(""1F5N2lheBqU_ssv2fEg7XSiyl0_Jtf24RQubw3IWp7fc"",""'LC-2 BOM'!C2:AF1000""),AB$1,FALSE)"),"WFF LC-2 Deluge - MP-111")</f>
        <v>WFF LC-2 Deluge - MP-111</v>
      </c>
      <c r="AK323" t="str">
        <f ca="1">IFERROR(__xludf.DUMMYFUNCTION("VLOOKUP($D636,IMPORTRANGE(""1F5N2lheBqU_ssv2fEg7XSiyl0_Jtf24RQubw3IWp7fc"",""'LC-2 BOM'!C2:AF1000""),AB$1,FALSE)"),"WFF LC-2 Deluge - MP-111")</f>
        <v>WFF LC-2 Deluge - MP-111</v>
      </c>
      <c r="AL323" t="str">
        <f ca="1">IFERROR(__xludf.DUMMYFUNCTION("VLOOKUP($D636,IMPORTRANGE(""1F5N2lheBqU_ssv2fEg7XSiyl0_Jtf24RQubw3IWp7fc"",""'LC-2 BOM'!C2:AF1000""),AB$1,FALSE)"),"WFF LC-2 Deluge - MP-111")</f>
        <v>WFF LC-2 Deluge - MP-111</v>
      </c>
      <c r="AM323" t="str">
        <f ca="1">IFERROR(__xludf.DUMMYFUNCTION("VLOOKUP($D636,IMPORTRANGE(""1F5N2lheBqU_ssv2fEg7XSiyl0_Jtf24RQubw3IWp7fc"",""'LC-2 BOM'!C2:AF1000""),AB$1,FALSE)"),"WFF LC-2 Deluge - MP-111")</f>
        <v>WFF LC-2 Deluge - MP-111</v>
      </c>
      <c r="AN323" t="str">
        <f ca="1">IFERROR(__xludf.DUMMYFUNCTION("VLOOKUP($D636,IMPORTRANGE(""1F5N2lheBqU_ssv2fEg7XSiyl0_Jtf24RQubw3IWp7fc"",""'LC-2 BOM'!C2:AF1000""),AB$1,FALSE)"),"WFF LC-2 Deluge - MP-111")</f>
        <v>WFF LC-2 Deluge - MP-111</v>
      </c>
      <c r="AO323" t="str">
        <f ca="1">IFERROR(__xludf.DUMMYFUNCTION("VLOOKUP($D636,IMPORTRANGE(""1F5N2lheBqU_ssv2fEg7XSiyl0_Jtf24RQubw3IWp7fc"",""'LC-2 BOM'!C2:AF1000""),AB$1,FALSE)"),"WFF LC-2 Deluge - MP-111")</f>
        <v>WFF LC-2 Deluge - MP-111</v>
      </c>
      <c r="AP323" t="str">
        <f ca="1">IFERROR(__xludf.DUMMYFUNCTION("VLOOKUP($D636,IMPORTRANGE(""1F5N2lheBqU_ssv2fEg7XSiyl0_Jtf24RQubw3IWp7fc"",""'LC-2 BOM'!C2:AF1000""),AB$1,FALSE)"),"WFF LC-2 Deluge - MP-111")</f>
        <v>WFF LC-2 Deluge - MP-111</v>
      </c>
      <c r="AQ323" t="str">
        <f ca="1">IFERROR(__xludf.DUMMYFUNCTION("VLOOKUP($D636,IMPORTRANGE(""1F5N2lheBqU_ssv2fEg7XSiyl0_Jtf24RQubw3IWp7fc"",""'LC-2 BOM'!C2:AF1000""),AB$1,FALSE)"),"WFF LC-2 Deluge - MP-111")</f>
        <v>WFF LC-2 Deluge - MP-111</v>
      </c>
      <c r="AR323" t="str">
        <f ca="1">IFERROR(__xludf.DUMMYFUNCTION("VLOOKUP($D636,IMPORTRANGE(""1F5N2lheBqU_ssv2fEg7XSiyl0_Jtf24RQubw3IWp7fc"",""'LC-2 BOM'!C2:AF1000""),AB$1,FALSE)"),"WFF LC-2 Deluge - MP-111")</f>
        <v>WFF LC-2 Deluge - MP-111</v>
      </c>
      <c r="AS323" t="str">
        <f ca="1">IFERROR(__xludf.DUMMYFUNCTION("VLOOKUP($D636,IMPORTRANGE(""1F5N2lheBqU_ssv2fEg7XSiyl0_Jtf24RQubw3IWp7fc"",""'LC-2 BOM'!C2:AF1000""),AB$1,FALSE)"),"WFF LC-2 Deluge - MP-111")</f>
        <v>WFF LC-2 Deluge - MP-111</v>
      </c>
      <c r="AT323" t="str">
        <f ca="1">IFERROR(__xludf.DUMMYFUNCTION("VLOOKUP($D636,IMPORTRANGE(""1F5N2lheBqU_ssv2fEg7XSiyl0_Jtf24RQubw3IWp7fc"",""'LC-2 BOM'!C2:AF1000""),AB$1,FALSE)"),"WFF LC-2 Deluge - MP-111")</f>
        <v>WFF LC-2 Deluge - MP-111</v>
      </c>
      <c r="AU323" t="str">
        <f ca="1">IFERROR(__xludf.DUMMYFUNCTION("VLOOKUP($D636,IMPORTRANGE(""1F5N2lheBqU_ssv2fEg7XSiyl0_Jtf24RQubw3IWp7fc"",""'LC-2 BOM'!C2:AF1000""),AB$1,FALSE)"),"WFF LC-2 Deluge - MP-111")</f>
        <v>WFF LC-2 Deluge - MP-111</v>
      </c>
      <c r="AV323" t="str">
        <f ca="1">IFERROR(__xludf.DUMMYFUNCTION("VLOOKUP($D636,IMPORTRANGE(""1F5N2lheBqU_ssv2fEg7XSiyl0_Jtf24RQubw3IWp7fc"",""'LC-2 BOM'!C2:AF1000""),AB$1,FALSE)"),"WFF LC-2 Deluge - MP-111")</f>
        <v>WFF LC-2 Deluge - MP-111</v>
      </c>
      <c r="AW323" t="str">
        <f ca="1">IFERROR(__xludf.DUMMYFUNCTION("VLOOKUP($D636,IMPORTRANGE(""1F5N2lheBqU_ssv2fEg7XSiyl0_Jtf24RQubw3IWp7fc"",""'LC-2 BOM'!C2:AF1000""),AB$1,FALSE)"),"WFF LC-2 Deluge - MP-111")</f>
        <v>WFF LC-2 Deluge - MP-111</v>
      </c>
      <c r="AX323" t="str">
        <f ca="1">IFERROR(__xludf.DUMMYFUNCTION("VLOOKUP($D636,IMPORTRANGE(""1F5N2lheBqU_ssv2fEg7XSiyl0_Jtf24RQubw3IWp7fc"",""'LC-2 BOM'!C2:AF1000""),AB$1,FALSE)"),"WFF LC-2 Deluge - MP-111")</f>
        <v>WFF LC-2 Deluge - MP-111</v>
      </c>
      <c r="AY323" t="str">
        <f ca="1">IFERROR(__xludf.DUMMYFUNCTION("VLOOKUP($D636,IMPORTRANGE(""1F5N2lheBqU_ssv2fEg7XSiyl0_Jtf24RQubw3IWp7fc"",""'LC-2 BOM'!C2:AF1000""),AB$1,FALSE)"),"WFF LC-2 Deluge - MP-111")</f>
        <v>WFF LC-2 Deluge - MP-111</v>
      </c>
      <c r="AZ323" t="str">
        <f ca="1">IFERROR(__xludf.DUMMYFUNCTION("VLOOKUP($D636,IMPORTRANGE(""1F5N2lheBqU_ssv2fEg7XSiyl0_Jtf24RQubw3IWp7fc"",""'LC-2 BOM'!C2:AF1000""),AB$1,FALSE)"),"WFF LC-2 Deluge - MP-111")</f>
        <v>WFF LC-2 Deluge - MP-111</v>
      </c>
      <c r="BA323" t="str">
        <f ca="1">IFERROR(__xludf.DUMMYFUNCTION("VLOOKUP($D636,IMPORTRANGE(""1F5N2lheBqU_ssv2fEg7XSiyl0_Jtf24RQubw3IWp7fc"",""'LC-2 BOM'!C2:AF1000""),AB$1,FALSE)"),"WFF LC-2 Deluge - MP-111")</f>
        <v>WFF LC-2 Deluge - MP-111</v>
      </c>
    </row>
    <row r="324" spans="1:53" ht="13" x14ac:dyDescent="0.15">
      <c r="A324" t="str">
        <f t="shared" si="31"/>
        <v>WD-MN-PVL-B-445</v>
      </c>
      <c r="B324">
        <v>445</v>
      </c>
      <c r="C324" t="s">
        <v>784</v>
      </c>
      <c r="D324" t="s">
        <v>781</v>
      </c>
      <c r="E324" t="s">
        <v>782</v>
      </c>
      <c r="F324" t="s">
        <v>691</v>
      </c>
      <c r="G324" t="s">
        <v>110</v>
      </c>
      <c r="H324" t="s">
        <v>116</v>
      </c>
      <c r="I324" t="str">
        <f t="shared" si="28"/>
        <v>N5</v>
      </c>
      <c r="J324" t="str">
        <f>VLOOKUP(I324,'[1]REF - Interface Cards'!$F$2:$G$11,2,FALSE)</f>
        <v>CB6</v>
      </c>
      <c r="K324">
        <f t="shared" si="29"/>
        <v>5</v>
      </c>
      <c r="L324" t="s">
        <v>785</v>
      </c>
      <c r="M324">
        <v>4</v>
      </c>
      <c r="N324" t="s">
        <v>72</v>
      </c>
      <c r="O324" t="s">
        <v>298</v>
      </c>
      <c r="P324" t="s">
        <v>783</v>
      </c>
      <c r="R324" t="s">
        <v>69</v>
      </c>
      <c r="S324" t="s">
        <v>60</v>
      </c>
      <c r="V324" t="b">
        <v>0</v>
      </c>
      <c r="W324" t="str">
        <f t="shared" si="30"/>
        <v>AO4:02</v>
      </c>
      <c r="X324" t="str">
        <f ca="1">IFERROR(__xludf.DUMMYFUNCTION("VLOOKUP($D475,IMPORTRANGE(""1F5N2lheBqU_ssv2fEg7XSiyl0_Jtf24RQubw3IWp7fc"",""'LC-2 BOM'!C2:AF1000""),X$1,FALSE)"),"04C706")</f>
        <v>04C706</v>
      </c>
      <c r="Y324" t="str">
        <f ca="1">IFERROR(__xludf.DUMMYFUNCTION("VLOOKUP($D653,IMPORTRANGE(""1F5N2lheBqU_ssv2fEg7XSiyl0_Jtf24RQubw3IWp7fc"",""'LC-2 BOM'!C2:AF900""),Y$1,FALSE)"),"Controller")</f>
        <v>Controller</v>
      </c>
      <c r="Z324" t="str">
        <f ca="1">IFERROR(__xludf.DUMMYFUNCTION("VLOOKUP($D653,IMPORTRANGE(""1F5N2lheBqU_ssv2fEg7XSiyl0_Jtf24RQubw3IWp7fc"",""'LC-2 BOM'!C2:AF900""),Y$1,FALSE)"),"Controller")</f>
        <v>Controller</v>
      </c>
      <c r="AA324" t="str">
        <f ca="1">IFERROR(__xludf.DUMMYFUNCTION("VLOOKUP($D653,IMPORTRANGE(""1F5N2lheBqU_ssv2fEg7XSiyl0_Jtf24RQubw3IWp7fc"",""'LC-2 BOM'!C2:AF900""),Y$1,FALSE)"),"Controller")</f>
        <v>Controller</v>
      </c>
      <c r="AB324" t="str">
        <f ca="1">IFERROR(__xludf.DUMMYFUNCTION("VLOOKUP($D653,IMPORTRANGE(""1F5N2lheBqU_ssv2fEg7XSiyl0_Jtf24RQubw3IWp7fc"",""'LC-2 BOM'!C2:AF1000""),AB$1,FALSE)"),"WFF LC-2 Deluge - MP-111")</f>
        <v>WFF LC-2 Deluge - MP-111</v>
      </c>
      <c r="AC324" t="str">
        <f ca="1">IFERROR(__xludf.DUMMYFUNCTION("VLOOKUP($D653,IMPORTRANGE(""1F5N2lheBqU_ssv2fEg7XSiyl0_Jtf24RQubw3IWp7fc"",""'LC-2 BOM'!C2:AF1000""),AB$1,FALSE)"),"WFF LC-2 Deluge - MP-111")</f>
        <v>WFF LC-2 Deluge - MP-111</v>
      </c>
      <c r="AD324" t="str">
        <f ca="1">IFERROR(__xludf.DUMMYFUNCTION("VLOOKUP($D653,IMPORTRANGE(""1F5N2lheBqU_ssv2fEg7XSiyl0_Jtf24RQubw3IWp7fc"",""'LC-2 BOM'!C2:AF1000""),AB$1,FALSE)"),"WFF LC-2 Deluge - MP-111")</f>
        <v>WFF LC-2 Deluge - MP-111</v>
      </c>
      <c r="AE324" t="str">
        <f ca="1">IFERROR(__xludf.DUMMYFUNCTION("VLOOKUP($D653,IMPORTRANGE(""1F5N2lheBqU_ssv2fEg7XSiyl0_Jtf24RQubw3IWp7fc"",""'LC-2 BOM'!C2:AF1000""),AB$1,FALSE)"),"WFF LC-2 Deluge - MP-111")</f>
        <v>WFF LC-2 Deluge - MP-111</v>
      </c>
      <c r="AF324" t="str">
        <f ca="1">IFERROR(__xludf.DUMMYFUNCTION("VLOOKUP($D653,IMPORTRANGE(""1F5N2lheBqU_ssv2fEg7XSiyl0_Jtf24RQubw3IWp7fc"",""'LC-2 BOM'!C2:AF1000""),AB$1,FALSE)"),"WFF LC-2 Deluge - MP-111")</f>
        <v>WFF LC-2 Deluge - MP-111</v>
      </c>
      <c r="AG324" t="str">
        <f ca="1">IFERROR(__xludf.DUMMYFUNCTION("VLOOKUP($D653,IMPORTRANGE(""1F5N2lheBqU_ssv2fEg7XSiyl0_Jtf24RQubw3IWp7fc"",""'LC-2 BOM'!C2:AF1000""),AB$1,FALSE)"),"WFF LC-2 Deluge - MP-111")</f>
        <v>WFF LC-2 Deluge - MP-111</v>
      </c>
      <c r="AH324" t="str">
        <f ca="1">IFERROR(__xludf.DUMMYFUNCTION("VLOOKUP($D653,IMPORTRANGE(""1F5N2lheBqU_ssv2fEg7XSiyl0_Jtf24RQubw3IWp7fc"",""'LC-2 BOM'!C2:AF1000""),AB$1,FALSE)"),"WFF LC-2 Deluge - MP-111")</f>
        <v>WFF LC-2 Deluge - MP-111</v>
      </c>
      <c r="AI324" t="str">
        <f ca="1">IFERROR(__xludf.DUMMYFUNCTION("VLOOKUP($D653,IMPORTRANGE(""1F5N2lheBqU_ssv2fEg7XSiyl0_Jtf24RQubw3IWp7fc"",""'LC-2 BOM'!C2:AF1000""),AB$1,FALSE)"),"WFF LC-2 Deluge - MP-111")</f>
        <v>WFF LC-2 Deluge - MP-111</v>
      </c>
      <c r="AJ324" t="str">
        <f ca="1">IFERROR(__xludf.DUMMYFUNCTION("VLOOKUP($D653,IMPORTRANGE(""1F5N2lheBqU_ssv2fEg7XSiyl0_Jtf24RQubw3IWp7fc"",""'LC-2 BOM'!C2:AF1000""),AB$1,FALSE)"),"WFF LC-2 Deluge - MP-111")</f>
        <v>WFF LC-2 Deluge - MP-111</v>
      </c>
      <c r="AK324" t="str">
        <f ca="1">IFERROR(__xludf.DUMMYFUNCTION("VLOOKUP($D653,IMPORTRANGE(""1F5N2lheBqU_ssv2fEg7XSiyl0_Jtf24RQubw3IWp7fc"",""'LC-2 BOM'!C2:AF1000""),AB$1,FALSE)"),"WFF LC-2 Deluge - MP-111")</f>
        <v>WFF LC-2 Deluge - MP-111</v>
      </c>
      <c r="AL324" t="str">
        <f ca="1">IFERROR(__xludf.DUMMYFUNCTION("VLOOKUP($D653,IMPORTRANGE(""1F5N2lheBqU_ssv2fEg7XSiyl0_Jtf24RQubw3IWp7fc"",""'LC-2 BOM'!C2:AF1000""),AB$1,FALSE)"),"WFF LC-2 Deluge - MP-111")</f>
        <v>WFF LC-2 Deluge - MP-111</v>
      </c>
      <c r="AM324" t="str">
        <f ca="1">IFERROR(__xludf.DUMMYFUNCTION("VLOOKUP($D653,IMPORTRANGE(""1F5N2lheBqU_ssv2fEg7XSiyl0_Jtf24RQubw3IWp7fc"",""'LC-2 BOM'!C2:AF1000""),AB$1,FALSE)"),"WFF LC-2 Deluge - MP-111")</f>
        <v>WFF LC-2 Deluge - MP-111</v>
      </c>
      <c r="AN324" t="str">
        <f ca="1">IFERROR(__xludf.DUMMYFUNCTION("VLOOKUP($D653,IMPORTRANGE(""1F5N2lheBqU_ssv2fEg7XSiyl0_Jtf24RQubw3IWp7fc"",""'LC-2 BOM'!C2:AF1000""),AB$1,FALSE)"),"WFF LC-2 Deluge - MP-111")</f>
        <v>WFF LC-2 Deluge - MP-111</v>
      </c>
      <c r="AO324" t="str">
        <f ca="1">IFERROR(__xludf.DUMMYFUNCTION("VLOOKUP($D653,IMPORTRANGE(""1F5N2lheBqU_ssv2fEg7XSiyl0_Jtf24RQubw3IWp7fc"",""'LC-2 BOM'!C2:AF1000""),AB$1,FALSE)"),"WFF LC-2 Deluge - MP-111")</f>
        <v>WFF LC-2 Deluge - MP-111</v>
      </c>
      <c r="AP324" t="str">
        <f ca="1">IFERROR(__xludf.DUMMYFUNCTION("VLOOKUP($D653,IMPORTRANGE(""1F5N2lheBqU_ssv2fEg7XSiyl0_Jtf24RQubw3IWp7fc"",""'LC-2 BOM'!C2:AF1000""),AB$1,FALSE)"),"WFF LC-2 Deluge - MP-111")</f>
        <v>WFF LC-2 Deluge - MP-111</v>
      </c>
      <c r="AQ324" t="str">
        <f ca="1">IFERROR(__xludf.DUMMYFUNCTION("VLOOKUP($D653,IMPORTRANGE(""1F5N2lheBqU_ssv2fEg7XSiyl0_Jtf24RQubw3IWp7fc"",""'LC-2 BOM'!C2:AF1000""),AB$1,FALSE)"),"WFF LC-2 Deluge - MP-111")</f>
        <v>WFF LC-2 Deluge - MP-111</v>
      </c>
      <c r="AR324" t="str">
        <f ca="1">IFERROR(__xludf.DUMMYFUNCTION("VLOOKUP($D653,IMPORTRANGE(""1F5N2lheBqU_ssv2fEg7XSiyl0_Jtf24RQubw3IWp7fc"",""'LC-2 BOM'!C2:AF1000""),AB$1,FALSE)"),"WFF LC-2 Deluge - MP-111")</f>
        <v>WFF LC-2 Deluge - MP-111</v>
      </c>
      <c r="AS324" t="str">
        <f ca="1">IFERROR(__xludf.DUMMYFUNCTION("VLOOKUP($D653,IMPORTRANGE(""1F5N2lheBqU_ssv2fEg7XSiyl0_Jtf24RQubw3IWp7fc"",""'LC-2 BOM'!C2:AF1000""),AB$1,FALSE)"),"WFF LC-2 Deluge - MP-111")</f>
        <v>WFF LC-2 Deluge - MP-111</v>
      </c>
      <c r="AT324" t="str">
        <f ca="1">IFERROR(__xludf.DUMMYFUNCTION("VLOOKUP($D653,IMPORTRANGE(""1F5N2lheBqU_ssv2fEg7XSiyl0_Jtf24RQubw3IWp7fc"",""'LC-2 BOM'!C2:AF1000""),AB$1,FALSE)"),"WFF LC-2 Deluge - MP-111")</f>
        <v>WFF LC-2 Deluge - MP-111</v>
      </c>
      <c r="AU324" t="str">
        <f ca="1">IFERROR(__xludf.DUMMYFUNCTION("VLOOKUP($D653,IMPORTRANGE(""1F5N2lheBqU_ssv2fEg7XSiyl0_Jtf24RQubw3IWp7fc"",""'LC-2 BOM'!C2:AF1000""),AB$1,FALSE)"),"WFF LC-2 Deluge - MP-111")</f>
        <v>WFF LC-2 Deluge - MP-111</v>
      </c>
      <c r="AV324" t="str">
        <f ca="1">IFERROR(__xludf.DUMMYFUNCTION("VLOOKUP($D653,IMPORTRANGE(""1F5N2lheBqU_ssv2fEg7XSiyl0_Jtf24RQubw3IWp7fc"",""'LC-2 BOM'!C2:AF1000""),AB$1,FALSE)"),"WFF LC-2 Deluge - MP-111")</f>
        <v>WFF LC-2 Deluge - MP-111</v>
      </c>
      <c r="AW324" t="str">
        <f ca="1">IFERROR(__xludf.DUMMYFUNCTION("VLOOKUP($D653,IMPORTRANGE(""1F5N2lheBqU_ssv2fEg7XSiyl0_Jtf24RQubw3IWp7fc"",""'LC-2 BOM'!C2:AF1000""),AB$1,FALSE)"),"WFF LC-2 Deluge - MP-111")</f>
        <v>WFF LC-2 Deluge - MP-111</v>
      </c>
      <c r="AX324" t="str">
        <f ca="1">IFERROR(__xludf.DUMMYFUNCTION("VLOOKUP($D653,IMPORTRANGE(""1F5N2lheBqU_ssv2fEg7XSiyl0_Jtf24RQubw3IWp7fc"",""'LC-2 BOM'!C2:AF1000""),AB$1,FALSE)"),"WFF LC-2 Deluge - MP-111")</f>
        <v>WFF LC-2 Deluge - MP-111</v>
      </c>
      <c r="AY324" t="str">
        <f ca="1">IFERROR(__xludf.DUMMYFUNCTION("VLOOKUP($D653,IMPORTRANGE(""1F5N2lheBqU_ssv2fEg7XSiyl0_Jtf24RQubw3IWp7fc"",""'LC-2 BOM'!C2:AF1000""),AB$1,FALSE)"),"WFF LC-2 Deluge - MP-111")</f>
        <v>WFF LC-2 Deluge - MP-111</v>
      </c>
      <c r="AZ324" t="str">
        <f ca="1">IFERROR(__xludf.DUMMYFUNCTION("VLOOKUP($D653,IMPORTRANGE(""1F5N2lheBqU_ssv2fEg7XSiyl0_Jtf24RQubw3IWp7fc"",""'LC-2 BOM'!C2:AF1000""),AB$1,FALSE)"),"WFF LC-2 Deluge - MP-111")</f>
        <v>WFF LC-2 Deluge - MP-111</v>
      </c>
      <c r="BA324" t="str">
        <f ca="1">IFERROR(__xludf.DUMMYFUNCTION("VLOOKUP($D653,IMPORTRANGE(""1F5N2lheBqU_ssv2fEg7XSiyl0_Jtf24RQubw3IWp7fc"",""'LC-2 BOM'!C2:AF1000""),AB$1,FALSE)"),"WFF LC-2 Deluge - MP-111")</f>
        <v>WFF LC-2 Deluge - MP-111</v>
      </c>
    </row>
    <row r="325" spans="1:53" ht="13" x14ac:dyDescent="0.15">
      <c r="A325" t="str">
        <f t="shared" si="31"/>
        <v>WD-FTC-DVL-B-447</v>
      </c>
      <c r="B325">
        <v>447</v>
      </c>
      <c r="C325" t="s">
        <v>786</v>
      </c>
      <c r="D325" t="s">
        <v>787</v>
      </c>
      <c r="E325" t="s">
        <v>782</v>
      </c>
      <c r="F325" t="s">
        <v>788</v>
      </c>
      <c r="G325" t="s">
        <v>65</v>
      </c>
      <c r="H325" t="s">
        <v>66</v>
      </c>
      <c r="I325" t="str">
        <f t="shared" si="28"/>
        <v>C1</v>
      </c>
      <c r="J325" t="str">
        <f>VLOOKUP(I325,'[1]REF - Interface Cards'!$F$2:$G$11,2,FALSE)</f>
        <v>CB1</v>
      </c>
      <c r="K325">
        <f t="shared" si="29"/>
        <v>2</v>
      </c>
      <c r="L325" t="s">
        <v>517</v>
      </c>
      <c r="M325">
        <v>30</v>
      </c>
      <c r="N325">
        <v>24</v>
      </c>
      <c r="O325" t="s">
        <v>211</v>
      </c>
      <c r="R325" t="s">
        <v>69</v>
      </c>
      <c r="S325" t="s">
        <v>60</v>
      </c>
      <c r="V325" t="b">
        <v>0</v>
      </c>
      <c r="W325" t="str">
        <f t="shared" si="30"/>
        <v>DO2:24</v>
      </c>
      <c r="X325" t="str">
        <f ca="1">IFERROR(__xludf.DUMMYFUNCTION("VLOOKUP($D4,IMPORTRANGE(""1F5N2lheBqU_ssv2fEg7XSiyl0_Jtf24RQubw3IWp7fc"",""'LC-2 BOM'!C2:AF1000""),X$1,FALSE)"),"S13.2")</f>
        <v>S13.2</v>
      </c>
      <c r="Y325" t="str">
        <f ca="1">IFERROR(__xludf.DUMMYFUNCTION("VLOOKUP($D47,IMPORTRANGE(""1F5N2lheBqU_ssv2fEg7XSiyl0_Jtf24RQubw3IWp7fc"",""'LC-2 BOM'!C2:AF900""),Y$1,FALSE)"),"Controller")</f>
        <v>Controller</v>
      </c>
      <c r="Z325" t="str">
        <f ca="1">IFERROR(__xludf.DUMMYFUNCTION("VLOOKUP($D47,IMPORTRANGE(""1F5N2lheBqU_ssv2fEg7XSiyl0_Jtf24RQubw3IWp7fc"",""'LC-2 BOM'!C2:AF900""),Y$1,FALSE)"),"Controller")</f>
        <v>Controller</v>
      </c>
      <c r="AA325" t="str">
        <f ca="1">IFERROR(__xludf.DUMMYFUNCTION("VLOOKUP($D47,IMPORTRANGE(""1F5N2lheBqU_ssv2fEg7XSiyl0_Jtf24RQubw3IWp7fc"",""'LC-2 BOM'!C2:AF900""),Y$1,FALSE)"),"Controller")</f>
        <v>Controller</v>
      </c>
      <c r="AB325" t="str">
        <f ca="1">IFERROR(__xludf.DUMMYFUNCTION("VLOOKUP($D47,IMPORTRANGE(""1F5N2lheBqU_ssv2fEg7XSiyl0_Jtf24RQubw3IWp7fc"",""'LC-2 BOM'!C2:AF1000""),AB$1,FALSE)"),"WFF LC-2 Deluge - MP-111")</f>
        <v>WFF LC-2 Deluge - MP-111</v>
      </c>
      <c r="AC325" t="str">
        <f ca="1">IFERROR(__xludf.DUMMYFUNCTION("VLOOKUP($D47,IMPORTRANGE(""1F5N2lheBqU_ssv2fEg7XSiyl0_Jtf24RQubw3IWp7fc"",""'LC-2 BOM'!C2:AF1000""),AB$1,FALSE)"),"WFF LC-2 Deluge - MP-111")</f>
        <v>WFF LC-2 Deluge - MP-111</v>
      </c>
      <c r="AD325" t="str">
        <f ca="1">IFERROR(__xludf.DUMMYFUNCTION("VLOOKUP($D47,IMPORTRANGE(""1F5N2lheBqU_ssv2fEg7XSiyl0_Jtf24RQubw3IWp7fc"",""'LC-2 BOM'!C2:AF1000""),AB$1,FALSE)"),"WFF LC-2 Deluge - MP-111")</f>
        <v>WFF LC-2 Deluge - MP-111</v>
      </c>
      <c r="AE325" t="str">
        <f ca="1">IFERROR(__xludf.DUMMYFUNCTION("VLOOKUP($D47,IMPORTRANGE(""1F5N2lheBqU_ssv2fEg7XSiyl0_Jtf24RQubw3IWp7fc"",""'LC-2 BOM'!C2:AF1000""),AB$1,FALSE)"),"WFF LC-2 Deluge - MP-111")</f>
        <v>WFF LC-2 Deluge - MP-111</v>
      </c>
      <c r="AF325" t="str">
        <f ca="1">IFERROR(__xludf.DUMMYFUNCTION("VLOOKUP($D47,IMPORTRANGE(""1F5N2lheBqU_ssv2fEg7XSiyl0_Jtf24RQubw3IWp7fc"",""'LC-2 BOM'!C2:AF1000""),AB$1,FALSE)"),"WFF LC-2 Deluge - MP-111")</f>
        <v>WFF LC-2 Deluge - MP-111</v>
      </c>
      <c r="AG325" t="str">
        <f ca="1">IFERROR(__xludf.DUMMYFUNCTION("VLOOKUP($D47,IMPORTRANGE(""1F5N2lheBqU_ssv2fEg7XSiyl0_Jtf24RQubw3IWp7fc"",""'LC-2 BOM'!C2:AF1000""),AB$1,FALSE)"),"WFF LC-2 Deluge - MP-111")</f>
        <v>WFF LC-2 Deluge - MP-111</v>
      </c>
      <c r="AH325" t="str">
        <f ca="1">IFERROR(__xludf.DUMMYFUNCTION("VLOOKUP($D47,IMPORTRANGE(""1F5N2lheBqU_ssv2fEg7XSiyl0_Jtf24RQubw3IWp7fc"",""'LC-2 BOM'!C2:AF1000""),AB$1,FALSE)"),"WFF LC-2 Deluge - MP-111")</f>
        <v>WFF LC-2 Deluge - MP-111</v>
      </c>
      <c r="AI325" t="str">
        <f ca="1">IFERROR(__xludf.DUMMYFUNCTION("VLOOKUP($D47,IMPORTRANGE(""1F5N2lheBqU_ssv2fEg7XSiyl0_Jtf24RQubw3IWp7fc"",""'LC-2 BOM'!C2:AF1000""),AB$1,FALSE)"),"WFF LC-2 Deluge - MP-111")</f>
        <v>WFF LC-2 Deluge - MP-111</v>
      </c>
      <c r="AJ325" t="str">
        <f ca="1">IFERROR(__xludf.DUMMYFUNCTION("VLOOKUP($D47,IMPORTRANGE(""1F5N2lheBqU_ssv2fEg7XSiyl0_Jtf24RQubw3IWp7fc"",""'LC-2 BOM'!C2:AF1000""),AB$1,FALSE)"),"WFF LC-2 Deluge - MP-111")</f>
        <v>WFF LC-2 Deluge - MP-111</v>
      </c>
      <c r="AK325" t="str">
        <f ca="1">IFERROR(__xludf.DUMMYFUNCTION("VLOOKUP($D47,IMPORTRANGE(""1F5N2lheBqU_ssv2fEg7XSiyl0_Jtf24RQubw3IWp7fc"",""'LC-2 BOM'!C2:AF1000""),AB$1,FALSE)"),"WFF LC-2 Deluge - MP-111")</f>
        <v>WFF LC-2 Deluge - MP-111</v>
      </c>
      <c r="AL325" t="str">
        <f ca="1">IFERROR(__xludf.DUMMYFUNCTION("VLOOKUP($D47,IMPORTRANGE(""1F5N2lheBqU_ssv2fEg7XSiyl0_Jtf24RQubw3IWp7fc"",""'LC-2 BOM'!C2:AF1000""),AB$1,FALSE)"),"WFF LC-2 Deluge - MP-111")</f>
        <v>WFF LC-2 Deluge - MP-111</v>
      </c>
      <c r="AM325" t="str">
        <f ca="1">IFERROR(__xludf.DUMMYFUNCTION("VLOOKUP($D47,IMPORTRANGE(""1F5N2lheBqU_ssv2fEg7XSiyl0_Jtf24RQubw3IWp7fc"",""'LC-2 BOM'!C2:AF1000""),AB$1,FALSE)"),"WFF LC-2 Deluge - MP-111")</f>
        <v>WFF LC-2 Deluge - MP-111</v>
      </c>
      <c r="AN325" t="str">
        <f ca="1">IFERROR(__xludf.DUMMYFUNCTION("VLOOKUP($D47,IMPORTRANGE(""1F5N2lheBqU_ssv2fEg7XSiyl0_Jtf24RQubw3IWp7fc"",""'LC-2 BOM'!C2:AF1000""),AB$1,FALSE)"),"WFF LC-2 Deluge - MP-111")</f>
        <v>WFF LC-2 Deluge - MP-111</v>
      </c>
      <c r="AO325" t="str">
        <f ca="1">IFERROR(__xludf.DUMMYFUNCTION("VLOOKUP($D47,IMPORTRANGE(""1F5N2lheBqU_ssv2fEg7XSiyl0_Jtf24RQubw3IWp7fc"",""'LC-2 BOM'!C2:AF1000""),AB$1,FALSE)"),"WFF LC-2 Deluge - MP-111")</f>
        <v>WFF LC-2 Deluge - MP-111</v>
      </c>
      <c r="AP325" t="str">
        <f ca="1">IFERROR(__xludf.DUMMYFUNCTION("VLOOKUP($D47,IMPORTRANGE(""1F5N2lheBqU_ssv2fEg7XSiyl0_Jtf24RQubw3IWp7fc"",""'LC-2 BOM'!C2:AF1000""),AB$1,FALSE)"),"WFF LC-2 Deluge - MP-111")</f>
        <v>WFF LC-2 Deluge - MP-111</v>
      </c>
      <c r="AQ325" t="str">
        <f ca="1">IFERROR(__xludf.DUMMYFUNCTION("VLOOKUP($D47,IMPORTRANGE(""1F5N2lheBqU_ssv2fEg7XSiyl0_Jtf24RQubw3IWp7fc"",""'LC-2 BOM'!C2:AF1000""),AB$1,FALSE)"),"WFF LC-2 Deluge - MP-111")</f>
        <v>WFF LC-2 Deluge - MP-111</v>
      </c>
      <c r="AR325" t="str">
        <f ca="1">IFERROR(__xludf.DUMMYFUNCTION("VLOOKUP($D47,IMPORTRANGE(""1F5N2lheBqU_ssv2fEg7XSiyl0_Jtf24RQubw3IWp7fc"",""'LC-2 BOM'!C2:AF1000""),AB$1,FALSE)"),"WFF LC-2 Deluge - MP-111")</f>
        <v>WFF LC-2 Deluge - MP-111</v>
      </c>
      <c r="AS325" t="str">
        <f ca="1">IFERROR(__xludf.DUMMYFUNCTION("VLOOKUP($D47,IMPORTRANGE(""1F5N2lheBqU_ssv2fEg7XSiyl0_Jtf24RQubw3IWp7fc"",""'LC-2 BOM'!C2:AF1000""),AB$1,FALSE)"),"WFF LC-2 Deluge - MP-111")</f>
        <v>WFF LC-2 Deluge - MP-111</v>
      </c>
      <c r="AT325" t="str">
        <f ca="1">IFERROR(__xludf.DUMMYFUNCTION("VLOOKUP($D47,IMPORTRANGE(""1F5N2lheBqU_ssv2fEg7XSiyl0_Jtf24RQubw3IWp7fc"",""'LC-2 BOM'!C2:AF1000""),AB$1,FALSE)"),"WFF LC-2 Deluge - MP-111")</f>
        <v>WFF LC-2 Deluge - MP-111</v>
      </c>
      <c r="AU325" t="str">
        <f ca="1">IFERROR(__xludf.DUMMYFUNCTION("VLOOKUP($D47,IMPORTRANGE(""1F5N2lheBqU_ssv2fEg7XSiyl0_Jtf24RQubw3IWp7fc"",""'LC-2 BOM'!C2:AF1000""),AB$1,FALSE)"),"WFF LC-2 Deluge - MP-111")</f>
        <v>WFF LC-2 Deluge - MP-111</v>
      </c>
      <c r="AV325" t="str">
        <f ca="1">IFERROR(__xludf.DUMMYFUNCTION("VLOOKUP($D47,IMPORTRANGE(""1F5N2lheBqU_ssv2fEg7XSiyl0_Jtf24RQubw3IWp7fc"",""'LC-2 BOM'!C2:AF1000""),AB$1,FALSE)"),"WFF LC-2 Deluge - MP-111")</f>
        <v>WFF LC-2 Deluge - MP-111</v>
      </c>
      <c r="AW325" t="str">
        <f ca="1">IFERROR(__xludf.DUMMYFUNCTION("VLOOKUP($D47,IMPORTRANGE(""1F5N2lheBqU_ssv2fEg7XSiyl0_Jtf24RQubw3IWp7fc"",""'LC-2 BOM'!C2:AF1000""),AB$1,FALSE)"),"WFF LC-2 Deluge - MP-111")</f>
        <v>WFF LC-2 Deluge - MP-111</v>
      </c>
      <c r="AX325" t="str">
        <f ca="1">IFERROR(__xludf.DUMMYFUNCTION("VLOOKUP($D47,IMPORTRANGE(""1F5N2lheBqU_ssv2fEg7XSiyl0_Jtf24RQubw3IWp7fc"",""'LC-2 BOM'!C2:AF1000""),AB$1,FALSE)"),"WFF LC-2 Deluge - MP-111")</f>
        <v>WFF LC-2 Deluge - MP-111</v>
      </c>
      <c r="AY325" t="str">
        <f ca="1">IFERROR(__xludf.DUMMYFUNCTION("VLOOKUP($D47,IMPORTRANGE(""1F5N2lheBqU_ssv2fEg7XSiyl0_Jtf24RQubw3IWp7fc"",""'LC-2 BOM'!C2:AF1000""),AB$1,FALSE)"),"WFF LC-2 Deluge - MP-111")</f>
        <v>WFF LC-2 Deluge - MP-111</v>
      </c>
      <c r="AZ325" t="str">
        <f ca="1">IFERROR(__xludf.DUMMYFUNCTION("VLOOKUP($D47,IMPORTRANGE(""1F5N2lheBqU_ssv2fEg7XSiyl0_Jtf24RQubw3IWp7fc"",""'LC-2 BOM'!C2:AF1000""),AB$1,FALSE)"),"WFF LC-2 Deluge - MP-111")</f>
        <v>WFF LC-2 Deluge - MP-111</v>
      </c>
      <c r="BA325" t="str">
        <f ca="1">IFERROR(__xludf.DUMMYFUNCTION("VLOOKUP($D47,IMPORTRANGE(""1F5N2lheBqU_ssv2fEg7XSiyl0_Jtf24RQubw3IWp7fc"",""'LC-2 BOM'!C2:AF1000""),AB$1,FALSE)"),"WFF LC-2 Deluge - MP-111")</f>
        <v>WFF LC-2 Deluge - MP-111</v>
      </c>
    </row>
    <row r="326" spans="1:53" ht="13" x14ac:dyDescent="0.15">
      <c r="A326" t="str">
        <f t="shared" si="31"/>
        <v>WD-RB-DVL-B-449</v>
      </c>
      <c r="B326">
        <v>449</v>
      </c>
      <c r="C326" t="s">
        <v>789</v>
      </c>
      <c r="D326" t="s">
        <v>790</v>
      </c>
      <c r="E326" t="s">
        <v>782</v>
      </c>
      <c r="F326" t="s">
        <v>791</v>
      </c>
      <c r="G326" t="s">
        <v>65</v>
      </c>
      <c r="H326" t="s">
        <v>66</v>
      </c>
      <c r="I326" t="str">
        <f t="shared" si="28"/>
        <v>C1</v>
      </c>
      <c r="J326" t="str">
        <f>VLOOKUP(I326,'[1]REF - Interface Cards'!$F$2:$G$11,2,FALSE)</f>
        <v>CB1</v>
      </c>
      <c r="K326">
        <f t="shared" si="29"/>
        <v>2</v>
      </c>
      <c r="L326" t="s">
        <v>517</v>
      </c>
      <c r="M326">
        <v>27</v>
      </c>
      <c r="N326">
        <v>23</v>
      </c>
      <c r="O326" t="s">
        <v>211</v>
      </c>
      <c r="R326" t="s">
        <v>69</v>
      </c>
      <c r="S326" t="s">
        <v>60</v>
      </c>
      <c r="V326" t="b">
        <v>0</v>
      </c>
      <c r="W326" t="str">
        <f t="shared" si="30"/>
        <v>DO2:23</v>
      </c>
      <c r="X326" t="str">
        <f ca="1">IFERROR(__xludf.DUMMYFUNCTION("VLOOKUP($D4,IMPORTRANGE(""1F5N2lheBqU_ssv2fEg7XSiyl0_Jtf24RQubw3IWp7fc"",""'LC-2 BOM'!C2:AF1000""),X$1,FALSE)"),"S13.2")</f>
        <v>S13.2</v>
      </c>
      <c r="Y326" t="str">
        <f ca="1">IFERROR(__xludf.DUMMYFUNCTION("VLOOKUP($D46,IMPORTRANGE(""1zGeY54V42y3h6ga3LEauokEcjIAfHuNXKCYKLfLWtMI"",""'LC-2 BOM'!C2:AF900""),Y$1,FALSE)"),"Valve, Butterfly")</f>
        <v>Valve, Butterfly</v>
      </c>
      <c r="Z326" t="str">
        <f ca="1">IFERROR(__xludf.DUMMYFUNCTION("VLOOKUP($D46,IMPORTRANGE(""1zGeY54V42y3h6ga3LEauokEcjIAfHuNXKCYKLfLWtMI"",""'LC-2 BOM'!C2:AF900""),Y$1,FALSE)"),"Valve, Butterfly")</f>
        <v>Valve, Butterfly</v>
      </c>
      <c r="AA326" t="str">
        <f ca="1">IFERROR(__xludf.DUMMYFUNCTION("VLOOKUP($D46,IMPORTRANGE(""1zGeY54V42y3h6ga3LEauokEcjIAfHuNXKCYKLfLWtMI"",""'LC-2 BOM'!C2:AF900""),Y$1,FALSE)"),"Valve, Butterfly")</f>
        <v>Valve, Butterfly</v>
      </c>
      <c r="AB326" t="str">
        <f ca="1">IFERROR(__xludf.DUMMYFUNCTION("VLOOKUP($D46,IMPORTRANGE(""1F5N2lheBqU_ssv2fEg7XSiyl0_Jtf24RQubw3IWp7fc"",""'LC-2 BOM'!C2:AF1000""),AB$1,FALSE)"),"WFF LC-2 Deluge - MP-111")</f>
        <v>WFF LC-2 Deluge - MP-111</v>
      </c>
      <c r="AC326" t="str">
        <f ca="1">IFERROR(__xludf.DUMMYFUNCTION("VLOOKUP($D46,IMPORTRANGE(""1F5N2lheBqU_ssv2fEg7XSiyl0_Jtf24RQubw3IWp7fc"",""'LC-2 BOM'!C2:AF1000""),AB$1,FALSE)"),"WFF LC-2 Deluge - MP-111")</f>
        <v>WFF LC-2 Deluge - MP-111</v>
      </c>
      <c r="AD326" t="str">
        <f ca="1">IFERROR(__xludf.DUMMYFUNCTION("VLOOKUP($D46,IMPORTRANGE(""1F5N2lheBqU_ssv2fEg7XSiyl0_Jtf24RQubw3IWp7fc"",""'LC-2 BOM'!C2:AF1000""),AB$1,FALSE)"),"WFF LC-2 Deluge - MP-111")</f>
        <v>WFF LC-2 Deluge - MP-111</v>
      </c>
      <c r="AE326" t="str">
        <f ca="1">IFERROR(__xludf.DUMMYFUNCTION("VLOOKUP($D46,IMPORTRANGE(""1F5N2lheBqU_ssv2fEg7XSiyl0_Jtf24RQubw3IWp7fc"",""'LC-2 BOM'!C2:AF1000""),AB$1,FALSE)"),"WFF LC-2 Deluge - MP-111")</f>
        <v>WFF LC-2 Deluge - MP-111</v>
      </c>
      <c r="AF326" t="str">
        <f ca="1">IFERROR(__xludf.DUMMYFUNCTION("VLOOKUP($D46,IMPORTRANGE(""1F5N2lheBqU_ssv2fEg7XSiyl0_Jtf24RQubw3IWp7fc"",""'LC-2 BOM'!C2:AF1000""),AB$1,FALSE)"),"WFF LC-2 Deluge - MP-111")</f>
        <v>WFF LC-2 Deluge - MP-111</v>
      </c>
      <c r="AG326" t="str">
        <f ca="1">IFERROR(__xludf.DUMMYFUNCTION("VLOOKUP($D46,IMPORTRANGE(""1F5N2lheBqU_ssv2fEg7XSiyl0_Jtf24RQubw3IWp7fc"",""'LC-2 BOM'!C2:AF1000""),AB$1,FALSE)"),"WFF LC-2 Deluge - MP-111")</f>
        <v>WFF LC-2 Deluge - MP-111</v>
      </c>
      <c r="AH326" t="str">
        <f ca="1">IFERROR(__xludf.DUMMYFUNCTION("VLOOKUP($D46,IMPORTRANGE(""1F5N2lheBqU_ssv2fEg7XSiyl0_Jtf24RQubw3IWp7fc"",""'LC-2 BOM'!C2:AF1000""),AB$1,FALSE)"),"WFF LC-2 Deluge - MP-111")</f>
        <v>WFF LC-2 Deluge - MP-111</v>
      </c>
      <c r="AI326" t="str">
        <f ca="1">IFERROR(__xludf.DUMMYFUNCTION("VLOOKUP($D46,IMPORTRANGE(""1F5N2lheBqU_ssv2fEg7XSiyl0_Jtf24RQubw3IWp7fc"",""'LC-2 BOM'!C2:AF1000""),AB$1,FALSE)"),"WFF LC-2 Deluge - MP-111")</f>
        <v>WFF LC-2 Deluge - MP-111</v>
      </c>
      <c r="AJ326" t="str">
        <f ca="1">IFERROR(__xludf.DUMMYFUNCTION("VLOOKUP($D46,IMPORTRANGE(""1F5N2lheBqU_ssv2fEg7XSiyl0_Jtf24RQubw3IWp7fc"",""'LC-2 BOM'!C2:AF1000""),AB$1,FALSE)"),"WFF LC-2 Deluge - MP-111")</f>
        <v>WFF LC-2 Deluge - MP-111</v>
      </c>
      <c r="AK326" t="str">
        <f ca="1">IFERROR(__xludf.DUMMYFUNCTION("VLOOKUP($D46,IMPORTRANGE(""1F5N2lheBqU_ssv2fEg7XSiyl0_Jtf24RQubw3IWp7fc"",""'LC-2 BOM'!C2:AF1000""),AB$1,FALSE)"),"WFF LC-2 Deluge - MP-111")</f>
        <v>WFF LC-2 Deluge - MP-111</v>
      </c>
      <c r="AL326" t="str">
        <f ca="1">IFERROR(__xludf.DUMMYFUNCTION("VLOOKUP($D46,IMPORTRANGE(""1F5N2lheBqU_ssv2fEg7XSiyl0_Jtf24RQubw3IWp7fc"",""'LC-2 BOM'!C2:AF1000""),AB$1,FALSE)"),"WFF LC-2 Deluge - MP-111")</f>
        <v>WFF LC-2 Deluge - MP-111</v>
      </c>
      <c r="AM326" t="str">
        <f ca="1">IFERROR(__xludf.DUMMYFUNCTION("VLOOKUP($D46,IMPORTRANGE(""1F5N2lheBqU_ssv2fEg7XSiyl0_Jtf24RQubw3IWp7fc"",""'LC-2 BOM'!C2:AF1000""),AB$1,FALSE)"),"WFF LC-2 Deluge - MP-111")</f>
        <v>WFF LC-2 Deluge - MP-111</v>
      </c>
      <c r="AN326" t="str">
        <f ca="1">IFERROR(__xludf.DUMMYFUNCTION("VLOOKUP($D46,IMPORTRANGE(""1F5N2lheBqU_ssv2fEg7XSiyl0_Jtf24RQubw3IWp7fc"",""'LC-2 BOM'!C2:AF1000""),AB$1,FALSE)"),"WFF LC-2 Deluge - MP-111")</f>
        <v>WFF LC-2 Deluge - MP-111</v>
      </c>
      <c r="AO326" t="str">
        <f ca="1">IFERROR(__xludf.DUMMYFUNCTION("VLOOKUP($D46,IMPORTRANGE(""1F5N2lheBqU_ssv2fEg7XSiyl0_Jtf24RQubw3IWp7fc"",""'LC-2 BOM'!C2:AF1000""),AB$1,FALSE)"),"WFF LC-2 Deluge - MP-111")</f>
        <v>WFF LC-2 Deluge - MP-111</v>
      </c>
      <c r="AP326" t="str">
        <f ca="1">IFERROR(__xludf.DUMMYFUNCTION("VLOOKUP($D46,IMPORTRANGE(""1F5N2lheBqU_ssv2fEg7XSiyl0_Jtf24RQubw3IWp7fc"",""'LC-2 BOM'!C2:AF1000""),AB$1,FALSE)"),"WFF LC-2 Deluge - MP-111")</f>
        <v>WFF LC-2 Deluge - MP-111</v>
      </c>
      <c r="AQ326" t="str">
        <f ca="1">IFERROR(__xludf.DUMMYFUNCTION("VLOOKUP($D46,IMPORTRANGE(""1F5N2lheBqU_ssv2fEg7XSiyl0_Jtf24RQubw3IWp7fc"",""'LC-2 BOM'!C2:AF1000""),AB$1,FALSE)"),"WFF LC-2 Deluge - MP-111")</f>
        <v>WFF LC-2 Deluge - MP-111</v>
      </c>
      <c r="AR326" t="str">
        <f ca="1">IFERROR(__xludf.DUMMYFUNCTION("VLOOKUP($D46,IMPORTRANGE(""1F5N2lheBqU_ssv2fEg7XSiyl0_Jtf24RQubw3IWp7fc"",""'LC-2 BOM'!C2:AF1000""),AB$1,FALSE)"),"WFF LC-2 Deluge - MP-111")</f>
        <v>WFF LC-2 Deluge - MP-111</v>
      </c>
      <c r="AS326" t="str">
        <f ca="1">IFERROR(__xludf.DUMMYFUNCTION("VLOOKUP($D46,IMPORTRANGE(""1F5N2lheBqU_ssv2fEg7XSiyl0_Jtf24RQubw3IWp7fc"",""'LC-2 BOM'!C2:AF1000""),AB$1,FALSE)"),"WFF LC-2 Deluge - MP-111")</f>
        <v>WFF LC-2 Deluge - MP-111</v>
      </c>
      <c r="AT326" t="str">
        <f ca="1">IFERROR(__xludf.DUMMYFUNCTION("VLOOKUP($D46,IMPORTRANGE(""1F5N2lheBqU_ssv2fEg7XSiyl0_Jtf24RQubw3IWp7fc"",""'LC-2 BOM'!C2:AF1000""),AB$1,FALSE)"),"WFF LC-2 Deluge - MP-111")</f>
        <v>WFF LC-2 Deluge - MP-111</v>
      </c>
      <c r="AU326" t="str">
        <f ca="1">IFERROR(__xludf.DUMMYFUNCTION("VLOOKUP($D46,IMPORTRANGE(""1F5N2lheBqU_ssv2fEg7XSiyl0_Jtf24RQubw3IWp7fc"",""'LC-2 BOM'!C2:AF1000""),AB$1,FALSE)"),"WFF LC-2 Deluge - MP-111")</f>
        <v>WFF LC-2 Deluge - MP-111</v>
      </c>
      <c r="AV326" t="str">
        <f ca="1">IFERROR(__xludf.DUMMYFUNCTION("VLOOKUP($D46,IMPORTRANGE(""1F5N2lheBqU_ssv2fEg7XSiyl0_Jtf24RQubw3IWp7fc"",""'LC-2 BOM'!C2:AF1000""),AB$1,FALSE)"),"WFF LC-2 Deluge - MP-111")</f>
        <v>WFF LC-2 Deluge - MP-111</v>
      </c>
      <c r="AW326" t="str">
        <f ca="1">IFERROR(__xludf.DUMMYFUNCTION("VLOOKUP($D46,IMPORTRANGE(""1F5N2lheBqU_ssv2fEg7XSiyl0_Jtf24RQubw3IWp7fc"",""'LC-2 BOM'!C2:AF1000""),AB$1,FALSE)"),"WFF LC-2 Deluge - MP-111")</f>
        <v>WFF LC-2 Deluge - MP-111</v>
      </c>
      <c r="AX326" t="str">
        <f ca="1">IFERROR(__xludf.DUMMYFUNCTION("VLOOKUP($D46,IMPORTRANGE(""1F5N2lheBqU_ssv2fEg7XSiyl0_Jtf24RQubw3IWp7fc"",""'LC-2 BOM'!C2:AF1000""),AB$1,FALSE)"),"WFF LC-2 Deluge - MP-111")</f>
        <v>WFF LC-2 Deluge - MP-111</v>
      </c>
      <c r="AY326" t="str">
        <f ca="1">IFERROR(__xludf.DUMMYFUNCTION("VLOOKUP($D46,IMPORTRANGE(""1F5N2lheBqU_ssv2fEg7XSiyl0_Jtf24RQubw3IWp7fc"",""'LC-2 BOM'!C2:AF1000""),AB$1,FALSE)"),"WFF LC-2 Deluge - MP-111")</f>
        <v>WFF LC-2 Deluge - MP-111</v>
      </c>
      <c r="AZ326" t="str">
        <f ca="1">IFERROR(__xludf.DUMMYFUNCTION("VLOOKUP($D46,IMPORTRANGE(""1F5N2lheBqU_ssv2fEg7XSiyl0_Jtf24RQubw3IWp7fc"",""'LC-2 BOM'!C2:AF1000""),AB$1,FALSE)"),"WFF LC-2 Deluge - MP-111")</f>
        <v>WFF LC-2 Deluge - MP-111</v>
      </c>
      <c r="BA326" t="str">
        <f ca="1">IFERROR(__xludf.DUMMYFUNCTION("VLOOKUP($D46,IMPORTRANGE(""1F5N2lheBqU_ssv2fEg7XSiyl0_Jtf24RQubw3IWp7fc"",""'LC-2 BOM'!C2:AF1000""),AB$1,FALSE)"),"WFF LC-2 Deluge - MP-111")</f>
        <v>WFF LC-2 Deluge - MP-111</v>
      </c>
    </row>
    <row r="327" spans="1:53" ht="13" x14ac:dyDescent="0.15">
      <c r="A327" t="str">
        <f t="shared" si="31"/>
        <v>WD-RB-PXS-PxO-534</v>
      </c>
      <c r="B327">
        <v>534</v>
      </c>
      <c r="C327" t="s">
        <v>792</v>
      </c>
      <c r="D327" t="s">
        <v>793</v>
      </c>
      <c r="E327" t="s">
        <v>782</v>
      </c>
      <c r="F327" t="s">
        <v>791</v>
      </c>
      <c r="G327" t="s">
        <v>416</v>
      </c>
      <c r="H327" t="s">
        <v>53</v>
      </c>
      <c r="I327" t="str">
        <f t="shared" si="28"/>
        <v>N2</v>
      </c>
      <c r="J327" t="str">
        <f>VLOOKUP(I327,'[1]REF - Interface Cards'!$F$2:$G$11,2,FALSE)</f>
        <v>CB3</v>
      </c>
      <c r="K327">
        <f t="shared" si="29"/>
        <v>6</v>
      </c>
      <c r="L327" t="s">
        <v>571</v>
      </c>
      <c r="M327">
        <v>1</v>
      </c>
      <c r="N327" t="s">
        <v>55</v>
      </c>
      <c r="O327" t="s">
        <v>211</v>
      </c>
      <c r="P327" t="s">
        <v>277</v>
      </c>
      <c r="Q327" t="s">
        <v>302</v>
      </c>
      <c r="R327" t="s">
        <v>59</v>
      </c>
      <c r="S327" t="s">
        <v>60</v>
      </c>
      <c r="V327" t="b">
        <v>0</v>
      </c>
      <c r="W327" t="str">
        <f t="shared" si="30"/>
        <v>DI10:00</v>
      </c>
      <c r="X327" t="str">
        <f ca="1">IFERROR(__xludf.DUMMYFUNCTION("VLOOKUP($D475,IMPORTRANGE(""1F5N2lheBqU_ssv2fEg7XSiyl0_Jtf24RQubw3IWp7fc"",""'LC-2 BOM'!C2:AF1000""),X$1,FALSE)"),"04C706")</f>
        <v>04C706</v>
      </c>
      <c r="Y327" t="str">
        <f ca="1">IFERROR(__xludf.DUMMYFUNCTION("VLOOKUP($D482,IMPORTRANGE(""1F5N2lheBqU_ssv2fEg7XSiyl0_Jtf24RQubw3IWp7fc"",""'LC-2 BOM'!C2:AF900""),Y$1,FALSE)"),"Controller")</f>
        <v>Controller</v>
      </c>
      <c r="Z327" t="str">
        <f ca="1">IFERROR(__xludf.DUMMYFUNCTION("VLOOKUP($D482,IMPORTRANGE(""1F5N2lheBqU_ssv2fEg7XSiyl0_Jtf24RQubw3IWp7fc"",""'LC-2 BOM'!C2:AF900""),Y$1,FALSE)"),"Controller")</f>
        <v>Controller</v>
      </c>
      <c r="AA327" t="str">
        <f ca="1">IFERROR(__xludf.DUMMYFUNCTION("VLOOKUP($D482,IMPORTRANGE(""1F5N2lheBqU_ssv2fEg7XSiyl0_Jtf24RQubw3IWp7fc"",""'LC-2 BOM'!C2:AF900""),Y$1,FALSE)"),"Controller")</f>
        <v>Controller</v>
      </c>
      <c r="AB327" t="str">
        <f ca="1">IFERROR(__xludf.DUMMYFUNCTION("VLOOKUP($D482,IMPORTRANGE(""1F5N2lheBqU_ssv2fEg7XSiyl0_Jtf24RQubw3IWp7fc"",""'LC-2 BOM'!C2:AF1000""),AB$1,FALSE)"),"WFF LC-2 Deluge - MP-111")</f>
        <v>WFF LC-2 Deluge - MP-111</v>
      </c>
      <c r="AC327" t="str">
        <f ca="1">IFERROR(__xludf.DUMMYFUNCTION("VLOOKUP($D482,IMPORTRANGE(""1F5N2lheBqU_ssv2fEg7XSiyl0_Jtf24RQubw3IWp7fc"",""'LC-2 BOM'!C2:AF1000""),AB$1,FALSE)"),"WFF LC-2 Deluge - MP-111")</f>
        <v>WFF LC-2 Deluge - MP-111</v>
      </c>
      <c r="AD327" t="str">
        <f ca="1">IFERROR(__xludf.DUMMYFUNCTION("VLOOKUP($D482,IMPORTRANGE(""1F5N2lheBqU_ssv2fEg7XSiyl0_Jtf24RQubw3IWp7fc"",""'LC-2 BOM'!C2:AF1000""),AB$1,FALSE)"),"WFF LC-2 Deluge - MP-111")</f>
        <v>WFF LC-2 Deluge - MP-111</v>
      </c>
      <c r="AE327" t="str">
        <f ca="1">IFERROR(__xludf.DUMMYFUNCTION("VLOOKUP($D482,IMPORTRANGE(""1F5N2lheBqU_ssv2fEg7XSiyl0_Jtf24RQubw3IWp7fc"",""'LC-2 BOM'!C2:AF1000""),AB$1,FALSE)"),"WFF LC-2 Deluge - MP-111")</f>
        <v>WFF LC-2 Deluge - MP-111</v>
      </c>
      <c r="AF327" t="str">
        <f ca="1">IFERROR(__xludf.DUMMYFUNCTION("VLOOKUP($D482,IMPORTRANGE(""1F5N2lheBqU_ssv2fEg7XSiyl0_Jtf24RQubw3IWp7fc"",""'LC-2 BOM'!C2:AF1000""),AB$1,FALSE)"),"WFF LC-2 Deluge - MP-111")</f>
        <v>WFF LC-2 Deluge - MP-111</v>
      </c>
      <c r="AG327" t="str">
        <f ca="1">IFERROR(__xludf.DUMMYFUNCTION("VLOOKUP($D482,IMPORTRANGE(""1F5N2lheBqU_ssv2fEg7XSiyl0_Jtf24RQubw3IWp7fc"",""'LC-2 BOM'!C2:AF1000""),AB$1,FALSE)"),"WFF LC-2 Deluge - MP-111")</f>
        <v>WFF LC-2 Deluge - MP-111</v>
      </c>
      <c r="AH327" t="str">
        <f ca="1">IFERROR(__xludf.DUMMYFUNCTION("VLOOKUP($D482,IMPORTRANGE(""1F5N2lheBqU_ssv2fEg7XSiyl0_Jtf24RQubw3IWp7fc"",""'LC-2 BOM'!C2:AF1000""),AB$1,FALSE)"),"WFF LC-2 Deluge - MP-111")</f>
        <v>WFF LC-2 Deluge - MP-111</v>
      </c>
      <c r="AI327" t="str">
        <f ca="1">IFERROR(__xludf.DUMMYFUNCTION("VLOOKUP($D482,IMPORTRANGE(""1F5N2lheBqU_ssv2fEg7XSiyl0_Jtf24RQubw3IWp7fc"",""'LC-2 BOM'!C2:AF1000""),AB$1,FALSE)"),"WFF LC-2 Deluge - MP-111")</f>
        <v>WFF LC-2 Deluge - MP-111</v>
      </c>
      <c r="AJ327" t="str">
        <f ca="1">IFERROR(__xludf.DUMMYFUNCTION("VLOOKUP($D482,IMPORTRANGE(""1F5N2lheBqU_ssv2fEg7XSiyl0_Jtf24RQubw3IWp7fc"",""'LC-2 BOM'!C2:AF1000""),AB$1,FALSE)"),"WFF LC-2 Deluge - MP-111")</f>
        <v>WFF LC-2 Deluge - MP-111</v>
      </c>
      <c r="AK327" t="str">
        <f ca="1">IFERROR(__xludf.DUMMYFUNCTION("VLOOKUP($D482,IMPORTRANGE(""1F5N2lheBqU_ssv2fEg7XSiyl0_Jtf24RQubw3IWp7fc"",""'LC-2 BOM'!C2:AF1000""),AB$1,FALSE)"),"WFF LC-2 Deluge - MP-111")</f>
        <v>WFF LC-2 Deluge - MP-111</v>
      </c>
      <c r="AL327" t="str">
        <f ca="1">IFERROR(__xludf.DUMMYFUNCTION("VLOOKUP($D482,IMPORTRANGE(""1F5N2lheBqU_ssv2fEg7XSiyl0_Jtf24RQubw3IWp7fc"",""'LC-2 BOM'!C2:AF1000""),AB$1,FALSE)"),"WFF LC-2 Deluge - MP-111")</f>
        <v>WFF LC-2 Deluge - MP-111</v>
      </c>
      <c r="AM327" t="str">
        <f ca="1">IFERROR(__xludf.DUMMYFUNCTION("VLOOKUP($D482,IMPORTRANGE(""1F5N2lheBqU_ssv2fEg7XSiyl0_Jtf24RQubw3IWp7fc"",""'LC-2 BOM'!C2:AF1000""),AB$1,FALSE)"),"WFF LC-2 Deluge - MP-111")</f>
        <v>WFF LC-2 Deluge - MP-111</v>
      </c>
      <c r="AN327" t="str">
        <f ca="1">IFERROR(__xludf.DUMMYFUNCTION("VLOOKUP($D482,IMPORTRANGE(""1F5N2lheBqU_ssv2fEg7XSiyl0_Jtf24RQubw3IWp7fc"",""'LC-2 BOM'!C2:AF1000""),AB$1,FALSE)"),"WFF LC-2 Deluge - MP-111")</f>
        <v>WFF LC-2 Deluge - MP-111</v>
      </c>
      <c r="AO327" t="str">
        <f ca="1">IFERROR(__xludf.DUMMYFUNCTION("VLOOKUP($D482,IMPORTRANGE(""1F5N2lheBqU_ssv2fEg7XSiyl0_Jtf24RQubw3IWp7fc"",""'LC-2 BOM'!C2:AF1000""),AB$1,FALSE)"),"WFF LC-2 Deluge - MP-111")</f>
        <v>WFF LC-2 Deluge - MP-111</v>
      </c>
      <c r="AP327" t="str">
        <f ca="1">IFERROR(__xludf.DUMMYFUNCTION("VLOOKUP($D482,IMPORTRANGE(""1F5N2lheBqU_ssv2fEg7XSiyl0_Jtf24RQubw3IWp7fc"",""'LC-2 BOM'!C2:AF1000""),AB$1,FALSE)"),"WFF LC-2 Deluge - MP-111")</f>
        <v>WFF LC-2 Deluge - MP-111</v>
      </c>
      <c r="AQ327" t="str">
        <f ca="1">IFERROR(__xludf.DUMMYFUNCTION("VLOOKUP($D482,IMPORTRANGE(""1F5N2lheBqU_ssv2fEg7XSiyl0_Jtf24RQubw3IWp7fc"",""'LC-2 BOM'!C2:AF1000""),AB$1,FALSE)"),"WFF LC-2 Deluge - MP-111")</f>
        <v>WFF LC-2 Deluge - MP-111</v>
      </c>
      <c r="AR327" t="str">
        <f ca="1">IFERROR(__xludf.DUMMYFUNCTION("VLOOKUP($D482,IMPORTRANGE(""1F5N2lheBqU_ssv2fEg7XSiyl0_Jtf24RQubw3IWp7fc"",""'LC-2 BOM'!C2:AF1000""),AB$1,FALSE)"),"WFF LC-2 Deluge - MP-111")</f>
        <v>WFF LC-2 Deluge - MP-111</v>
      </c>
      <c r="AS327" t="str">
        <f ca="1">IFERROR(__xludf.DUMMYFUNCTION("VLOOKUP($D482,IMPORTRANGE(""1F5N2lheBqU_ssv2fEg7XSiyl0_Jtf24RQubw3IWp7fc"",""'LC-2 BOM'!C2:AF1000""),AB$1,FALSE)"),"WFF LC-2 Deluge - MP-111")</f>
        <v>WFF LC-2 Deluge - MP-111</v>
      </c>
      <c r="AT327" t="str">
        <f ca="1">IFERROR(__xludf.DUMMYFUNCTION("VLOOKUP($D482,IMPORTRANGE(""1F5N2lheBqU_ssv2fEg7XSiyl0_Jtf24RQubw3IWp7fc"",""'LC-2 BOM'!C2:AF1000""),AB$1,FALSE)"),"WFF LC-2 Deluge - MP-111")</f>
        <v>WFF LC-2 Deluge - MP-111</v>
      </c>
      <c r="AU327" t="str">
        <f ca="1">IFERROR(__xludf.DUMMYFUNCTION("VLOOKUP($D482,IMPORTRANGE(""1F5N2lheBqU_ssv2fEg7XSiyl0_Jtf24RQubw3IWp7fc"",""'LC-2 BOM'!C2:AF1000""),AB$1,FALSE)"),"WFF LC-2 Deluge - MP-111")</f>
        <v>WFF LC-2 Deluge - MP-111</v>
      </c>
      <c r="AV327" t="str">
        <f ca="1">IFERROR(__xludf.DUMMYFUNCTION("VLOOKUP($D482,IMPORTRANGE(""1F5N2lheBqU_ssv2fEg7XSiyl0_Jtf24RQubw3IWp7fc"",""'LC-2 BOM'!C2:AF1000""),AB$1,FALSE)"),"WFF LC-2 Deluge - MP-111")</f>
        <v>WFF LC-2 Deluge - MP-111</v>
      </c>
      <c r="AW327" t="str">
        <f ca="1">IFERROR(__xludf.DUMMYFUNCTION("VLOOKUP($D482,IMPORTRANGE(""1F5N2lheBqU_ssv2fEg7XSiyl0_Jtf24RQubw3IWp7fc"",""'LC-2 BOM'!C2:AF1000""),AB$1,FALSE)"),"WFF LC-2 Deluge - MP-111")</f>
        <v>WFF LC-2 Deluge - MP-111</v>
      </c>
      <c r="AX327" t="str">
        <f ca="1">IFERROR(__xludf.DUMMYFUNCTION("VLOOKUP($D482,IMPORTRANGE(""1F5N2lheBqU_ssv2fEg7XSiyl0_Jtf24RQubw3IWp7fc"",""'LC-2 BOM'!C2:AF1000""),AB$1,FALSE)"),"WFF LC-2 Deluge - MP-111")</f>
        <v>WFF LC-2 Deluge - MP-111</v>
      </c>
      <c r="AY327" t="str">
        <f ca="1">IFERROR(__xludf.DUMMYFUNCTION("VLOOKUP($D482,IMPORTRANGE(""1F5N2lheBqU_ssv2fEg7XSiyl0_Jtf24RQubw3IWp7fc"",""'LC-2 BOM'!C2:AF1000""),AB$1,FALSE)"),"WFF LC-2 Deluge - MP-111")</f>
        <v>WFF LC-2 Deluge - MP-111</v>
      </c>
      <c r="AZ327" t="str">
        <f ca="1">IFERROR(__xludf.DUMMYFUNCTION("VLOOKUP($D482,IMPORTRANGE(""1F5N2lheBqU_ssv2fEg7XSiyl0_Jtf24RQubw3IWp7fc"",""'LC-2 BOM'!C2:AF1000""),AB$1,FALSE)"),"WFF LC-2 Deluge - MP-111")</f>
        <v>WFF LC-2 Deluge - MP-111</v>
      </c>
      <c r="BA327" t="str">
        <f ca="1">IFERROR(__xludf.DUMMYFUNCTION("VLOOKUP($D482,IMPORTRANGE(""1F5N2lheBqU_ssv2fEg7XSiyl0_Jtf24RQubw3IWp7fc"",""'LC-2 BOM'!C2:AF1000""),AB$1,FALSE)"),"WFF LC-2 Deluge - MP-111")</f>
        <v>WFF LC-2 Deluge - MP-111</v>
      </c>
    </row>
    <row r="328" spans="1:53" ht="13" x14ac:dyDescent="0.15">
      <c r="A328" t="str">
        <f t="shared" si="31"/>
        <v>WD-RB-PXS-PxC-535</v>
      </c>
      <c r="B328">
        <v>535</v>
      </c>
      <c r="C328" t="s">
        <v>794</v>
      </c>
      <c r="D328" t="s">
        <v>793</v>
      </c>
      <c r="E328" t="s">
        <v>782</v>
      </c>
      <c r="F328" t="s">
        <v>791</v>
      </c>
      <c r="G328" t="s">
        <v>416</v>
      </c>
      <c r="H328" t="s">
        <v>53</v>
      </c>
      <c r="I328" t="str">
        <f t="shared" si="28"/>
        <v>N2</v>
      </c>
      <c r="J328" t="str">
        <f>VLOOKUP(I328,'[1]REF - Interface Cards'!$F$2:$G$11,2,FALSE)</f>
        <v>CB3</v>
      </c>
      <c r="K328">
        <f t="shared" si="29"/>
        <v>6</v>
      </c>
      <c r="L328" t="s">
        <v>571</v>
      </c>
      <c r="M328">
        <v>2</v>
      </c>
      <c r="N328" t="s">
        <v>68</v>
      </c>
      <c r="O328" t="s">
        <v>211</v>
      </c>
      <c r="P328" t="s">
        <v>277</v>
      </c>
      <c r="Q328" t="s">
        <v>302</v>
      </c>
      <c r="R328" t="s">
        <v>63</v>
      </c>
      <c r="S328" t="s">
        <v>60</v>
      </c>
      <c r="V328" t="b">
        <v>0</v>
      </c>
      <c r="W328" t="str">
        <f t="shared" si="30"/>
        <v>DI10:01</v>
      </c>
      <c r="X328" t="str">
        <f ca="1">IFERROR(__xludf.DUMMYFUNCTION("VLOOKUP($D475,IMPORTRANGE(""1F5N2lheBqU_ssv2fEg7XSiyl0_Jtf24RQubw3IWp7fc"",""'LC-2 BOM'!C2:AF1000""),X$1,FALSE)"),"04C706")</f>
        <v>04C706</v>
      </c>
      <c r="Y328" t="str">
        <f ca="1">IFERROR(__xludf.DUMMYFUNCTION("VLOOKUP($D483,IMPORTRANGE(""1F5N2lheBqU_ssv2fEg7XSiyl0_Jtf24RQubw3IWp7fc"",""'LC-2 BOM'!C2:AF900""),Y$1,FALSE)"),"Controller")</f>
        <v>Controller</v>
      </c>
      <c r="Z328" t="str">
        <f ca="1">IFERROR(__xludf.DUMMYFUNCTION("VLOOKUP($D483,IMPORTRANGE(""1F5N2lheBqU_ssv2fEg7XSiyl0_Jtf24RQubw3IWp7fc"",""'LC-2 BOM'!C2:AF900""),Y$1,FALSE)"),"Controller")</f>
        <v>Controller</v>
      </c>
      <c r="AA328" t="str">
        <f ca="1">IFERROR(__xludf.DUMMYFUNCTION("VLOOKUP($D483,IMPORTRANGE(""1F5N2lheBqU_ssv2fEg7XSiyl0_Jtf24RQubw3IWp7fc"",""'LC-2 BOM'!C2:AF900""),Y$1,FALSE)"),"Controller")</f>
        <v>Controller</v>
      </c>
      <c r="AB328" t="str">
        <f ca="1">IFERROR(__xludf.DUMMYFUNCTION("VLOOKUP($D483,IMPORTRANGE(""1F5N2lheBqU_ssv2fEg7XSiyl0_Jtf24RQubw3IWp7fc"",""'LC-2 BOM'!C2:AF1000""),AB$1,FALSE)"),"WFF LC-2 Deluge - MP-111")</f>
        <v>WFF LC-2 Deluge - MP-111</v>
      </c>
      <c r="AC328" t="str">
        <f ca="1">IFERROR(__xludf.DUMMYFUNCTION("VLOOKUP($D483,IMPORTRANGE(""1F5N2lheBqU_ssv2fEg7XSiyl0_Jtf24RQubw3IWp7fc"",""'LC-2 BOM'!C2:AF1000""),AB$1,FALSE)"),"WFF LC-2 Deluge - MP-111")</f>
        <v>WFF LC-2 Deluge - MP-111</v>
      </c>
      <c r="AD328" t="str">
        <f ca="1">IFERROR(__xludf.DUMMYFUNCTION("VLOOKUP($D483,IMPORTRANGE(""1F5N2lheBqU_ssv2fEg7XSiyl0_Jtf24RQubw3IWp7fc"",""'LC-2 BOM'!C2:AF1000""),AB$1,FALSE)"),"WFF LC-2 Deluge - MP-111")</f>
        <v>WFF LC-2 Deluge - MP-111</v>
      </c>
      <c r="AE328" t="str">
        <f ca="1">IFERROR(__xludf.DUMMYFUNCTION("VLOOKUP($D483,IMPORTRANGE(""1F5N2lheBqU_ssv2fEg7XSiyl0_Jtf24RQubw3IWp7fc"",""'LC-2 BOM'!C2:AF1000""),AB$1,FALSE)"),"WFF LC-2 Deluge - MP-111")</f>
        <v>WFF LC-2 Deluge - MP-111</v>
      </c>
      <c r="AF328" t="str">
        <f ca="1">IFERROR(__xludf.DUMMYFUNCTION("VLOOKUP($D483,IMPORTRANGE(""1F5N2lheBqU_ssv2fEg7XSiyl0_Jtf24RQubw3IWp7fc"",""'LC-2 BOM'!C2:AF1000""),AB$1,FALSE)"),"WFF LC-2 Deluge - MP-111")</f>
        <v>WFF LC-2 Deluge - MP-111</v>
      </c>
      <c r="AG328" t="str">
        <f ca="1">IFERROR(__xludf.DUMMYFUNCTION("VLOOKUP($D483,IMPORTRANGE(""1F5N2lheBqU_ssv2fEg7XSiyl0_Jtf24RQubw3IWp7fc"",""'LC-2 BOM'!C2:AF1000""),AB$1,FALSE)"),"WFF LC-2 Deluge - MP-111")</f>
        <v>WFF LC-2 Deluge - MP-111</v>
      </c>
      <c r="AH328" t="str">
        <f ca="1">IFERROR(__xludf.DUMMYFUNCTION("VLOOKUP($D483,IMPORTRANGE(""1F5N2lheBqU_ssv2fEg7XSiyl0_Jtf24RQubw3IWp7fc"",""'LC-2 BOM'!C2:AF1000""),AB$1,FALSE)"),"WFF LC-2 Deluge - MP-111")</f>
        <v>WFF LC-2 Deluge - MP-111</v>
      </c>
      <c r="AI328" t="str">
        <f ca="1">IFERROR(__xludf.DUMMYFUNCTION("VLOOKUP($D483,IMPORTRANGE(""1F5N2lheBqU_ssv2fEg7XSiyl0_Jtf24RQubw3IWp7fc"",""'LC-2 BOM'!C2:AF1000""),AB$1,FALSE)"),"WFF LC-2 Deluge - MP-111")</f>
        <v>WFF LC-2 Deluge - MP-111</v>
      </c>
      <c r="AJ328" t="str">
        <f ca="1">IFERROR(__xludf.DUMMYFUNCTION("VLOOKUP($D483,IMPORTRANGE(""1F5N2lheBqU_ssv2fEg7XSiyl0_Jtf24RQubw3IWp7fc"",""'LC-2 BOM'!C2:AF1000""),AB$1,FALSE)"),"WFF LC-2 Deluge - MP-111")</f>
        <v>WFF LC-2 Deluge - MP-111</v>
      </c>
      <c r="AK328" t="str">
        <f ca="1">IFERROR(__xludf.DUMMYFUNCTION("VLOOKUP($D483,IMPORTRANGE(""1F5N2lheBqU_ssv2fEg7XSiyl0_Jtf24RQubw3IWp7fc"",""'LC-2 BOM'!C2:AF1000""),AB$1,FALSE)"),"WFF LC-2 Deluge - MP-111")</f>
        <v>WFF LC-2 Deluge - MP-111</v>
      </c>
      <c r="AL328" t="str">
        <f ca="1">IFERROR(__xludf.DUMMYFUNCTION("VLOOKUP($D483,IMPORTRANGE(""1F5N2lheBqU_ssv2fEg7XSiyl0_Jtf24RQubw3IWp7fc"",""'LC-2 BOM'!C2:AF1000""),AB$1,FALSE)"),"WFF LC-2 Deluge - MP-111")</f>
        <v>WFF LC-2 Deluge - MP-111</v>
      </c>
      <c r="AM328" t="str">
        <f ca="1">IFERROR(__xludf.DUMMYFUNCTION("VLOOKUP($D483,IMPORTRANGE(""1F5N2lheBqU_ssv2fEg7XSiyl0_Jtf24RQubw3IWp7fc"",""'LC-2 BOM'!C2:AF1000""),AB$1,FALSE)"),"WFF LC-2 Deluge - MP-111")</f>
        <v>WFF LC-2 Deluge - MP-111</v>
      </c>
      <c r="AN328" t="str">
        <f ca="1">IFERROR(__xludf.DUMMYFUNCTION("VLOOKUP($D483,IMPORTRANGE(""1F5N2lheBqU_ssv2fEg7XSiyl0_Jtf24RQubw3IWp7fc"",""'LC-2 BOM'!C2:AF1000""),AB$1,FALSE)"),"WFF LC-2 Deluge - MP-111")</f>
        <v>WFF LC-2 Deluge - MP-111</v>
      </c>
      <c r="AO328" t="str">
        <f ca="1">IFERROR(__xludf.DUMMYFUNCTION("VLOOKUP($D483,IMPORTRANGE(""1F5N2lheBqU_ssv2fEg7XSiyl0_Jtf24RQubw3IWp7fc"",""'LC-2 BOM'!C2:AF1000""),AB$1,FALSE)"),"WFF LC-2 Deluge - MP-111")</f>
        <v>WFF LC-2 Deluge - MP-111</v>
      </c>
      <c r="AP328" t="str">
        <f ca="1">IFERROR(__xludf.DUMMYFUNCTION("VLOOKUP($D483,IMPORTRANGE(""1F5N2lheBqU_ssv2fEg7XSiyl0_Jtf24RQubw3IWp7fc"",""'LC-2 BOM'!C2:AF1000""),AB$1,FALSE)"),"WFF LC-2 Deluge - MP-111")</f>
        <v>WFF LC-2 Deluge - MP-111</v>
      </c>
      <c r="AQ328" t="str">
        <f ca="1">IFERROR(__xludf.DUMMYFUNCTION("VLOOKUP($D483,IMPORTRANGE(""1F5N2lheBqU_ssv2fEg7XSiyl0_Jtf24RQubw3IWp7fc"",""'LC-2 BOM'!C2:AF1000""),AB$1,FALSE)"),"WFF LC-2 Deluge - MP-111")</f>
        <v>WFF LC-2 Deluge - MP-111</v>
      </c>
      <c r="AR328" t="str">
        <f ca="1">IFERROR(__xludf.DUMMYFUNCTION("VLOOKUP($D483,IMPORTRANGE(""1F5N2lheBqU_ssv2fEg7XSiyl0_Jtf24RQubw3IWp7fc"",""'LC-2 BOM'!C2:AF1000""),AB$1,FALSE)"),"WFF LC-2 Deluge - MP-111")</f>
        <v>WFF LC-2 Deluge - MP-111</v>
      </c>
      <c r="AS328" t="str">
        <f ca="1">IFERROR(__xludf.DUMMYFUNCTION("VLOOKUP($D483,IMPORTRANGE(""1F5N2lheBqU_ssv2fEg7XSiyl0_Jtf24RQubw3IWp7fc"",""'LC-2 BOM'!C2:AF1000""),AB$1,FALSE)"),"WFF LC-2 Deluge - MP-111")</f>
        <v>WFF LC-2 Deluge - MP-111</v>
      </c>
      <c r="AT328" t="str">
        <f ca="1">IFERROR(__xludf.DUMMYFUNCTION("VLOOKUP($D483,IMPORTRANGE(""1F5N2lheBqU_ssv2fEg7XSiyl0_Jtf24RQubw3IWp7fc"",""'LC-2 BOM'!C2:AF1000""),AB$1,FALSE)"),"WFF LC-2 Deluge - MP-111")</f>
        <v>WFF LC-2 Deluge - MP-111</v>
      </c>
      <c r="AU328" t="str">
        <f ca="1">IFERROR(__xludf.DUMMYFUNCTION("VLOOKUP($D483,IMPORTRANGE(""1F5N2lheBqU_ssv2fEg7XSiyl0_Jtf24RQubw3IWp7fc"",""'LC-2 BOM'!C2:AF1000""),AB$1,FALSE)"),"WFF LC-2 Deluge - MP-111")</f>
        <v>WFF LC-2 Deluge - MP-111</v>
      </c>
      <c r="AV328" t="str">
        <f ca="1">IFERROR(__xludf.DUMMYFUNCTION("VLOOKUP($D483,IMPORTRANGE(""1F5N2lheBqU_ssv2fEg7XSiyl0_Jtf24RQubw3IWp7fc"",""'LC-2 BOM'!C2:AF1000""),AB$1,FALSE)"),"WFF LC-2 Deluge - MP-111")</f>
        <v>WFF LC-2 Deluge - MP-111</v>
      </c>
      <c r="AW328" t="str">
        <f ca="1">IFERROR(__xludf.DUMMYFUNCTION("VLOOKUP($D483,IMPORTRANGE(""1F5N2lheBqU_ssv2fEg7XSiyl0_Jtf24RQubw3IWp7fc"",""'LC-2 BOM'!C2:AF1000""),AB$1,FALSE)"),"WFF LC-2 Deluge - MP-111")</f>
        <v>WFF LC-2 Deluge - MP-111</v>
      </c>
      <c r="AX328" t="str">
        <f ca="1">IFERROR(__xludf.DUMMYFUNCTION("VLOOKUP($D483,IMPORTRANGE(""1F5N2lheBqU_ssv2fEg7XSiyl0_Jtf24RQubw3IWp7fc"",""'LC-2 BOM'!C2:AF1000""),AB$1,FALSE)"),"WFF LC-2 Deluge - MP-111")</f>
        <v>WFF LC-2 Deluge - MP-111</v>
      </c>
      <c r="AY328" t="str">
        <f ca="1">IFERROR(__xludf.DUMMYFUNCTION("VLOOKUP($D483,IMPORTRANGE(""1F5N2lheBqU_ssv2fEg7XSiyl0_Jtf24RQubw3IWp7fc"",""'LC-2 BOM'!C2:AF1000""),AB$1,FALSE)"),"WFF LC-2 Deluge - MP-111")</f>
        <v>WFF LC-2 Deluge - MP-111</v>
      </c>
      <c r="AZ328" t="str">
        <f ca="1">IFERROR(__xludf.DUMMYFUNCTION("VLOOKUP($D483,IMPORTRANGE(""1F5N2lheBqU_ssv2fEg7XSiyl0_Jtf24RQubw3IWp7fc"",""'LC-2 BOM'!C2:AF1000""),AB$1,FALSE)"),"WFF LC-2 Deluge - MP-111")</f>
        <v>WFF LC-2 Deluge - MP-111</v>
      </c>
      <c r="BA328" t="str">
        <f ca="1">IFERROR(__xludf.DUMMYFUNCTION("VLOOKUP($D483,IMPORTRANGE(""1F5N2lheBqU_ssv2fEg7XSiyl0_Jtf24RQubw3IWp7fc"",""'LC-2 BOM'!C2:AF1000""),AB$1,FALSE)"),"WFF LC-2 Deluge - MP-111")</f>
        <v>WFF LC-2 Deluge - MP-111</v>
      </c>
    </row>
    <row r="329" spans="1:53" ht="13" x14ac:dyDescent="0.15">
      <c r="A329" t="str">
        <f t="shared" si="31"/>
        <v>WD-HR-DVL-B-450</v>
      </c>
      <c r="B329">
        <v>450</v>
      </c>
      <c r="C329" t="s">
        <v>795</v>
      </c>
      <c r="D329" t="s">
        <v>796</v>
      </c>
      <c r="E329" t="s">
        <v>782</v>
      </c>
      <c r="F329" t="s">
        <v>797</v>
      </c>
      <c r="G329" t="s">
        <v>65</v>
      </c>
      <c r="H329" t="s">
        <v>66</v>
      </c>
      <c r="I329" t="e">
        <f t="shared" si="28"/>
        <v>#N/A</v>
      </c>
      <c r="J329" t="e">
        <f>VLOOKUP(I329,'[1]REF - Interface Cards'!$F$2:$G$11,2,FALSE)</f>
        <v>#N/A</v>
      </c>
      <c r="K329" t="e">
        <f t="shared" si="29"/>
        <v>#N/A</v>
      </c>
      <c r="O329" t="s">
        <v>211</v>
      </c>
      <c r="R329" t="s">
        <v>69</v>
      </c>
      <c r="S329" t="s">
        <v>60</v>
      </c>
      <c r="V329" t="b">
        <v>0</v>
      </c>
      <c r="W329" t="str">
        <f t="shared" si="30"/>
        <v>:</v>
      </c>
      <c r="X329" t="str">
        <f ca="1">IFERROR(__xludf.DUMMYFUNCTION("VLOOKUP($D475,IMPORTRANGE(""1F5N2lheBqU_ssv2fEg7XSiyl0_Jtf24RQubw3IWp7fc"",""'LC-2 BOM'!C2:AF1000""),X$1,FALSE)"),"04C706")</f>
        <v>04C706</v>
      </c>
      <c r="Y329" t="str">
        <f ca="1">IFERROR(__xludf.DUMMYFUNCTION("VLOOKUP($D716,IMPORTRANGE(""1F5N2lheBqU_ssv2fEg7XSiyl0_Jtf24RQubw3IWp7fc"",""'LC-2 BOM'!C2:AF900""),Y$1,FALSE)"),"#N/A")</f>
        <v>#N/A</v>
      </c>
      <c r="Z329" t="str">
        <f ca="1">IFERROR(__xludf.DUMMYFUNCTION("VLOOKUP($D716,IMPORTRANGE(""1F5N2lheBqU_ssv2fEg7XSiyl0_Jtf24RQubw3IWp7fc"",""'LC-2 BOM'!C2:AF900""),Y$1,FALSE)"),"#N/A")</f>
        <v>#N/A</v>
      </c>
      <c r="AA329" t="str">
        <f ca="1">IFERROR(__xludf.DUMMYFUNCTION("VLOOKUP($D716,IMPORTRANGE(""1F5N2lheBqU_ssv2fEg7XSiyl0_Jtf24RQubw3IWp7fc"",""'LC-2 BOM'!C2:AF900""),Y$1,FALSE)"),"#N/A")</f>
        <v>#N/A</v>
      </c>
      <c r="AB329" t="str">
        <f ca="1">IFERROR(__xludf.DUMMYFUNCTION("VLOOKUP($D716,IMPORTRANGE(""1F5N2lheBqU_ssv2fEg7XSiyl0_Jtf24RQubw3IWp7fc"",""'LC-2 BOM'!C2:AF1000""),AB$1,FALSE)"),"#N/A")</f>
        <v>#N/A</v>
      </c>
      <c r="AC329" t="str">
        <f ca="1">IFERROR(__xludf.DUMMYFUNCTION("VLOOKUP($D716,IMPORTRANGE(""1F5N2lheBqU_ssv2fEg7XSiyl0_Jtf24RQubw3IWp7fc"",""'LC-2 BOM'!C2:AF1000""),AB$1,FALSE)"),"#N/A")</f>
        <v>#N/A</v>
      </c>
      <c r="AD329" t="str">
        <f ca="1">IFERROR(__xludf.DUMMYFUNCTION("VLOOKUP($D716,IMPORTRANGE(""1F5N2lheBqU_ssv2fEg7XSiyl0_Jtf24RQubw3IWp7fc"",""'LC-2 BOM'!C2:AF1000""),AB$1,FALSE)"),"#N/A")</f>
        <v>#N/A</v>
      </c>
      <c r="AE329" t="str">
        <f ca="1">IFERROR(__xludf.DUMMYFUNCTION("VLOOKUP($D716,IMPORTRANGE(""1F5N2lheBqU_ssv2fEg7XSiyl0_Jtf24RQubw3IWp7fc"",""'LC-2 BOM'!C2:AF1000""),AB$1,FALSE)"),"#N/A")</f>
        <v>#N/A</v>
      </c>
      <c r="AF329" t="str">
        <f ca="1">IFERROR(__xludf.DUMMYFUNCTION("VLOOKUP($D716,IMPORTRANGE(""1F5N2lheBqU_ssv2fEg7XSiyl0_Jtf24RQubw3IWp7fc"",""'LC-2 BOM'!C2:AF1000""),AB$1,FALSE)"),"#N/A")</f>
        <v>#N/A</v>
      </c>
      <c r="AG329" t="str">
        <f ca="1">IFERROR(__xludf.DUMMYFUNCTION("VLOOKUP($D716,IMPORTRANGE(""1F5N2lheBqU_ssv2fEg7XSiyl0_Jtf24RQubw3IWp7fc"",""'LC-2 BOM'!C2:AF1000""),AB$1,FALSE)"),"#N/A")</f>
        <v>#N/A</v>
      </c>
      <c r="AH329" t="str">
        <f ca="1">IFERROR(__xludf.DUMMYFUNCTION("VLOOKUP($D716,IMPORTRANGE(""1F5N2lheBqU_ssv2fEg7XSiyl0_Jtf24RQubw3IWp7fc"",""'LC-2 BOM'!C2:AF1000""),AB$1,FALSE)"),"#N/A")</f>
        <v>#N/A</v>
      </c>
      <c r="AI329" t="str">
        <f ca="1">IFERROR(__xludf.DUMMYFUNCTION("VLOOKUP($D716,IMPORTRANGE(""1F5N2lheBqU_ssv2fEg7XSiyl0_Jtf24RQubw3IWp7fc"",""'LC-2 BOM'!C2:AF1000""),AB$1,FALSE)"),"#N/A")</f>
        <v>#N/A</v>
      </c>
      <c r="AJ329" t="str">
        <f ca="1">IFERROR(__xludf.DUMMYFUNCTION("VLOOKUP($D716,IMPORTRANGE(""1F5N2lheBqU_ssv2fEg7XSiyl0_Jtf24RQubw3IWp7fc"",""'LC-2 BOM'!C2:AF1000""),AB$1,FALSE)"),"#N/A")</f>
        <v>#N/A</v>
      </c>
      <c r="AK329" t="str">
        <f ca="1">IFERROR(__xludf.DUMMYFUNCTION("VLOOKUP($D716,IMPORTRANGE(""1F5N2lheBqU_ssv2fEg7XSiyl0_Jtf24RQubw3IWp7fc"",""'LC-2 BOM'!C2:AF1000""),AB$1,FALSE)"),"#N/A")</f>
        <v>#N/A</v>
      </c>
      <c r="AL329" t="str">
        <f ca="1">IFERROR(__xludf.DUMMYFUNCTION("VLOOKUP($D716,IMPORTRANGE(""1F5N2lheBqU_ssv2fEg7XSiyl0_Jtf24RQubw3IWp7fc"",""'LC-2 BOM'!C2:AF1000""),AB$1,FALSE)"),"#N/A")</f>
        <v>#N/A</v>
      </c>
      <c r="AM329" t="str">
        <f ca="1">IFERROR(__xludf.DUMMYFUNCTION("VLOOKUP($D716,IMPORTRANGE(""1F5N2lheBqU_ssv2fEg7XSiyl0_Jtf24RQubw3IWp7fc"",""'LC-2 BOM'!C2:AF1000""),AB$1,FALSE)"),"#N/A")</f>
        <v>#N/A</v>
      </c>
      <c r="AN329" t="str">
        <f ca="1">IFERROR(__xludf.DUMMYFUNCTION("VLOOKUP($D716,IMPORTRANGE(""1F5N2lheBqU_ssv2fEg7XSiyl0_Jtf24RQubw3IWp7fc"",""'LC-2 BOM'!C2:AF1000""),AB$1,FALSE)"),"#N/A")</f>
        <v>#N/A</v>
      </c>
      <c r="AO329" t="str">
        <f ca="1">IFERROR(__xludf.DUMMYFUNCTION("VLOOKUP($D716,IMPORTRANGE(""1F5N2lheBqU_ssv2fEg7XSiyl0_Jtf24RQubw3IWp7fc"",""'LC-2 BOM'!C2:AF1000""),AB$1,FALSE)"),"#N/A")</f>
        <v>#N/A</v>
      </c>
      <c r="AP329" t="str">
        <f ca="1">IFERROR(__xludf.DUMMYFUNCTION("VLOOKUP($D716,IMPORTRANGE(""1F5N2lheBqU_ssv2fEg7XSiyl0_Jtf24RQubw3IWp7fc"",""'LC-2 BOM'!C2:AF1000""),AB$1,FALSE)"),"#N/A")</f>
        <v>#N/A</v>
      </c>
      <c r="AQ329" t="str">
        <f ca="1">IFERROR(__xludf.DUMMYFUNCTION("VLOOKUP($D716,IMPORTRANGE(""1F5N2lheBqU_ssv2fEg7XSiyl0_Jtf24RQubw3IWp7fc"",""'LC-2 BOM'!C2:AF1000""),AB$1,FALSE)"),"#N/A")</f>
        <v>#N/A</v>
      </c>
      <c r="AR329" t="str">
        <f ca="1">IFERROR(__xludf.DUMMYFUNCTION("VLOOKUP($D716,IMPORTRANGE(""1F5N2lheBqU_ssv2fEg7XSiyl0_Jtf24RQubw3IWp7fc"",""'LC-2 BOM'!C2:AF1000""),AB$1,FALSE)"),"#N/A")</f>
        <v>#N/A</v>
      </c>
      <c r="AS329" t="str">
        <f ca="1">IFERROR(__xludf.DUMMYFUNCTION("VLOOKUP($D716,IMPORTRANGE(""1F5N2lheBqU_ssv2fEg7XSiyl0_Jtf24RQubw3IWp7fc"",""'LC-2 BOM'!C2:AF1000""),AB$1,FALSE)"),"#N/A")</f>
        <v>#N/A</v>
      </c>
      <c r="AT329" t="str">
        <f ca="1">IFERROR(__xludf.DUMMYFUNCTION("VLOOKUP($D716,IMPORTRANGE(""1F5N2lheBqU_ssv2fEg7XSiyl0_Jtf24RQubw3IWp7fc"",""'LC-2 BOM'!C2:AF1000""),AB$1,FALSE)"),"#N/A")</f>
        <v>#N/A</v>
      </c>
      <c r="AU329" t="str">
        <f ca="1">IFERROR(__xludf.DUMMYFUNCTION("VLOOKUP($D716,IMPORTRANGE(""1F5N2lheBqU_ssv2fEg7XSiyl0_Jtf24RQubw3IWp7fc"",""'LC-2 BOM'!C2:AF1000""),AB$1,FALSE)"),"#N/A")</f>
        <v>#N/A</v>
      </c>
      <c r="AV329" t="str">
        <f ca="1">IFERROR(__xludf.DUMMYFUNCTION("VLOOKUP($D716,IMPORTRANGE(""1F5N2lheBqU_ssv2fEg7XSiyl0_Jtf24RQubw3IWp7fc"",""'LC-2 BOM'!C2:AF1000""),AB$1,FALSE)"),"#N/A")</f>
        <v>#N/A</v>
      </c>
      <c r="AW329" t="str">
        <f ca="1">IFERROR(__xludf.DUMMYFUNCTION("VLOOKUP($D716,IMPORTRANGE(""1F5N2lheBqU_ssv2fEg7XSiyl0_Jtf24RQubw3IWp7fc"",""'LC-2 BOM'!C2:AF1000""),AB$1,FALSE)"),"#N/A")</f>
        <v>#N/A</v>
      </c>
      <c r="AX329" t="str">
        <f ca="1">IFERROR(__xludf.DUMMYFUNCTION("VLOOKUP($D716,IMPORTRANGE(""1F5N2lheBqU_ssv2fEg7XSiyl0_Jtf24RQubw3IWp7fc"",""'LC-2 BOM'!C2:AF1000""),AB$1,FALSE)"),"#N/A")</f>
        <v>#N/A</v>
      </c>
      <c r="AY329" t="str">
        <f ca="1">IFERROR(__xludf.DUMMYFUNCTION("VLOOKUP($D716,IMPORTRANGE(""1F5N2lheBqU_ssv2fEg7XSiyl0_Jtf24RQubw3IWp7fc"",""'LC-2 BOM'!C2:AF1000""),AB$1,FALSE)"),"#N/A")</f>
        <v>#N/A</v>
      </c>
      <c r="AZ329" t="str">
        <f ca="1">IFERROR(__xludf.DUMMYFUNCTION("VLOOKUP($D716,IMPORTRANGE(""1F5N2lheBqU_ssv2fEg7XSiyl0_Jtf24RQubw3IWp7fc"",""'LC-2 BOM'!C2:AF1000""),AB$1,FALSE)"),"#N/A")</f>
        <v>#N/A</v>
      </c>
      <c r="BA329" t="str">
        <f ca="1">IFERROR(__xludf.DUMMYFUNCTION("VLOOKUP($D716,IMPORTRANGE(""1F5N2lheBqU_ssv2fEg7XSiyl0_Jtf24RQubw3IWp7fc"",""'LC-2 BOM'!C2:AF1000""),AB$1,FALSE)"),"#N/A")</f>
        <v>#N/A</v>
      </c>
    </row>
    <row r="330" spans="1:53" ht="13" x14ac:dyDescent="0.15">
      <c r="A330" t="str">
        <f t="shared" si="31"/>
        <v>WD-AUX-DVL-B-451</v>
      </c>
      <c r="B330">
        <v>451</v>
      </c>
      <c r="C330" t="s">
        <v>798</v>
      </c>
      <c r="D330" t="s">
        <v>799</v>
      </c>
      <c r="E330" t="s">
        <v>782</v>
      </c>
      <c r="F330" t="s">
        <v>800</v>
      </c>
      <c r="G330" t="s">
        <v>65</v>
      </c>
      <c r="H330" t="s">
        <v>66</v>
      </c>
      <c r="I330" t="str">
        <f t="shared" si="28"/>
        <v>C1</v>
      </c>
      <c r="J330" t="str">
        <f>VLOOKUP(I330,'[1]REF - Interface Cards'!$F$2:$G$11,2,FALSE)</f>
        <v>CB1</v>
      </c>
      <c r="K330">
        <f t="shared" si="29"/>
        <v>2</v>
      </c>
      <c r="L330" t="s">
        <v>517</v>
      </c>
      <c r="M330">
        <v>31</v>
      </c>
      <c r="N330">
        <v>25</v>
      </c>
      <c r="O330" t="s">
        <v>211</v>
      </c>
      <c r="R330" t="s">
        <v>69</v>
      </c>
      <c r="S330" t="s">
        <v>60</v>
      </c>
      <c r="V330" t="b">
        <v>0</v>
      </c>
      <c r="W330" t="str">
        <f t="shared" si="30"/>
        <v>DO2:25</v>
      </c>
      <c r="X330" t="str">
        <f ca="1">IFERROR(__xludf.DUMMYFUNCTION("VLOOKUP($D4,IMPORTRANGE(""1F5N2lheBqU_ssv2fEg7XSiyl0_Jtf24RQubw3IWp7fc"",""'LC-2 BOM'!C2:AF1000""),X$1,FALSE)"),"S13.2")</f>
        <v>S13.2</v>
      </c>
      <c r="Y330" t="str">
        <f ca="1">IFERROR(__xludf.DUMMYFUNCTION("VLOOKUP($D48,IMPORTRANGE(""1zGeY54V42y3h6ga3LEauokEcjIAfHuNXKCYKLfLWtMI"",""'LC-2 BOM'!C2:AF900""),Y$1,FALSE)"),"Valve, Butterfly")</f>
        <v>Valve, Butterfly</v>
      </c>
      <c r="Z330" t="str">
        <f ca="1">IFERROR(__xludf.DUMMYFUNCTION("VLOOKUP($D48,IMPORTRANGE(""1zGeY54V42y3h6ga3LEauokEcjIAfHuNXKCYKLfLWtMI"",""'LC-2 BOM'!C2:AF900""),Y$1,FALSE)"),"Valve, Butterfly")</f>
        <v>Valve, Butterfly</v>
      </c>
      <c r="AA330" t="str">
        <f ca="1">IFERROR(__xludf.DUMMYFUNCTION("VLOOKUP($D48,IMPORTRANGE(""1zGeY54V42y3h6ga3LEauokEcjIAfHuNXKCYKLfLWtMI"",""'LC-2 BOM'!C2:AF900""),Y$1,FALSE)"),"Valve, Butterfly")</f>
        <v>Valve, Butterfly</v>
      </c>
      <c r="AB330" t="str">
        <f ca="1">IFERROR(__xludf.DUMMYFUNCTION("VLOOKUP($D48,IMPORTRANGE(""1F5N2lheBqU_ssv2fEg7XSiyl0_Jtf24RQubw3IWp7fc"",""'LC-2 BOM'!C2:AF1000""),AB$1,FALSE)"),"WFF LC-2 Deluge - MP-111")</f>
        <v>WFF LC-2 Deluge - MP-111</v>
      </c>
      <c r="AC330" t="str">
        <f ca="1">IFERROR(__xludf.DUMMYFUNCTION("VLOOKUP($D48,IMPORTRANGE(""1F5N2lheBqU_ssv2fEg7XSiyl0_Jtf24RQubw3IWp7fc"",""'LC-2 BOM'!C2:AF1000""),AB$1,FALSE)"),"WFF LC-2 Deluge - MP-111")</f>
        <v>WFF LC-2 Deluge - MP-111</v>
      </c>
      <c r="AD330" t="str">
        <f ca="1">IFERROR(__xludf.DUMMYFUNCTION("VLOOKUP($D48,IMPORTRANGE(""1F5N2lheBqU_ssv2fEg7XSiyl0_Jtf24RQubw3IWp7fc"",""'LC-2 BOM'!C2:AF1000""),AB$1,FALSE)"),"WFF LC-2 Deluge - MP-111")</f>
        <v>WFF LC-2 Deluge - MP-111</v>
      </c>
      <c r="AE330" t="str">
        <f ca="1">IFERROR(__xludf.DUMMYFUNCTION("VLOOKUP($D48,IMPORTRANGE(""1F5N2lheBqU_ssv2fEg7XSiyl0_Jtf24RQubw3IWp7fc"",""'LC-2 BOM'!C2:AF1000""),AB$1,FALSE)"),"WFF LC-2 Deluge - MP-111")</f>
        <v>WFF LC-2 Deluge - MP-111</v>
      </c>
      <c r="AF330" t="str">
        <f ca="1">IFERROR(__xludf.DUMMYFUNCTION("VLOOKUP($D48,IMPORTRANGE(""1F5N2lheBqU_ssv2fEg7XSiyl0_Jtf24RQubw3IWp7fc"",""'LC-2 BOM'!C2:AF1000""),AB$1,FALSE)"),"WFF LC-2 Deluge - MP-111")</f>
        <v>WFF LC-2 Deluge - MP-111</v>
      </c>
      <c r="AG330" t="str">
        <f ca="1">IFERROR(__xludf.DUMMYFUNCTION("VLOOKUP($D48,IMPORTRANGE(""1F5N2lheBqU_ssv2fEg7XSiyl0_Jtf24RQubw3IWp7fc"",""'LC-2 BOM'!C2:AF1000""),AB$1,FALSE)"),"WFF LC-2 Deluge - MP-111")</f>
        <v>WFF LC-2 Deluge - MP-111</v>
      </c>
      <c r="AH330" t="str">
        <f ca="1">IFERROR(__xludf.DUMMYFUNCTION("VLOOKUP($D48,IMPORTRANGE(""1F5N2lheBqU_ssv2fEg7XSiyl0_Jtf24RQubw3IWp7fc"",""'LC-2 BOM'!C2:AF1000""),AB$1,FALSE)"),"WFF LC-2 Deluge - MP-111")</f>
        <v>WFF LC-2 Deluge - MP-111</v>
      </c>
      <c r="AI330" t="str">
        <f ca="1">IFERROR(__xludf.DUMMYFUNCTION("VLOOKUP($D48,IMPORTRANGE(""1F5N2lheBqU_ssv2fEg7XSiyl0_Jtf24RQubw3IWp7fc"",""'LC-2 BOM'!C2:AF1000""),AB$1,FALSE)"),"WFF LC-2 Deluge - MP-111")</f>
        <v>WFF LC-2 Deluge - MP-111</v>
      </c>
      <c r="AJ330" t="str">
        <f ca="1">IFERROR(__xludf.DUMMYFUNCTION("VLOOKUP($D48,IMPORTRANGE(""1F5N2lheBqU_ssv2fEg7XSiyl0_Jtf24RQubw3IWp7fc"",""'LC-2 BOM'!C2:AF1000""),AB$1,FALSE)"),"WFF LC-2 Deluge - MP-111")</f>
        <v>WFF LC-2 Deluge - MP-111</v>
      </c>
      <c r="AK330" t="str">
        <f ca="1">IFERROR(__xludf.DUMMYFUNCTION("VLOOKUP($D48,IMPORTRANGE(""1F5N2lheBqU_ssv2fEg7XSiyl0_Jtf24RQubw3IWp7fc"",""'LC-2 BOM'!C2:AF1000""),AB$1,FALSE)"),"WFF LC-2 Deluge - MP-111")</f>
        <v>WFF LC-2 Deluge - MP-111</v>
      </c>
      <c r="AL330" t="str">
        <f ca="1">IFERROR(__xludf.DUMMYFUNCTION("VLOOKUP($D48,IMPORTRANGE(""1F5N2lheBqU_ssv2fEg7XSiyl0_Jtf24RQubw3IWp7fc"",""'LC-2 BOM'!C2:AF1000""),AB$1,FALSE)"),"WFF LC-2 Deluge - MP-111")</f>
        <v>WFF LC-2 Deluge - MP-111</v>
      </c>
      <c r="AM330" t="str">
        <f ca="1">IFERROR(__xludf.DUMMYFUNCTION("VLOOKUP($D48,IMPORTRANGE(""1F5N2lheBqU_ssv2fEg7XSiyl0_Jtf24RQubw3IWp7fc"",""'LC-2 BOM'!C2:AF1000""),AB$1,FALSE)"),"WFF LC-2 Deluge - MP-111")</f>
        <v>WFF LC-2 Deluge - MP-111</v>
      </c>
      <c r="AN330" t="str">
        <f ca="1">IFERROR(__xludf.DUMMYFUNCTION("VLOOKUP($D48,IMPORTRANGE(""1F5N2lheBqU_ssv2fEg7XSiyl0_Jtf24RQubw3IWp7fc"",""'LC-2 BOM'!C2:AF1000""),AB$1,FALSE)"),"WFF LC-2 Deluge - MP-111")</f>
        <v>WFF LC-2 Deluge - MP-111</v>
      </c>
      <c r="AO330" t="str">
        <f ca="1">IFERROR(__xludf.DUMMYFUNCTION("VLOOKUP($D48,IMPORTRANGE(""1F5N2lheBqU_ssv2fEg7XSiyl0_Jtf24RQubw3IWp7fc"",""'LC-2 BOM'!C2:AF1000""),AB$1,FALSE)"),"WFF LC-2 Deluge - MP-111")</f>
        <v>WFF LC-2 Deluge - MP-111</v>
      </c>
      <c r="AP330" t="str">
        <f ca="1">IFERROR(__xludf.DUMMYFUNCTION("VLOOKUP($D48,IMPORTRANGE(""1F5N2lheBqU_ssv2fEg7XSiyl0_Jtf24RQubw3IWp7fc"",""'LC-2 BOM'!C2:AF1000""),AB$1,FALSE)"),"WFF LC-2 Deluge - MP-111")</f>
        <v>WFF LC-2 Deluge - MP-111</v>
      </c>
      <c r="AQ330" t="str">
        <f ca="1">IFERROR(__xludf.DUMMYFUNCTION("VLOOKUP($D48,IMPORTRANGE(""1F5N2lheBqU_ssv2fEg7XSiyl0_Jtf24RQubw3IWp7fc"",""'LC-2 BOM'!C2:AF1000""),AB$1,FALSE)"),"WFF LC-2 Deluge - MP-111")</f>
        <v>WFF LC-2 Deluge - MP-111</v>
      </c>
      <c r="AR330" t="str">
        <f ca="1">IFERROR(__xludf.DUMMYFUNCTION("VLOOKUP($D48,IMPORTRANGE(""1F5N2lheBqU_ssv2fEg7XSiyl0_Jtf24RQubw3IWp7fc"",""'LC-2 BOM'!C2:AF1000""),AB$1,FALSE)"),"WFF LC-2 Deluge - MP-111")</f>
        <v>WFF LC-2 Deluge - MP-111</v>
      </c>
      <c r="AS330" t="str">
        <f ca="1">IFERROR(__xludf.DUMMYFUNCTION("VLOOKUP($D48,IMPORTRANGE(""1F5N2lheBqU_ssv2fEg7XSiyl0_Jtf24RQubw3IWp7fc"",""'LC-2 BOM'!C2:AF1000""),AB$1,FALSE)"),"WFF LC-2 Deluge - MP-111")</f>
        <v>WFF LC-2 Deluge - MP-111</v>
      </c>
      <c r="AT330" t="str">
        <f ca="1">IFERROR(__xludf.DUMMYFUNCTION("VLOOKUP($D48,IMPORTRANGE(""1F5N2lheBqU_ssv2fEg7XSiyl0_Jtf24RQubw3IWp7fc"",""'LC-2 BOM'!C2:AF1000""),AB$1,FALSE)"),"WFF LC-2 Deluge - MP-111")</f>
        <v>WFF LC-2 Deluge - MP-111</v>
      </c>
      <c r="AU330" t="str">
        <f ca="1">IFERROR(__xludf.DUMMYFUNCTION("VLOOKUP($D48,IMPORTRANGE(""1F5N2lheBqU_ssv2fEg7XSiyl0_Jtf24RQubw3IWp7fc"",""'LC-2 BOM'!C2:AF1000""),AB$1,FALSE)"),"WFF LC-2 Deluge - MP-111")</f>
        <v>WFF LC-2 Deluge - MP-111</v>
      </c>
      <c r="AV330" t="str">
        <f ca="1">IFERROR(__xludf.DUMMYFUNCTION("VLOOKUP($D48,IMPORTRANGE(""1F5N2lheBqU_ssv2fEg7XSiyl0_Jtf24RQubw3IWp7fc"",""'LC-2 BOM'!C2:AF1000""),AB$1,FALSE)"),"WFF LC-2 Deluge - MP-111")</f>
        <v>WFF LC-2 Deluge - MP-111</v>
      </c>
      <c r="AW330" t="str">
        <f ca="1">IFERROR(__xludf.DUMMYFUNCTION("VLOOKUP($D48,IMPORTRANGE(""1F5N2lheBqU_ssv2fEg7XSiyl0_Jtf24RQubw3IWp7fc"",""'LC-2 BOM'!C2:AF1000""),AB$1,FALSE)"),"WFF LC-2 Deluge - MP-111")</f>
        <v>WFF LC-2 Deluge - MP-111</v>
      </c>
      <c r="AX330" t="str">
        <f ca="1">IFERROR(__xludf.DUMMYFUNCTION("VLOOKUP($D48,IMPORTRANGE(""1F5N2lheBqU_ssv2fEg7XSiyl0_Jtf24RQubw3IWp7fc"",""'LC-2 BOM'!C2:AF1000""),AB$1,FALSE)"),"WFF LC-2 Deluge - MP-111")</f>
        <v>WFF LC-2 Deluge - MP-111</v>
      </c>
      <c r="AY330" t="str">
        <f ca="1">IFERROR(__xludf.DUMMYFUNCTION("VLOOKUP($D48,IMPORTRANGE(""1F5N2lheBqU_ssv2fEg7XSiyl0_Jtf24RQubw3IWp7fc"",""'LC-2 BOM'!C2:AF1000""),AB$1,FALSE)"),"WFF LC-2 Deluge - MP-111")</f>
        <v>WFF LC-2 Deluge - MP-111</v>
      </c>
      <c r="AZ330" t="str">
        <f ca="1">IFERROR(__xludf.DUMMYFUNCTION("VLOOKUP($D48,IMPORTRANGE(""1F5N2lheBqU_ssv2fEg7XSiyl0_Jtf24RQubw3IWp7fc"",""'LC-2 BOM'!C2:AF1000""),AB$1,FALSE)"),"WFF LC-2 Deluge - MP-111")</f>
        <v>WFF LC-2 Deluge - MP-111</v>
      </c>
      <c r="BA330" t="str">
        <f ca="1">IFERROR(__xludf.DUMMYFUNCTION("VLOOKUP($D48,IMPORTRANGE(""1F5N2lheBqU_ssv2fEg7XSiyl0_Jtf24RQubw3IWp7fc"",""'LC-2 BOM'!C2:AF1000""),AB$1,FALSE)"),"WFF LC-2 Deluge - MP-111")</f>
        <v>WFF LC-2 Deluge - MP-111</v>
      </c>
    </row>
    <row r="331" spans="1:53" ht="13" x14ac:dyDescent="0.15">
      <c r="A331" t="str">
        <f t="shared" si="31"/>
        <v>WD-AUX-PXS-PxO-536</v>
      </c>
      <c r="B331">
        <v>536</v>
      </c>
      <c r="C331" t="s">
        <v>801</v>
      </c>
      <c r="D331" t="s">
        <v>802</v>
      </c>
      <c r="E331" t="s">
        <v>782</v>
      </c>
      <c r="F331" t="s">
        <v>800</v>
      </c>
      <c r="G331" t="s">
        <v>416</v>
      </c>
      <c r="H331" t="s">
        <v>53</v>
      </c>
      <c r="I331" t="str">
        <f t="shared" si="28"/>
        <v>N2</v>
      </c>
      <c r="J331" t="str">
        <f>VLOOKUP(I331,'[1]REF - Interface Cards'!$F$2:$G$11,2,FALSE)</f>
        <v>CB3</v>
      </c>
      <c r="K331">
        <f t="shared" si="29"/>
        <v>6</v>
      </c>
      <c r="L331" t="s">
        <v>571</v>
      </c>
      <c r="M331">
        <v>3</v>
      </c>
      <c r="N331" t="s">
        <v>72</v>
      </c>
      <c r="O331" t="s">
        <v>211</v>
      </c>
      <c r="P331" t="s">
        <v>277</v>
      </c>
      <c r="Q331" t="s">
        <v>302</v>
      </c>
      <c r="R331" t="s">
        <v>59</v>
      </c>
      <c r="S331" t="s">
        <v>60</v>
      </c>
      <c r="V331" t="b">
        <v>0</v>
      </c>
      <c r="W331" t="str">
        <f t="shared" si="30"/>
        <v>DI10:02</v>
      </c>
      <c r="X331" t="str">
        <f ca="1">IFERROR(__xludf.DUMMYFUNCTION("VLOOKUP($D475,IMPORTRANGE(""1F5N2lheBqU_ssv2fEg7XSiyl0_Jtf24RQubw3IWp7fc"",""'LC-2 BOM'!C2:AF1000""),X$1,FALSE)"),"04C706")</f>
        <v>04C706</v>
      </c>
      <c r="Y331" t="str">
        <f ca="1">IFERROR(__xludf.DUMMYFUNCTION("VLOOKUP($D484,IMPORTRANGE(""1F5N2lheBqU_ssv2fEg7XSiyl0_Jtf24RQubw3IWp7fc"",""'LC-2 BOM'!C2:AF900""),Y$1,FALSE)"),"Controller")</f>
        <v>Controller</v>
      </c>
      <c r="Z331" t="str">
        <f ca="1">IFERROR(__xludf.DUMMYFUNCTION("VLOOKUP($D484,IMPORTRANGE(""1F5N2lheBqU_ssv2fEg7XSiyl0_Jtf24RQubw3IWp7fc"",""'LC-2 BOM'!C2:AF900""),Y$1,FALSE)"),"Controller")</f>
        <v>Controller</v>
      </c>
      <c r="AA331" t="str">
        <f ca="1">IFERROR(__xludf.DUMMYFUNCTION("VLOOKUP($D484,IMPORTRANGE(""1F5N2lheBqU_ssv2fEg7XSiyl0_Jtf24RQubw3IWp7fc"",""'LC-2 BOM'!C2:AF900""),Y$1,FALSE)"),"Controller")</f>
        <v>Controller</v>
      </c>
      <c r="AB331" t="str">
        <f ca="1">IFERROR(__xludf.DUMMYFUNCTION("VLOOKUP($D484,IMPORTRANGE(""1F5N2lheBqU_ssv2fEg7XSiyl0_Jtf24RQubw3IWp7fc"",""'LC-2 BOM'!C2:AF1000""),AB$1,FALSE)"),"WFF LC-2 Deluge - MP-111")</f>
        <v>WFF LC-2 Deluge - MP-111</v>
      </c>
      <c r="AC331" t="str">
        <f ca="1">IFERROR(__xludf.DUMMYFUNCTION("VLOOKUP($D484,IMPORTRANGE(""1F5N2lheBqU_ssv2fEg7XSiyl0_Jtf24RQubw3IWp7fc"",""'LC-2 BOM'!C2:AF1000""),AB$1,FALSE)"),"WFF LC-2 Deluge - MP-111")</f>
        <v>WFF LC-2 Deluge - MP-111</v>
      </c>
      <c r="AD331" t="str">
        <f ca="1">IFERROR(__xludf.DUMMYFUNCTION("VLOOKUP($D484,IMPORTRANGE(""1F5N2lheBqU_ssv2fEg7XSiyl0_Jtf24RQubw3IWp7fc"",""'LC-2 BOM'!C2:AF1000""),AB$1,FALSE)"),"WFF LC-2 Deluge - MP-111")</f>
        <v>WFF LC-2 Deluge - MP-111</v>
      </c>
      <c r="AE331" t="str">
        <f ca="1">IFERROR(__xludf.DUMMYFUNCTION("VLOOKUP($D484,IMPORTRANGE(""1F5N2lheBqU_ssv2fEg7XSiyl0_Jtf24RQubw3IWp7fc"",""'LC-2 BOM'!C2:AF1000""),AB$1,FALSE)"),"WFF LC-2 Deluge - MP-111")</f>
        <v>WFF LC-2 Deluge - MP-111</v>
      </c>
      <c r="AF331" t="str">
        <f ca="1">IFERROR(__xludf.DUMMYFUNCTION("VLOOKUP($D484,IMPORTRANGE(""1F5N2lheBqU_ssv2fEg7XSiyl0_Jtf24RQubw3IWp7fc"",""'LC-2 BOM'!C2:AF1000""),AB$1,FALSE)"),"WFF LC-2 Deluge - MP-111")</f>
        <v>WFF LC-2 Deluge - MP-111</v>
      </c>
      <c r="AG331" t="str">
        <f ca="1">IFERROR(__xludf.DUMMYFUNCTION("VLOOKUP($D484,IMPORTRANGE(""1F5N2lheBqU_ssv2fEg7XSiyl0_Jtf24RQubw3IWp7fc"",""'LC-2 BOM'!C2:AF1000""),AB$1,FALSE)"),"WFF LC-2 Deluge - MP-111")</f>
        <v>WFF LC-2 Deluge - MP-111</v>
      </c>
      <c r="AH331" t="str">
        <f ca="1">IFERROR(__xludf.DUMMYFUNCTION("VLOOKUP($D484,IMPORTRANGE(""1F5N2lheBqU_ssv2fEg7XSiyl0_Jtf24RQubw3IWp7fc"",""'LC-2 BOM'!C2:AF1000""),AB$1,FALSE)"),"WFF LC-2 Deluge - MP-111")</f>
        <v>WFF LC-2 Deluge - MP-111</v>
      </c>
      <c r="AI331" t="str">
        <f ca="1">IFERROR(__xludf.DUMMYFUNCTION("VLOOKUP($D484,IMPORTRANGE(""1F5N2lheBqU_ssv2fEg7XSiyl0_Jtf24RQubw3IWp7fc"",""'LC-2 BOM'!C2:AF1000""),AB$1,FALSE)"),"WFF LC-2 Deluge - MP-111")</f>
        <v>WFF LC-2 Deluge - MP-111</v>
      </c>
      <c r="AJ331" t="str">
        <f ca="1">IFERROR(__xludf.DUMMYFUNCTION("VLOOKUP($D484,IMPORTRANGE(""1F5N2lheBqU_ssv2fEg7XSiyl0_Jtf24RQubw3IWp7fc"",""'LC-2 BOM'!C2:AF1000""),AB$1,FALSE)"),"WFF LC-2 Deluge - MP-111")</f>
        <v>WFF LC-2 Deluge - MP-111</v>
      </c>
      <c r="AK331" t="str">
        <f ca="1">IFERROR(__xludf.DUMMYFUNCTION("VLOOKUP($D484,IMPORTRANGE(""1F5N2lheBqU_ssv2fEg7XSiyl0_Jtf24RQubw3IWp7fc"",""'LC-2 BOM'!C2:AF1000""),AB$1,FALSE)"),"WFF LC-2 Deluge - MP-111")</f>
        <v>WFF LC-2 Deluge - MP-111</v>
      </c>
      <c r="AL331" t="str">
        <f ca="1">IFERROR(__xludf.DUMMYFUNCTION("VLOOKUP($D484,IMPORTRANGE(""1F5N2lheBqU_ssv2fEg7XSiyl0_Jtf24RQubw3IWp7fc"",""'LC-2 BOM'!C2:AF1000""),AB$1,FALSE)"),"WFF LC-2 Deluge - MP-111")</f>
        <v>WFF LC-2 Deluge - MP-111</v>
      </c>
      <c r="AM331" t="str">
        <f ca="1">IFERROR(__xludf.DUMMYFUNCTION("VLOOKUP($D484,IMPORTRANGE(""1F5N2lheBqU_ssv2fEg7XSiyl0_Jtf24RQubw3IWp7fc"",""'LC-2 BOM'!C2:AF1000""),AB$1,FALSE)"),"WFF LC-2 Deluge - MP-111")</f>
        <v>WFF LC-2 Deluge - MP-111</v>
      </c>
      <c r="AN331" t="str">
        <f ca="1">IFERROR(__xludf.DUMMYFUNCTION("VLOOKUP($D484,IMPORTRANGE(""1F5N2lheBqU_ssv2fEg7XSiyl0_Jtf24RQubw3IWp7fc"",""'LC-2 BOM'!C2:AF1000""),AB$1,FALSE)"),"WFF LC-2 Deluge - MP-111")</f>
        <v>WFF LC-2 Deluge - MP-111</v>
      </c>
      <c r="AO331" t="str">
        <f ca="1">IFERROR(__xludf.DUMMYFUNCTION("VLOOKUP($D484,IMPORTRANGE(""1F5N2lheBqU_ssv2fEg7XSiyl0_Jtf24RQubw3IWp7fc"",""'LC-2 BOM'!C2:AF1000""),AB$1,FALSE)"),"WFF LC-2 Deluge - MP-111")</f>
        <v>WFF LC-2 Deluge - MP-111</v>
      </c>
      <c r="AP331" t="str">
        <f ca="1">IFERROR(__xludf.DUMMYFUNCTION("VLOOKUP($D484,IMPORTRANGE(""1F5N2lheBqU_ssv2fEg7XSiyl0_Jtf24RQubw3IWp7fc"",""'LC-2 BOM'!C2:AF1000""),AB$1,FALSE)"),"WFF LC-2 Deluge - MP-111")</f>
        <v>WFF LC-2 Deluge - MP-111</v>
      </c>
      <c r="AQ331" t="str">
        <f ca="1">IFERROR(__xludf.DUMMYFUNCTION("VLOOKUP($D484,IMPORTRANGE(""1F5N2lheBqU_ssv2fEg7XSiyl0_Jtf24RQubw3IWp7fc"",""'LC-2 BOM'!C2:AF1000""),AB$1,FALSE)"),"WFF LC-2 Deluge - MP-111")</f>
        <v>WFF LC-2 Deluge - MP-111</v>
      </c>
      <c r="AR331" t="str">
        <f ca="1">IFERROR(__xludf.DUMMYFUNCTION("VLOOKUP($D484,IMPORTRANGE(""1F5N2lheBqU_ssv2fEg7XSiyl0_Jtf24RQubw3IWp7fc"",""'LC-2 BOM'!C2:AF1000""),AB$1,FALSE)"),"WFF LC-2 Deluge - MP-111")</f>
        <v>WFF LC-2 Deluge - MP-111</v>
      </c>
      <c r="AS331" t="str">
        <f ca="1">IFERROR(__xludf.DUMMYFUNCTION("VLOOKUP($D484,IMPORTRANGE(""1F5N2lheBqU_ssv2fEg7XSiyl0_Jtf24RQubw3IWp7fc"",""'LC-2 BOM'!C2:AF1000""),AB$1,FALSE)"),"WFF LC-2 Deluge - MP-111")</f>
        <v>WFF LC-2 Deluge - MP-111</v>
      </c>
      <c r="AT331" t="str">
        <f ca="1">IFERROR(__xludf.DUMMYFUNCTION("VLOOKUP($D484,IMPORTRANGE(""1F5N2lheBqU_ssv2fEg7XSiyl0_Jtf24RQubw3IWp7fc"",""'LC-2 BOM'!C2:AF1000""),AB$1,FALSE)"),"WFF LC-2 Deluge - MP-111")</f>
        <v>WFF LC-2 Deluge - MP-111</v>
      </c>
      <c r="AU331" t="str">
        <f ca="1">IFERROR(__xludf.DUMMYFUNCTION("VLOOKUP($D484,IMPORTRANGE(""1F5N2lheBqU_ssv2fEg7XSiyl0_Jtf24RQubw3IWp7fc"",""'LC-2 BOM'!C2:AF1000""),AB$1,FALSE)"),"WFF LC-2 Deluge - MP-111")</f>
        <v>WFF LC-2 Deluge - MP-111</v>
      </c>
      <c r="AV331" t="str">
        <f ca="1">IFERROR(__xludf.DUMMYFUNCTION("VLOOKUP($D484,IMPORTRANGE(""1F5N2lheBqU_ssv2fEg7XSiyl0_Jtf24RQubw3IWp7fc"",""'LC-2 BOM'!C2:AF1000""),AB$1,FALSE)"),"WFF LC-2 Deluge - MP-111")</f>
        <v>WFF LC-2 Deluge - MP-111</v>
      </c>
      <c r="AW331" t="str">
        <f ca="1">IFERROR(__xludf.DUMMYFUNCTION("VLOOKUP($D484,IMPORTRANGE(""1F5N2lheBqU_ssv2fEg7XSiyl0_Jtf24RQubw3IWp7fc"",""'LC-2 BOM'!C2:AF1000""),AB$1,FALSE)"),"WFF LC-2 Deluge - MP-111")</f>
        <v>WFF LC-2 Deluge - MP-111</v>
      </c>
      <c r="AX331" t="str">
        <f ca="1">IFERROR(__xludf.DUMMYFUNCTION("VLOOKUP($D484,IMPORTRANGE(""1F5N2lheBqU_ssv2fEg7XSiyl0_Jtf24RQubw3IWp7fc"",""'LC-2 BOM'!C2:AF1000""),AB$1,FALSE)"),"WFF LC-2 Deluge - MP-111")</f>
        <v>WFF LC-2 Deluge - MP-111</v>
      </c>
      <c r="AY331" t="str">
        <f ca="1">IFERROR(__xludf.DUMMYFUNCTION("VLOOKUP($D484,IMPORTRANGE(""1F5N2lheBqU_ssv2fEg7XSiyl0_Jtf24RQubw3IWp7fc"",""'LC-2 BOM'!C2:AF1000""),AB$1,FALSE)"),"WFF LC-2 Deluge - MP-111")</f>
        <v>WFF LC-2 Deluge - MP-111</v>
      </c>
      <c r="AZ331" t="str">
        <f ca="1">IFERROR(__xludf.DUMMYFUNCTION("VLOOKUP($D484,IMPORTRANGE(""1F5N2lheBqU_ssv2fEg7XSiyl0_Jtf24RQubw3IWp7fc"",""'LC-2 BOM'!C2:AF1000""),AB$1,FALSE)"),"WFF LC-2 Deluge - MP-111")</f>
        <v>WFF LC-2 Deluge - MP-111</v>
      </c>
      <c r="BA331" t="str">
        <f ca="1">IFERROR(__xludf.DUMMYFUNCTION("VLOOKUP($D484,IMPORTRANGE(""1F5N2lheBqU_ssv2fEg7XSiyl0_Jtf24RQubw3IWp7fc"",""'LC-2 BOM'!C2:AF1000""),AB$1,FALSE)"),"WFF LC-2 Deluge - MP-111")</f>
        <v>WFF LC-2 Deluge - MP-111</v>
      </c>
    </row>
    <row r="332" spans="1:53" ht="13" x14ac:dyDescent="0.15">
      <c r="A332" t="str">
        <f t="shared" si="31"/>
        <v>WD-AUX-PXS-PxC-537</v>
      </c>
      <c r="B332">
        <v>537</v>
      </c>
      <c r="C332" t="s">
        <v>803</v>
      </c>
      <c r="D332" t="s">
        <v>802</v>
      </c>
      <c r="E332" t="s">
        <v>782</v>
      </c>
      <c r="F332" t="s">
        <v>800</v>
      </c>
      <c r="G332" t="s">
        <v>416</v>
      </c>
      <c r="H332" t="s">
        <v>53</v>
      </c>
      <c r="I332" t="str">
        <f t="shared" si="28"/>
        <v>N2</v>
      </c>
      <c r="J332" t="str">
        <f>VLOOKUP(I332,'[1]REF - Interface Cards'!$F$2:$G$11,2,FALSE)</f>
        <v>CB3</v>
      </c>
      <c r="K332">
        <f t="shared" si="29"/>
        <v>6</v>
      </c>
      <c r="L332" t="s">
        <v>571</v>
      </c>
      <c r="M332">
        <v>4</v>
      </c>
      <c r="N332" t="s">
        <v>77</v>
      </c>
      <c r="O332" t="s">
        <v>211</v>
      </c>
      <c r="P332" t="s">
        <v>277</v>
      </c>
      <c r="Q332" t="s">
        <v>302</v>
      </c>
      <c r="R332" t="s">
        <v>63</v>
      </c>
      <c r="S332" t="s">
        <v>60</v>
      </c>
      <c r="V332" t="b">
        <v>0</v>
      </c>
      <c r="W332" t="str">
        <f t="shared" si="30"/>
        <v>DI10:03</v>
      </c>
      <c r="X332" t="str">
        <f ca="1">IFERROR(__xludf.DUMMYFUNCTION("VLOOKUP($D475,IMPORTRANGE(""1F5N2lheBqU_ssv2fEg7XSiyl0_Jtf24RQubw3IWp7fc"",""'LC-2 BOM'!C2:AF1000""),X$1,FALSE)"),"04C706")</f>
        <v>04C706</v>
      </c>
      <c r="Y332" t="str">
        <f ca="1">IFERROR(__xludf.DUMMYFUNCTION("VLOOKUP($D485,IMPORTRANGE(""1zGeY54V42y3h6ga3LEauokEcjIAfHuNXKCYKLfLWtMI"",""'LC-2 BOM'!C2:AF900""),Y$1,FALSE)"),"Controller")</f>
        <v>Controller</v>
      </c>
      <c r="Z332" t="str">
        <f ca="1">IFERROR(__xludf.DUMMYFUNCTION("VLOOKUP($D485,IMPORTRANGE(""1zGeY54V42y3h6ga3LEauokEcjIAfHuNXKCYKLfLWtMI"",""'LC-2 BOM'!C2:AF900""),Y$1,FALSE)"),"Controller")</f>
        <v>Controller</v>
      </c>
      <c r="AA332" t="str">
        <f ca="1">IFERROR(__xludf.DUMMYFUNCTION("VLOOKUP($D485,IMPORTRANGE(""1zGeY54V42y3h6ga3LEauokEcjIAfHuNXKCYKLfLWtMI"",""'LC-2 BOM'!C2:AF900""),Y$1,FALSE)"),"Controller")</f>
        <v>Controller</v>
      </c>
      <c r="AB332" t="str">
        <f ca="1">IFERROR(__xludf.DUMMYFUNCTION("VLOOKUP($D485,IMPORTRANGE(""1F5N2lheBqU_ssv2fEg7XSiyl0_Jtf24RQubw3IWp7fc"",""'LC-2 BOM'!C2:AF1000""),AB$1,FALSE)"),"WFF LC-2 Deluge - MP-111")</f>
        <v>WFF LC-2 Deluge - MP-111</v>
      </c>
      <c r="AC332" t="str">
        <f ca="1">IFERROR(__xludf.DUMMYFUNCTION("VLOOKUP($D485,IMPORTRANGE(""1F5N2lheBqU_ssv2fEg7XSiyl0_Jtf24RQubw3IWp7fc"",""'LC-2 BOM'!C2:AF1000""),AB$1,FALSE)"),"WFF LC-2 Deluge - MP-111")</f>
        <v>WFF LC-2 Deluge - MP-111</v>
      </c>
      <c r="AD332" t="str">
        <f ca="1">IFERROR(__xludf.DUMMYFUNCTION("VLOOKUP($D485,IMPORTRANGE(""1F5N2lheBqU_ssv2fEg7XSiyl0_Jtf24RQubw3IWp7fc"",""'LC-2 BOM'!C2:AF1000""),AB$1,FALSE)"),"WFF LC-2 Deluge - MP-111")</f>
        <v>WFF LC-2 Deluge - MP-111</v>
      </c>
      <c r="AE332" t="str">
        <f ca="1">IFERROR(__xludf.DUMMYFUNCTION("VLOOKUP($D485,IMPORTRANGE(""1F5N2lheBqU_ssv2fEg7XSiyl0_Jtf24RQubw3IWp7fc"",""'LC-2 BOM'!C2:AF1000""),AB$1,FALSE)"),"WFF LC-2 Deluge - MP-111")</f>
        <v>WFF LC-2 Deluge - MP-111</v>
      </c>
      <c r="AF332" t="str">
        <f ca="1">IFERROR(__xludf.DUMMYFUNCTION("VLOOKUP($D485,IMPORTRANGE(""1F5N2lheBqU_ssv2fEg7XSiyl0_Jtf24RQubw3IWp7fc"",""'LC-2 BOM'!C2:AF1000""),AB$1,FALSE)"),"WFF LC-2 Deluge - MP-111")</f>
        <v>WFF LC-2 Deluge - MP-111</v>
      </c>
      <c r="AG332" t="str">
        <f ca="1">IFERROR(__xludf.DUMMYFUNCTION("VLOOKUP($D485,IMPORTRANGE(""1F5N2lheBqU_ssv2fEg7XSiyl0_Jtf24RQubw3IWp7fc"",""'LC-2 BOM'!C2:AF1000""),AB$1,FALSE)"),"WFF LC-2 Deluge - MP-111")</f>
        <v>WFF LC-2 Deluge - MP-111</v>
      </c>
      <c r="AH332" t="str">
        <f ca="1">IFERROR(__xludf.DUMMYFUNCTION("VLOOKUP($D485,IMPORTRANGE(""1F5N2lheBqU_ssv2fEg7XSiyl0_Jtf24RQubw3IWp7fc"",""'LC-2 BOM'!C2:AF1000""),AB$1,FALSE)"),"WFF LC-2 Deluge - MP-111")</f>
        <v>WFF LC-2 Deluge - MP-111</v>
      </c>
      <c r="AI332" t="str">
        <f ca="1">IFERROR(__xludf.DUMMYFUNCTION("VLOOKUP($D485,IMPORTRANGE(""1F5N2lheBqU_ssv2fEg7XSiyl0_Jtf24RQubw3IWp7fc"",""'LC-2 BOM'!C2:AF1000""),AB$1,FALSE)"),"WFF LC-2 Deluge - MP-111")</f>
        <v>WFF LC-2 Deluge - MP-111</v>
      </c>
      <c r="AJ332" t="str">
        <f ca="1">IFERROR(__xludf.DUMMYFUNCTION("VLOOKUP($D485,IMPORTRANGE(""1F5N2lheBqU_ssv2fEg7XSiyl0_Jtf24RQubw3IWp7fc"",""'LC-2 BOM'!C2:AF1000""),AB$1,FALSE)"),"WFF LC-2 Deluge - MP-111")</f>
        <v>WFF LC-2 Deluge - MP-111</v>
      </c>
      <c r="AK332" t="str">
        <f ca="1">IFERROR(__xludf.DUMMYFUNCTION("VLOOKUP($D485,IMPORTRANGE(""1F5N2lheBqU_ssv2fEg7XSiyl0_Jtf24RQubw3IWp7fc"",""'LC-2 BOM'!C2:AF1000""),AB$1,FALSE)"),"WFF LC-2 Deluge - MP-111")</f>
        <v>WFF LC-2 Deluge - MP-111</v>
      </c>
      <c r="AL332" t="str">
        <f ca="1">IFERROR(__xludf.DUMMYFUNCTION("VLOOKUP($D485,IMPORTRANGE(""1F5N2lheBqU_ssv2fEg7XSiyl0_Jtf24RQubw3IWp7fc"",""'LC-2 BOM'!C2:AF1000""),AB$1,FALSE)"),"WFF LC-2 Deluge - MP-111")</f>
        <v>WFF LC-2 Deluge - MP-111</v>
      </c>
      <c r="AM332" t="str">
        <f ca="1">IFERROR(__xludf.DUMMYFUNCTION("VLOOKUP($D485,IMPORTRANGE(""1F5N2lheBqU_ssv2fEg7XSiyl0_Jtf24RQubw3IWp7fc"",""'LC-2 BOM'!C2:AF1000""),AB$1,FALSE)"),"WFF LC-2 Deluge - MP-111")</f>
        <v>WFF LC-2 Deluge - MP-111</v>
      </c>
      <c r="AN332" t="str">
        <f ca="1">IFERROR(__xludf.DUMMYFUNCTION("VLOOKUP($D485,IMPORTRANGE(""1F5N2lheBqU_ssv2fEg7XSiyl0_Jtf24RQubw3IWp7fc"",""'LC-2 BOM'!C2:AF1000""),AB$1,FALSE)"),"WFF LC-2 Deluge - MP-111")</f>
        <v>WFF LC-2 Deluge - MP-111</v>
      </c>
      <c r="AO332" t="str">
        <f ca="1">IFERROR(__xludf.DUMMYFUNCTION("VLOOKUP($D485,IMPORTRANGE(""1F5N2lheBqU_ssv2fEg7XSiyl0_Jtf24RQubw3IWp7fc"",""'LC-2 BOM'!C2:AF1000""),AB$1,FALSE)"),"WFF LC-2 Deluge - MP-111")</f>
        <v>WFF LC-2 Deluge - MP-111</v>
      </c>
      <c r="AP332" t="str">
        <f ca="1">IFERROR(__xludf.DUMMYFUNCTION("VLOOKUP($D485,IMPORTRANGE(""1F5N2lheBqU_ssv2fEg7XSiyl0_Jtf24RQubw3IWp7fc"",""'LC-2 BOM'!C2:AF1000""),AB$1,FALSE)"),"WFF LC-2 Deluge - MP-111")</f>
        <v>WFF LC-2 Deluge - MP-111</v>
      </c>
      <c r="AQ332" t="str">
        <f ca="1">IFERROR(__xludf.DUMMYFUNCTION("VLOOKUP($D485,IMPORTRANGE(""1F5N2lheBqU_ssv2fEg7XSiyl0_Jtf24RQubw3IWp7fc"",""'LC-2 BOM'!C2:AF1000""),AB$1,FALSE)"),"WFF LC-2 Deluge - MP-111")</f>
        <v>WFF LC-2 Deluge - MP-111</v>
      </c>
      <c r="AR332" t="str">
        <f ca="1">IFERROR(__xludf.DUMMYFUNCTION("VLOOKUP($D485,IMPORTRANGE(""1F5N2lheBqU_ssv2fEg7XSiyl0_Jtf24RQubw3IWp7fc"",""'LC-2 BOM'!C2:AF1000""),AB$1,FALSE)"),"WFF LC-2 Deluge - MP-111")</f>
        <v>WFF LC-2 Deluge - MP-111</v>
      </c>
      <c r="AS332" t="str">
        <f ca="1">IFERROR(__xludf.DUMMYFUNCTION("VLOOKUP($D485,IMPORTRANGE(""1F5N2lheBqU_ssv2fEg7XSiyl0_Jtf24RQubw3IWp7fc"",""'LC-2 BOM'!C2:AF1000""),AB$1,FALSE)"),"WFF LC-2 Deluge - MP-111")</f>
        <v>WFF LC-2 Deluge - MP-111</v>
      </c>
      <c r="AT332" t="str">
        <f ca="1">IFERROR(__xludf.DUMMYFUNCTION("VLOOKUP($D485,IMPORTRANGE(""1F5N2lheBqU_ssv2fEg7XSiyl0_Jtf24RQubw3IWp7fc"",""'LC-2 BOM'!C2:AF1000""),AB$1,FALSE)"),"WFF LC-2 Deluge - MP-111")</f>
        <v>WFF LC-2 Deluge - MP-111</v>
      </c>
      <c r="AU332" t="str">
        <f ca="1">IFERROR(__xludf.DUMMYFUNCTION("VLOOKUP($D485,IMPORTRANGE(""1F5N2lheBqU_ssv2fEg7XSiyl0_Jtf24RQubw3IWp7fc"",""'LC-2 BOM'!C2:AF1000""),AB$1,FALSE)"),"WFF LC-2 Deluge - MP-111")</f>
        <v>WFF LC-2 Deluge - MP-111</v>
      </c>
      <c r="AV332" t="str">
        <f ca="1">IFERROR(__xludf.DUMMYFUNCTION("VLOOKUP($D485,IMPORTRANGE(""1F5N2lheBqU_ssv2fEg7XSiyl0_Jtf24RQubw3IWp7fc"",""'LC-2 BOM'!C2:AF1000""),AB$1,FALSE)"),"WFF LC-2 Deluge - MP-111")</f>
        <v>WFF LC-2 Deluge - MP-111</v>
      </c>
      <c r="AW332" t="str">
        <f ca="1">IFERROR(__xludf.DUMMYFUNCTION("VLOOKUP($D485,IMPORTRANGE(""1F5N2lheBqU_ssv2fEg7XSiyl0_Jtf24RQubw3IWp7fc"",""'LC-2 BOM'!C2:AF1000""),AB$1,FALSE)"),"WFF LC-2 Deluge - MP-111")</f>
        <v>WFF LC-2 Deluge - MP-111</v>
      </c>
      <c r="AX332" t="str">
        <f ca="1">IFERROR(__xludf.DUMMYFUNCTION("VLOOKUP($D485,IMPORTRANGE(""1F5N2lheBqU_ssv2fEg7XSiyl0_Jtf24RQubw3IWp7fc"",""'LC-2 BOM'!C2:AF1000""),AB$1,FALSE)"),"WFF LC-2 Deluge - MP-111")</f>
        <v>WFF LC-2 Deluge - MP-111</v>
      </c>
      <c r="AY332" t="str">
        <f ca="1">IFERROR(__xludf.DUMMYFUNCTION("VLOOKUP($D485,IMPORTRANGE(""1F5N2lheBqU_ssv2fEg7XSiyl0_Jtf24RQubw3IWp7fc"",""'LC-2 BOM'!C2:AF1000""),AB$1,FALSE)"),"WFF LC-2 Deluge - MP-111")</f>
        <v>WFF LC-2 Deluge - MP-111</v>
      </c>
      <c r="AZ332" t="str">
        <f ca="1">IFERROR(__xludf.DUMMYFUNCTION("VLOOKUP($D485,IMPORTRANGE(""1F5N2lheBqU_ssv2fEg7XSiyl0_Jtf24RQubw3IWp7fc"",""'LC-2 BOM'!C2:AF1000""),AB$1,FALSE)"),"WFF LC-2 Deluge - MP-111")</f>
        <v>WFF LC-2 Deluge - MP-111</v>
      </c>
      <c r="BA332" t="str">
        <f ca="1">IFERROR(__xludf.DUMMYFUNCTION("VLOOKUP($D485,IMPORTRANGE(""1F5N2lheBqU_ssv2fEg7XSiyl0_Jtf24RQubw3IWp7fc"",""'LC-2 BOM'!C2:AF1000""),AB$1,FALSE)"),"WFF LC-2 Deluge - MP-111")</f>
        <v>WFF LC-2 Deluge - MP-111</v>
      </c>
    </row>
    <row r="333" spans="1:53" ht="13" x14ac:dyDescent="0.15">
      <c r="A333" t="str">
        <f t="shared" si="31"/>
        <v>WD-RB-DVL-B-452</v>
      </c>
      <c r="B333">
        <v>452</v>
      </c>
      <c r="C333" t="s">
        <v>804</v>
      </c>
      <c r="D333" t="s">
        <v>805</v>
      </c>
      <c r="E333" t="s">
        <v>782</v>
      </c>
      <c r="F333" t="s">
        <v>791</v>
      </c>
      <c r="G333" t="s">
        <v>65</v>
      </c>
      <c r="H333" t="s">
        <v>66</v>
      </c>
      <c r="I333" t="str">
        <f t="shared" si="28"/>
        <v>C1</v>
      </c>
      <c r="J333" t="str">
        <f>VLOOKUP(I333,'[1]REF - Interface Cards'!$F$2:$G$11,2,FALSE)</f>
        <v>CB1</v>
      </c>
      <c r="K333">
        <f t="shared" si="29"/>
        <v>2</v>
      </c>
      <c r="L333" t="s">
        <v>517</v>
      </c>
      <c r="M333">
        <v>32</v>
      </c>
      <c r="N333">
        <v>26</v>
      </c>
      <c r="O333" t="s">
        <v>211</v>
      </c>
      <c r="R333" t="s">
        <v>69</v>
      </c>
      <c r="S333" t="s">
        <v>60</v>
      </c>
      <c r="V333" t="b">
        <v>0</v>
      </c>
      <c r="W333" t="str">
        <f t="shared" si="30"/>
        <v>DO2:26</v>
      </c>
      <c r="X333" t="str">
        <f ca="1">IFERROR(__xludf.DUMMYFUNCTION("VLOOKUP($D4,IMPORTRANGE(""1F5N2lheBqU_ssv2fEg7XSiyl0_Jtf24RQubw3IWp7fc"",""'LC-2 BOM'!C2:AF1000""),X$1,FALSE)"),"S13.2")</f>
        <v>S13.2</v>
      </c>
      <c r="Y333" t="str">
        <f ca="1">IFERROR(__xludf.DUMMYFUNCTION("VLOOKUP($D49,IMPORTRANGE(""1F5N2lheBqU_ssv2fEg7XSiyl0_Jtf24RQubw3IWp7fc"",""'LC-2 BOM'!C2:AF900""),Y$1,FALSE)"),"Valve, Discrete Ball")</f>
        <v>Valve, Discrete Ball</v>
      </c>
      <c r="Z333" t="str">
        <f ca="1">IFERROR(__xludf.DUMMYFUNCTION("VLOOKUP($D49,IMPORTRANGE(""1F5N2lheBqU_ssv2fEg7XSiyl0_Jtf24RQubw3IWp7fc"",""'LC-2 BOM'!C2:AF900""),Y$1,FALSE)"),"Valve, Discrete Ball")</f>
        <v>Valve, Discrete Ball</v>
      </c>
      <c r="AA333" t="str">
        <f ca="1">IFERROR(__xludf.DUMMYFUNCTION("VLOOKUP($D49,IMPORTRANGE(""1F5N2lheBqU_ssv2fEg7XSiyl0_Jtf24RQubw3IWp7fc"",""'LC-2 BOM'!C2:AF900""),Y$1,FALSE)"),"Valve, Discrete Ball")</f>
        <v>Valve, Discrete Ball</v>
      </c>
      <c r="AB333" t="str">
        <f ca="1">IFERROR(__xludf.DUMMYFUNCTION("VLOOKUP($D49,IMPORTRANGE(""1F5N2lheBqU_ssv2fEg7XSiyl0_Jtf24RQubw3IWp7fc"",""'LC-2 BOM'!C2:AF1000""),AB$1,FALSE)"),"WFF LC-2 Deluge - MP-111")</f>
        <v>WFF LC-2 Deluge - MP-111</v>
      </c>
      <c r="AC333" t="str">
        <f ca="1">IFERROR(__xludf.DUMMYFUNCTION("VLOOKUP($D49,IMPORTRANGE(""1F5N2lheBqU_ssv2fEg7XSiyl0_Jtf24RQubw3IWp7fc"",""'LC-2 BOM'!C2:AF1000""),AB$1,FALSE)"),"WFF LC-2 Deluge - MP-111")</f>
        <v>WFF LC-2 Deluge - MP-111</v>
      </c>
      <c r="AD333" t="str">
        <f ca="1">IFERROR(__xludf.DUMMYFUNCTION("VLOOKUP($D49,IMPORTRANGE(""1F5N2lheBqU_ssv2fEg7XSiyl0_Jtf24RQubw3IWp7fc"",""'LC-2 BOM'!C2:AF1000""),AB$1,FALSE)"),"WFF LC-2 Deluge - MP-111")</f>
        <v>WFF LC-2 Deluge - MP-111</v>
      </c>
      <c r="AE333" t="str">
        <f ca="1">IFERROR(__xludf.DUMMYFUNCTION("VLOOKUP($D49,IMPORTRANGE(""1F5N2lheBqU_ssv2fEg7XSiyl0_Jtf24RQubw3IWp7fc"",""'LC-2 BOM'!C2:AF1000""),AB$1,FALSE)"),"WFF LC-2 Deluge - MP-111")</f>
        <v>WFF LC-2 Deluge - MP-111</v>
      </c>
      <c r="AF333" t="str">
        <f ca="1">IFERROR(__xludf.DUMMYFUNCTION("VLOOKUP($D49,IMPORTRANGE(""1F5N2lheBqU_ssv2fEg7XSiyl0_Jtf24RQubw3IWp7fc"",""'LC-2 BOM'!C2:AF1000""),AB$1,FALSE)"),"WFF LC-2 Deluge - MP-111")</f>
        <v>WFF LC-2 Deluge - MP-111</v>
      </c>
      <c r="AG333" t="str">
        <f ca="1">IFERROR(__xludf.DUMMYFUNCTION("VLOOKUP($D49,IMPORTRANGE(""1F5N2lheBqU_ssv2fEg7XSiyl0_Jtf24RQubw3IWp7fc"",""'LC-2 BOM'!C2:AF1000""),AB$1,FALSE)"),"WFF LC-2 Deluge - MP-111")</f>
        <v>WFF LC-2 Deluge - MP-111</v>
      </c>
      <c r="AH333" t="str">
        <f ca="1">IFERROR(__xludf.DUMMYFUNCTION("VLOOKUP($D49,IMPORTRANGE(""1F5N2lheBqU_ssv2fEg7XSiyl0_Jtf24RQubw3IWp7fc"",""'LC-2 BOM'!C2:AF1000""),AB$1,FALSE)"),"WFF LC-2 Deluge - MP-111")</f>
        <v>WFF LC-2 Deluge - MP-111</v>
      </c>
      <c r="AI333" t="str">
        <f ca="1">IFERROR(__xludf.DUMMYFUNCTION("VLOOKUP($D49,IMPORTRANGE(""1F5N2lheBqU_ssv2fEg7XSiyl0_Jtf24RQubw3IWp7fc"",""'LC-2 BOM'!C2:AF1000""),AB$1,FALSE)"),"WFF LC-2 Deluge - MP-111")</f>
        <v>WFF LC-2 Deluge - MP-111</v>
      </c>
      <c r="AJ333" t="str">
        <f ca="1">IFERROR(__xludf.DUMMYFUNCTION("VLOOKUP($D49,IMPORTRANGE(""1F5N2lheBqU_ssv2fEg7XSiyl0_Jtf24RQubw3IWp7fc"",""'LC-2 BOM'!C2:AF1000""),AB$1,FALSE)"),"WFF LC-2 Deluge - MP-111")</f>
        <v>WFF LC-2 Deluge - MP-111</v>
      </c>
      <c r="AK333" t="str">
        <f ca="1">IFERROR(__xludf.DUMMYFUNCTION("VLOOKUP($D49,IMPORTRANGE(""1F5N2lheBqU_ssv2fEg7XSiyl0_Jtf24RQubw3IWp7fc"",""'LC-2 BOM'!C2:AF1000""),AB$1,FALSE)"),"WFF LC-2 Deluge - MP-111")</f>
        <v>WFF LC-2 Deluge - MP-111</v>
      </c>
      <c r="AL333" t="str">
        <f ca="1">IFERROR(__xludf.DUMMYFUNCTION("VLOOKUP($D49,IMPORTRANGE(""1F5N2lheBqU_ssv2fEg7XSiyl0_Jtf24RQubw3IWp7fc"",""'LC-2 BOM'!C2:AF1000""),AB$1,FALSE)"),"WFF LC-2 Deluge - MP-111")</f>
        <v>WFF LC-2 Deluge - MP-111</v>
      </c>
      <c r="AM333" t="str">
        <f ca="1">IFERROR(__xludf.DUMMYFUNCTION("VLOOKUP($D49,IMPORTRANGE(""1F5N2lheBqU_ssv2fEg7XSiyl0_Jtf24RQubw3IWp7fc"",""'LC-2 BOM'!C2:AF1000""),AB$1,FALSE)"),"WFF LC-2 Deluge - MP-111")</f>
        <v>WFF LC-2 Deluge - MP-111</v>
      </c>
      <c r="AN333" t="str">
        <f ca="1">IFERROR(__xludf.DUMMYFUNCTION("VLOOKUP($D49,IMPORTRANGE(""1F5N2lheBqU_ssv2fEg7XSiyl0_Jtf24RQubw3IWp7fc"",""'LC-2 BOM'!C2:AF1000""),AB$1,FALSE)"),"WFF LC-2 Deluge - MP-111")</f>
        <v>WFF LC-2 Deluge - MP-111</v>
      </c>
      <c r="AO333" t="str">
        <f ca="1">IFERROR(__xludf.DUMMYFUNCTION("VLOOKUP($D49,IMPORTRANGE(""1F5N2lheBqU_ssv2fEg7XSiyl0_Jtf24RQubw3IWp7fc"",""'LC-2 BOM'!C2:AF1000""),AB$1,FALSE)"),"WFF LC-2 Deluge - MP-111")</f>
        <v>WFF LC-2 Deluge - MP-111</v>
      </c>
      <c r="AP333" t="str">
        <f ca="1">IFERROR(__xludf.DUMMYFUNCTION("VLOOKUP($D49,IMPORTRANGE(""1F5N2lheBqU_ssv2fEg7XSiyl0_Jtf24RQubw3IWp7fc"",""'LC-2 BOM'!C2:AF1000""),AB$1,FALSE)"),"WFF LC-2 Deluge - MP-111")</f>
        <v>WFF LC-2 Deluge - MP-111</v>
      </c>
      <c r="AQ333" t="str">
        <f ca="1">IFERROR(__xludf.DUMMYFUNCTION("VLOOKUP($D49,IMPORTRANGE(""1F5N2lheBqU_ssv2fEg7XSiyl0_Jtf24RQubw3IWp7fc"",""'LC-2 BOM'!C2:AF1000""),AB$1,FALSE)"),"WFF LC-2 Deluge - MP-111")</f>
        <v>WFF LC-2 Deluge - MP-111</v>
      </c>
      <c r="AR333" t="str">
        <f ca="1">IFERROR(__xludf.DUMMYFUNCTION("VLOOKUP($D49,IMPORTRANGE(""1F5N2lheBqU_ssv2fEg7XSiyl0_Jtf24RQubw3IWp7fc"",""'LC-2 BOM'!C2:AF1000""),AB$1,FALSE)"),"WFF LC-2 Deluge - MP-111")</f>
        <v>WFF LC-2 Deluge - MP-111</v>
      </c>
      <c r="AS333" t="str">
        <f ca="1">IFERROR(__xludf.DUMMYFUNCTION("VLOOKUP($D49,IMPORTRANGE(""1F5N2lheBqU_ssv2fEg7XSiyl0_Jtf24RQubw3IWp7fc"",""'LC-2 BOM'!C2:AF1000""),AB$1,FALSE)"),"WFF LC-2 Deluge - MP-111")</f>
        <v>WFF LC-2 Deluge - MP-111</v>
      </c>
      <c r="AT333" t="str">
        <f ca="1">IFERROR(__xludf.DUMMYFUNCTION("VLOOKUP($D49,IMPORTRANGE(""1F5N2lheBqU_ssv2fEg7XSiyl0_Jtf24RQubw3IWp7fc"",""'LC-2 BOM'!C2:AF1000""),AB$1,FALSE)"),"WFF LC-2 Deluge - MP-111")</f>
        <v>WFF LC-2 Deluge - MP-111</v>
      </c>
      <c r="AU333" t="str">
        <f ca="1">IFERROR(__xludf.DUMMYFUNCTION("VLOOKUP($D49,IMPORTRANGE(""1F5N2lheBqU_ssv2fEg7XSiyl0_Jtf24RQubw3IWp7fc"",""'LC-2 BOM'!C2:AF1000""),AB$1,FALSE)"),"WFF LC-2 Deluge - MP-111")</f>
        <v>WFF LC-2 Deluge - MP-111</v>
      </c>
      <c r="AV333" t="str">
        <f ca="1">IFERROR(__xludf.DUMMYFUNCTION("VLOOKUP($D49,IMPORTRANGE(""1F5N2lheBqU_ssv2fEg7XSiyl0_Jtf24RQubw3IWp7fc"",""'LC-2 BOM'!C2:AF1000""),AB$1,FALSE)"),"WFF LC-2 Deluge - MP-111")</f>
        <v>WFF LC-2 Deluge - MP-111</v>
      </c>
      <c r="AW333" t="str">
        <f ca="1">IFERROR(__xludf.DUMMYFUNCTION("VLOOKUP($D49,IMPORTRANGE(""1F5N2lheBqU_ssv2fEg7XSiyl0_Jtf24RQubw3IWp7fc"",""'LC-2 BOM'!C2:AF1000""),AB$1,FALSE)"),"WFF LC-2 Deluge - MP-111")</f>
        <v>WFF LC-2 Deluge - MP-111</v>
      </c>
      <c r="AX333" t="str">
        <f ca="1">IFERROR(__xludf.DUMMYFUNCTION("VLOOKUP($D49,IMPORTRANGE(""1F5N2lheBqU_ssv2fEg7XSiyl0_Jtf24RQubw3IWp7fc"",""'LC-2 BOM'!C2:AF1000""),AB$1,FALSE)"),"WFF LC-2 Deluge - MP-111")</f>
        <v>WFF LC-2 Deluge - MP-111</v>
      </c>
      <c r="AY333" t="str">
        <f ca="1">IFERROR(__xludf.DUMMYFUNCTION("VLOOKUP($D49,IMPORTRANGE(""1F5N2lheBqU_ssv2fEg7XSiyl0_Jtf24RQubw3IWp7fc"",""'LC-2 BOM'!C2:AF1000""),AB$1,FALSE)"),"WFF LC-2 Deluge - MP-111")</f>
        <v>WFF LC-2 Deluge - MP-111</v>
      </c>
      <c r="AZ333" t="str">
        <f ca="1">IFERROR(__xludf.DUMMYFUNCTION("VLOOKUP($D49,IMPORTRANGE(""1F5N2lheBqU_ssv2fEg7XSiyl0_Jtf24RQubw3IWp7fc"",""'LC-2 BOM'!C2:AF1000""),AB$1,FALSE)"),"WFF LC-2 Deluge - MP-111")</f>
        <v>WFF LC-2 Deluge - MP-111</v>
      </c>
      <c r="BA333" t="str">
        <f ca="1">IFERROR(__xludf.DUMMYFUNCTION("VLOOKUP($D49,IMPORTRANGE(""1F5N2lheBqU_ssv2fEg7XSiyl0_Jtf24RQubw3IWp7fc"",""'LC-2 BOM'!C2:AF1000""),AB$1,FALSE)"),"WFF LC-2 Deluge - MP-111")</f>
        <v>WFF LC-2 Deluge - MP-111</v>
      </c>
    </row>
    <row r="334" spans="1:53" ht="13" x14ac:dyDescent="0.15">
      <c r="A334" t="str">
        <f t="shared" si="31"/>
        <v>WD-RB-PXS-PxO-538</v>
      </c>
      <c r="B334">
        <v>538</v>
      </c>
      <c r="C334" t="s">
        <v>806</v>
      </c>
      <c r="D334" t="s">
        <v>807</v>
      </c>
      <c r="E334" t="s">
        <v>782</v>
      </c>
      <c r="F334" t="s">
        <v>791</v>
      </c>
      <c r="G334" t="s">
        <v>416</v>
      </c>
      <c r="H334" t="s">
        <v>53</v>
      </c>
      <c r="I334" t="str">
        <f t="shared" ref="I334:I397" si="32">VLOOKUP(L334,InterfaceCards,2,FALSE)</f>
        <v>N3</v>
      </c>
      <c r="J334" t="str">
        <f>VLOOKUP(I334,'[1]REF - Interface Cards'!$F$2:$G$11,2,FALSE)</f>
        <v>CB4</v>
      </c>
      <c r="K334">
        <f t="shared" ref="K334:K397" si="33">VLOOKUP(L334,InterfaceCards,3,FALSE)</f>
        <v>1</v>
      </c>
      <c r="L334" t="s">
        <v>808</v>
      </c>
      <c r="M334">
        <v>24</v>
      </c>
      <c r="N334">
        <v>20</v>
      </c>
      <c r="O334" t="s">
        <v>211</v>
      </c>
      <c r="P334" t="s">
        <v>277</v>
      </c>
      <c r="Q334" t="s">
        <v>485</v>
      </c>
      <c r="R334" t="s">
        <v>59</v>
      </c>
      <c r="S334" t="s">
        <v>60</v>
      </c>
      <c r="V334" t="b">
        <v>0</v>
      </c>
      <c r="W334" t="str">
        <f t="shared" ref="W334:W397" si="34">CONCATENATE(L334,":",N334)</f>
        <v>DI3:20</v>
      </c>
      <c r="X334" t="str">
        <f ca="1">IFERROR(__xludf.DUMMYFUNCTION("VLOOKUP($D475,IMPORTRANGE(""1F5N2lheBqU_ssv2fEg7XSiyl0_Jtf24RQubw3IWp7fc"",""'LC-2 BOM'!C2:AF1000""),X$1,FALSE)"),"04C706")</f>
        <v>04C706</v>
      </c>
      <c r="Y334" t="str">
        <f ca="1">IFERROR(__xludf.DUMMYFUNCTION("VLOOKUP($D504,IMPORTRANGE(""1zGeY54V42y3h6ga3LEauokEcjIAfHuNXKCYKLfLWtMI"",""'LC-2 BOM'!C2:AF900""),Y$1,FALSE)"),"Controller")</f>
        <v>Controller</v>
      </c>
      <c r="Z334" t="str">
        <f ca="1">IFERROR(__xludf.DUMMYFUNCTION("VLOOKUP($D504,IMPORTRANGE(""1zGeY54V42y3h6ga3LEauokEcjIAfHuNXKCYKLfLWtMI"",""'LC-2 BOM'!C2:AF900""),Y$1,FALSE)"),"Controller")</f>
        <v>Controller</v>
      </c>
      <c r="AA334" t="str">
        <f ca="1">IFERROR(__xludf.DUMMYFUNCTION("VLOOKUP($D504,IMPORTRANGE(""1zGeY54V42y3h6ga3LEauokEcjIAfHuNXKCYKLfLWtMI"",""'LC-2 BOM'!C2:AF900""),Y$1,FALSE)"),"Controller")</f>
        <v>Controller</v>
      </c>
      <c r="AB334" t="str">
        <f ca="1">IFERROR(__xludf.DUMMYFUNCTION("VLOOKUP($D504,IMPORTRANGE(""1F5N2lheBqU_ssv2fEg7XSiyl0_Jtf24RQubw3IWp7fc"",""'LC-2 BOM'!C2:AF1000""),AB$1,FALSE)"),"WFF LC-2 Deluge - MP-111")</f>
        <v>WFF LC-2 Deluge - MP-111</v>
      </c>
      <c r="AC334" t="str">
        <f ca="1">IFERROR(__xludf.DUMMYFUNCTION("VLOOKUP($D504,IMPORTRANGE(""1F5N2lheBqU_ssv2fEg7XSiyl0_Jtf24RQubw3IWp7fc"",""'LC-2 BOM'!C2:AF1000""),AB$1,FALSE)"),"WFF LC-2 Deluge - MP-111")</f>
        <v>WFF LC-2 Deluge - MP-111</v>
      </c>
      <c r="AD334" t="str">
        <f ca="1">IFERROR(__xludf.DUMMYFUNCTION("VLOOKUP($D504,IMPORTRANGE(""1F5N2lheBqU_ssv2fEg7XSiyl0_Jtf24RQubw3IWp7fc"",""'LC-2 BOM'!C2:AF1000""),AB$1,FALSE)"),"WFF LC-2 Deluge - MP-111")</f>
        <v>WFF LC-2 Deluge - MP-111</v>
      </c>
      <c r="AE334" t="str">
        <f ca="1">IFERROR(__xludf.DUMMYFUNCTION("VLOOKUP($D504,IMPORTRANGE(""1F5N2lheBqU_ssv2fEg7XSiyl0_Jtf24RQubw3IWp7fc"",""'LC-2 BOM'!C2:AF1000""),AB$1,FALSE)"),"WFF LC-2 Deluge - MP-111")</f>
        <v>WFF LC-2 Deluge - MP-111</v>
      </c>
      <c r="AF334" t="str">
        <f ca="1">IFERROR(__xludf.DUMMYFUNCTION("VLOOKUP($D504,IMPORTRANGE(""1F5N2lheBqU_ssv2fEg7XSiyl0_Jtf24RQubw3IWp7fc"",""'LC-2 BOM'!C2:AF1000""),AB$1,FALSE)"),"WFF LC-2 Deluge - MP-111")</f>
        <v>WFF LC-2 Deluge - MP-111</v>
      </c>
      <c r="AG334" t="str">
        <f ca="1">IFERROR(__xludf.DUMMYFUNCTION("VLOOKUP($D504,IMPORTRANGE(""1F5N2lheBqU_ssv2fEg7XSiyl0_Jtf24RQubw3IWp7fc"",""'LC-2 BOM'!C2:AF1000""),AB$1,FALSE)"),"WFF LC-2 Deluge - MP-111")</f>
        <v>WFF LC-2 Deluge - MP-111</v>
      </c>
      <c r="AH334" t="str">
        <f ca="1">IFERROR(__xludf.DUMMYFUNCTION("VLOOKUP($D504,IMPORTRANGE(""1F5N2lheBqU_ssv2fEg7XSiyl0_Jtf24RQubw3IWp7fc"",""'LC-2 BOM'!C2:AF1000""),AB$1,FALSE)"),"WFF LC-2 Deluge - MP-111")</f>
        <v>WFF LC-2 Deluge - MP-111</v>
      </c>
      <c r="AI334" t="str">
        <f ca="1">IFERROR(__xludf.DUMMYFUNCTION("VLOOKUP($D504,IMPORTRANGE(""1F5N2lheBqU_ssv2fEg7XSiyl0_Jtf24RQubw3IWp7fc"",""'LC-2 BOM'!C2:AF1000""),AB$1,FALSE)"),"WFF LC-2 Deluge - MP-111")</f>
        <v>WFF LC-2 Deluge - MP-111</v>
      </c>
      <c r="AJ334" t="str">
        <f ca="1">IFERROR(__xludf.DUMMYFUNCTION("VLOOKUP($D504,IMPORTRANGE(""1F5N2lheBqU_ssv2fEg7XSiyl0_Jtf24RQubw3IWp7fc"",""'LC-2 BOM'!C2:AF1000""),AB$1,FALSE)"),"WFF LC-2 Deluge - MP-111")</f>
        <v>WFF LC-2 Deluge - MP-111</v>
      </c>
      <c r="AK334" t="str">
        <f ca="1">IFERROR(__xludf.DUMMYFUNCTION("VLOOKUP($D504,IMPORTRANGE(""1F5N2lheBqU_ssv2fEg7XSiyl0_Jtf24RQubw3IWp7fc"",""'LC-2 BOM'!C2:AF1000""),AB$1,FALSE)"),"WFF LC-2 Deluge - MP-111")</f>
        <v>WFF LC-2 Deluge - MP-111</v>
      </c>
      <c r="AL334" t="str">
        <f ca="1">IFERROR(__xludf.DUMMYFUNCTION("VLOOKUP($D504,IMPORTRANGE(""1F5N2lheBqU_ssv2fEg7XSiyl0_Jtf24RQubw3IWp7fc"",""'LC-2 BOM'!C2:AF1000""),AB$1,FALSE)"),"WFF LC-2 Deluge - MP-111")</f>
        <v>WFF LC-2 Deluge - MP-111</v>
      </c>
      <c r="AM334" t="str">
        <f ca="1">IFERROR(__xludf.DUMMYFUNCTION("VLOOKUP($D504,IMPORTRANGE(""1F5N2lheBqU_ssv2fEg7XSiyl0_Jtf24RQubw3IWp7fc"",""'LC-2 BOM'!C2:AF1000""),AB$1,FALSE)"),"WFF LC-2 Deluge - MP-111")</f>
        <v>WFF LC-2 Deluge - MP-111</v>
      </c>
      <c r="AN334" t="str">
        <f ca="1">IFERROR(__xludf.DUMMYFUNCTION("VLOOKUP($D504,IMPORTRANGE(""1F5N2lheBqU_ssv2fEg7XSiyl0_Jtf24RQubw3IWp7fc"",""'LC-2 BOM'!C2:AF1000""),AB$1,FALSE)"),"WFF LC-2 Deluge - MP-111")</f>
        <v>WFF LC-2 Deluge - MP-111</v>
      </c>
      <c r="AO334" t="str">
        <f ca="1">IFERROR(__xludf.DUMMYFUNCTION("VLOOKUP($D504,IMPORTRANGE(""1F5N2lheBqU_ssv2fEg7XSiyl0_Jtf24RQubw3IWp7fc"",""'LC-2 BOM'!C2:AF1000""),AB$1,FALSE)"),"WFF LC-2 Deluge - MP-111")</f>
        <v>WFF LC-2 Deluge - MP-111</v>
      </c>
      <c r="AP334" t="str">
        <f ca="1">IFERROR(__xludf.DUMMYFUNCTION("VLOOKUP($D504,IMPORTRANGE(""1F5N2lheBqU_ssv2fEg7XSiyl0_Jtf24RQubw3IWp7fc"",""'LC-2 BOM'!C2:AF1000""),AB$1,FALSE)"),"WFF LC-2 Deluge - MP-111")</f>
        <v>WFF LC-2 Deluge - MP-111</v>
      </c>
      <c r="AQ334" t="str">
        <f ca="1">IFERROR(__xludf.DUMMYFUNCTION("VLOOKUP($D504,IMPORTRANGE(""1F5N2lheBqU_ssv2fEg7XSiyl0_Jtf24RQubw3IWp7fc"",""'LC-2 BOM'!C2:AF1000""),AB$1,FALSE)"),"WFF LC-2 Deluge - MP-111")</f>
        <v>WFF LC-2 Deluge - MP-111</v>
      </c>
      <c r="AR334" t="str">
        <f ca="1">IFERROR(__xludf.DUMMYFUNCTION("VLOOKUP($D504,IMPORTRANGE(""1F5N2lheBqU_ssv2fEg7XSiyl0_Jtf24RQubw3IWp7fc"",""'LC-2 BOM'!C2:AF1000""),AB$1,FALSE)"),"WFF LC-2 Deluge - MP-111")</f>
        <v>WFF LC-2 Deluge - MP-111</v>
      </c>
      <c r="AS334" t="str">
        <f ca="1">IFERROR(__xludf.DUMMYFUNCTION("VLOOKUP($D504,IMPORTRANGE(""1F5N2lheBqU_ssv2fEg7XSiyl0_Jtf24RQubw3IWp7fc"",""'LC-2 BOM'!C2:AF1000""),AB$1,FALSE)"),"WFF LC-2 Deluge - MP-111")</f>
        <v>WFF LC-2 Deluge - MP-111</v>
      </c>
      <c r="AT334" t="str">
        <f ca="1">IFERROR(__xludf.DUMMYFUNCTION("VLOOKUP($D504,IMPORTRANGE(""1F5N2lheBqU_ssv2fEg7XSiyl0_Jtf24RQubw3IWp7fc"",""'LC-2 BOM'!C2:AF1000""),AB$1,FALSE)"),"WFF LC-2 Deluge - MP-111")</f>
        <v>WFF LC-2 Deluge - MP-111</v>
      </c>
      <c r="AU334" t="str">
        <f ca="1">IFERROR(__xludf.DUMMYFUNCTION("VLOOKUP($D504,IMPORTRANGE(""1F5N2lheBqU_ssv2fEg7XSiyl0_Jtf24RQubw3IWp7fc"",""'LC-2 BOM'!C2:AF1000""),AB$1,FALSE)"),"WFF LC-2 Deluge - MP-111")</f>
        <v>WFF LC-2 Deluge - MP-111</v>
      </c>
      <c r="AV334" t="str">
        <f ca="1">IFERROR(__xludf.DUMMYFUNCTION("VLOOKUP($D504,IMPORTRANGE(""1F5N2lheBqU_ssv2fEg7XSiyl0_Jtf24RQubw3IWp7fc"",""'LC-2 BOM'!C2:AF1000""),AB$1,FALSE)"),"WFF LC-2 Deluge - MP-111")</f>
        <v>WFF LC-2 Deluge - MP-111</v>
      </c>
      <c r="AW334" t="str">
        <f ca="1">IFERROR(__xludf.DUMMYFUNCTION("VLOOKUP($D504,IMPORTRANGE(""1F5N2lheBqU_ssv2fEg7XSiyl0_Jtf24RQubw3IWp7fc"",""'LC-2 BOM'!C2:AF1000""),AB$1,FALSE)"),"WFF LC-2 Deluge - MP-111")</f>
        <v>WFF LC-2 Deluge - MP-111</v>
      </c>
      <c r="AX334" t="str">
        <f ca="1">IFERROR(__xludf.DUMMYFUNCTION("VLOOKUP($D504,IMPORTRANGE(""1F5N2lheBqU_ssv2fEg7XSiyl0_Jtf24RQubw3IWp7fc"",""'LC-2 BOM'!C2:AF1000""),AB$1,FALSE)"),"WFF LC-2 Deluge - MP-111")</f>
        <v>WFF LC-2 Deluge - MP-111</v>
      </c>
      <c r="AY334" t="str">
        <f ca="1">IFERROR(__xludf.DUMMYFUNCTION("VLOOKUP($D504,IMPORTRANGE(""1F5N2lheBqU_ssv2fEg7XSiyl0_Jtf24RQubw3IWp7fc"",""'LC-2 BOM'!C2:AF1000""),AB$1,FALSE)"),"WFF LC-2 Deluge - MP-111")</f>
        <v>WFF LC-2 Deluge - MP-111</v>
      </c>
      <c r="AZ334" t="str">
        <f ca="1">IFERROR(__xludf.DUMMYFUNCTION("VLOOKUP($D504,IMPORTRANGE(""1F5N2lheBqU_ssv2fEg7XSiyl0_Jtf24RQubw3IWp7fc"",""'LC-2 BOM'!C2:AF1000""),AB$1,FALSE)"),"WFF LC-2 Deluge - MP-111")</f>
        <v>WFF LC-2 Deluge - MP-111</v>
      </c>
      <c r="BA334" t="str">
        <f ca="1">IFERROR(__xludf.DUMMYFUNCTION("VLOOKUP($D504,IMPORTRANGE(""1F5N2lheBqU_ssv2fEg7XSiyl0_Jtf24RQubw3IWp7fc"",""'LC-2 BOM'!C2:AF1000""),AB$1,FALSE)"),"WFF LC-2 Deluge - MP-111")</f>
        <v>WFF LC-2 Deluge - MP-111</v>
      </c>
    </row>
    <row r="335" spans="1:53" ht="13" x14ac:dyDescent="0.15">
      <c r="A335" t="str">
        <f t="shared" si="31"/>
        <v>WD-RB-PXS-PxC-539</v>
      </c>
      <c r="B335">
        <v>539</v>
      </c>
      <c r="C335" t="s">
        <v>809</v>
      </c>
      <c r="D335" t="s">
        <v>807</v>
      </c>
      <c r="E335" t="s">
        <v>782</v>
      </c>
      <c r="F335" t="s">
        <v>791</v>
      </c>
      <c r="G335" t="s">
        <v>416</v>
      </c>
      <c r="H335" t="s">
        <v>53</v>
      </c>
      <c r="I335" t="str">
        <f t="shared" si="32"/>
        <v>N3</v>
      </c>
      <c r="J335" t="str">
        <f>VLOOKUP(I335,'[1]REF - Interface Cards'!$F$2:$G$11,2,FALSE)</f>
        <v>CB4</v>
      </c>
      <c r="K335">
        <f t="shared" si="33"/>
        <v>1</v>
      </c>
      <c r="L335" t="s">
        <v>808</v>
      </c>
      <c r="M335">
        <v>25</v>
      </c>
      <c r="N335">
        <v>21</v>
      </c>
      <c r="O335" t="s">
        <v>211</v>
      </c>
      <c r="P335" t="s">
        <v>277</v>
      </c>
      <c r="Q335" t="s">
        <v>485</v>
      </c>
      <c r="R335" t="s">
        <v>63</v>
      </c>
      <c r="S335" t="s">
        <v>60</v>
      </c>
      <c r="V335" t="b">
        <v>0</v>
      </c>
      <c r="W335" t="str">
        <f t="shared" si="34"/>
        <v>DI3:21</v>
      </c>
      <c r="X335" t="str">
        <f ca="1">IFERROR(__xludf.DUMMYFUNCTION("VLOOKUP($D475,IMPORTRANGE(""1F5N2lheBqU_ssv2fEg7XSiyl0_Jtf24RQubw3IWp7fc"",""'LC-2 BOM'!C2:AF1000""),X$1,FALSE)"),"04C706")</f>
        <v>04C706</v>
      </c>
      <c r="Y335" t="str">
        <f ca="1">IFERROR(__xludf.DUMMYFUNCTION("VLOOKUP($D505,IMPORTRANGE(""1zGeY54V42y3h6ga3LEauokEcjIAfHuNXKCYKLfLWtMI"",""'LC-2 BOM'!C2:AF900""),Y$1,FALSE)"),"Controller")</f>
        <v>Controller</v>
      </c>
      <c r="Z335" t="str">
        <f ca="1">IFERROR(__xludf.DUMMYFUNCTION("VLOOKUP($D505,IMPORTRANGE(""1zGeY54V42y3h6ga3LEauokEcjIAfHuNXKCYKLfLWtMI"",""'LC-2 BOM'!C2:AF900""),Y$1,FALSE)"),"Controller")</f>
        <v>Controller</v>
      </c>
      <c r="AA335" t="str">
        <f ca="1">IFERROR(__xludf.DUMMYFUNCTION("VLOOKUP($D505,IMPORTRANGE(""1zGeY54V42y3h6ga3LEauokEcjIAfHuNXKCYKLfLWtMI"",""'LC-2 BOM'!C2:AF900""),Y$1,FALSE)"),"Controller")</f>
        <v>Controller</v>
      </c>
      <c r="AB335" t="str">
        <f ca="1">IFERROR(__xludf.DUMMYFUNCTION("VLOOKUP($D505,IMPORTRANGE(""1F5N2lheBqU_ssv2fEg7XSiyl0_Jtf24RQubw3IWp7fc"",""'LC-2 BOM'!C2:AF1000""),AB$1,FALSE)"),"WFF LC-2 Deluge - MP-111")</f>
        <v>WFF LC-2 Deluge - MP-111</v>
      </c>
      <c r="AC335" t="str">
        <f ca="1">IFERROR(__xludf.DUMMYFUNCTION("VLOOKUP($D505,IMPORTRANGE(""1F5N2lheBqU_ssv2fEg7XSiyl0_Jtf24RQubw3IWp7fc"",""'LC-2 BOM'!C2:AF1000""),AB$1,FALSE)"),"WFF LC-2 Deluge - MP-111")</f>
        <v>WFF LC-2 Deluge - MP-111</v>
      </c>
      <c r="AD335" t="str">
        <f ca="1">IFERROR(__xludf.DUMMYFUNCTION("VLOOKUP($D505,IMPORTRANGE(""1F5N2lheBqU_ssv2fEg7XSiyl0_Jtf24RQubw3IWp7fc"",""'LC-2 BOM'!C2:AF1000""),AB$1,FALSE)"),"WFF LC-2 Deluge - MP-111")</f>
        <v>WFF LC-2 Deluge - MP-111</v>
      </c>
      <c r="AE335" t="str">
        <f ca="1">IFERROR(__xludf.DUMMYFUNCTION("VLOOKUP($D505,IMPORTRANGE(""1F5N2lheBqU_ssv2fEg7XSiyl0_Jtf24RQubw3IWp7fc"",""'LC-2 BOM'!C2:AF1000""),AB$1,FALSE)"),"WFF LC-2 Deluge - MP-111")</f>
        <v>WFF LC-2 Deluge - MP-111</v>
      </c>
      <c r="AF335" t="str">
        <f ca="1">IFERROR(__xludf.DUMMYFUNCTION("VLOOKUP($D505,IMPORTRANGE(""1F5N2lheBqU_ssv2fEg7XSiyl0_Jtf24RQubw3IWp7fc"",""'LC-2 BOM'!C2:AF1000""),AB$1,FALSE)"),"WFF LC-2 Deluge - MP-111")</f>
        <v>WFF LC-2 Deluge - MP-111</v>
      </c>
      <c r="AG335" t="str">
        <f ca="1">IFERROR(__xludf.DUMMYFUNCTION("VLOOKUP($D505,IMPORTRANGE(""1F5N2lheBqU_ssv2fEg7XSiyl0_Jtf24RQubw3IWp7fc"",""'LC-2 BOM'!C2:AF1000""),AB$1,FALSE)"),"WFF LC-2 Deluge - MP-111")</f>
        <v>WFF LC-2 Deluge - MP-111</v>
      </c>
      <c r="AH335" t="str">
        <f ca="1">IFERROR(__xludf.DUMMYFUNCTION("VLOOKUP($D505,IMPORTRANGE(""1F5N2lheBqU_ssv2fEg7XSiyl0_Jtf24RQubw3IWp7fc"",""'LC-2 BOM'!C2:AF1000""),AB$1,FALSE)"),"WFF LC-2 Deluge - MP-111")</f>
        <v>WFF LC-2 Deluge - MP-111</v>
      </c>
      <c r="AI335" t="str">
        <f ca="1">IFERROR(__xludf.DUMMYFUNCTION("VLOOKUP($D505,IMPORTRANGE(""1F5N2lheBqU_ssv2fEg7XSiyl0_Jtf24RQubw3IWp7fc"",""'LC-2 BOM'!C2:AF1000""),AB$1,FALSE)"),"WFF LC-2 Deluge - MP-111")</f>
        <v>WFF LC-2 Deluge - MP-111</v>
      </c>
      <c r="AJ335" t="str">
        <f ca="1">IFERROR(__xludf.DUMMYFUNCTION("VLOOKUP($D505,IMPORTRANGE(""1F5N2lheBqU_ssv2fEg7XSiyl0_Jtf24RQubw3IWp7fc"",""'LC-2 BOM'!C2:AF1000""),AB$1,FALSE)"),"WFF LC-2 Deluge - MP-111")</f>
        <v>WFF LC-2 Deluge - MP-111</v>
      </c>
      <c r="AK335" t="str">
        <f ca="1">IFERROR(__xludf.DUMMYFUNCTION("VLOOKUP($D505,IMPORTRANGE(""1F5N2lheBqU_ssv2fEg7XSiyl0_Jtf24RQubw3IWp7fc"",""'LC-2 BOM'!C2:AF1000""),AB$1,FALSE)"),"WFF LC-2 Deluge - MP-111")</f>
        <v>WFF LC-2 Deluge - MP-111</v>
      </c>
      <c r="AL335" t="str">
        <f ca="1">IFERROR(__xludf.DUMMYFUNCTION("VLOOKUP($D505,IMPORTRANGE(""1F5N2lheBqU_ssv2fEg7XSiyl0_Jtf24RQubw3IWp7fc"",""'LC-2 BOM'!C2:AF1000""),AB$1,FALSE)"),"WFF LC-2 Deluge - MP-111")</f>
        <v>WFF LC-2 Deluge - MP-111</v>
      </c>
      <c r="AM335" t="str">
        <f ca="1">IFERROR(__xludf.DUMMYFUNCTION("VLOOKUP($D505,IMPORTRANGE(""1F5N2lheBqU_ssv2fEg7XSiyl0_Jtf24RQubw3IWp7fc"",""'LC-2 BOM'!C2:AF1000""),AB$1,FALSE)"),"WFF LC-2 Deluge - MP-111")</f>
        <v>WFF LC-2 Deluge - MP-111</v>
      </c>
      <c r="AN335" t="str">
        <f ca="1">IFERROR(__xludf.DUMMYFUNCTION("VLOOKUP($D505,IMPORTRANGE(""1F5N2lheBqU_ssv2fEg7XSiyl0_Jtf24RQubw3IWp7fc"",""'LC-2 BOM'!C2:AF1000""),AB$1,FALSE)"),"WFF LC-2 Deluge - MP-111")</f>
        <v>WFF LC-2 Deluge - MP-111</v>
      </c>
      <c r="AO335" t="str">
        <f ca="1">IFERROR(__xludf.DUMMYFUNCTION("VLOOKUP($D505,IMPORTRANGE(""1F5N2lheBqU_ssv2fEg7XSiyl0_Jtf24RQubw3IWp7fc"",""'LC-2 BOM'!C2:AF1000""),AB$1,FALSE)"),"WFF LC-2 Deluge - MP-111")</f>
        <v>WFF LC-2 Deluge - MP-111</v>
      </c>
      <c r="AP335" t="str">
        <f ca="1">IFERROR(__xludf.DUMMYFUNCTION("VLOOKUP($D505,IMPORTRANGE(""1F5N2lheBqU_ssv2fEg7XSiyl0_Jtf24RQubw3IWp7fc"",""'LC-2 BOM'!C2:AF1000""),AB$1,FALSE)"),"WFF LC-2 Deluge - MP-111")</f>
        <v>WFF LC-2 Deluge - MP-111</v>
      </c>
      <c r="AQ335" t="str">
        <f ca="1">IFERROR(__xludf.DUMMYFUNCTION("VLOOKUP($D505,IMPORTRANGE(""1F5N2lheBqU_ssv2fEg7XSiyl0_Jtf24RQubw3IWp7fc"",""'LC-2 BOM'!C2:AF1000""),AB$1,FALSE)"),"WFF LC-2 Deluge - MP-111")</f>
        <v>WFF LC-2 Deluge - MP-111</v>
      </c>
      <c r="AR335" t="str">
        <f ca="1">IFERROR(__xludf.DUMMYFUNCTION("VLOOKUP($D505,IMPORTRANGE(""1F5N2lheBqU_ssv2fEg7XSiyl0_Jtf24RQubw3IWp7fc"",""'LC-2 BOM'!C2:AF1000""),AB$1,FALSE)"),"WFF LC-2 Deluge - MP-111")</f>
        <v>WFF LC-2 Deluge - MP-111</v>
      </c>
      <c r="AS335" t="str">
        <f ca="1">IFERROR(__xludf.DUMMYFUNCTION("VLOOKUP($D505,IMPORTRANGE(""1F5N2lheBqU_ssv2fEg7XSiyl0_Jtf24RQubw3IWp7fc"",""'LC-2 BOM'!C2:AF1000""),AB$1,FALSE)"),"WFF LC-2 Deluge - MP-111")</f>
        <v>WFF LC-2 Deluge - MP-111</v>
      </c>
      <c r="AT335" t="str">
        <f ca="1">IFERROR(__xludf.DUMMYFUNCTION("VLOOKUP($D505,IMPORTRANGE(""1F5N2lheBqU_ssv2fEg7XSiyl0_Jtf24RQubw3IWp7fc"",""'LC-2 BOM'!C2:AF1000""),AB$1,FALSE)"),"WFF LC-2 Deluge - MP-111")</f>
        <v>WFF LC-2 Deluge - MP-111</v>
      </c>
      <c r="AU335" t="str">
        <f ca="1">IFERROR(__xludf.DUMMYFUNCTION("VLOOKUP($D505,IMPORTRANGE(""1F5N2lheBqU_ssv2fEg7XSiyl0_Jtf24RQubw3IWp7fc"",""'LC-2 BOM'!C2:AF1000""),AB$1,FALSE)"),"WFF LC-2 Deluge - MP-111")</f>
        <v>WFF LC-2 Deluge - MP-111</v>
      </c>
      <c r="AV335" t="str">
        <f ca="1">IFERROR(__xludf.DUMMYFUNCTION("VLOOKUP($D505,IMPORTRANGE(""1F5N2lheBqU_ssv2fEg7XSiyl0_Jtf24RQubw3IWp7fc"",""'LC-2 BOM'!C2:AF1000""),AB$1,FALSE)"),"WFF LC-2 Deluge - MP-111")</f>
        <v>WFF LC-2 Deluge - MP-111</v>
      </c>
      <c r="AW335" t="str">
        <f ca="1">IFERROR(__xludf.DUMMYFUNCTION("VLOOKUP($D505,IMPORTRANGE(""1F5N2lheBqU_ssv2fEg7XSiyl0_Jtf24RQubw3IWp7fc"",""'LC-2 BOM'!C2:AF1000""),AB$1,FALSE)"),"WFF LC-2 Deluge - MP-111")</f>
        <v>WFF LC-2 Deluge - MP-111</v>
      </c>
      <c r="AX335" t="str">
        <f ca="1">IFERROR(__xludf.DUMMYFUNCTION("VLOOKUP($D505,IMPORTRANGE(""1F5N2lheBqU_ssv2fEg7XSiyl0_Jtf24RQubw3IWp7fc"",""'LC-2 BOM'!C2:AF1000""),AB$1,FALSE)"),"WFF LC-2 Deluge - MP-111")</f>
        <v>WFF LC-2 Deluge - MP-111</v>
      </c>
      <c r="AY335" t="str">
        <f ca="1">IFERROR(__xludf.DUMMYFUNCTION("VLOOKUP($D505,IMPORTRANGE(""1F5N2lheBqU_ssv2fEg7XSiyl0_Jtf24RQubw3IWp7fc"",""'LC-2 BOM'!C2:AF1000""),AB$1,FALSE)"),"WFF LC-2 Deluge - MP-111")</f>
        <v>WFF LC-2 Deluge - MP-111</v>
      </c>
      <c r="AZ335" t="str">
        <f ca="1">IFERROR(__xludf.DUMMYFUNCTION("VLOOKUP($D505,IMPORTRANGE(""1F5N2lheBqU_ssv2fEg7XSiyl0_Jtf24RQubw3IWp7fc"",""'LC-2 BOM'!C2:AF1000""),AB$1,FALSE)"),"WFF LC-2 Deluge - MP-111")</f>
        <v>WFF LC-2 Deluge - MP-111</v>
      </c>
      <c r="BA335" t="str">
        <f ca="1">IFERROR(__xludf.DUMMYFUNCTION("VLOOKUP($D505,IMPORTRANGE(""1F5N2lheBqU_ssv2fEg7XSiyl0_Jtf24RQubw3IWp7fc"",""'LC-2 BOM'!C2:AF1000""),AB$1,FALSE)"),"WFF LC-2 Deluge - MP-111")</f>
        <v>WFF LC-2 Deluge - MP-111</v>
      </c>
    </row>
    <row r="336" spans="1:53" ht="13" x14ac:dyDescent="0.15">
      <c r="A336" t="str">
        <f t="shared" si="31"/>
        <v>WD-STR-PRS-Ps-443</v>
      </c>
      <c r="B336">
        <v>443</v>
      </c>
      <c r="C336" t="s">
        <v>810</v>
      </c>
      <c r="D336" t="s">
        <v>811</v>
      </c>
      <c r="E336" t="s">
        <v>782</v>
      </c>
      <c r="F336" t="s">
        <v>446</v>
      </c>
      <c r="G336" t="s">
        <v>141</v>
      </c>
      <c r="H336" t="s">
        <v>111</v>
      </c>
      <c r="I336" t="str">
        <f t="shared" si="32"/>
        <v>N5</v>
      </c>
      <c r="J336" t="str">
        <f>VLOOKUP(I336,'[1]REF - Interface Cards'!$F$2:$G$11,2,FALSE)</f>
        <v>CB6</v>
      </c>
      <c r="K336">
        <f t="shared" si="33"/>
        <v>3</v>
      </c>
      <c r="L336" t="s">
        <v>620</v>
      </c>
      <c r="M336">
        <v>12</v>
      </c>
      <c r="N336" t="s">
        <v>75</v>
      </c>
      <c r="O336" t="s">
        <v>298</v>
      </c>
      <c r="R336" t="s">
        <v>142</v>
      </c>
      <c r="S336" t="s">
        <v>309</v>
      </c>
      <c r="V336" t="b">
        <v>0</v>
      </c>
      <c r="W336" t="str">
        <f t="shared" si="34"/>
        <v>AI9:09</v>
      </c>
      <c r="X336" t="str">
        <f ca="1">IFERROR(__xludf.DUMMYFUNCTION("VLOOKUP($D475,IMPORTRANGE(""1F5N2lheBqU_ssv2fEg7XSiyl0_Jtf24RQubw3IWp7fc"",""'LC-2 BOM'!C2:AF1000""),X$1,FALSE)"),"04C706")</f>
        <v>04C706</v>
      </c>
      <c r="Y336" t="str">
        <f ca="1">IFERROR(__xludf.DUMMYFUNCTION("VLOOKUP($D646,IMPORTRANGE(""1F5N2lheBqU_ssv2fEg7XSiyl0_Jtf24RQubw3IWp7fc"",""'LC-2 BOM'!C2:AF900""),Y$1,FALSE)"),"Pressure Transducer")</f>
        <v>Pressure Transducer</v>
      </c>
      <c r="Z336" t="str">
        <f ca="1">IFERROR(__xludf.DUMMYFUNCTION("VLOOKUP($D646,IMPORTRANGE(""1F5N2lheBqU_ssv2fEg7XSiyl0_Jtf24RQubw3IWp7fc"",""'LC-2 BOM'!C2:AF900""),Y$1,FALSE)"),"Pressure Transducer")</f>
        <v>Pressure Transducer</v>
      </c>
      <c r="AA336" t="str">
        <f ca="1">IFERROR(__xludf.DUMMYFUNCTION("VLOOKUP($D646,IMPORTRANGE(""1F5N2lheBqU_ssv2fEg7XSiyl0_Jtf24RQubw3IWp7fc"",""'LC-2 BOM'!C2:AF900""),Y$1,FALSE)"),"Pressure Transducer")</f>
        <v>Pressure Transducer</v>
      </c>
      <c r="AB336" t="str">
        <f ca="1">IFERROR(__xludf.DUMMYFUNCTION("VLOOKUP($D646,IMPORTRANGE(""1F5N2lheBqU_ssv2fEg7XSiyl0_Jtf24RQubw3IWp7fc"",""'LC-2 BOM'!C2:AF1000""),AB$1,FALSE)"),"WFF LC-2 Deluge - MP-111")</f>
        <v>WFF LC-2 Deluge - MP-111</v>
      </c>
      <c r="AC336" t="str">
        <f ca="1">IFERROR(__xludf.DUMMYFUNCTION("VLOOKUP($D646,IMPORTRANGE(""1F5N2lheBqU_ssv2fEg7XSiyl0_Jtf24RQubw3IWp7fc"",""'LC-2 BOM'!C2:AF1000""),AB$1,FALSE)"),"WFF LC-2 Deluge - MP-111")</f>
        <v>WFF LC-2 Deluge - MP-111</v>
      </c>
      <c r="AD336" t="str">
        <f ca="1">IFERROR(__xludf.DUMMYFUNCTION("VLOOKUP($D646,IMPORTRANGE(""1F5N2lheBqU_ssv2fEg7XSiyl0_Jtf24RQubw3IWp7fc"",""'LC-2 BOM'!C2:AF1000""),AB$1,FALSE)"),"WFF LC-2 Deluge - MP-111")</f>
        <v>WFF LC-2 Deluge - MP-111</v>
      </c>
      <c r="AE336" t="str">
        <f ca="1">IFERROR(__xludf.DUMMYFUNCTION("VLOOKUP($D646,IMPORTRANGE(""1F5N2lheBqU_ssv2fEg7XSiyl0_Jtf24RQubw3IWp7fc"",""'LC-2 BOM'!C2:AF1000""),AB$1,FALSE)"),"WFF LC-2 Deluge - MP-111")</f>
        <v>WFF LC-2 Deluge - MP-111</v>
      </c>
      <c r="AF336" t="str">
        <f ca="1">IFERROR(__xludf.DUMMYFUNCTION("VLOOKUP($D646,IMPORTRANGE(""1F5N2lheBqU_ssv2fEg7XSiyl0_Jtf24RQubw3IWp7fc"",""'LC-2 BOM'!C2:AF1000""),AB$1,FALSE)"),"WFF LC-2 Deluge - MP-111")</f>
        <v>WFF LC-2 Deluge - MP-111</v>
      </c>
      <c r="AG336" t="str">
        <f ca="1">IFERROR(__xludf.DUMMYFUNCTION("VLOOKUP($D646,IMPORTRANGE(""1F5N2lheBqU_ssv2fEg7XSiyl0_Jtf24RQubw3IWp7fc"",""'LC-2 BOM'!C2:AF1000""),AB$1,FALSE)"),"WFF LC-2 Deluge - MP-111")</f>
        <v>WFF LC-2 Deluge - MP-111</v>
      </c>
      <c r="AH336" t="str">
        <f ca="1">IFERROR(__xludf.DUMMYFUNCTION("VLOOKUP($D646,IMPORTRANGE(""1F5N2lheBqU_ssv2fEg7XSiyl0_Jtf24RQubw3IWp7fc"",""'LC-2 BOM'!C2:AF1000""),AB$1,FALSE)"),"WFF LC-2 Deluge - MP-111")</f>
        <v>WFF LC-2 Deluge - MP-111</v>
      </c>
      <c r="AI336" t="str">
        <f ca="1">IFERROR(__xludf.DUMMYFUNCTION("VLOOKUP($D646,IMPORTRANGE(""1F5N2lheBqU_ssv2fEg7XSiyl0_Jtf24RQubw3IWp7fc"",""'LC-2 BOM'!C2:AF1000""),AB$1,FALSE)"),"WFF LC-2 Deluge - MP-111")</f>
        <v>WFF LC-2 Deluge - MP-111</v>
      </c>
      <c r="AJ336" t="str">
        <f ca="1">IFERROR(__xludf.DUMMYFUNCTION("VLOOKUP($D646,IMPORTRANGE(""1F5N2lheBqU_ssv2fEg7XSiyl0_Jtf24RQubw3IWp7fc"",""'LC-2 BOM'!C2:AF1000""),AB$1,FALSE)"),"WFF LC-2 Deluge - MP-111")</f>
        <v>WFF LC-2 Deluge - MP-111</v>
      </c>
      <c r="AK336" t="str">
        <f ca="1">IFERROR(__xludf.DUMMYFUNCTION("VLOOKUP($D646,IMPORTRANGE(""1F5N2lheBqU_ssv2fEg7XSiyl0_Jtf24RQubw3IWp7fc"",""'LC-2 BOM'!C2:AF1000""),AB$1,FALSE)"),"WFF LC-2 Deluge - MP-111")</f>
        <v>WFF LC-2 Deluge - MP-111</v>
      </c>
      <c r="AL336" t="str">
        <f ca="1">IFERROR(__xludf.DUMMYFUNCTION("VLOOKUP($D646,IMPORTRANGE(""1F5N2lheBqU_ssv2fEg7XSiyl0_Jtf24RQubw3IWp7fc"",""'LC-2 BOM'!C2:AF1000""),AB$1,FALSE)"),"WFF LC-2 Deluge - MP-111")</f>
        <v>WFF LC-2 Deluge - MP-111</v>
      </c>
      <c r="AM336" t="str">
        <f ca="1">IFERROR(__xludf.DUMMYFUNCTION("VLOOKUP($D646,IMPORTRANGE(""1F5N2lheBqU_ssv2fEg7XSiyl0_Jtf24RQubw3IWp7fc"",""'LC-2 BOM'!C2:AF1000""),AB$1,FALSE)"),"WFF LC-2 Deluge - MP-111")</f>
        <v>WFF LC-2 Deluge - MP-111</v>
      </c>
      <c r="AN336" t="str">
        <f ca="1">IFERROR(__xludf.DUMMYFUNCTION("VLOOKUP($D646,IMPORTRANGE(""1F5N2lheBqU_ssv2fEg7XSiyl0_Jtf24RQubw3IWp7fc"",""'LC-2 BOM'!C2:AF1000""),AB$1,FALSE)"),"WFF LC-2 Deluge - MP-111")</f>
        <v>WFF LC-2 Deluge - MP-111</v>
      </c>
      <c r="AO336" t="str">
        <f ca="1">IFERROR(__xludf.DUMMYFUNCTION("VLOOKUP($D646,IMPORTRANGE(""1F5N2lheBqU_ssv2fEg7XSiyl0_Jtf24RQubw3IWp7fc"",""'LC-2 BOM'!C2:AF1000""),AB$1,FALSE)"),"WFF LC-2 Deluge - MP-111")</f>
        <v>WFF LC-2 Deluge - MP-111</v>
      </c>
      <c r="AP336" t="str">
        <f ca="1">IFERROR(__xludf.DUMMYFUNCTION("VLOOKUP($D646,IMPORTRANGE(""1F5N2lheBqU_ssv2fEg7XSiyl0_Jtf24RQubw3IWp7fc"",""'LC-2 BOM'!C2:AF1000""),AB$1,FALSE)"),"WFF LC-2 Deluge - MP-111")</f>
        <v>WFF LC-2 Deluge - MP-111</v>
      </c>
      <c r="AQ336" t="str">
        <f ca="1">IFERROR(__xludf.DUMMYFUNCTION("VLOOKUP($D646,IMPORTRANGE(""1F5N2lheBqU_ssv2fEg7XSiyl0_Jtf24RQubw3IWp7fc"",""'LC-2 BOM'!C2:AF1000""),AB$1,FALSE)"),"WFF LC-2 Deluge - MP-111")</f>
        <v>WFF LC-2 Deluge - MP-111</v>
      </c>
      <c r="AR336" t="str">
        <f ca="1">IFERROR(__xludf.DUMMYFUNCTION("VLOOKUP($D646,IMPORTRANGE(""1F5N2lheBqU_ssv2fEg7XSiyl0_Jtf24RQubw3IWp7fc"",""'LC-2 BOM'!C2:AF1000""),AB$1,FALSE)"),"WFF LC-2 Deluge - MP-111")</f>
        <v>WFF LC-2 Deluge - MP-111</v>
      </c>
      <c r="AS336" t="str">
        <f ca="1">IFERROR(__xludf.DUMMYFUNCTION("VLOOKUP($D646,IMPORTRANGE(""1F5N2lheBqU_ssv2fEg7XSiyl0_Jtf24RQubw3IWp7fc"",""'LC-2 BOM'!C2:AF1000""),AB$1,FALSE)"),"WFF LC-2 Deluge - MP-111")</f>
        <v>WFF LC-2 Deluge - MP-111</v>
      </c>
      <c r="AT336" t="str">
        <f ca="1">IFERROR(__xludf.DUMMYFUNCTION("VLOOKUP($D646,IMPORTRANGE(""1F5N2lheBqU_ssv2fEg7XSiyl0_Jtf24RQubw3IWp7fc"",""'LC-2 BOM'!C2:AF1000""),AB$1,FALSE)"),"WFF LC-2 Deluge - MP-111")</f>
        <v>WFF LC-2 Deluge - MP-111</v>
      </c>
      <c r="AU336" t="str">
        <f ca="1">IFERROR(__xludf.DUMMYFUNCTION("VLOOKUP($D646,IMPORTRANGE(""1F5N2lheBqU_ssv2fEg7XSiyl0_Jtf24RQubw3IWp7fc"",""'LC-2 BOM'!C2:AF1000""),AB$1,FALSE)"),"WFF LC-2 Deluge - MP-111")</f>
        <v>WFF LC-2 Deluge - MP-111</v>
      </c>
      <c r="AV336" t="str">
        <f ca="1">IFERROR(__xludf.DUMMYFUNCTION("VLOOKUP($D646,IMPORTRANGE(""1F5N2lheBqU_ssv2fEg7XSiyl0_Jtf24RQubw3IWp7fc"",""'LC-2 BOM'!C2:AF1000""),AB$1,FALSE)"),"WFF LC-2 Deluge - MP-111")</f>
        <v>WFF LC-2 Deluge - MP-111</v>
      </c>
      <c r="AW336" t="str">
        <f ca="1">IFERROR(__xludf.DUMMYFUNCTION("VLOOKUP($D646,IMPORTRANGE(""1F5N2lheBqU_ssv2fEg7XSiyl0_Jtf24RQubw3IWp7fc"",""'LC-2 BOM'!C2:AF1000""),AB$1,FALSE)"),"WFF LC-2 Deluge - MP-111")</f>
        <v>WFF LC-2 Deluge - MP-111</v>
      </c>
      <c r="AX336" t="str">
        <f ca="1">IFERROR(__xludf.DUMMYFUNCTION("VLOOKUP($D646,IMPORTRANGE(""1F5N2lheBqU_ssv2fEg7XSiyl0_Jtf24RQubw3IWp7fc"",""'LC-2 BOM'!C2:AF1000""),AB$1,FALSE)"),"WFF LC-2 Deluge - MP-111")</f>
        <v>WFF LC-2 Deluge - MP-111</v>
      </c>
      <c r="AY336" t="str">
        <f ca="1">IFERROR(__xludf.DUMMYFUNCTION("VLOOKUP($D646,IMPORTRANGE(""1F5N2lheBqU_ssv2fEg7XSiyl0_Jtf24RQubw3IWp7fc"",""'LC-2 BOM'!C2:AF1000""),AB$1,FALSE)"),"WFF LC-2 Deluge - MP-111")</f>
        <v>WFF LC-2 Deluge - MP-111</v>
      </c>
      <c r="AZ336" t="str">
        <f ca="1">IFERROR(__xludf.DUMMYFUNCTION("VLOOKUP($D646,IMPORTRANGE(""1F5N2lheBqU_ssv2fEg7XSiyl0_Jtf24RQubw3IWp7fc"",""'LC-2 BOM'!C2:AF1000""),AB$1,FALSE)"),"WFF LC-2 Deluge - MP-111")</f>
        <v>WFF LC-2 Deluge - MP-111</v>
      </c>
      <c r="BA336" t="str">
        <f ca="1">IFERROR(__xludf.DUMMYFUNCTION("VLOOKUP($D646,IMPORTRANGE(""1F5N2lheBqU_ssv2fEg7XSiyl0_Jtf24RQubw3IWp7fc"",""'LC-2 BOM'!C2:AF1000""),AB$1,FALSE)"),"WFF LC-2 Deluge - MP-111")</f>
        <v>WFF LC-2 Deluge - MP-111</v>
      </c>
    </row>
    <row r="337" spans="1:53" ht="13" x14ac:dyDescent="0.15">
      <c r="A337" t="str">
        <f t="shared" si="31"/>
        <v>WD-FLC-PRS-Ps-444</v>
      </c>
      <c r="B337">
        <v>444</v>
      </c>
      <c r="C337" t="s">
        <v>812</v>
      </c>
      <c r="D337" t="s">
        <v>813</v>
      </c>
      <c r="E337" t="s">
        <v>782</v>
      </c>
      <c r="F337" t="s">
        <v>814</v>
      </c>
      <c r="G337" t="s">
        <v>141</v>
      </c>
      <c r="H337" t="s">
        <v>111</v>
      </c>
      <c r="I337" t="str">
        <f t="shared" si="32"/>
        <v>N5</v>
      </c>
      <c r="J337" t="str">
        <f>VLOOKUP(I337,'[1]REF - Interface Cards'!$F$2:$G$11,2,FALSE)</f>
        <v>CB6</v>
      </c>
      <c r="K337">
        <f t="shared" si="33"/>
        <v>3</v>
      </c>
      <c r="L337" t="s">
        <v>620</v>
      </c>
      <c r="M337">
        <v>13</v>
      </c>
      <c r="N337">
        <v>10</v>
      </c>
      <c r="O337" t="s">
        <v>298</v>
      </c>
      <c r="R337" t="s">
        <v>142</v>
      </c>
      <c r="S337" t="s">
        <v>309</v>
      </c>
      <c r="V337" t="b">
        <v>0</v>
      </c>
      <c r="W337" t="str">
        <f t="shared" si="34"/>
        <v>AI9:10</v>
      </c>
      <c r="X337" t="str">
        <f ca="1">IFERROR(__xludf.DUMMYFUNCTION("VLOOKUP($D475,IMPORTRANGE(""1F5N2lheBqU_ssv2fEg7XSiyl0_Jtf24RQubw3IWp7fc"",""'LC-2 BOM'!C2:AF1000""),X$1,FALSE)"),"04C706")</f>
        <v>04C706</v>
      </c>
      <c r="Y337" t="str">
        <f ca="1">IFERROR(__xludf.DUMMYFUNCTION("VLOOKUP($D633,IMPORTRANGE(""1zGeY54V42y3h6ga3LEauokEcjIAfHuNXKCYKLfLWtMI"",""'LC-2 BOM'!C2:AF900""),Y$1,FALSE)"),"Pressure Transducer")</f>
        <v>Pressure Transducer</v>
      </c>
      <c r="Z337" t="str">
        <f ca="1">IFERROR(__xludf.DUMMYFUNCTION("VLOOKUP($D633,IMPORTRANGE(""1zGeY54V42y3h6ga3LEauokEcjIAfHuNXKCYKLfLWtMI"",""'LC-2 BOM'!C2:AF900""),Y$1,FALSE)"),"Pressure Transducer")</f>
        <v>Pressure Transducer</v>
      </c>
      <c r="AA337" t="str">
        <f ca="1">IFERROR(__xludf.DUMMYFUNCTION("VLOOKUP($D633,IMPORTRANGE(""1zGeY54V42y3h6ga3LEauokEcjIAfHuNXKCYKLfLWtMI"",""'LC-2 BOM'!C2:AF900""),Y$1,FALSE)"),"Pressure Transducer")</f>
        <v>Pressure Transducer</v>
      </c>
      <c r="AB337" t="str">
        <f ca="1">IFERROR(__xludf.DUMMYFUNCTION("VLOOKUP($D633,IMPORTRANGE(""1F5N2lheBqU_ssv2fEg7XSiyl0_Jtf24RQubw3IWp7fc"",""'LC-2 BOM'!C2:AF1000""),AB$1,FALSE)"),"WFF LC-2 Deluge - MP-111")</f>
        <v>WFF LC-2 Deluge - MP-111</v>
      </c>
      <c r="AC337" t="str">
        <f ca="1">IFERROR(__xludf.DUMMYFUNCTION("VLOOKUP($D633,IMPORTRANGE(""1F5N2lheBqU_ssv2fEg7XSiyl0_Jtf24RQubw3IWp7fc"",""'LC-2 BOM'!C2:AF1000""),AB$1,FALSE)"),"WFF LC-2 Deluge - MP-111")</f>
        <v>WFF LC-2 Deluge - MP-111</v>
      </c>
      <c r="AD337" t="str">
        <f ca="1">IFERROR(__xludf.DUMMYFUNCTION("VLOOKUP($D633,IMPORTRANGE(""1F5N2lheBqU_ssv2fEg7XSiyl0_Jtf24RQubw3IWp7fc"",""'LC-2 BOM'!C2:AF1000""),AB$1,FALSE)"),"WFF LC-2 Deluge - MP-111")</f>
        <v>WFF LC-2 Deluge - MP-111</v>
      </c>
      <c r="AE337" t="str">
        <f ca="1">IFERROR(__xludf.DUMMYFUNCTION("VLOOKUP($D633,IMPORTRANGE(""1F5N2lheBqU_ssv2fEg7XSiyl0_Jtf24RQubw3IWp7fc"",""'LC-2 BOM'!C2:AF1000""),AB$1,FALSE)"),"WFF LC-2 Deluge - MP-111")</f>
        <v>WFF LC-2 Deluge - MP-111</v>
      </c>
      <c r="AF337" t="str">
        <f ca="1">IFERROR(__xludf.DUMMYFUNCTION("VLOOKUP($D633,IMPORTRANGE(""1F5N2lheBqU_ssv2fEg7XSiyl0_Jtf24RQubw3IWp7fc"",""'LC-2 BOM'!C2:AF1000""),AB$1,FALSE)"),"WFF LC-2 Deluge - MP-111")</f>
        <v>WFF LC-2 Deluge - MP-111</v>
      </c>
      <c r="AG337" t="str">
        <f ca="1">IFERROR(__xludf.DUMMYFUNCTION("VLOOKUP($D633,IMPORTRANGE(""1F5N2lheBqU_ssv2fEg7XSiyl0_Jtf24RQubw3IWp7fc"",""'LC-2 BOM'!C2:AF1000""),AB$1,FALSE)"),"WFF LC-2 Deluge - MP-111")</f>
        <v>WFF LC-2 Deluge - MP-111</v>
      </c>
      <c r="AH337" t="str">
        <f ca="1">IFERROR(__xludf.DUMMYFUNCTION("VLOOKUP($D633,IMPORTRANGE(""1F5N2lheBqU_ssv2fEg7XSiyl0_Jtf24RQubw3IWp7fc"",""'LC-2 BOM'!C2:AF1000""),AB$1,FALSE)"),"WFF LC-2 Deluge - MP-111")</f>
        <v>WFF LC-2 Deluge - MP-111</v>
      </c>
      <c r="AI337" t="str">
        <f ca="1">IFERROR(__xludf.DUMMYFUNCTION("VLOOKUP($D633,IMPORTRANGE(""1F5N2lheBqU_ssv2fEg7XSiyl0_Jtf24RQubw3IWp7fc"",""'LC-2 BOM'!C2:AF1000""),AB$1,FALSE)"),"WFF LC-2 Deluge - MP-111")</f>
        <v>WFF LC-2 Deluge - MP-111</v>
      </c>
      <c r="AJ337" t="str">
        <f ca="1">IFERROR(__xludf.DUMMYFUNCTION("VLOOKUP($D633,IMPORTRANGE(""1F5N2lheBqU_ssv2fEg7XSiyl0_Jtf24RQubw3IWp7fc"",""'LC-2 BOM'!C2:AF1000""),AB$1,FALSE)"),"WFF LC-2 Deluge - MP-111")</f>
        <v>WFF LC-2 Deluge - MP-111</v>
      </c>
      <c r="AK337" t="str">
        <f ca="1">IFERROR(__xludf.DUMMYFUNCTION("VLOOKUP($D633,IMPORTRANGE(""1F5N2lheBqU_ssv2fEg7XSiyl0_Jtf24RQubw3IWp7fc"",""'LC-2 BOM'!C2:AF1000""),AB$1,FALSE)"),"WFF LC-2 Deluge - MP-111")</f>
        <v>WFF LC-2 Deluge - MP-111</v>
      </c>
      <c r="AL337" t="str">
        <f ca="1">IFERROR(__xludf.DUMMYFUNCTION("VLOOKUP($D633,IMPORTRANGE(""1F5N2lheBqU_ssv2fEg7XSiyl0_Jtf24RQubw3IWp7fc"",""'LC-2 BOM'!C2:AF1000""),AB$1,FALSE)"),"WFF LC-2 Deluge - MP-111")</f>
        <v>WFF LC-2 Deluge - MP-111</v>
      </c>
      <c r="AM337" t="str">
        <f ca="1">IFERROR(__xludf.DUMMYFUNCTION("VLOOKUP($D633,IMPORTRANGE(""1F5N2lheBqU_ssv2fEg7XSiyl0_Jtf24RQubw3IWp7fc"",""'LC-2 BOM'!C2:AF1000""),AB$1,FALSE)"),"WFF LC-2 Deluge - MP-111")</f>
        <v>WFF LC-2 Deluge - MP-111</v>
      </c>
      <c r="AN337" t="str">
        <f ca="1">IFERROR(__xludf.DUMMYFUNCTION("VLOOKUP($D633,IMPORTRANGE(""1F5N2lheBqU_ssv2fEg7XSiyl0_Jtf24RQubw3IWp7fc"",""'LC-2 BOM'!C2:AF1000""),AB$1,FALSE)"),"WFF LC-2 Deluge - MP-111")</f>
        <v>WFF LC-2 Deluge - MP-111</v>
      </c>
      <c r="AO337" t="str">
        <f ca="1">IFERROR(__xludf.DUMMYFUNCTION("VLOOKUP($D633,IMPORTRANGE(""1F5N2lheBqU_ssv2fEg7XSiyl0_Jtf24RQubw3IWp7fc"",""'LC-2 BOM'!C2:AF1000""),AB$1,FALSE)"),"WFF LC-2 Deluge - MP-111")</f>
        <v>WFF LC-2 Deluge - MP-111</v>
      </c>
      <c r="AP337" t="str">
        <f ca="1">IFERROR(__xludf.DUMMYFUNCTION("VLOOKUP($D633,IMPORTRANGE(""1F5N2lheBqU_ssv2fEg7XSiyl0_Jtf24RQubw3IWp7fc"",""'LC-2 BOM'!C2:AF1000""),AB$1,FALSE)"),"WFF LC-2 Deluge - MP-111")</f>
        <v>WFF LC-2 Deluge - MP-111</v>
      </c>
      <c r="AQ337" t="str">
        <f ca="1">IFERROR(__xludf.DUMMYFUNCTION("VLOOKUP($D633,IMPORTRANGE(""1F5N2lheBqU_ssv2fEg7XSiyl0_Jtf24RQubw3IWp7fc"",""'LC-2 BOM'!C2:AF1000""),AB$1,FALSE)"),"WFF LC-2 Deluge - MP-111")</f>
        <v>WFF LC-2 Deluge - MP-111</v>
      </c>
      <c r="AR337" t="str">
        <f ca="1">IFERROR(__xludf.DUMMYFUNCTION("VLOOKUP($D633,IMPORTRANGE(""1F5N2lheBqU_ssv2fEg7XSiyl0_Jtf24RQubw3IWp7fc"",""'LC-2 BOM'!C2:AF1000""),AB$1,FALSE)"),"WFF LC-2 Deluge - MP-111")</f>
        <v>WFF LC-2 Deluge - MP-111</v>
      </c>
      <c r="AS337" t="str">
        <f ca="1">IFERROR(__xludf.DUMMYFUNCTION("VLOOKUP($D633,IMPORTRANGE(""1F5N2lheBqU_ssv2fEg7XSiyl0_Jtf24RQubw3IWp7fc"",""'LC-2 BOM'!C2:AF1000""),AB$1,FALSE)"),"WFF LC-2 Deluge - MP-111")</f>
        <v>WFF LC-2 Deluge - MP-111</v>
      </c>
      <c r="AT337" t="str">
        <f ca="1">IFERROR(__xludf.DUMMYFUNCTION("VLOOKUP($D633,IMPORTRANGE(""1F5N2lheBqU_ssv2fEg7XSiyl0_Jtf24RQubw3IWp7fc"",""'LC-2 BOM'!C2:AF1000""),AB$1,FALSE)"),"WFF LC-2 Deluge - MP-111")</f>
        <v>WFF LC-2 Deluge - MP-111</v>
      </c>
      <c r="AU337" t="str">
        <f ca="1">IFERROR(__xludf.DUMMYFUNCTION("VLOOKUP($D633,IMPORTRANGE(""1F5N2lheBqU_ssv2fEg7XSiyl0_Jtf24RQubw3IWp7fc"",""'LC-2 BOM'!C2:AF1000""),AB$1,FALSE)"),"WFF LC-2 Deluge - MP-111")</f>
        <v>WFF LC-2 Deluge - MP-111</v>
      </c>
      <c r="AV337" t="str">
        <f ca="1">IFERROR(__xludf.DUMMYFUNCTION("VLOOKUP($D633,IMPORTRANGE(""1F5N2lheBqU_ssv2fEg7XSiyl0_Jtf24RQubw3IWp7fc"",""'LC-2 BOM'!C2:AF1000""),AB$1,FALSE)"),"WFF LC-2 Deluge - MP-111")</f>
        <v>WFF LC-2 Deluge - MP-111</v>
      </c>
      <c r="AW337" t="str">
        <f ca="1">IFERROR(__xludf.DUMMYFUNCTION("VLOOKUP($D633,IMPORTRANGE(""1F5N2lheBqU_ssv2fEg7XSiyl0_Jtf24RQubw3IWp7fc"",""'LC-2 BOM'!C2:AF1000""),AB$1,FALSE)"),"WFF LC-2 Deluge - MP-111")</f>
        <v>WFF LC-2 Deluge - MP-111</v>
      </c>
      <c r="AX337" t="str">
        <f ca="1">IFERROR(__xludf.DUMMYFUNCTION("VLOOKUP($D633,IMPORTRANGE(""1F5N2lheBqU_ssv2fEg7XSiyl0_Jtf24RQubw3IWp7fc"",""'LC-2 BOM'!C2:AF1000""),AB$1,FALSE)"),"WFF LC-2 Deluge - MP-111")</f>
        <v>WFF LC-2 Deluge - MP-111</v>
      </c>
      <c r="AY337" t="str">
        <f ca="1">IFERROR(__xludf.DUMMYFUNCTION("VLOOKUP($D633,IMPORTRANGE(""1F5N2lheBqU_ssv2fEg7XSiyl0_Jtf24RQubw3IWp7fc"",""'LC-2 BOM'!C2:AF1000""),AB$1,FALSE)"),"WFF LC-2 Deluge - MP-111")</f>
        <v>WFF LC-2 Deluge - MP-111</v>
      </c>
      <c r="AZ337" t="str">
        <f ca="1">IFERROR(__xludf.DUMMYFUNCTION("VLOOKUP($D633,IMPORTRANGE(""1F5N2lheBqU_ssv2fEg7XSiyl0_Jtf24RQubw3IWp7fc"",""'LC-2 BOM'!C2:AF1000""),AB$1,FALSE)"),"WFF LC-2 Deluge - MP-111")</f>
        <v>WFF LC-2 Deluge - MP-111</v>
      </c>
      <c r="BA337" t="str">
        <f ca="1">IFERROR(__xludf.DUMMYFUNCTION("VLOOKUP($D633,IMPORTRANGE(""1F5N2lheBqU_ssv2fEg7XSiyl0_Jtf24RQubw3IWp7fc"",""'LC-2 BOM'!C2:AF1000""),AB$1,FALSE)"),"WFF LC-2 Deluge - MP-111")</f>
        <v>WFF LC-2 Deluge - MP-111</v>
      </c>
    </row>
    <row r="338" spans="1:53" ht="13" x14ac:dyDescent="0.15">
      <c r="A338" t="str">
        <f t="shared" si="31"/>
        <v>WD-FLC-PRS-Ps-446</v>
      </c>
      <c r="B338">
        <v>446</v>
      </c>
      <c r="C338" t="s">
        <v>815</v>
      </c>
      <c r="D338" t="s">
        <v>816</v>
      </c>
      <c r="E338" t="s">
        <v>782</v>
      </c>
      <c r="F338" t="s">
        <v>814</v>
      </c>
      <c r="G338" t="s">
        <v>141</v>
      </c>
      <c r="H338" t="s">
        <v>111</v>
      </c>
      <c r="I338" t="str">
        <f t="shared" si="32"/>
        <v>N5</v>
      </c>
      <c r="J338" t="str">
        <f>VLOOKUP(I338,'[1]REF - Interface Cards'!$F$2:$G$11,2,FALSE)</f>
        <v>CB6</v>
      </c>
      <c r="K338">
        <f t="shared" si="33"/>
        <v>3</v>
      </c>
      <c r="L338" t="s">
        <v>620</v>
      </c>
      <c r="M338">
        <v>14</v>
      </c>
      <c r="N338">
        <v>11</v>
      </c>
      <c r="O338" t="s">
        <v>298</v>
      </c>
      <c r="R338" t="s">
        <v>142</v>
      </c>
      <c r="S338" t="s">
        <v>309</v>
      </c>
      <c r="V338" t="b">
        <v>0</v>
      </c>
      <c r="W338" t="str">
        <f t="shared" si="34"/>
        <v>AI9:11</v>
      </c>
      <c r="X338" t="str">
        <f ca="1">IFERROR(__xludf.DUMMYFUNCTION("VLOOKUP($D475,IMPORTRANGE(""1F5N2lheBqU_ssv2fEg7XSiyl0_Jtf24RQubw3IWp7fc"",""'LC-2 BOM'!C2:AF1000""),X$1,FALSE)"),"04C706")</f>
        <v>04C706</v>
      </c>
      <c r="Y338" t="str">
        <f ca="1">IFERROR(__xludf.DUMMYFUNCTION("VLOOKUP($D634,IMPORTRANGE(""1F5N2lheBqU_ssv2fEg7XSiyl0_Jtf24RQubw3IWp7fc"",""'LC-2 BOM'!C2:AF900""),Y$1,FALSE)"),"Pressure Transducer")</f>
        <v>Pressure Transducer</v>
      </c>
      <c r="Z338" t="str">
        <f ca="1">IFERROR(__xludf.DUMMYFUNCTION("VLOOKUP($D634,IMPORTRANGE(""1F5N2lheBqU_ssv2fEg7XSiyl0_Jtf24RQubw3IWp7fc"",""'LC-2 BOM'!C2:AF900""),Y$1,FALSE)"),"Pressure Transducer")</f>
        <v>Pressure Transducer</v>
      </c>
      <c r="AA338" t="str">
        <f ca="1">IFERROR(__xludf.DUMMYFUNCTION("VLOOKUP($D634,IMPORTRANGE(""1F5N2lheBqU_ssv2fEg7XSiyl0_Jtf24RQubw3IWp7fc"",""'LC-2 BOM'!C2:AF900""),Y$1,FALSE)"),"Pressure Transducer")</f>
        <v>Pressure Transducer</v>
      </c>
      <c r="AB338" t="str">
        <f ca="1">IFERROR(__xludf.DUMMYFUNCTION("VLOOKUP($D634,IMPORTRANGE(""1F5N2lheBqU_ssv2fEg7XSiyl0_Jtf24RQubw3IWp7fc"",""'LC-2 BOM'!C2:AF1000""),AB$1,FALSE)"),"WFF LC-2 Deluge - MP-111")</f>
        <v>WFF LC-2 Deluge - MP-111</v>
      </c>
      <c r="AC338" t="str">
        <f ca="1">IFERROR(__xludf.DUMMYFUNCTION("VLOOKUP($D634,IMPORTRANGE(""1F5N2lheBqU_ssv2fEg7XSiyl0_Jtf24RQubw3IWp7fc"",""'LC-2 BOM'!C2:AF1000""),AB$1,FALSE)"),"WFF LC-2 Deluge - MP-111")</f>
        <v>WFF LC-2 Deluge - MP-111</v>
      </c>
      <c r="AD338" t="str">
        <f ca="1">IFERROR(__xludf.DUMMYFUNCTION("VLOOKUP($D634,IMPORTRANGE(""1F5N2lheBqU_ssv2fEg7XSiyl0_Jtf24RQubw3IWp7fc"",""'LC-2 BOM'!C2:AF1000""),AB$1,FALSE)"),"WFF LC-2 Deluge - MP-111")</f>
        <v>WFF LC-2 Deluge - MP-111</v>
      </c>
      <c r="AE338" t="str">
        <f ca="1">IFERROR(__xludf.DUMMYFUNCTION("VLOOKUP($D634,IMPORTRANGE(""1F5N2lheBqU_ssv2fEg7XSiyl0_Jtf24RQubw3IWp7fc"",""'LC-2 BOM'!C2:AF1000""),AB$1,FALSE)"),"WFF LC-2 Deluge - MP-111")</f>
        <v>WFF LC-2 Deluge - MP-111</v>
      </c>
      <c r="AF338" t="str">
        <f ca="1">IFERROR(__xludf.DUMMYFUNCTION("VLOOKUP($D634,IMPORTRANGE(""1F5N2lheBqU_ssv2fEg7XSiyl0_Jtf24RQubw3IWp7fc"",""'LC-2 BOM'!C2:AF1000""),AB$1,FALSE)"),"WFF LC-2 Deluge - MP-111")</f>
        <v>WFF LC-2 Deluge - MP-111</v>
      </c>
      <c r="AG338" t="str">
        <f ca="1">IFERROR(__xludf.DUMMYFUNCTION("VLOOKUP($D634,IMPORTRANGE(""1F5N2lheBqU_ssv2fEg7XSiyl0_Jtf24RQubw3IWp7fc"",""'LC-2 BOM'!C2:AF1000""),AB$1,FALSE)"),"WFF LC-2 Deluge - MP-111")</f>
        <v>WFF LC-2 Deluge - MP-111</v>
      </c>
      <c r="AH338" t="str">
        <f ca="1">IFERROR(__xludf.DUMMYFUNCTION("VLOOKUP($D634,IMPORTRANGE(""1F5N2lheBqU_ssv2fEg7XSiyl0_Jtf24RQubw3IWp7fc"",""'LC-2 BOM'!C2:AF1000""),AB$1,FALSE)"),"WFF LC-2 Deluge - MP-111")</f>
        <v>WFF LC-2 Deluge - MP-111</v>
      </c>
      <c r="AI338" t="str">
        <f ca="1">IFERROR(__xludf.DUMMYFUNCTION("VLOOKUP($D634,IMPORTRANGE(""1F5N2lheBqU_ssv2fEg7XSiyl0_Jtf24RQubw3IWp7fc"",""'LC-2 BOM'!C2:AF1000""),AB$1,FALSE)"),"WFF LC-2 Deluge - MP-111")</f>
        <v>WFF LC-2 Deluge - MP-111</v>
      </c>
      <c r="AJ338" t="str">
        <f ca="1">IFERROR(__xludf.DUMMYFUNCTION("VLOOKUP($D634,IMPORTRANGE(""1F5N2lheBqU_ssv2fEg7XSiyl0_Jtf24RQubw3IWp7fc"",""'LC-2 BOM'!C2:AF1000""),AB$1,FALSE)"),"WFF LC-2 Deluge - MP-111")</f>
        <v>WFF LC-2 Deluge - MP-111</v>
      </c>
      <c r="AK338" t="str">
        <f ca="1">IFERROR(__xludf.DUMMYFUNCTION("VLOOKUP($D634,IMPORTRANGE(""1F5N2lheBqU_ssv2fEg7XSiyl0_Jtf24RQubw3IWp7fc"",""'LC-2 BOM'!C2:AF1000""),AB$1,FALSE)"),"WFF LC-2 Deluge - MP-111")</f>
        <v>WFF LC-2 Deluge - MP-111</v>
      </c>
      <c r="AL338" t="str">
        <f ca="1">IFERROR(__xludf.DUMMYFUNCTION("VLOOKUP($D634,IMPORTRANGE(""1F5N2lheBqU_ssv2fEg7XSiyl0_Jtf24RQubw3IWp7fc"",""'LC-2 BOM'!C2:AF1000""),AB$1,FALSE)"),"WFF LC-2 Deluge - MP-111")</f>
        <v>WFF LC-2 Deluge - MP-111</v>
      </c>
      <c r="AM338" t="str">
        <f ca="1">IFERROR(__xludf.DUMMYFUNCTION("VLOOKUP($D634,IMPORTRANGE(""1F5N2lheBqU_ssv2fEg7XSiyl0_Jtf24RQubw3IWp7fc"",""'LC-2 BOM'!C2:AF1000""),AB$1,FALSE)"),"WFF LC-2 Deluge - MP-111")</f>
        <v>WFF LC-2 Deluge - MP-111</v>
      </c>
      <c r="AN338" t="str">
        <f ca="1">IFERROR(__xludf.DUMMYFUNCTION("VLOOKUP($D634,IMPORTRANGE(""1F5N2lheBqU_ssv2fEg7XSiyl0_Jtf24RQubw3IWp7fc"",""'LC-2 BOM'!C2:AF1000""),AB$1,FALSE)"),"WFF LC-2 Deluge - MP-111")</f>
        <v>WFF LC-2 Deluge - MP-111</v>
      </c>
      <c r="AO338" t="str">
        <f ca="1">IFERROR(__xludf.DUMMYFUNCTION("VLOOKUP($D634,IMPORTRANGE(""1F5N2lheBqU_ssv2fEg7XSiyl0_Jtf24RQubw3IWp7fc"",""'LC-2 BOM'!C2:AF1000""),AB$1,FALSE)"),"WFF LC-2 Deluge - MP-111")</f>
        <v>WFF LC-2 Deluge - MP-111</v>
      </c>
      <c r="AP338" t="str">
        <f ca="1">IFERROR(__xludf.DUMMYFUNCTION("VLOOKUP($D634,IMPORTRANGE(""1F5N2lheBqU_ssv2fEg7XSiyl0_Jtf24RQubw3IWp7fc"",""'LC-2 BOM'!C2:AF1000""),AB$1,FALSE)"),"WFF LC-2 Deluge - MP-111")</f>
        <v>WFF LC-2 Deluge - MP-111</v>
      </c>
      <c r="AQ338" t="str">
        <f ca="1">IFERROR(__xludf.DUMMYFUNCTION("VLOOKUP($D634,IMPORTRANGE(""1F5N2lheBqU_ssv2fEg7XSiyl0_Jtf24RQubw3IWp7fc"",""'LC-2 BOM'!C2:AF1000""),AB$1,FALSE)"),"WFF LC-2 Deluge - MP-111")</f>
        <v>WFF LC-2 Deluge - MP-111</v>
      </c>
      <c r="AR338" t="str">
        <f ca="1">IFERROR(__xludf.DUMMYFUNCTION("VLOOKUP($D634,IMPORTRANGE(""1F5N2lheBqU_ssv2fEg7XSiyl0_Jtf24RQubw3IWp7fc"",""'LC-2 BOM'!C2:AF1000""),AB$1,FALSE)"),"WFF LC-2 Deluge - MP-111")</f>
        <v>WFF LC-2 Deluge - MP-111</v>
      </c>
      <c r="AS338" t="str">
        <f ca="1">IFERROR(__xludf.DUMMYFUNCTION("VLOOKUP($D634,IMPORTRANGE(""1F5N2lheBqU_ssv2fEg7XSiyl0_Jtf24RQubw3IWp7fc"",""'LC-2 BOM'!C2:AF1000""),AB$1,FALSE)"),"WFF LC-2 Deluge - MP-111")</f>
        <v>WFF LC-2 Deluge - MP-111</v>
      </c>
      <c r="AT338" t="str">
        <f ca="1">IFERROR(__xludf.DUMMYFUNCTION("VLOOKUP($D634,IMPORTRANGE(""1F5N2lheBqU_ssv2fEg7XSiyl0_Jtf24RQubw3IWp7fc"",""'LC-2 BOM'!C2:AF1000""),AB$1,FALSE)"),"WFF LC-2 Deluge - MP-111")</f>
        <v>WFF LC-2 Deluge - MP-111</v>
      </c>
      <c r="AU338" t="str">
        <f ca="1">IFERROR(__xludf.DUMMYFUNCTION("VLOOKUP($D634,IMPORTRANGE(""1F5N2lheBqU_ssv2fEg7XSiyl0_Jtf24RQubw3IWp7fc"",""'LC-2 BOM'!C2:AF1000""),AB$1,FALSE)"),"WFF LC-2 Deluge - MP-111")</f>
        <v>WFF LC-2 Deluge - MP-111</v>
      </c>
      <c r="AV338" t="str">
        <f ca="1">IFERROR(__xludf.DUMMYFUNCTION("VLOOKUP($D634,IMPORTRANGE(""1F5N2lheBqU_ssv2fEg7XSiyl0_Jtf24RQubw3IWp7fc"",""'LC-2 BOM'!C2:AF1000""),AB$1,FALSE)"),"WFF LC-2 Deluge - MP-111")</f>
        <v>WFF LC-2 Deluge - MP-111</v>
      </c>
      <c r="AW338" t="str">
        <f ca="1">IFERROR(__xludf.DUMMYFUNCTION("VLOOKUP($D634,IMPORTRANGE(""1F5N2lheBqU_ssv2fEg7XSiyl0_Jtf24RQubw3IWp7fc"",""'LC-2 BOM'!C2:AF1000""),AB$1,FALSE)"),"WFF LC-2 Deluge - MP-111")</f>
        <v>WFF LC-2 Deluge - MP-111</v>
      </c>
      <c r="AX338" t="str">
        <f ca="1">IFERROR(__xludf.DUMMYFUNCTION("VLOOKUP($D634,IMPORTRANGE(""1F5N2lheBqU_ssv2fEg7XSiyl0_Jtf24RQubw3IWp7fc"",""'LC-2 BOM'!C2:AF1000""),AB$1,FALSE)"),"WFF LC-2 Deluge - MP-111")</f>
        <v>WFF LC-2 Deluge - MP-111</v>
      </c>
      <c r="AY338" t="str">
        <f ca="1">IFERROR(__xludf.DUMMYFUNCTION("VLOOKUP($D634,IMPORTRANGE(""1F5N2lheBqU_ssv2fEg7XSiyl0_Jtf24RQubw3IWp7fc"",""'LC-2 BOM'!C2:AF1000""),AB$1,FALSE)"),"WFF LC-2 Deluge - MP-111")</f>
        <v>WFF LC-2 Deluge - MP-111</v>
      </c>
      <c r="AZ338" t="str">
        <f ca="1">IFERROR(__xludf.DUMMYFUNCTION("VLOOKUP($D634,IMPORTRANGE(""1F5N2lheBqU_ssv2fEg7XSiyl0_Jtf24RQubw3IWp7fc"",""'LC-2 BOM'!C2:AF1000""),AB$1,FALSE)"),"WFF LC-2 Deluge - MP-111")</f>
        <v>WFF LC-2 Deluge - MP-111</v>
      </c>
      <c r="BA338" t="str">
        <f ca="1">IFERROR(__xludf.DUMMYFUNCTION("VLOOKUP($D634,IMPORTRANGE(""1F5N2lheBqU_ssv2fEg7XSiyl0_Jtf24RQubw3IWp7fc"",""'LC-2 BOM'!C2:AF1000""),AB$1,FALSE)"),"WFF LC-2 Deluge - MP-111")</f>
        <v>WFF LC-2 Deluge - MP-111</v>
      </c>
    </row>
    <row r="339" spans="1:53" ht="13" x14ac:dyDescent="0.15">
      <c r="A339" t="str">
        <f t="shared" si="31"/>
        <v>WD-FLC-PRS-Ps-448</v>
      </c>
      <c r="B339">
        <v>448</v>
      </c>
      <c r="C339" t="s">
        <v>817</v>
      </c>
      <c r="D339" t="s">
        <v>818</v>
      </c>
      <c r="E339" t="s">
        <v>782</v>
      </c>
      <c r="F339" t="s">
        <v>814</v>
      </c>
      <c r="G339" t="s">
        <v>141</v>
      </c>
      <c r="H339" t="s">
        <v>111</v>
      </c>
      <c r="I339" t="str">
        <f t="shared" si="32"/>
        <v>N5</v>
      </c>
      <c r="J339" t="str">
        <f>VLOOKUP(I339,'[1]REF - Interface Cards'!$F$2:$G$11,2,FALSE)</f>
        <v>CB6</v>
      </c>
      <c r="K339">
        <f t="shared" si="33"/>
        <v>3</v>
      </c>
      <c r="L339" t="s">
        <v>620</v>
      </c>
      <c r="M339">
        <v>15</v>
      </c>
      <c r="N339">
        <v>12</v>
      </c>
      <c r="O339" t="s">
        <v>298</v>
      </c>
      <c r="R339" t="s">
        <v>142</v>
      </c>
      <c r="S339" t="s">
        <v>309</v>
      </c>
      <c r="V339" t="b">
        <v>0</v>
      </c>
      <c r="W339" t="str">
        <f t="shared" si="34"/>
        <v>AI9:12</v>
      </c>
      <c r="X339" t="str">
        <f ca="1">IFERROR(__xludf.DUMMYFUNCTION("VLOOKUP($D475,IMPORTRANGE(""1F5N2lheBqU_ssv2fEg7XSiyl0_Jtf24RQubw3IWp7fc"",""'LC-2 BOM'!C2:AF1000""),X$1,FALSE)"),"04C706")</f>
        <v>04C706</v>
      </c>
      <c r="Y339" t="str">
        <f ca="1">IFERROR(__xludf.DUMMYFUNCTION("VLOOKUP($D635,IMPORTRANGE(""1zGeY54V42y3h6ga3LEauokEcjIAfHuNXKCYKLfLWtMI"",""'LC-2 BOM'!C2:AF900""),Y$1,FALSE)"),"Pressure Transducer")</f>
        <v>Pressure Transducer</v>
      </c>
      <c r="Z339" t="str">
        <f ca="1">IFERROR(__xludf.DUMMYFUNCTION("VLOOKUP($D635,IMPORTRANGE(""1zGeY54V42y3h6ga3LEauokEcjIAfHuNXKCYKLfLWtMI"",""'LC-2 BOM'!C2:AF900""),Y$1,FALSE)"),"Pressure Transducer")</f>
        <v>Pressure Transducer</v>
      </c>
      <c r="AA339" t="str">
        <f ca="1">IFERROR(__xludf.DUMMYFUNCTION("VLOOKUP($D635,IMPORTRANGE(""1zGeY54V42y3h6ga3LEauokEcjIAfHuNXKCYKLfLWtMI"",""'LC-2 BOM'!C2:AF900""),Y$1,FALSE)"),"Pressure Transducer")</f>
        <v>Pressure Transducer</v>
      </c>
      <c r="AB339" t="str">
        <f ca="1">IFERROR(__xludf.DUMMYFUNCTION("VLOOKUP($D635,IMPORTRANGE(""1F5N2lheBqU_ssv2fEg7XSiyl0_Jtf24RQubw3IWp7fc"",""'LC-2 BOM'!C2:AF1000""),AB$1,FALSE)"),"WFF LC-2 Deluge - MP-111")</f>
        <v>WFF LC-2 Deluge - MP-111</v>
      </c>
      <c r="AC339" t="str">
        <f ca="1">IFERROR(__xludf.DUMMYFUNCTION("VLOOKUP($D635,IMPORTRANGE(""1F5N2lheBqU_ssv2fEg7XSiyl0_Jtf24RQubw3IWp7fc"",""'LC-2 BOM'!C2:AF1000""),AB$1,FALSE)"),"WFF LC-2 Deluge - MP-111")</f>
        <v>WFF LC-2 Deluge - MP-111</v>
      </c>
      <c r="AD339" t="str">
        <f ca="1">IFERROR(__xludf.DUMMYFUNCTION("VLOOKUP($D635,IMPORTRANGE(""1F5N2lheBqU_ssv2fEg7XSiyl0_Jtf24RQubw3IWp7fc"",""'LC-2 BOM'!C2:AF1000""),AB$1,FALSE)"),"WFF LC-2 Deluge - MP-111")</f>
        <v>WFF LC-2 Deluge - MP-111</v>
      </c>
      <c r="AE339" t="str">
        <f ca="1">IFERROR(__xludf.DUMMYFUNCTION("VLOOKUP($D635,IMPORTRANGE(""1F5N2lheBqU_ssv2fEg7XSiyl0_Jtf24RQubw3IWp7fc"",""'LC-2 BOM'!C2:AF1000""),AB$1,FALSE)"),"WFF LC-2 Deluge - MP-111")</f>
        <v>WFF LC-2 Deluge - MP-111</v>
      </c>
      <c r="AF339" t="str">
        <f ca="1">IFERROR(__xludf.DUMMYFUNCTION("VLOOKUP($D635,IMPORTRANGE(""1F5N2lheBqU_ssv2fEg7XSiyl0_Jtf24RQubw3IWp7fc"",""'LC-2 BOM'!C2:AF1000""),AB$1,FALSE)"),"WFF LC-2 Deluge - MP-111")</f>
        <v>WFF LC-2 Deluge - MP-111</v>
      </c>
      <c r="AG339" t="str">
        <f ca="1">IFERROR(__xludf.DUMMYFUNCTION("VLOOKUP($D635,IMPORTRANGE(""1F5N2lheBqU_ssv2fEg7XSiyl0_Jtf24RQubw3IWp7fc"",""'LC-2 BOM'!C2:AF1000""),AB$1,FALSE)"),"WFF LC-2 Deluge - MP-111")</f>
        <v>WFF LC-2 Deluge - MP-111</v>
      </c>
      <c r="AH339" t="str">
        <f ca="1">IFERROR(__xludf.DUMMYFUNCTION("VLOOKUP($D635,IMPORTRANGE(""1F5N2lheBqU_ssv2fEg7XSiyl0_Jtf24RQubw3IWp7fc"",""'LC-2 BOM'!C2:AF1000""),AB$1,FALSE)"),"WFF LC-2 Deluge - MP-111")</f>
        <v>WFF LC-2 Deluge - MP-111</v>
      </c>
      <c r="AI339" t="str">
        <f ca="1">IFERROR(__xludf.DUMMYFUNCTION("VLOOKUP($D635,IMPORTRANGE(""1F5N2lheBqU_ssv2fEg7XSiyl0_Jtf24RQubw3IWp7fc"",""'LC-2 BOM'!C2:AF1000""),AB$1,FALSE)"),"WFF LC-2 Deluge - MP-111")</f>
        <v>WFF LC-2 Deluge - MP-111</v>
      </c>
      <c r="AJ339" t="str">
        <f ca="1">IFERROR(__xludf.DUMMYFUNCTION("VLOOKUP($D635,IMPORTRANGE(""1F5N2lheBqU_ssv2fEg7XSiyl0_Jtf24RQubw3IWp7fc"",""'LC-2 BOM'!C2:AF1000""),AB$1,FALSE)"),"WFF LC-2 Deluge - MP-111")</f>
        <v>WFF LC-2 Deluge - MP-111</v>
      </c>
      <c r="AK339" t="str">
        <f ca="1">IFERROR(__xludf.DUMMYFUNCTION("VLOOKUP($D635,IMPORTRANGE(""1F5N2lheBqU_ssv2fEg7XSiyl0_Jtf24RQubw3IWp7fc"",""'LC-2 BOM'!C2:AF1000""),AB$1,FALSE)"),"WFF LC-2 Deluge - MP-111")</f>
        <v>WFF LC-2 Deluge - MP-111</v>
      </c>
      <c r="AL339" t="str">
        <f ca="1">IFERROR(__xludf.DUMMYFUNCTION("VLOOKUP($D635,IMPORTRANGE(""1F5N2lheBqU_ssv2fEg7XSiyl0_Jtf24RQubw3IWp7fc"",""'LC-2 BOM'!C2:AF1000""),AB$1,FALSE)"),"WFF LC-2 Deluge - MP-111")</f>
        <v>WFF LC-2 Deluge - MP-111</v>
      </c>
      <c r="AM339" t="str">
        <f ca="1">IFERROR(__xludf.DUMMYFUNCTION("VLOOKUP($D635,IMPORTRANGE(""1F5N2lheBqU_ssv2fEg7XSiyl0_Jtf24RQubw3IWp7fc"",""'LC-2 BOM'!C2:AF1000""),AB$1,FALSE)"),"WFF LC-2 Deluge - MP-111")</f>
        <v>WFF LC-2 Deluge - MP-111</v>
      </c>
      <c r="AN339" t="str">
        <f ca="1">IFERROR(__xludf.DUMMYFUNCTION("VLOOKUP($D635,IMPORTRANGE(""1F5N2lheBqU_ssv2fEg7XSiyl0_Jtf24RQubw3IWp7fc"",""'LC-2 BOM'!C2:AF1000""),AB$1,FALSE)"),"WFF LC-2 Deluge - MP-111")</f>
        <v>WFF LC-2 Deluge - MP-111</v>
      </c>
      <c r="AO339" t="str">
        <f ca="1">IFERROR(__xludf.DUMMYFUNCTION("VLOOKUP($D635,IMPORTRANGE(""1F5N2lheBqU_ssv2fEg7XSiyl0_Jtf24RQubw3IWp7fc"",""'LC-2 BOM'!C2:AF1000""),AB$1,FALSE)"),"WFF LC-2 Deluge - MP-111")</f>
        <v>WFF LC-2 Deluge - MP-111</v>
      </c>
      <c r="AP339" t="str">
        <f ca="1">IFERROR(__xludf.DUMMYFUNCTION("VLOOKUP($D635,IMPORTRANGE(""1F5N2lheBqU_ssv2fEg7XSiyl0_Jtf24RQubw3IWp7fc"",""'LC-2 BOM'!C2:AF1000""),AB$1,FALSE)"),"WFF LC-2 Deluge - MP-111")</f>
        <v>WFF LC-2 Deluge - MP-111</v>
      </c>
      <c r="AQ339" t="str">
        <f ca="1">IFERROR(__xludf.DUMMYFUNCTION("VLOOKUP($D635,IMPORTRANGE(""1F5N2lheBqU_ssv2fEg7XSiyl0_Jtf24RQubw3IWp7fc"",""'LC-2 BOM'!C2:AF1000""),AB$1,FALSE)"),"WFF LC-2 Deluge - MP-111")</f>
        <v>WFF LC-2 Deluge - MP-111</v>
      </c>
      <c r="AR339" t="str">
        <f ca="1">IFERROR(__xludf.DUMMYFUNCTION("VLOOKUP($D635,IMPORTRANGE(""1F5N2lheBqU_ssv2fEg7XSiyl0_Jtf24RQubw3IWp7fc"",""'LC-2 BOM'!C2:AF1000""),AB$1,FALSE)"),"WFF LC-2 Deluge - MP-111")</f>
        <v>WFF LC-2 Deluge - MP-111</v>
      </c>
      <c r="AS339" t="str">
        <f ca="1">IFERROR(__xludf.DUMMYFUNCTION("VLOOKUP($D635,IMPORTRANGE(""1F5N2lheBqU_ssv2fEg7XSiyl0_Jtf24RQubw3IWp7fc"",""'LC-2 BOM'!C2:AF1000""),AB$1,FALSE)"),"WFF LC-2 Deluge - MP-111")</f>
        <v>WFF LC-2 Deluge - MP-111</v>
      </c>
      <c r="AT339" t="str">
        <f ca="1">IFERROR(__xludf.DUMMYFUNCTION("VLOOKUP($D635,IMPORTRANGE(""1F5N2lheBqU_ssv2fEg7XSiyl0_Jtf24RQubw3IWp7fc"",""'LC-2 BOM'!C2:AF1000""),AB$1,FALSE)"),"WFF LC-2 Deluge - MP-111")</f>
        <v>WFF LC-2 Deluge - MP-111</v>
      </c>
      <c r="AU339" t="str">
        <f ca="1">IFERROR(__xludf.DUMMYFUNCTION("VLOOKUP($D635,IMPORTRANGE(""1F5N2lheBqU_ssv2fEg7XSiyl0_Jtf24RQubw3IWp7fc"",""'LC-2 BOM'!C2:AF1000""),AB$1,FALSE)"),"WFF LC-2 Deluge - MP-111")</f>
        <v>WFF LC-2 Deluge - MP-111</v>
      </c>
      <c r="AV339" t="str">
        <f ca="1">IFERROR(__xludf.DUMMYFUNCTION("VLOOKUP($D635,IMPORTRANGE(""1F5N2lheBqU_ssv2fEg7XSiyl0_Jtf24RQubw3IWp7fc"",""'LC-2 BOM'!C2:AF1000""),AB$1,FALSE)"),"WFF LC-2 Deluge - MP-111")</f>
        <v>WFF LC-2 Deluge - MP-111</v>
      </c>
      <c r="AW339" t="str">
        <f ca="1">IFERROR(__xludf.DUMMYFUNCTION("VLOOKUP($D635,IMPORTRANGE(""1F5N2lheBqU_ssv2fEg7XSiyl0_Jtf24RQubw3IWp7fc"",""'LC-2 BOM'!C2:AF1000""),AB$1,FALSE)"),"WFF LC-2 Deluge - MP-111")</f>
        <v>WFF LC-2 Deluge - MP-111</v>
      </c>
      <c r="AX339" t="str">
        <f ca="1">IFERROR(__xludf.DUMMYFUNCTION("VLOOKUP($D635,IMPORTRANGE(""1F5N2lheBqU_ssv2fEg7XSiyl0_Jtf24RQubw3IWp7fc"",""'LC-2 BOM'!C2:AF1000""),AB$1,FALSE)"),"WFF LC-2 Deluge - MP-111")</f>
        <v>WFF LC-2 Deluge - MP-111</v>
      </c>
      <c r="AY339" t="str">
        <f ca="1">IFERROR(__xludf.DUMMYFUNCTION("VLOOKUP($D635,IMPORTRANGE(""1F5N2lheBqU_ssv2fEg7XSiyl0_Jtf24RQubw3IWp7fc"",""'LC-2 BOM'!C2:AF1000""),AB$1,FALSE)"),"WFF LC-2 Deluge - MP-111")</f>
        <v>WFF LC-2 Deluge - MP-111</v>
      </c>
      <c r="AZ339" t="str">
        <f ca="1">IFERROR(__xludf.DUMMYFUNCTION("VLOOKUP($D635,IMPORTRANGE(""1F5N2lheBqU_ssv2fEg7XSiyl0_Jtf24RQubw3IWp7fc"",""'LC-2 BOM'!C2:AF1000""),AB$1,FALSE)"),"WFF LC-2 Deluge - MP-111")</f>
        <v>WFF LC-2 Deluge - MP-111</v>
      </c>
      <c r="BA339" t="str">
        <f ca="1">IFERROR(__xludf.DUMMYFUNCTION("VLOOKUP($D635,IMPORTRANGE(""1F5N2lheBqU_ssv2fEg7XSiyl0_Jtf24RQubw3IWp7fc"",""'LC-2 BOM'!C2:AF1000""),AB$1,FALSE)"),"WFF LC-2 Deluge - MP-111")</f>
        <v>WFF LC-2 Deluge - MP-111</v>
      </c>
    </row>
    <row r="340" spans="1:53" ht="13" x14ac:dyDescent="0.15">
      <c r="A340" t="str">
        <f t="shared" si="31"/>
        <v>WD-FLC-PRS-Ps-512</v>
      </c>
      <c r="B340">
        <v>512</v>
      </c>
      <c r="C340" t="s">
        <v>819</v>
      </c>
      <c r="D340" t="s">
        <v>820</v>
      </c>
      <c r="E340" t="s">
        <v>782</v>
      </c>
      <c r="F340" t="s">
        <v>814</v>
      </c>
      <c r="G340" t="s">
        <v>141</v>
      </c>
      <c r="H340" t="s">
        <v>111</v>
      </c>
      <c r="I340" t="str">
        <f t="shared" si="32"/>
        <v>N3</v>
      </c>
      <c r="J340" t="str">
        <f>VLOOKUP(I340,'[1]REF - Interface Cards'!$F$2:$G$11,2,FALSE)</f>
        <v>CB4</v>
      </c>
      <c r="K340">
        <f t="shared" si="33"/>
        <v>3</v>
      </c>
      <c r="L340" t="s">
        <v>761</v>
      </c>
      <c r="M340">
        <v>1</v>
      </c>
      <c r="N340" t="s">
        <v>55</v>
      </c>
      <c r="O340" t="s">
        <v>277</v>
      </c>
      <c r="P340" t="s">
        <v>277</v>
      </c>
      <c r="Q340" t="s">
        <v>485</v>
      </c>
      <c r="R340" t="s">
        <v>142</v>
      </c>
      <c r="V340" t="b">
        <v>0</v>
      </c>
      <c r="W340" t="str">
        <f t="shared" si="34"/>
        <v>AI6:00</v>
      </c>
      <c r="X340" t="str">
        <f ca="1">IFERROR(__xludf.DUMMYFUNCTION("VLOOKUP($D475,IMPORTRANGE(""1F5N2lheBqU_ssv2fEg7XSiyl0_Jtf24RQubw3IWp7fc"",""'LC-2 BOM'!C2:AF1000""),X$1,FALSE)"),"04C706")</f>
        <v>04C706</v>
      </c>
      <c r="Y340" t="str">
        <f ca="1">IFERROR(__xludf.DUMMYFUNCTION("VLOOKUP($D532,IMPORTRANGE(""1zGeY54V42y3h6ga3LEauokEcjIAfHuNXKCYKLfLWtMI"",""'LC-2 BOM'!C2:AF900""),Y$1,FALSE)"),"#N/A")</f>
        <v>#N/A</v>
      </c>
      <c r="Z340" t="str">
        <f ca="1">IFERROR(__xludf.DUMMYFUNCTION("VLOOKUP($D532,IMPORTRANGE(""1zGeY54V42y3h6ga3LEauokEcjIAfHuNXKCYKLfLWtMI"",""'LC-2 BOM'!C2:AF900""),Y$1,FALSE)"),"#N/A")</f>
        <v>#N/A</v>
      </c>
      <c r="AA340" t="str">
        <f ca="1">IFERROR(__xludf.DUMMYFUNCTION("VLOOKUP($D532,IMPORTRANGE(""1zGeY54V42y3h6ga3LEauokEcjIAfHuNXKCYKLfLWtMI"",""'LC-2 BOM'!C2:AF900""),Y$1,FALSE)"),"#N/A")</f>
        <v>#N/A</v>
      </c>
      <c r="AB340" t="str">
        <f ca="1">IFERROR(__xludf.DUMMYFUNCTION("VLOOKUP($D532,IMPORTRANGE(""1F5N2lheBqU_ssv2fEg7XSiyl0_Jtf24RQubw3IWp7fc"",""'LC-2 BOM'!C2:AF1000""),AB$1,FALSE)"),"#N/A")</f>
        <v>#N/A</v>
      </c>
      <c r="AC340" t="str">
        <f ca="1">IFERROR(__xludf.DUMMYFUNCTION("VLOOKUP($D532,IMPORTRANGE(""1F5N2lheBqU_ssv2fEg7XSiyl0_Jtf24RQubw3IWp7fc"",""'LC-2 BOM'!C2:AF1000""),AB$1,FALSE)"),"#N/A")</f>
        <v>#N/A</v>
      </c>
      <c r="AD340" t="str">
        <f ca="1">IFERROR(__xludf.DUMMYFUNCTION("VLOOKUP($D532,IMPORTRANGE(""1F5N2lheBqU_ssv2fEg7XSiyl0_Jtf24RQubw3IWp7fc"",""'LC-2 BOM'!C2:AF1000""),AB$1,FALSE)"),"#N/A")</f>
        <v>#N/A</v>
      </c>
      <c r="AE340" t="str">
        <f ca="1">IFERROR(__xludf.DUMMYFUNCTION("VLOOKUP($D532,IMPORTRANGE(""1F5N2lheBqU_ssv2fEg7XSiyl0_Jtf24RQubw3IWp7fc"",""'LC-2 BOM'!C2:AF1000""),AB$1,FALSE)"),"#N/A")</f>
        <v>#N/A</v>
      </c>
      <c r="AF340" t="str">
        <f ca="1">IFERROR(__xludf.DUMMYFUNCTION("VLOOKUP($D532,IMPORTRANGE(""1F5N2lheBqU_ssv2fEg7XSiyl0_Jtf24RQubw3IWp7fc"",""'LC-2 BOM'!C2:AF1000""),AB$1,FALSE)"),"#N/A")</f>
        <v>#N/A</v>
      </c>
      <c r="AG340" t="str">
        <f ca="1">IFERROR(__xludf.DUMMYFUNCTION("VLOOKUP($D532,IMPORTRANGE(""1F5N2lheBqU_ssv2fEg7XSiyl0_Jtf24RQubw3IWp7fc"",""'LC-2 BOM'!C2:AF1000""),AB$1,FALSE)"),"#N/A")</f>
        <v>#N/A</v>
      </c>
      <c r="AH340" t="str">
        <f ca="1">IFERROR(__xludf.DUMMYFUNCTION("VLOOKUP($D532,IMPORTRANGE(""1F5N2lheBqU_ssv2fEg7XSiyl0_Jtf24RQubw3IWp7fc"",""'LC-2 BOM'!C2:AF1000""),AB$1,FALSE)"),"#N/A")</f>
        <v>#N/A</v>
      </c>
      <c r="AI340" t="str">
        <f ca="1">IFERROR(__xludf.DUMMYFUNCTION("VLOOKUP($D532,IMPORTRANGE(""1F5N2lheBqU_ssv2fEg7XSiyl0_Jtf24RQubw3IWp7fc"",""'LC-2 BOM'!C2:AF1000""),AB$1,FALSE)"),"#N/A")</f>
        <v>#N/A</v>
      </c>
      <c r="AJ340" t="str">
        <f ca="1">IFERROR(__xludf.DUMMYFUNCTION("VLOOKUP($D532,IMPORTRANGE(""1F5N2lheBqU_ssv2fEg7XSiyl0_Jtf24RQubw3IWp7fc"",""'LC-2 BOM'!C2:AF1000""),AB$1,FALSE)"),"#N/A")</f>
        <v>#N/A</v>
      </c>
      <c r="AK340" t="str">
        <f ca="1">IFERROR(__xludf.DUMMYFUNCTION("VLOOKUP($D532,IMPORTRANGE(""1F5N2lheBqU_ssv2fEg7XSiyl0_Jtf24RQubw3IWp7fc"",""'LC-2 BOM'!C2:AF1000""),AB$1,FALSE)"),"#N/A")</f>
        <v>#N/A</v>
      </c>
      <c r="AL340" t="str">
        <f ca="1">IFERROR(__xludf.DUMMYFUNCTION("VLOOKUP($D532,IMPORTRANGE(""1F5N2lheBqU_ssv2fEg7XSiyl0_Jtf24RQubw3IWp7fc"",""'LC-2 BOM'!C2:AF1000""),AB$1,FALSE)"),"#N/A")</f>
        <v>#N/A</v>
      </c>
      <c r="AM340" t="str">
        <f ca="1">IFERROR(__xludf.DUMMYFUNCTION("VLOOKUP($D532,IMPORTRANGE(""1F5N2lheBqU_ssv2fEg7XSiyl0_Jtf24RQubw3IWp7fc"",""'LC-2 BOM'!C2:AF1000""),AB$1,FALSE)"),"#N/A")</f>
        <v>#N/A</v>
      </c>
      <c r="AN340" t="str">
        <f ca="1">IFERROR(__xludf.DUMMYFUNCTION("VLOOKUP($D532,IMPORTRANGE(""1F5N2lheBqU_ssv2fEg7XSiyl0_Jtf24RQubw3IWp7fc"",""'LC-2 BOM'!C2:AF1000""),AB$1,FALSE)"),"#N/A")</f>
        <v>#N/A</v>
      </c>
      <c r="AO340" t="str">
        <f ca="1">IFERROR(__xludf.DUMMYFUNCTION("VLOOKUP($D532,IMPORTRANGE(""1F5N2lheBqU_ssv2fEg7XSiyl0_Jtf24RQubw3IWp7fc"",""'LC-2 BOM'!C2:AF1000""),AB$1,FALSE)"),"#N/A")</f>
        <v>#N/A</v>
      </c>
      <c r="AP340" t="str">
        <f ca="1">IFERROR(__xludf.DUMMYFUNCTION("VLOOKUP($D532,IMPORTRANGE(""1F5N2lheBqU_ssv2fEg7XSiyl0_Jtf24RQubw3IWp7fc"",""'LC-2 BOM'!C2:AF1000""),AB$1,FALSE)"),"#N/A")</f>
        <v>#N/A</v>
      </c>
      <c r="AQ340" t="str">
        <f ca="1">IFERROR(__xludf.DUMMYFUNCTION("VLOOKUP($D532,IMPORTRANGE(""1F5N2lheBqU_ssv2fEg7XSiyl0_Jtf24RQubw3IWp7fc"",""'LC-2 BOM'!C2:AF1000""),AB$1,FALSE)"),"#N/A")</f>
        <v>#N/A</v>
      </c>
      <c r="AR340" t="str">
        <f ca="1">IFERROR(__xludf.DUMMYFUNCTION("VLOOKUP($D532,IMPORTRANGE(""1F5N2lheBqU_ssv2fEg7XSiyl0_Jtf24RQubw3IWp7fc"",""'LC-2 BOM'!C2:AF1000""),AB$1,FALSE)"),"#N/A")</f>
        <v>#N/A</v>
      </c>
      <c r="AS340" t="str">
        <f ca="1">IFERROR(__xludf.DUMMYFUNCTION("VLOOKUP($D532,IMPORTRANGE(""1F5N2lheBqU_ssv2fEg7XSiyl0_Jtf24RQubw3IWp7fc"",""'LC-2 BOM'!C2:AF1000""),AB$1,FALSE)"),"#N/A")</f>
        <v>#N/A</v>
      </c>
      <c r="AT340" t="str">
        <f ca="1">IFERROR(__xludf.DUMMYFUNCTION("VLOOKUP($D532,IMPORTRANGE(""1F5N2lheBqU_ssv2fEg7XSiyl0_Jtf24RQubw3IWp7fc"",""'LC-2 BOM'!C2:AF1000""),AB$1,FALSE)"),"#N/A")</f>
        <v>#N/A</v>
      </c>
      <c r="AU340" t="str">
        <f ca="1">IFERROR(__xludf.DUMMYFUNCTION("VLOOKUP($D532,IMPORTRANGE(""1F5N2lheBqU_ssv2fEg7XSiyl0_Jtf24RQubw3IWp7fc"",""'LC-2 BOM'!C2:AF1000""),AB$1,FALSE)"),"#N/A")</f>
        <v>#N/A</v>
      </c>
      <c r="AV340" t="str">
        <f ca="1">IFERROR(__xludf.DUMMYFUNCTION("VLOOKUP($D532,IMPORTRANGE(""1F5N2lheBqU_ssv2fEg7XSiyl0_Jtf24RQubw3IWp7fc"",""'LC-2 BOM'!C2:AF1000""),AB$1,FALSE)"),"#N/A")</f>
        <v>#N/A</v>
      </c>
      <c r="AW340" t="str">
        <f ca="1">IFERROR(__xludf.DUMMYFUNCTION("VLOOKUP($D532,IMPORTRANGE(""1F5N2lheBqU_ssv2fEg7XSiyl0_Jtf24RQubw3IWp7fc"",""'LC-2 BOM'!C2:AF1000""),AB$1,FALSE)"),"#N/A")</f>
        <v>#N/A</v>
      </c>
      <c r="AX340" t="str">
        <f ca="1">IFERROR(__xludf.DUMMYFUNCTION("VLOOKUP($D532,IMPORTRANGE(""1F5N2lheBqU_ssv2fEg7XSiyl0_Jtf24RQubw3IWp7fc"",""'LC-2 BOM'!C2:AF1000""),AB$1,FALSE)"),"#N/A")</f>
        <v>#N/A</v>
      </c>
      <c r="AY340" t="str">
        <f ca="1">IFERROR(__xludf.DUMMYFUNCTION("VLOOKUP($D532,IMPORTRANGE(""1F5N2lheBqU_ssv2fEg7XSiyl0_Jtf24RQubw3IWp7fc"",""'LC-2 BOM'!C2:AF1000""),AB$1,FALSE)"),"#N/A")</f>
        <v>#N/A</v>
      </c>
      <c r="AZ340" t="str">
        <f ca="1">IFERROR(__xludf.DUMMYFUNCTION("VLOOKUP($D532,IMPORTRANGE(""1F5N2lheBqU_ssv2fEg7XSiyl0_Jtf24RQubw3IWp7fc"",""'LC-2 BOM'!C2:AF1000""),AB$1,FALSE)"),"#N/A")</f>
        <v>#N/A</v>
      </c>
      <c r="BA340" t="str">
        <f ca="1">IFERROR(__xludf.DUMMYFUNCTION("VLOOKUP($D532,IMPORTRANGE(""1F5N2lheBqU_ssv2fEg7XSiyl0_Jtf24RQubw3IWp7fc"",""'LC-2 BOM'!C2:AF1000""),AB$1,FALSE)"),"#N/A")</f>
        <v>#N/A</v>
      </c>
    </row>
    <row r="341" spans="1:53" ht="13" x14ac:dyDescent="0.15">
      <c r="A341" t="str">
        <f t="shared" si="31"/>
        <v>WD-FLC-PRS-Ps-513</v>
      </c>
      <c r="B341">
        <v>513</v>
      </c>
      <c r="C341" t="s">
        <v>821</v>
      </c>
      <c r="D341" t="s">
        <v>822</v>
      </c>
      <c r="E341" t="s">
        <v>782</v>
      </c>
      <c r="F341" t="s">
        <v>814</v>
      </c>
      <c r="G341" t="s">
        <v>141</v>
      </c>
      <c r="H341" t="s">
        <v>111</v>
      </c>
      <c r="I341" t="str">
        <f t="shared" si="32"/>
        <v>N2</v>
      </c>
      <c r="J341" t="str">
        <f>VLOOKUP(I341,'[1]REF - Interface Cards'!$F$2:$G$11,2,FALSE)</f>
        <v>CB3</v>
      </c>
      <c r="K341">
        <f t="shared" si="33"/>
        <v>3</v>
      </c>
      <c r="L341" t="s">
        <v>279</v>
      </c>
      <c r="M341">
        <v>8</v>
      </c>
      <c r="N341" t="s">
        <v>62</v>
      </c>
      <c r="O341" t="s">
        <v>277</v>
      </c>
      <c r="P341" t="s">
        <v>277</v>
      </c>
      <c r="Q341" t="s">
        <v>302</v>
      </c>
      <c r="R341" t="s">
        <v>142</v>
      </c>
      <c r="V341" t="b">
        <v>0</v>
      </c>
      <c r="W341" t="str">
        <f t="shared" si="34"/>
        <v>AI4:07</v>
      </c>
      <c r="X341" t="str">
        <f ca="1">IFERROR(__xludf.DUMMYFUNCTION("VLOOKUP($D119,IMPORTRANGE(""1F5N2lheBqU_ssv2fEg7XSiyl0_Jtf24RQubw3IWp7fc"",""'LC-2 BOM'!C2:AF1000""),X$1,FALSE)"),"05C360")</f>
        <v>05C360</v>
      </c>
      <c r="Y341" t="str">
        <f ca="1">IFERROR(__xludf.DUMMYFUNCTION("VLOOKUP($D464,IMPORTRANGE(""1F5N2lheBqU_ssv2fEg7XSiyl0_Jtf24RQubw3IWp7fc"",""'LC-2 BOM'!C2:AF900""),Y$1,FALSE)"),"#N/A")</f>
        <v>#N/A</v>
      </c>
      <c r="Z341" t="str">
        <f ca="1">IFERROR(__xludf.DUMMYFUNCTION("VLOOKUP($D464,IMPORTRANGE(""1F5N2lheBqU_ssv2fEg7XSiyl0_Jtf24RQubw3IWp7fc"",""'LC-2 BOM'!C2:AF900""),Y$1,FALSE)"),"#N/A")</f>
        <v>#N/A</v>
      </c>
      <c r="AA341" t="str">
        <f ca="1">IFERROR(__xludf.DUMMYFUNCTION("VLOOKUP($D464,IMPORTRANGE(""1F5N2lheBqU_ssv2fEg7XSiyl0_Jtf24RQubw3IWp7fc"",""'LC-2 BOM'!C2:AF900""),Y$1,FALSE)"),"#N/A")</f>
        <v>#N/A</v>
      </c>
      <c r="AB341" t="str">
        <f ca="1">IFERROR(__xludf.DUMMYFUNCTION("VLOOKUP($D464,IMPORTRANGE(""1F5N2lheBqU_ssv2fEg7XSiyl0_Jtf24RQubw3IWp7fc"",""'LC-2 BOM'!C2:AF1000""),AB$1,FALSE)"),"#N/A")</f>
        <v>#N/A</v>
      </c>
      <c r="AC341" t="str">
        <f ca="1">IFERROR(__xludf.DUMMYFUNCTION("VLOOKUP($D464,IMPORTRANGE(""1F5N2lheBqU_ssv2fEg7XSiyl0_Jtf24RQubw3IWp7fc"",""'LC-2 BOM'!C2:AF1000""),AB$1,FALSE)"),"#N/A")</f>
        <v>#N/A</v>
      </c>
      <c r="AD341" t="str">
        <f ca="1">IFERROR(__xludf.DUMMYFUNCTION("VLOOKUP($D464,IMPORTRANGE(""1F5N2lheBqU_ssv2fEg7XSiyl0_Jtf24RQubw3IWp7fc"",""'LC-2 BOM'!C2:AF1000""),AB$1,FALSE)"),"#N/A")</f>
        <v>#N/A</v>
      </c>
      <c r="AE341" t="str">
        <f ca="1">IFERROR(__xludf.DUMMYFUNCTION("VLOOKUP($D464,IMPORTRANGE(""1F5N2lheBqU_ssv2fEg7XSiyl0_Jtf24RQubw3IWp7fc"",""'LC-2 BOM'!C2:AF1000""),AB$1,FALSE)"),"#N/A")</f>
        <v>#N/A</v>
      </c>
      <c r="AF341" t="str">
        <f ca="1">IFERROR(__xludf.DUMMYFUNCTION("VLOOKUP($D464,IMPORTRANGE(""1F5N2lheBqU_ssv2fEg7XSiyl0_Jtf24RQubw3IWp7fc"",""'LC-2 BOM'!C2:AF1000""),AB$1,FALSE)"),"#N/A")</f>
        <v>#N/A</v>
      </c>
      <c r="AG341" t="str">
        <f ca="1">IFERROR(__xludf.DUMMYFUNCTION("VLOOKUP($D464,IMPORTRANGE(""1F5N2lheBqU_ssv2fEg7XSiyl0_Jtf24RQubw3IWp7fc"",""'LC-2 BOM'!C2:AF1000""),AB$1,FALSE)"),"#N/A")</f>
        <v>#N/A</v>
      </c>
      <c r="AH341" t="str">
        <f ca="1">IFERROR(__xludf.DUMMYFUNCTION("VLOOKUP($D464,IMPORTRANGE(""1F5N2lheBqU_ssv2fEg7XSiyl0_Jtf24RQubw3IWp7fc"",""'LC-2 BOM'!C2:AF1000""),AB$1,FALSE)"),"#N/A")</f>
        <v>#N/A</v>
      </c>
      <c r="AI341" t="str">
        <f ca="1">IFERROR(__xludf.DUMMYFUNCTION("VLOOKUP($D464,IMPORTRANGE(""1F5N2lheBqU_ssv2fEg7XSiyl0_Jtf24RQubw3IWp7fc"",""'LC-2 BOM'!C2:AF1000""),AB$1,FALSE)"),"#N/A")</f>
        <v>#N/A</v>
      </c>
      <c r="AJ341" t="str">
        <f ca="1">IFERROR(__xludf.DUMMYFUNCTION("VLOOKUP($D464,IMPORTRANGE(""1F5N2lheBqU_ssv2fEg7XSiyl0_Jtf24RQubw3IWp7fc"",""'LC-2 BOM'!C2:AF1000""),AB$1,FALSE)"),"#N/A")</f>
        <v>#N/A</v>
      </c>
      <c r="AK341" t="str">
        <f ca="1">IFERROR(__xludf.DUMMYFUNCTION("VLOOKUP($D464,IMPORTRANGE(""1F5N2lheBqU_ssv2fEg7XSiyl0_Jtf24RQubw3IWp7fc"",""'LC-2 BOM'!C2:AF1000""),AB$1,FALSE)"),"#N/A")</f>
        <v>#N/A</v>
      </c>
      <c r="AL341" t="str">
        <f ca="1">IFERROR(__xludf.DUMMYFUNCTION("VLOOKUP($D464,IMPORTRANGE(""1F5N2lheBqU_ssv2fEg7XSiyl0_Jtf24RQubw3IWp7fc"",""'LC-2 BOM'!C2:AF1000""),AB$1,FALSE)"),"#N/A")</f>
        <v>#N/A</v>
      </c>
      <c r="AM341" t="str">
        <f ca="1">IFERROR(__xludf.DUMMYFUNCTION("VLOOKUP($D464,IMPORTRANGE(""1F5N2lheBqU_ssv2fEg7XSiyl0_Jtf24RQubw3IWp7fc"",""'LC-2 BOM'!C2:AF1000""),AB$1,FALSE)"),"#N/A")</f>
        <v>#N/A</v>
      </c>
      <c r="AN341" t="str">
        <f ca="1">IFERROR(__xludf.DUMMYFUNCTION("VLOOKUP($D464,IMPORTRANGE(""1F5N2lheBqU_ssv2fEg7XSiyl0_Jtf24RQubw3IWp7fc"",""'LC-2 BOM'!C2:AF1000""),AB$1,FALSE)"),"#N/A")</f>
        <v>#N/A</v>
      </c>
      <c r="AO341" t="str">
        <f ca="1">IFERROR(__xludf.DUMMYFUNCTION("VLOOKUP($D464,IMPORTRANGE(""1F5N2lheBqU_ssv2fEg7XSiyl0_Jtf24RQubw3IWp7fc"",""'LC-2 BOM'!C2:AF1000""),AB$1,FALSE)"),"#N/A")</f>
        <v>#N/A</v>
      </c>
      <c r="AP341" t="str">
        <f ca="1">IFERROR(__xludf.DUMMYFUNCTION("VLOOKUP($D464,IMPORTRANGE(""1F5N2lheBqU_ssv2fEg7XSiyl0_Jtf24RQubw3IWp7fc"",""'LC-2 BOM'!C2:AF1000""),AB$1,FALSE)"),"#N/A")</f>
        <v>#N/A</v>
      </c>
      <c r="AQ341" t="str">
        <f ca="1">IFERROR(__xludf.DUMMYFUNCTION("VLOOKUP($D464,IMPORTRANGE(""1F5N2lheBqU_ssv2fEg7XSiyl0_Jtf24RQubw3IWp7fc"",""'LC-2 BOM'!C2:AF1000""),AB$1,FALSE)"),"#N/A")</f>
        <v>#N/A</v>
      </c>
      <c r="AR341" t="str">
        <f ca="1">IFERROR(__xludf.DUMMYFUNCTION("VLOOKUP($D464,IMPORTRANGE(""1F5N2lheBqU_ssv2fEg7XSiyl0_Jtf24RQubw3IWp7fc"",""'LC-2 BOM'!C2:AF1000""),AB$1,FALSE)"),"#N/A")</f>
        <v>#N/A</v>
      </c>
      <c r="AS341" t="str">
        <f ca="1">IFERROR(__xludf.DUMMYFUNCTION("VLOOKUP($D464,IMPORTRANGE(""1F5N2lheBqU_ssv2fEg7XSiyl0_Jtf24RQubw3IWp7fc"",""'LC-2 BOM'!C2:AF1000""),AB$1,FALSE)"),"#N/A")</f>
        <v>#N/A</v>
      </c>
      <c r="AT341" t="str">
        <f ca="1">IFERROR(__xludf.DUMMYFUNCTION("VLOOKUP($D464,IMPORTRANGE(""1F5N2lheBqU_ssv2fEg7XSiyl0_Jtf24RQubw3IWp7fc"",""'LC-2 BOM'!C2:AF1000""),AB$1,FALSE)"),"#N/A")</f>
        <v>#N/A</v>
      </c>
      <c r="AU341" t="str">
        <f ca="1">IFERROR(__xludf.DUMMYFUNCTION("VLOOKUP($D464,IMPORTRANGE(""1F5N2lheBqU_ssv2fEg7XSiyl0_Jtf24RQubw3IWp7fc"",""'LC-2 BOM'!C2:AF1000""),AB$1,FALSE)"),"#N/A")</f>
        <v>#N/A</v>
      </c>
      <c r="AV341" t="str">
        <f ca="1">IFERROR(__xludf.DUMMYFUNCTION("VLOOKUP($D464,IMPORTRANGE(""1F5N2lheBqU_ssv2fEg7XSiyl0_Jtf24RQubw3IWp7fc"",""'LC-2 BOM'!C2:AF1000""),AB$1,FALSE)"),"#N/A")</f>
        <v>#N/A</v>
      </c>
      <c r="AW341" t="str">
        <f ca="1">IFERROR(__xludf.DUMMYFUNCTION("VLOOKUP($D464,IMPORTRANGE(""1F5N2lheBqU_ssv2fEg7XSiyl0_Jtf24RQubw3IWp7fc"",""'LC-2 BOM'!C2:AF1000""),AB$1,FALSE)"),"#N/A")</f>
        <v>#N/A</v>
      </c>
      <c r="AX341" t="str">
        <f ca="1">IFERROR(__xludf.DUMMYFUNCTION("VLOOKUP($D464,IMPORTRANGE(""1F5N2lheBqU_ssv2fEg7XSiyl0_Jtf24RQubw3IWp7fc"",""'LC-2 BOM'!C2:AF1000""),AB$1,FALSE)"),"#N/A")</f>
        <v>#N/A</v>
      </c>
      <c r="AY341" t="str">
        <f ca="1">IFERROR(__xludf.DUMMYFUNCTION("VLOOKUP($D464,IMPORTRANGE(""1F5N2lheBqU_ssv2fEg7XSiyl0_Jtf24RQubw3IWp7fc"",""'LC-2 BOM'!C2:AF1000""),AB$1,FALSE)"),"#N/A")</f>
        <v>#N/A</v>
      </c>
      <c r="AZ341" t="str">
        <f ca="1">IFERROR(__xludf.DUMMYFUNCTION("VLOOKUP($D464,IMPORTRANGE(""1F5N2lheBqU_ssv2fEg7XSiyl0_Jtf24RQubw3IWp7fc"",""'LC-2 BOM'!C2:AF1000""),AB$1,FALSE)"),"#N/A")</f>
        <v>#N/A</v>
      </c>
      <c r="BA341" t="str">
        <f ca="1">IFERROR(__xludf.DUMMYFUNCTION("VLOOKUP($D464,IMPORTRANGE(""1F5N2lheBqU_ssv2fEg7XSiyl0_Jtf24RQubw3IWp7fc"",""'LC-2 BOM'!C2:AF1000""),AB$1,FALSE)"),"#N/A")</f>
        <v>#N/A</v>
      </c>
    </row>
    <row r="342" spans="1:53" ht="13" x14ac:dyDescent="0.15">
      <c r="A342" t="str">
        <f t="shared" si="31"/>
        <v>WD-FLC-PRS-Ps-514</v>
      </c>
      <c r="B342">
        <v>514</v>
      </c>
      <c r="C342" t="s">
        <v>823</v>
      </c>
      <c r="D342" t="s">
        <v>824</v>
      </c>
      <c r="E342" t="s">
        <v>782</v>
      </c>
      <c r="F342" t="s">
        <v>814</v>
      </c>
      <c r="G342" t="s">
        <v>141</v>
      </c>
      <c r="H342" t="s">
        <v>111</v>
      </c>
      <c r="I342" t="str">
        <f t="shared" si="32"/>
        <v>N2</v>
      </c>
      <c r="J342" t="str">
        <f>VLOOKUP(I342,'[1]REF - Interface Cards'!$F$2:$G$11,2,FALSE)</f>
        <v>CB3</v>
      </c>
      <c r="K342">
        <f t="shared" si="33"/>
        <v>3</v>
      </c>
      <c r="L342" t="s">
        <v>279</v>
      </c>
      <c r="M342">
        <v>11</v>
      </c>
      <c r="N342" t="s">
        <v>97</v>
      </c>
      <c r="O342" t="s">
        <v>277</v>
      </c>
      <c r="P342" t="s">
        <v>277</v>
      </c>
      <c r="Q342" t="s">
        <v>302</v>
      </c>
      <c r="R342" t="s">
        <v>142</v>
      </c>
      <c r="V342" t="b">
        <v>0</v>
      </c>
      <c r="W342" t="str">
        <f t="shared" si="34"/>
        <v>AI4:08</v>
      </c>
      <c r="X342" t="str">
        <f ca="1">IFERROR(__xludf.DUMMYFUNCTION("VLOOKUP($D119,IMPORTRANGE(""1F5N2lheBqU_ssv2fEg7XSiyl0_Jtf24RQubw3IWp7fc"",""'LC-2 BOM'!C2:AF1000""),X$1,FALSE)"),"05C360")</f>
        <v>05C360</v>
      </c>
      <c r="Y342" t="str">
        <f ca="1">IFERROR(__xludf.DUMMYFUNCTION("VLOOKUP($D465,IMPORTRANGE(""1zGeY54V42y3h6ga3LEauokEcjIAfHuNXKCYKLfLWtMI"",""'LC-2 BOM'!C2:AF900""),Y$1,FALSE)"),"#N/A")</f>
        <v>#N/A</v>
      </c>
      <c r="Z342" t="str">
        <f ca="1">IFERROR(__xludf.DUMMYFUNCTION("VLOOKUP($D465,IMPORTRANGE(""1zGeY54V42y3h6ga3LEauokEcjIAfHuNXKCYKLfLWtMI"",""'LC-2 BOM'!C2:AF900""),Y$1,FALSE)"),"#N/A")</f>
        <v>#N/A</v>
      </c>
      <c r="AA342" t="str">
        <f ca="1">IFERROR(__xludf.DUMMYFUNCTION("VLOOKUP($D465,IMPORTRANGE(""1zGeY54V42y3h6ga3LEauokEcjIAfHuNXKCYKLfLWtMI"",""'LC-2 BOM'!C2:AF900""),Y$1,FALSE)"),"#N/A")</f>
        <v>#N/A</v>
      </c>
      <c r="AB342" t="str">
        <f ca="1">IFERROR(__xludf.DUMMYFUNCTION("VLOOKUP($D465,IMPORTRANGE(""1F5N2lheBqU_ssv2fEg7XSiyl0_Jtf24RQubw3IWp7fc"",""'LC-2 BOM'!C2:AF1000""),AB$1,FALSE)"),"#N/A")</f>
        <v>#N/A</v>
      </c>
      <c r="AC342" t="str">
        <f ca="1">IFERROR(__xludf.DUMMYFUNCTION("VLOOKUP($D465,IMPORTRANGE(""1F5N2lheBqU_ssv2fEg7XSiyl0_Jtf24RQubw3IWp7fc"",""'LC-2 BOM'!C2:AF1000""),AB$1,FALSE)"),"#N/A")</f>
        <v>#N/A</v>
      </c>
      <c r="AD342" t="str">
        <f ca="1">IFERROR(__xludf.DUMMYFUNCTION("VLOOKUP($D465,IMPORTRANGE(""1F5N2lheBqU_ssv2fEg7XSiyl0_Jtf24RQubw3IWp7fc"",""'LC-2 BOM'!C2:AF1000""),AB$1,FALSE)"),"#N/A")</f>
        <v>#N/A</v>
      </c>
      <c r="AE342" t="str">
        <f ca="1">IFERROR(__xludf.DUMMYFUNCTION("VLOOKUP($D465,IMPORTRANGE(""1F5N2lheBqU_ssv2fEg7XSiyl0_Jtf24RQubw3IWp7fc"",""'LC-2 BOM'!C2:AF1000""),AB$1,FALSE)"),"#N/A")</f>
        <v>#N/A</v>
      </c>
      <c r="AF342" t="str">
        <f ca="1">IFERROR(__xludf.DUMMYFUNCTION("VLOOKUP($D465,IMPORTRANGE(""1F5N2lheBqU_ssv2fEg7XSiyl0_Jtf24RQubw3IWp7fc"",""'LC-2 BOM'!C2:AF1000""),AB$1,FALSE)"),"#N/A")</f>
        <v>#N/A</v>
      </c>
      <c r="AG342" t="str">
        <f ca="1">IFERROR(__xludf.DUMMYFUNCTION("VLOOKUP($D465,IMPORTRANGE(""1F5N2lheBqU_ssv2fEg7XSiyl0_Jtf24RQubw3IWp7fc"",""'LC-2 BOM'!C2:AF1000""),AB$1,FALSE)"),"#N/A")</f>
        <v>#N/A</v>
      </c>
      <c r="AH342" t="str">
        <f ca="1">IFERROR(__xludf.DUMMYFUNCTION("VLOOKUP($D465,IMPORTRANGE(""1F5N2lheBqU_ssv2fEg7XSiyl0_Jtf24RQubw3IWp7fc"",""'LC-2 BOM'!C2:AF1000""),AB$1,FALSE)"),"#N/A")</f>
        <v>#N/A</v>
      </c>
      <c r="AI342" t="str">
        <f ca="1">IFERROR(__xludf.DUMMYFUNCTION("VLOOKUP($D465,IMPORTRANGE(""1F5N2lheBqU_ssv2fEg7XSiyl0_Jtf24RQubw3IWp7fc"",""'LC-2 BOM'!C2:AF1000""),AB$1,FALSE)"),"#N/A")</f>
        <v>#N/A</v>
      </c>
      <c r="AJ342" t="str">
        <f ca="1">IFERROR(__xludf.DUMMYFUNCTION("VLOOKUP($D465,IMPORTRANGE(""1F5N2lheBqU_ssv2fEg7XSiyl0_Jtf24RQubw3IWp7fc"",""'LC-2 BOM'!C2:AF1000""),AB$1,FALSE)"),"#N/A")</f>
        <v>#N/A</v>
      </c>
      <c r="AK342" t="str">
        <f ca="1">IFERROR(__xludf.DUMMYFUNCTION("VLOOKUP($D465,IMPORTRANGE(""1F5N2lheBqU_ssv2fEg7XSiyl0_Jtf24RQubw3IWp7fc"",""'LC-2 BOM'!C2:AF1000""),AB$1,FALSE)"),"#N/A")</f>
        <v>#N/A</v>
      </c>
      <c r="AL342" t="str">
        <f ca="1">IFERROR(__xludf.DUMMYFUNCTION("VLOOKUP($D465,IMPORTRANGE(""1F5N2lheBqU_ssv2fEg7XSiyl0_Jtf24RQubw3IWp7fc"",""'LC-2 BOM'!C2:AF1000""),AB$1,FALSE)"),"#N/A")</f>
        <v>#N/A</v>
      </c>
      <c r="AM342" t="str">
        <f ca="1">IFERROR(__xludf.DUMMYFUNCTION("VLOOKUP($D465,IMPORTRANGE(""1F5N2lheBqU_ssv2fEg7XSiyl0_Jtf24RQubw3IWp7fc"",""'LC-2 BOM'!C2:AF1000""),AB$1,FALSE)"),"#N/A")</f>
        <v>#N/A</v>
      </c>
      <c r="AN342" t="str">
        <f ca="1">IFERROR(__xludf.DUMMYFUNCTION("VLOOKUP($D465,IMPORTRANGE(""1F5N2lheBqU_ssv2fEg7XSiyl0_Jtf24RQubw3IWp7fc"",""'LC-2 BOM'!C2:AF1000""),AB$1,FALSE)"),"#N/A")</f>
        <v>#N/A</v>
      </c>
      <c r="AO342" t="str">
        <f ca="1">IFERROR(__xludf.DUMMYFUNCTION("VLOOKUP($D465,IMPORTRANGE(""1F5N2lheBqU_ssv2fEg7XSiyl0_Jtf24RQubw3IWp7fc"",""'LC-2 BOM'!C2:AF1000""),AB$1,FALSE)"),"#N/A")</f>
        <v>#N/A</v>
      </c>
      <c r="AP342" t="str">
        <f ca="1">IFERROR(__xludf.DUMMYFUNCTION("VLOOKUP($D465,IMPORTRANGE(""1F5N2lheBqU_ssv2fEg7XSiyl0_Jtf24RQubw3IWp7fc"",""'LC-2 BOM'!C2:AF1000""),AB$1,FALSE)"),"#N/A")</f>
        <v>#N/A</v>
      </c>
      <c r="AQ342" t="str">
        <f ca="1">IFERROR(__xludf.DUMMYFUNCTION("VLOOKUP($D465,IMPORTRANGE(""1F5N2lheBqU_ssv2fEg7XSiyl0_Jtf24RQubw3IWp7fc"",""'LC-2 BOM'!C2:AF1000""),AB$1,FALSE)"),"#N/A")</f>
        <v>#N/A</v>
      </c>
      <c r="AR342" t="str">
        <f ca="1">IFERROR(__xludf.DUMMYFUNCTION("VLOOKUP($D465,IMPORTRANGE(""1F5N2lheBqU_ssv2fEg7XSiyl0_Jtf24RQubw3IWp7fc"",""'LC-2 BOM'!C2:AF1000""),AB$1,FALSE)"),"#N/A")</f>
        <v>#N/A</v>
      </c>
      <c r="AS342" t="str">
        <f ca="1">IFERROR(__xludf.DUMMYFUNCTION("VLOOKUP($D465,IMPORTRANGE(""1F5N2lheBqU_ssv2fEg7XSiyl0_Jtf24RQubw3IWp7fc"",""'LC-2 BOM'!C2:AF1000""),AB$1,FALSE)"),"#N/A")</f>
        <v>#N/A</v>
      </c>
      <c r="AT342" t="str">
        <f ca="1">IFERROR(__xludf.DUMMYFUNCTION("VLOOKUP($D465,IMPORTRANGE(""1F5N2lheBqU_ssv2fEg7XSiyl0_Jtf24RQubw3IWp7fc"",""'LC-2 BOM'!C2:AF1000""),AB$1,FALSE)"),"#N/A")</f>
        <v>#N/A</v>
      </c>
      <c r="AU342" t="str">
        <f ca="1">IFERROR(__xludf.DUMMYFUNCTION("VLOOKUP($D465,IMPORTRANGE(""1F5N2lheBqU_ssv2fEg7XSiyl0_Jtf24RQubw3IWp7fc"",""'LC-2 BOM'!C2:AF1000""),AB$1,FALSE)"),"#N/A")</f>
        <v>#N/A</v>
      </c>
      <c r="AV342" t="str">
        <f ca="1">IFERROR(__xludf.DUMMYFUNCTION("VLOOKUP($D465,IMPORTRANGE(""1F5N2lheBqU_ssv2fEg7XSiyl0_Jtf24RQubw3IWp7fc"",""'LC-2 BOM'!C2:AF1000""),AB$1,FALSE)"),"#N/A")</f>
        <v>#N/A</v>
      </c>
      <c r="AW342" t="str">
        <f ca="1">IFERROR(__xludf.DUMMYFUNCTION("VLOOKUP($D465,IMPORTRANGE(""1F5N2lheBqU_ssv2fEg7XSiyl0_Jtf24RQubw3IWp7fc"",""'LC-2 BOM'!C2:AF1000""),AB$1,FALSE)"),"#N/A")</f>
        <v>#N/A</v>
      </c>
      <c r="AX342" t="str">
        <f ca="1">IFERROR(__xludf.DUMMYFUNCTION("VLOOKUP($D465,IMPORTRANGE(""1F5N2lheBqU_ssv2fEg7XSiyl0_Jtf24RQubw3IWp7fc"",""'LC-2 BOM'!C2:AF1000""),AB$1,FALSE)"),"#N/A")</f>
        <v>#N/A</v>
      </c>
      <c r="AY342" t="str">
        <f ca="1">IFERROR(__xludf.DUMMYFUNCTION("VLOOKUP($D465,IMPORTRANGE(""1F5N2lheBqU_ssv2fEg7XSiyl0_Jtf24RQubw3IWp7fc"",""'LC-2 BOM'!C2:AF1000""),AB$1,FALSE)"),"#N/A")</f>
        <v>#N/A</v>
      </c>
      <c r="AZ342" t="str">
        <f ca="1">IFERROR(__xludf.DUMMYFUNCTION("VLOOKUP($D465,IMPORTRANGE(""1F5N2lheBqU_ssv2fEg7XSiyl0_Jtf24RQubw3IWp7fc"",""'LC-2 BOM'!C2:AF1000""),AB$1,FALSE)"),"#N/A")</f>
        <v>#N/A</v>
      </c>
      <c r="BA342" t="str">
        <f ca="1">IFERROR(__xludf.DUMMYFUNCTION("VLOOKUP($D465,IMPORTRANGE(""1F5N2lheBqU_ssv2fEg7XSiyl0_Jtf24RQubw3IWp7fc"",""'LC-2 BOM'!C2:AF1000""),AB$1,FALSE)"),"#N/A")</f>
        <v>#N/A</v>
      </c>
    </row>
    <row r="343" spans="1:53" ht="13" x14ac:dyDescent="0.15">
      <c r="A343" t="str">
        <f t="shared" si="31"/>
        <v>HYD-LFT-LE-Px-162</v>
      </c>
      <c r="B343">
        <v>162</v>
      </c>
      <c r="C343" t="s">
        <v>825</v>
      </c>
      <c r="D343" t="s">
        <v>826</v>
      </c>
      <c r="E343" t="s">
        <v>679</v>
      </c>
      <c r="F343" t="s">
        <v>680</v>
      </c>
      <c r="G343" t="s">
        <v>827</v>
      </c>
      <c r="H343" t="s">
        <v>111</v>
      </c>
      <c r="I343" t="str">
        <f t="shared" si="32"/>
        <v>N3</v>
      </c>
      <c r="J343" t="str">
        <f>VLOOKUP(I343,'[1]REF - Interface Cards'!$F$2:$G$11,2,FALSE)</f>
        <v>CB4</v>
      </c>
      <c r="K343">
        <f t="shared" si="33"/>
        <v>2</v>
      </c>
      <c r="L343" t="s">
        <v>749</v>
      </c>
      <c r="M343">
        <v>2</v>
      </c>
      <c r="N343" t="s">
        <v>68</v>
      </c>
      <c r="O343" t="s">
        <v>211</v>
      </c>
      <c r="Q343" t="s">
        <v>485</v>
      </c>
      <c r="R343" t="s">
        <v>828</v>
      </c>
      <c r="S343" t="s">
        <v>829</v>
      </c>
      <c r="V343" t="b">
        <v>0</v>
      </c>
      <c r="W343" t="str">
        <f t="shared" si="34"/>
        <v>AI5:01</v>
      </c>
      <c r="X343" t="str">
        <f ca="1">IFERROR(__xludf.DUMMYFUNCTION("VLOOKUP($D475,IMPORTRANGE(""1F5N2lheBqU_ssv2fEg7XSiyl0_Jtf24RQubw3IWp7fc"",""'LC-2 BOM'!C2:AF1000""),X$1,FALSE)"),"04C706")</f>
        <v>04C706</v>
      </c>
      <c r="Y343" t="str">
        <f ca="1">IFERROR(__xludf.DUMMYFUNCTION("VLOOKUP($D523,IMPORTRANGE(""1F5N2lheBqU_ssv2fEg7XSiyl0_Jtf24RQubw3IWp7fc"",""'LC-2 BOM'!C2:AF900""),Y$1,FALSE)"),"#N/A")</f>
        <v>#N/A</v>
      </c>
      <c r="Z343" t="str">
        <f ca="1">IFERROR(__xludf.DUMMYFUNCTION("VLOOKUP($D523,IMPORTRANGE(""1F5N2lheBqU_ssv2fEg7XSiyl0_Jtf24RQubw3IWp7fc"",""'LC-2 BOM'!C2:AF900""),Y$1,FALSE)"),"#N/A")</f>
        <v>#N/A</v>
      </c>
      <c r="AA343" t="str">
        <f ca="1">IFERROR(__xludf.DUMMYFUNCTION("VLOOKUP($D523,IMPORTRANGE(""1F5N2lheBqU_ssv2fEg7XSiyl0_Jtf24RQubw3IWp7fc"",""'LC-2 BOM'!C2:AF900""),Y$1,FALSE)"),"#N/A")</f>
        <v>#N/A</v>
      </c>
      <c r="AB343" t="str">
        <f ca="1">IFERROR(__xludf.DUMMYFUNCTION("VLOOKUP($D523,IMPORTRANGE(""1F5N2lheBqU_ssv2fEg7XSiyl0_Jtf24RQubw3IWp7fc"",""'LC-2 BOM'!C2:AF1000""),AB$1,FALSE)"),"#N/A")</f>
        <v>#N/A</v>
      </c>
      <c r="AC343" t="str">
        <f ca="1">IFERROR(__xludf.DUMMYFUNCTION("VLOOKUP($D523,IMPORTRANGE(""1F5N2lheBqU_ssv2fEg7XSiyl0_Jtf24RQubw3IWp7fc"",""'LC-2 BOM'!C2:AF1000""),AB$1,FALSE)"),"#N/A")</f>
        <v>#N/A</v>
      </c>
      <c r="AD343" t="str">
        <f ca="1">IFERROR(__xludf.DUMMYFUNCTION("VLOOKUP($D523,IMPORTRANGE(""1F5N2lheBqU_ssv2fEg7XSiyl0_Jtf24RQubw3IWp7fc"",""'LC-2 BOM'!C2:AF1000""),AB$1,FALSE)"),"#N/A")</f>
        <v>#N/A</v>
      </c>
      <c r="AE343" t="str">
        <f ca="1">IFERROR(__xludf.DUMMYFUNCTION("VLOOKUP($D523,IMPORTRANGE(""1F5N2lheBqU_ssv2fEg7XSiyl0_Jtf24RQubw3IWp7fc"",""'LC-2 BOM'!C2:AF1000""),AB$1,FALSE)"),"#N/A")</f>
        <v>#N/A</v>
      </c>
      <c r="AF343" t="str">
        <f ca="1">IFERROR(__xludf.DUMMYFUNCTION("VLOOKUP($D523,IMPORTRANGE(""1F5N2lheBqU_ssv2fEg7XSiyl0_Jtf24RQubw3IWp7fc"",""'LC-2 BOM'!C2:AF1000""),AB$1,FALSE)"),"#N/A")</f>
        <v>#N/A</v>
      </c>
      <c r="AG343" t="str">
        <f ca="1">IFERROR(__xludf.DUMMYFUNCTION("VLOOKUP($D523,IMPORTRANGE(""1F5N2lheBqU_ssv2fEg7XSiyl0_Jtf24RQubw3IWp7fc"",""'LC-2 BOM'!C2:AF1000""),AB$1,FALSE)"),"#N/A")</f>
        <v>#N/A</v>
      </c>
      <c r="AH343" t="str">
        <f ca="1">IFERROR(__xludf.DUMMYFUNCTION("VLOOKUP($D523,IMPORTRANGE(""1F5N2lheBqU_ssv2fEg7XSiyl0_Jtf24RQubw3IWp7fc"",""'LC-2 BOM'!C2:AF1000""),AB$1,FALSE)"),"#N/A")</f>
        <v>#N/A</v>
      </c>
      <c r="AI343" t="str">
        <f ca="1">IFERROR(__xludf.DUMMYFUNCTION("VLOOKUP($D523,IMPORTRANGE(""1F5N2lheBqU_ssv2fEg7XSiyl0_Jtf24RQubw3IWp7fc"",""'LC-2 BOM'!C2:AF1000""),AB$1,FALSE)"),"#N/A")</f>
        <v>#N/A</v>
      </c>
      <c r="AJ343" t="str">
        <f ca="1">IFERROR(__xludf.DUMMYFUNCTION("VLOOKUP($D523,IMPORTRANGE(""1F5N2lheBqU_ssv2fEg7XSiyl0_Jtf24RQubw3IWp7fc"",""'LC-2 BOM'!C2:AF1000""),AB$1,FALSE)"),"#N/A")</f>
        <v>#N/A</v>
      </c>
      <c r="AK343" t="str">
        <f ca="1">IFERROR(__xludf.DUMMYFUNCTION("VLOOKUP($D523,IMPORTRANGE(""1F5N2lheBqU_ssv2fEg7XSiyl0_Jtf24RQubw3IWp7fc"",""'LC-2 BOM'!C2:AF1000""),AB$1,FALSE)"),"#N/A")</f>
        <v>#N/A</v>
      </c>
      <c r="AL343" t="str">
        <f ca="1">IFERROR(__xludf.DUMMYFUNCTION("VLOOKUP($D523,IMPORTRANGE(""1F5N2lheBqU_ssv2fEg7XSiyl0_Jtf24RQubw3IWp7fc"",""'LC-2 BOM'!C2:AF1000""),AB$1,FALSE)"),"#N/A")</f>
        <v>#N/A</v>
      </c>
      <c r="AM343" t="str">
        <f ca="1">IFERROR(__xludf.DUMMYFUNCTION("VLOOKUP($D523,IMPORTRANGE(""1F5N2lheBqU_ssv2fEg7XSiyl0_Jtf24RQubw3IWp7fc"",""'LC-2 BOM'!C2:AF1000""),AB$1,FALSE)"),"#N/A")</f>
        <v>#N/A</v>
      </c>
      <c r="AN343" t="str">
        <f ca="1">IFERROR(__xludf.DUMMYFUNCTION("VLOOKUP($D523,IMPORTRANGE(""1F5N2lheBqU_ssv2fEg7XSiyl0_Jtf24RQubw3IWp7fc"",""'LC-2 BOM'!C2:AF1000""),AB$1,FALSE)"),"#N/A")</f>
        <v>#N/A</v>
      </c>
      <c r="AO343" t="str">
        <f ca="1">IFERROR(__xludf.DUMMYFUNCTION("VLOOKUP($D523,IMPORTRANGE(""1F5N2lheBqU_ssv2fEg7XSiyl0_Jtf24RQubw3IWp7fc"",""'LC-2 BOM'!C2:AF1000""),AB$1,FALSE)"),"#N/A")</f>
        <v>#N/A</v>
      </c>
      <c r="AP343" t="str">
        <f ca="1">IFERROR(__xludf.DUMMYFUNCTION("VLOOKUP($D523,IMPORTRANGE(""1F5N2lheBqU_ssv2fEg7XSiyl0_Jtf24RQubw3IWp7fc"",""'LC-2 BOM'!C2:AF1000""),AB$1,FALSE)"),"#N/A")</f>
        <v>#N/A</v>
      </c>
      <c r="AQ343" t="str">
        <f ca="1">IFERROR(__xludf.DUMMYFUNCTION("VLOOKUP($D523,IMPORTRANGE(""1F5N2lheBqU_ssv2fEg7XSiyl0_Jtf24RQubw3IWp7fc"",""'LC-2 BOM'!C2:AF1000""),AB$1,FALSE)"),"#N/A")</f>
        <v>#N/A</v>
      </c>
      <c r="AR343" t="str">
        <f ca="1">IFERROR(__xludf.DUMMYFUNCTION("VLOOKUP($D523,IMPORTRANGE(""1F5N2lheBqU_ssv2fEg7XSiyl0_Jtf24RQubw3IWp7fc"",""'LC-2 BOM'!C2:AF1000""),AB$1,FALSE)"),"#N/A")</f>
        <v>#N/A</v>
      </c>
      <c r="AS343" t="str">
        <f ca="1">IFERROR(__xludf.DUMMYFUNCTION("VLOOKUP($D523,IMPORTRANGE(""1F5N2lheBqU_ssv2fEg7XSiyl0_Jtf24RQubw3IWp7fc"",""'LC-2 BOM'!C2:AF1000""),AB$1,FALSE)"),"#N/A")</f>
        <v>#N/A</v>
      </c>
      <c r="AT343" t="str">
        <f ca="1">IFERROR(__xludf.DUMMYFUNCTION("VLOOKUP($D523,IMPORTRANGE(""1F5N2lheBqU_ssv2fEg7XSiyl0_Jtf24RQubw3IWp7fc"",""'LC-2 BOM'!C2:AF1000""),AB$1,FALSE)"),"#N/A")</f>
        <v>#N/A</v>
      </c>
      <c r="AU343" t="str">
        <f ca="1">IFERROR(__xludf.DUMMYFUNCTION("VLOOKUP($D523,IMPORTRANGE(""1F5N2lheBqU_ssv2fEg7XSiyl0_Jtf24RQubw3IWp7fc"",""'LC-2 BOM'!C2:AF1000""),AB$1,FALSE)"),"#N/A")</f>
        <v>#N/A</v>
      </c>
      <c r="AV343" t="str">
        <f ca="1">IFERROR(__xludf.DUMMYFUNCTION("VLOOKUP($D523,IMPORTRANGE(""1F5N2lheBqU_ssv2fEg7XSiyl0_Jtf24RQubw3IWp7fc"",""'LC-2 BOM'!C2:AF1000""),AB$1,FALSE)"),"#N/A")</f>
        <v>#N/A</v>
      </c>
      <c r="AW343" t="str">
        <f ca="1">IFERROR(__xludf.DUMMYFUNCTION("VLOOKUP($D523,IMPORTRANGE(""1F5N2lheBqU_ssv2fEg7XSiyl0_Jtf24RQubw3IWp7fc"",""'LC-2 BOM'!C2:AF1000""),AB$1,FALSE)"),"#N/A")</f>
        <v>#N/A</v>
      </c>
      <c r="AX343" t="str">
        <f ca="1">IFERROR(__xludf.DUMMYFUNCTION("VLOOKUP($D523,IMPORTRANGE(""1F5N2lheBqU_ssv2fEg7XSiyl0_Jtf24RQubw3IWp7fc"",""'LC-2 BOM'!C2:AF1000""),AB$1,FALSE)"),"#N/A")</f>
        <v>#N/A</v>
      </c>
      <c r="AY343" t="str">
        <f ca="1">IFERROR(__xludf.DUMMYFUNCTION("VLOOKUP($D523,IMPORTRANGE(""1F5N2lheBqU_ssv2fEg7XSiyl0_Jtf24RQubw3IWp7fc"",""'LC-2 BOM'!C2:AF1000""),AB$1,FALSE)"),"#N/A")</f>
        <v>#N/A</v>
      </c>
      <c r="AZ343" t="str">
        <f ca="1">IFERROR(__xludf.DUMMYFUNCTION("VLOOKUP($D523,IMPORTRANGE(""1F5N2lheBqU_ssv2fEg7XSiyl0_Jtf24RQubw3IWp7fc"",""'LC-2 BOM'!C2:AF1000""),AB$1,FALSE)"),"#N/A")</f>
        <v>#N/A</v>
      </c>
      <c r="BA343" t="str">
        <f ca="1">IFERROR(__xludf.DUMMYFUNCTION("VLOOKUP($D523,IMPORTRANGE(""1F5N2lheBqU_ssv2fEg7XSiyl0_Jtf24RQubw3IWp7fc"",""'LC-2 BOM'!C2:AF1000""),AB$1,FALSE)"),"#N/A")</f>
        <v>#N/A</v>
      </c>
    </row>
    <row r="344" spans="1:53" ht="13" x14ac:dyDescent="0.15">
      <c r="A344" t="str">
        <f t="shared" si="31"/>
        <v>HYD-LFT-LE-Px-161</v>
      </c>
      <c r="B344">
        <v>161</v>
      </c>
      <c r="C344" t="s">
        <v>830</v>
      </c>
      <c r="D344" t="s">
        <v>831</v>
      </c>
      <c r="E344" t="s">
        <v>679</v>
      </c>
      <c r="F344" t="s">
        <v>680</v>
      </c>
      <c r="G344" t="s">
        <v>827</v>
      </c>
      <c r="H344" t="s">
        <v>111</v>
      </c>
      <c r="I344" t="str">
        <f t="shared" si="32"/>
        <v>N3</v>
      </c>
      <c r="J344" t="str">
        <f>VLOOKUP(I344,'[1]REF - Interface Cards'!$F$2:$G$11,2,FALSE)</f>
        <v>CB4</v>
      </c>
      <c r="K344">
        <f t="shared" si="33"/>
        <v>2</v>
      </c>
      <c r="L344" t="s">
        <v>749</v>
      </c>
      <c r="M344">
        <v>1</v>
      </c>
      <c r="N344" t="s">
        <v>55</v>
      </c>
      <c r="O344" t="s">
        <v>211</v>
      </c>
      <c r="Q344" t="s">
        <v>485</v>
      </c>
      <c r="R344" t="s">
        <v>828</v>
      </c>
      <c r="S344" t="s">
        <v>829</v>
      </c>
      <c r="V344" t="b">
        <v>0</v>
      </c>
      <c r="W344" t="str">
        <f t="shared" si="34"/>
        <v>AI5:00</v>
      </c>
      <c r="X344" t="str">
        <f ca="1">IFERROR(__xludf.DUMMYFUNCTION("VLOOKUP($D475,IMPORTRANGE(""1F5N2lheBqU_ssv2fEg7XSiyl0_Jtf24RQubw3IWp7fc"",""'LC-2 BOM'!C2:AF1000""),X$1,FALSE)"),"04C706")</f>
        <v>04C706</v>
      </c>
      <c r="Y344" t="str">
        <f ca="1">IFERROR(__xludf.DUMMYFUNCTION("VLOOKUP($D522,IMPORTRANGE(""1F5N2lheBqU_ssv2fEg7XSiyl0_Jtf24RQubw3IWp7fc"",""'LC-2 BOM'!C2:AF900""),Y$1,FALSE)"),"#N/A")</f>
        <v>#N/A</v>
      </c>
      <c r="Z344" t="str">
        <f ca="1">IFERROR(__xludf.DUMMYFUNCTION("VLOOKUP($D522,IMPORTRANGE(""1F5N2lheBqU_ssv2fEg7XSiyl0_Jtf24RQubw3IWp7fc"",""'LC-2 BOM'!C2:AF900""),Y$1,FALSE)"),"#N/A")</f>
        <v>#N/A</v>
      </c>
      <c r="AA344" t="str">
        <f ca="1">IFERROR(__xludf.DUMMYFUNCTION("VLOOKUP($D522,IMPORTRANGE(""1F5N2lheBqU_ssv2fEg7XSiyl0_Jtf24RQubw3IWp7fc"",""'LC-2 BOM'!C2:AF900""),Y$1,FALSE)"),"#N/A")</f>
        <v>#N/A</v>
      </c>
      <c r="AB344" t="str">
        <f ca="1">IFERROR(__xludf.DUMMYFUNCTION("VLOOKUP($D522,IMPORTRANGE(""1F5N2lheBqU_ssv2fEg7XSiyl0_Jtf24RQubw3IWp7fc"",""'LC-2 BOM'!C2:AF1000""),AB$1,FALSE)"),"#N/A")</f>
        <v>#N/A</v>
      </c>
      <c r="AC344" t="str">
        <f ca="1">IFERROR(__xludf.DUMMYFUNCTION("VLOOKUP($D522,IMPORTRANGE(""1F5N2lheBqU_ssv2fEg7XSiyl0_Jtf24RQubw3IWp7fc"",""'LC-2 BOM'!C2:AF1000""),AB$1,FALSE)"),"#N/A")</f>
        <v>#N/A</v>
      </c>
      <c r="AD344" t="str">
        <f ca="1">IFERROR(__xludf.DUMMYFUNCTION("VLOOKUP($D522,IMPORTRANGE(""1F5N2lheBqU_ssv2fEg7XSiyl0_Jtf24RQubw3IWp7fc"",""'LC-2 BOM'!C2:AF1000""),AB$1,FALSE)"),"#N/A")</f>
        <v>#N/A</v>
      </c>
      <c r="AE344" t="str">
        <f ca="1">IFERROR(__xludf.DUMMYFUNCTION("VLOOKUP($D522,IMPORTRANGE(""1F5N2lheBqU_ssv2fEg7XSiyl0_Jtf24RQubw3IWp7fc"",""'LC-2 BOM'!C2:AF1000""),AB$1,FALSE)"),"#N/A")</f>
        <v>#N/A</v>
      </c>
      <c r="AF344" t="str">
        <f ca="1">IFERROR(__xludf.DUMMYFUNCTION("VLOOKUP($D522,IMPORTRANGE(""1F5N2lheBqU_ssv2fEg7XSiyl0_Jtf24RQubw3IWp7fc"",""'LC-2 BOM'!C2:AF1000""),AB$1,FALSE)"),"#N/A")</f>
        <v>#N/A</v>
      </c>
      <c r="AG344" t="str">
        <f ca="1">IFERROR(__xludf.DUMMYFUNCTION("VLOOKUP($D522,IMPORTRANGE(""1F5N2lheBqU_ssv2fEg7XSiyl0_Jtf24RQubw3IWp7fc"",""'LC-2 BOM'!C2:AF1000""),AB$1,FALSE)"),"#N/A")</f>
        <v>#N/A</v>
      </c>
      <c r="AH344" t="str">
        <f ca="1">IFERROR(__xludf.DUMMYFUNCTION("VLOOKUP($D522,IMPORTRANGE(""1F5N2lheBqU_ssv2fEg7XSiyl0_Jtf24RQubw3IWp7fc"",""'LC-2 BOM'!C2:AF1000""),AB$1,FALSE)"),"#N/A")</f>
        <v>#N/A</v>
      </c>
      <c r="AI344" t="str">
        <f ca="1">IFERROR(__xludf.DUMMYFUNCTION("VLOOKUP($D522,IMPORTRANGE(""1F5N2lheBqU_ssv2fEg7XSiyl0_Jtf24RQubw3IWp7fc"",""'LC-2 BOM'!C2:AF1000""),AB$1,FALSE)"),"#N/A")</f>
        <v>#N/A</v>
      </c>
      <c r="AJ344" t="str">
        <f ca="1">IFERROR(__xludf.DUMMYFUNCTION("VLOOKUP($D522,IMPORTRANGE(""1F5N2lheBqU_ssv2fEg7XSiyl0_Jtf24RQubw3IWp7fc"",""'LC-2 BOM'!C2:AF1000""),AB$1,FALSE)"),"#N/A")</f>
        <v>#N/A</v>
      </c>
      <c r="AK344" t="str">
        <f ca="1">IFERROR(__xludf.DUMMYFUNCTION("VLOOKUP($D522,IMPORTRANGE(""1F5N2lheBqU_ssv2fEg7XSiyl0_Jtf24RQubw3IWp7fc"",""'LC-2 BOM'!C2:AF1000""),AB$1,FALSE)"),"#N/A")</f>
        <v>#N/A</v>
      </c>
      <c r="AL344" t="str">
        <f ca="1">IFERROR(__xludf.DUMMYFUNCTION("VLOOKUP($D522,IMPORTRANGE(""1F5N2lheBqU_ssv2fEg7XSiyl0_Jtf24RQubw3IWp7fc"",""'LC-2 BOM'!C2:AF1000""),AB$1,FALSE)"),"#N/A")</f>
        <v>#N/A</v>
      </c>
      <c r="AM344" t="str">
        <f ca="1">IFERROR(__xludf.DUMMYFUNCTION("VLOOKUP($D522,IMPORTRANGE(""1F5N2lheBqU_ssv2fEg7XSiyl0_Jtf24RQubw3IWp7fc"",""'LC-2 BOM'!C2:AF1000""),AB$1,FALSE)"),"#N/A")</f>
        <v>#N/A</v>
      </c>
      <c r="AN344" t="str">
        <f ca="1">IFERROR(__xludf.DUMMYFUNCTION("VLOOKUP($D522,IMPORTRANGE(""1F5N2lheBqU_ssv2fEg7XSiyl0_Jtf24RQubw3IWp7fc"",""'LC-2 BOM'!C2:AF1000""),AB$1,FALSE)"),"#N/A")</f>
        <v>#N/A</v>
      </c>
      <c r="AO344" t="str">
        <f ca="1">IFERROR(__xludf.DUMMYFUNCTION("VLOOKUP($D522,IMPORTRANGE(""1F5N2lheBqU_ssv2fEg7XSiyl0_Jtf24RQubw3IWp7fc"",""'LC-2 BOM'!C2:AF1000""),AB$1,FALSE)"),"#N/A")</f>
        <v>#N/A</v>
      </c>
      <c r="AP344" t="str">
        <f ca="1">IFERROR(__xludf.DUMMYFUNCTION("VLOOKUP($D522,IMPORTRANGE(""1F5N2lheBqU_ssv2fEg7XSiyl0_Jtf24RQubw3IWp7fc"",""'LC-2 BOM'!C2:AF1000""),AB$1,FALSE)"),"#N/A")</f>
        <v>#N/A</v>
      </c>
      <c r="AQ344" t="str">
        <f ca="1">IFERROR(__xludf.DUMMYFUNCTION("VLOOKUP($D522,IMPORTRANGE(""1F5N2lheBqU_ssv2fEg7XSiyl0_Jtf24RQubw3IWp7fc"",""'LC-2 BOM'!C2:AF1000""),AB$1,FALSE)"),"#N/A")</f>
        <v>#N/A</v>
      </c>
      <c r="AR344" t="str">
        <f ca="1">IFERROR(__xludf.DUMMYFUNCTION("VLOOKUP($D522,IMPORTRANGE(""1F5N2lheBqU_ssv2fEg7XSiyl0_Jtf24RQubw3IWp7fc"",""'LC-2 BOM'!C2:AF1000""),AB$1,FALSE)"),"#N/A")</f>
        <v>#N/A</v>
      </c>
      <c r="AS344" t="str">
        <f ca="1">IFERROR(__xludf.DUMMYFUNCTION("VLOOKUP($D522,IMPORTRANGE(""1F5N2lheBqU_ssv2fEg7XSiyl0_Jtf24RQubw3IWp7fc"",""'LC-2 BOM'!C2:AF1000""),AB$1,FALSE)"),"#N/A")</f>
        <v>#N/A</v>
      </c>
      <c r="AT344" t="str">
        <f ca="1">IFERROR(__xludf.DUMMYFUNCTION("VLOOKUP($D522,IMPORTRANGE(""1F5N2lheBqU_ssv2fEg7XSiyl0_Jtf24RQubw3IWp7fc"",""'LC-2 BOM'!C2:AF1000""),AB$1,FALSE)"),"#N/A")</f>
        <v>#N/A</v>
      </c>
      <c r="AU344" t="str">
        <f ca="1">IFERROR(__xludf.DUMMYFUNCTION("VLOOKUP($D522,IMPORTRANGE(""1F5N2lheBqU_ssv2fEg7XSiyl0_Jtf24RQubw3IWp7fc"",""'LC-2 BOM'!C2:AF1000""),AB$1,FALSE)"),"#N/A")</f>
        <v>#N/A</v>
      </c>
      <c r="AV344" t="str">
        <f ca="1">IFERROR(__xludf.DUMMYFUNCTION("VLOOKUP($D522,IMPORTRANGE(""1F5N2lheBqU_ssv2fEg7XSiyl0_Jtf24RQubw3IWp7fc"",""'LC-2 BOM'!C2:AF1000""),AB$1,FALSE)"),"#N/A")</f>
        <v>#N/A</v>
      </c>
      <c r="AW344" t="str">
        <f ca="1">IFERROR(__xludf.DUMMYFUNCTION("VLOOKUP($D522,IMPORTRANGE(""1F5N2lheBqU_ssv2fEg7XSiyl0_Jtf24RQubw3IWp7fc"",""'LC-2 BOM'!C2:AF1000""),AB$1,FALSE)"),"#N/A")</f>
        <v>#N/A</v>
      </c>
      <c r="AX344" t="str">
        <f ca="1">IFERROR(__xludf.DUMMYFUNCTION("VLOOKUP($D522,IMPORTRANGE(""1F5N2lheBqU_ssv2fEg7XSiyl0_Jtf24RQubw3IWp7fc"",""'LC-2 BOM'!C2:AF1000""),AB$1,FALSE)"),"#N/A")</f>
        <v>#N/A</v>
      </c>
      <c r="AY344" t="str">
        <f ca="1">IFERROR(__xludf.DUMMYFUNCTION("VLOOKUP($D522,IMPORTRANGE(""1F5N2lheBqU_ssv2fEg7XSiyl0_Jtf24RQubw3IWp7fc"",""'LC-2 BOM'!C2:AF1000""),AB$1,FALSE)"),"#N/A")</f>
        <v>#N/A</v>
      </c>
      <c r="AZ344" t="str">
        <f ca="1">IFERROR(__xludf.DUMMYFUNCTION("VLOOKUP($D522,IMPORTRANGE(""1F5N2lheBqU_ssv2fEg7XSiyl0_Jtf24RQubw3IWp7fc"",""'LC-2 BOM'!C2:AF1000""),AB$1,FALSE)"),"#N/A")</f>
        <v>#N/A</v>
      </c>
      <c r="BA344" t="str">
        <f ca="1">IFERROR(__xludf.DUMMYFUNCTION("VLOOKUP($D522,IMPORTRANGE(""1F5N2lheBqU_ssv2fEg7XSiyl0_Jtf24RQubw3IWp7fc"",""'LC-2 BOM'!C2:AF1000""),AB$1,FALSE)"),"#N/A")</f>
        <v>#N/A</v>
      </c>
    </row>
    <row r="345" spans="1:53" ht="13" x14ac:dyDescent="0.15">
      <c r="A345" t="str">
        <f t="shared" si="31"/>
        <v>BP-PRG-PRS-Ps-638</v>
      </c>
      <c r="B345">
        <v>638</v>
      </c>
      <c r="C345" t="s">
        <v>832</v>
      </c>
      <c r="D345" t="s">
        <v>833</v>
      </c>
      <c r="E345" t="s">
        <v>746</v>
      </c>
      <c r="F345" t="s">
        <v>536</v>
      </c>
      <c r="G345" t="s">
        <v>141</v>
      </c>
      <c r="H345" t="s">
        <v>111</v>
      </c>
      <c r="I345" t="str">
        <f t="shared" si="32"/>
        <v>N2</v>
      </c>
      <c r="J345" t="str">
        <f>VLOOKUP(I345,'[1]REF - Interface Cards'!$F$2:$G$11,2,FALSE)</f>
        <v>CB3</v>
      </c>
      <c r="K345">
        <f t="shared" si="33"/>
        <v>7</v>
      </c>
      <c r="L345" t="s">
        <v>779</v>
      </c>
      <c r="M345">
        <v>2</v>
      </c>
      <c r="N345" t="s">
        <v>68</v>
      </c>
      <c r="O345" t="s">
        <v>277</v>
      </c>
      <c r="P345" t="s">
        <v>834</v>
      </c>
      <c r="Q345" t="s">
        <v>302</v>
      </c>
      <c r="R345" t="s">
        <v>142</v>
      </c>
      <c r="S345" t="s">
        <v>309</v>
      </c>
      <c r="V345" t="b">
        <v>0</v>
      </c>
      <c r="W345" t="str">
        <f t="shared" si="34"/>
        <v>AI16:01</v>
      </c>
      <c r="X345" t="str">
        <f ca="1">IFERROR(__xludf.DUMMYFUNCTION("VLOOKUP($D475,IMPORTRANGE(""1F5N2lheBqU_ssv2fEg7XSiyl0_Jtf24RQubw3IWp7fc"",""'LC-2 BOM'!C2:AF1000""),X$1,FALSE)"),"04C706")</f>
        <v>04C706</v>
      </c>
      <c r="Y345" t="str">
        <f ca="1">IFERROR(__xludf.DUMMYFUNCTION("VLOOKUP($D490,IMPORTRANGE(""1F5N2lheBqU_ssv2fEg7XSiyl0_Jtf24RQubw3IWp7fc"",""'LC-2 BOM'!C2:AF900""),Y$1,FALSE)"),"#N/A")</f>
        <v>#N/A</v>
      </c>
      <c r="Z345" t="str">
        <f ca="1">IFERROR(__xludf.DUMMYFUNCTION("VLOOKUP($D490,IMPORTRANGE(""1F5N2lheBqU_ssv2fEg7XSiyl0_Jtf24RQubw3IWp7fc"",""'LC-2 BOM'!C2:AF900""),Y$1,FALSE)"),"#N/A")</f>
        <v>#N/A</v>
      </c>
      <c r="AA345" t="str">
        <f ca="1">IFERROR(__xludf.DUMMYFUNCTION("VLOOKUP($D490,IMPORTRANGE(""1F5N2lheBqU_ssv2fEg7XSiyl0_Jtf24RQubw3IWp7fc"",""'LC-2 BOM'!C2:AF900""),Y$1,FALSE)"),"#N/A")</f>
        <v>#N/A</v>
      </c>
      <c r="AB345" t="str">
        <f ca="1">IFERROR(__xludf.DUMMYFUNCTION("VLOOKUP($D490,IMPORTRANGE(""1F5N2lheBqU_ssv2fEg7XSiyl0_Jtf24RQubw3IWp7fc"",""'LC-2 BOM'!C2:AF1000""),AB$1,FALSE)"),"#N/A")</f>
        <v>#N/A</v>
      </c>
      <c r="AC345" t="str">
        <f ca="1">IFERROR(__xludf.DUMMYFUNCTION("VLOOKUP($D490,IMPORTRANGE(""1F5N2lheBqU_ssv2fEg7XSiyl0_Jtf24RQubw3IWp7fc"",""'LC-2 BOM'!C2:AF1000""),AB$1,FALSE)"),"#N/A")</f>
        <v>#N/A</v>
      </c>
      <c r="AD345" t="str">
        <f ca="1">IFERROR(__xludf.DUMMYFUNCTION("VLOOKUP($D490,IMPORTRANGE(""1F5N2lheBqU_ssv2fEg7XSiyl0_Jtf24RQubw3IWp7fc"",""'LC-2 BOM'!C2:AF1000""),AB$1,FALSE)"),"#N/A")</f>
        <v>#N/A</v>
      </c>
      <c r="AE345" t="str">
        <f ca="1">IFERROR(__xludf.DUMMYFUNCTION("VLOOKUP($D490,IMPORTRANGE(""1F5N2lheBqU_ssv2fEg7XSiyl0_Jtf24RQubw3IWp7fc"",""'LC-2 BOM'!C2:AF1000""),AB$1,FALSE)"),"#N/A")</f>
        <v>#N/A</v>
      </c>
      <c r="AF345" t="str">
        <f ca="1">IFERROR(__xludf.DUMMYFUNCTION("VLOOKUP($D490,IMPORTRANGE(""1F5N2lheBqU_ssv2fEg7XSiyl0_Jtf24RQubw3IWp7fc"",""'LC-2 BOM'!C2:AF1000""),AB$1,FALSE)"),"#N/A")</f>
        <v>#N/A</v>
      </c>
      <c r="AG345" t="str">
        <f ca="1">IFERROR(__xludf.DUMMYFUNCTION("VLOOKUP($D490,IMPORTRANGE(""1F5N2lheBqU_ssv2fEg7XSiyl0_Jtf24RQubw3IWp7fc"",""'LC-2 BOM'!C2:AF1000""),AB$1,FALSE)"),"#N/A")</f>
        <v>#N/A</v>
      </c>
      <c r="AH345" t="str">
        <f ca="1">IFERROR(__xludf.DUMMYFUNCTION("VLOOKUP($D490,IMPORTRANGE(""1F5N2lheBqU_ssv2fEg7XSiyl0_Jtf24RQubw3IWp7fc"",""'LC-2 BOM'!C2:AF1000""),AB$1,FALSE)"),"#N/A")</f>
        <v>#N/A</v>
      </c>
      <c r="AI345" t="str">
        <f ca="1">IFERROR(__xludf.DUMMYFUNCTION("VLOOKUP($D490,IMPORTRANGE(""1F5N2lheBqU_ssv2fEg7XSiyl0_Jtf24RQubw3IWp7fc"",""'LC-2 BOM'!C2:AF1000""),AB$1,FALSE)"),"#N/A")</f>
        <v>#N/A</v>
      </c>
      <c r="AJ345" t="str">
        <f ca="1">IFERROR(__xludf.DUMMYFUNCTION("VLOOKUP($D490,IMPORTRANGE(""1F5N2lheBqU_ssv2fEg7XSiyl0_Jtf24RQubw3IWp7fc"",""'LC-2 BOM'!C2:AF1000""),AB$1,FALSE)"),"#N/A")</f>
        <v>#N/A</v>
      </c>
      <c r="AK345" t="str">
        <f ca="1">IFERROR(__xludf.DUMMYFUNCTION("VLOOKUP($D490,IMPORTRANGE(""1F5N2lheBqU_ssv2fEg7XSiyl0_Jtf24RQubw3IWp7fc"",""'LC-2 BOM'!C2:AF1000""),AB$1,FALSE)"),"#N/A")</f>
        <v>#N/A</v>
      </c>
      <c r="AL345" t="str">
        <f ca="1">IFERROR(__xludf.DUMMYFUNCTION("VLOOKUP($D490,IMPORTRANGE(""1F5N2lheBqU_ssv2fEg7XSiyl0_Jtf24RQubw3IWp7fc"",""'LC-2 BOM'!C2:AF1000""),AB$1,FALSE)"),"#N/A")</f>
        <v>#N/A</v>
      </c>
      <c r="AM345" t="str">
        <f ca="1">IFERROR(__xludf.DUMMYFUNCTION("VLOOKUP($D490,IMPORTRANGE(""1F5N2lheBqU_ssv2fEg7XSiyl0_Jtf24RQubw3IWp7fc"",""'LC-2 BOM'!C2:AF1000""),AB$1,FALSE)"),"#N/A")</f>
        <v>#N/A</v>
      </c>
      <c r="AN345" t="str">
        <f ca="1">IFERROR(__xludf.DUMMYFUNCTION("VLOOKUP($D490,IMPORTRANGE(""1F5N2lheBqU_ssv2fEg7XSiyl0_Jtf24RQubw3IWp7fc"",""'LC-2 BOM'!C2:AF1000""),AB$1,FALSE)"),"#N/A")</f>
        <v>#N/A</v>
      </c>
      <c r="AO345" t="str">
        <f ca="1">IFERROR(__xludf.DUMMYFUNCTION("VLOOKUP($D490,IMPORTRANGE(""1F5N2lheBqU_ssv2fEg7XSiyl0_Jtf24RQubw3IWp7fc"",""'LC-2 BOM'!C2:AF1000""),AB$1,FALSE)"),"#N/A")</f>
        <v>#N/A</v>
      </c>
      <c r="AP345" t="str">
        <f ca="1">IFERROR(__xludf.DUMMYFUNCTION("VLOOKUP($D490,IMPORTRANGE(""1F5N2lheBqU_ssv2fEg7XSiyl0_Jtf24RQubw3IWp7fc"",""'LC-2 BOM'!C2:AF1000""),AB$1,FALSE)"),"#N/A")</f>
        <v>#N/A</v>
      </c>
      <c r="AQ345" t="str">
        <f ca="1">IFERROR(__xludf.DUMMYFUNCTION("VLOOKUP($D490,IMPORTRANGE(""1F5N2lheBqU_ssv2fEg7XSiyl0_Jtf24RQubw3IWp7fc"",""'LC-2 BOM'!C2:AF1000""),AB$1,FALSE)"),"#N/A")</f>
        <v>#N/A</v>
      </c>
      <c r="AR345" t="str">
        <f ca="1">IFERROR(__xludf.DUMMYFUNCTION("VLOOKUP($D490,IMPORTRANGE(""1F5N2lheBqU_ssv2fEg7XSiyl0_Jtf24RQubw3IWp7fc"",""'LC-2 BOM'!C2:AF1000""),AB$1,FALSE)"),"#N/A")</f>
        <v>#N/A</v>
      </c>
      <c r="AS345" t="str">
        <f ca="1">IFERROR(__xludf.DUMMYFUNCTION("VLOOKUP($D490,IMPORTRANGE(""1F5N2lheBqU_ssv2fEg7XSiyl0_Jtf24RQubw3IWp7fc"",""'LC-2 BOM'!C2:AF1000""),AB$1,FALSE)"),"#N/A")</f>
        <v>#N/A</v>
      </c>
      <c r="AT345" t="str">
        <f ca="1">IFERROR(__xludf.DUMMYFUNCTION("VLOOKUP($D490,IMPORTRANGE(""1F5N2lheBqU_ssv2fEg7XSiyl0_Jtf24RQubw3IWp7fc"",""'LC-2 BOM'!C2:AF1000""),AB$1,FALSE)"),"#N/A")</f>
        <v>#N/A</v>
      </c>
      <c r="AU345" t="str">
        <f ca="1">IFERROR(__xludf.DUMMYFUNCTION("VLOOKUP($D490,IMPORTRANGE(""1F5N2lheBqU_ssv2fEg7XSiyl0_Jtf24RQubw3IWp7fc"",""'LC-2 BOM'!C2:AF1000""),AB$1,FALSE)"),"#N/A")</f>
        <v>#N/A</v>
      </c>
      <c r="AV345" t="str">
        <f ca="1">IFERROR(__xludf.DUMMYFUNCTION("VLOOKUP($D490,IMPORTRANGE(""1F5N2lheBqU_ssv2fEg7XSiyl0_Jtf24RQubw3IWp7fc"",""'LC-2 BOM'!C2:AF1000""),AB$1,FALSE)"),"#N/A")</f>
        <v>#N/A</v>
      </c>
      <c r="AW345" t="str">
        <f ca="1">IFERROR(__xludf.DUMMYFUNCTION("VLOOKUP($D490,IMPORTRANGE(""1F5N2lheBqU_ssv2fEg7XSiyl0_Jtf24RQubw3IWp7fc"",""'LC-2 BOM'!C2:AF1000""),AB$1,FALSE)"),"#N/A")</f>
        <v>#N/A</v>
      </c>
      <c r="AX345" t="str">
        <f ca="1">IFERROR(__xludf.DUMMYFUNCTION("VLOOKUP($D490,IMPORTRANGE(""1F5N2lheBqU_ssv2fEg7XSiyl0_Jtf24RQubw3IWp7fc"",""'LC-2 BOM'!C2:AF1000""),AB$1,FALSE)"),"#N/A")</f>
        <v>#N/A</v>
      </c>
      <c r="AY345" t="str">
        <f ca="1">IFERROR(__xludf.DUMMYFUNCTION("VLOOKUP($D490,IMPORTRANGE(""1F5N2lheBqU_ssv2fEg7XSiyl0_Jtf24RQubw3IWp7fc"",""'LC-2 BOM'!C2:AF1000""),AB$1,FALSE)"),"#N/A")</f>
        <v>#N/A</v>
      </c>
      <c r="AZ345" t="str">
        <f ca="1">IFERROR(__xludf.DUMMYFUNCTION("VLOOKUP($D490,IMPORTRANGE(""1F5N2lheBqU_ssv2fEg7XSiyl0_Jtf24RQubw3IWp7fc"",""'LC-2 BOM'!C2:AF1000""),AB$1,FALSE)"),"#N/A")</f>
        <v>#N/A</v>
      </c>
      <c r="BA345" t="str">
        <f ca="1">IFERROR(__xludf.DUMMYFUNCTION("VLOOKUP($D490,IMPORTRANGE(""1F5N2lheBqU_ssv2fEg7XSiyl0_Jtf24RQubw3IWp7fc"",""'LC-2 BOM'!C2:AF1000""),AB$1,FALSE)"),"#N/A")</f>
        <v>#N/A</v>
      </c>
    </row>
    <row r="346" spans="1:53" ht="13" x14ac:dyDescent="0.15">
      <c r="A346" t="str">
        <f t="shared" si="31"/>
        <v>HYD-S1U-SLD-B-642</v>
      </c>
      <c r="B346">
        <v>642</v>
      </c>
      <c r="C346" t="s">
        <v>835</v>
      </c>
      <c r="D346" t="s">
        <v>836</v>
      </c>
      <c r="E346" t="s">
        <v>679</v>
      </c>
      <c r="F346" t="s">
        <v>332</v>
      </c>
      <c r="G346" t="s">
        <v>521</v>
      </c>
      <c r="H346" t="s">
        <v>66</v>
      </c>
      <c r="I346" t="str">
        <f t="shared" si="32"/>
        <v>C1</v>
      </c>
      <c r="J346" t="str">
        <f>VLOOKUP(I346,'[1]REF - Interface Cards'!$F$2:$G$11,2,FALSE)</f>
        <v>CB1</v>
      </c>
      <c r="K346">
        <f t="shared" si="33"/>
        <v>2</v>
      </c>
      <c r="L346" t="s">
        <v>517</v>
      </c>
      <c r="M346">
        <v>33</v>
      </c>
      <c r="N346">
        <v>27</v>
      </c>
      <c r="O346" t="s">
        <v>211</v>
      </c>
      <c r="Q346" t="s">
        <v>456</v>
      </c>
      <c r="R346" t="s">
        <v>69</v>
      </c>
      <c r="S346" t="s">
        <v>60</v>
      </c>
      <c r="V346" t="b">
        <v>0</v>
      </c>
      <c r="W346" t="str">
        <f t="shared" si="34"/>
        <v>DO2:27</v>
      </c>
      <c r="X346" t="str">
        <f ca="1">IFERROR(__xludf.DUMMYFUNCTION("VLOOKUP($D4,IMPORTRANGE(""1F5N2lheBqU_ssv2fEg7XSiyl0_Jtf24RQubw3IWp7fc"",""'LC-2 BOM'!C2:AF1000""),X$1,FALSE)"),"S13.2")</f>
        <v>S13.2</v>
      </c>
      <c r="Y346" t="str">
        <f ca="1">IFERROR(__xludf.DUMMYFUNCTION("VLOOKUP($D50,IMPORTRANGE(""1zGeY54V42y3h6ga3LEauokEcjIAfHuNXKCYKLfLWtMI"",""'LC-2 BOM'!C2:AF900""),Y$1,FALSE)"),"#N/A")</f>
        <v>#N/A</v>
      </c>
      <c r="Z346" t="str">
        <f ca="1">IFERROR(__xludf.DUMMYFUNCTION("VLOOKUP($D50,IMPORTRANGE(""1zGeY54V42y3h6ga3LEauokEcjIAfHuNXKCYKLfLWtMI"",""'LC-2 BOM'!C2:AF900""),Y$1,FALSE)"),"#N/A")</f>
        <v>#N/A</v>
      </c>
      <c r="AA346" t="str">
        <f ca="1">IFERROR(__xludf.DUMMYFUNCTION("VLOOKUP($D50,IMPORTRANGE(""1zGeY54V42y3h6ga3LEauokEcjIAfHuNXKCYKLfLWtMI"",""'LC-2 BOM'!C2:AF900""),Y$1,FALSE)"),"#N/A")</f>
        <v>#N/A</v>
      </c>
      <c r="AB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C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D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E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F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G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H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I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J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K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L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M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N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O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P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Q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R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S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T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U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V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W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X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Y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Z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BA346" t="str">
        <f ca="1">IFERROR(__xludf.DUMMYFUNCTION("VLOOKUP($D50,IMPORTRANGE(""1F5N2lheBqU_ssv2fEg7XSiyl0_Jtf24RQubw3IWp7fc"",""'LC-2 BOM'!C2:AF1000""),AB$1,FALSE)"),"Hydraulics Schematic 1069 RevF")</f>
        <v>Hydraulics Schematic 1069 RevF</v>
      </c>
    </row>
    <row r="347" spans="1:53" ht="13" x14ac:dyDescent="0.15">
      <c r="A347" t="str">
        <f t="shared" si="31"/>
        <v>HYD-HDL-SLD-B-574</v>
      </c>
      <c r="B347">
        <v>574</v>
      </c>
      <c r="C347" t="s">
        <v>835</v>
      </c>
      <c r="D347" t="s">
        <v>837</v>
      </c>
      <c r="E347" t="s">
        <v>679</v>
      </c>
      <c r="F347" t="s">
        <v>838</v>
      </c>
      <c r="G347" t="s">
        <v>521</v>
      </c>
      <c r="H347" t="s">
        <v>66</v>
      </c>
      <c r="I347" t="str">
        <f t="shared" si="32"/>
        <v>C1</v>
      </c>
      <c r="J347" t="str">
        <f>VLOOKUP(I347,'[1]REF - Interface Cards'!$F$2:$G$11,2,FALSE)</f>
        <v>CB1</v>
      </c>
      <c r="K347">
        <f t="shared" si="33"/>
        <v>2</v>
      </c>
      <c r="L347" t="s">
        <v>517</v>
      </c>
      <c r="M347">
        <v>12</v>
      </c>
      <c r="N347" t="s">
        <v>75</v>
      </c>
      <c r="O347" t="s">
        <v>211</v>
      </c>
      <c r="P347" t="s">
        <v>277</v>
      </c>
      <c r="Q347" t="s">
        <v>485</v>
      </c>
      <c r="R347" t="s">
        <v>69</v>
      </c>
      <c r="S347" t="s">
        <v>60</v>
      </c>
      <c r="V347" t="b">
        <v>0</v>
      </c>
      <c r="W347" t="str">
        <f t="shared" si="34"/>
        <v>DO2:09</v>
      </c>
      <c r="X347" t="str">
        <f ca="1">IFERROR(__xludf.DUMMYFUNCTION("VLOOKUP($D4,IMPORTRANGE(""1F5N2lheBqU_ssv2fEg7XSiyl0_Jtf24RQubw3IWp7fc"",""'LC-2 BOM'!C2:AF1000""),X$1,FALSE)"),"S13.2")</f>
        <v>S13.2</v>
      </c>
      <c r="Y347" t="str">
        <f ca="1">IFERROR(__xludf.DUMMYFUNCTION("VLOOKUP($D62,IMPORTRANGE(""1zGeY54V42y3h6ga3LEauokEcjIAfHuNXKCYKLfLWtMI"",""'LC-2 BOM'!C2:AF900""),Y$1,FALSE)"),"#N/A")</f>
        <v>#N/A</v>
      </c>
      <c r="Z347" t="str">
        <f ca="1">IFERROR(__xludf.DUMMYFUNCTION("VLOOKUP($D62,IMPORTRANGE(""1zGeY54V42y3h6ga3LEauokEcjIAfHuNXKCYKLfLWtMI"",""'LC-2 BOM'!C2:AF900""),Y$1,FALSE)"),"#N/A")</f>
        <v>#N/A</v>
      </c>
      <c r="AA347" t="str">
        <f ca="1">IFERROR(__xludf.DUMMYFUNCTION("VLOOKUP($D62,IMPORTRANGE(""1zGeY54V42y3h6ga3LEauokEcjIAfHuNXKCYKLfLWtMI"",""'LC-2 BOM'!C2:AF900""),Y$1,FALSE)"),"#N/A")</f>
        <v>#N/A</v>
      </c>
      <c r="AB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C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D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E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F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G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H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I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J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K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L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M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N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O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P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Q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R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S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T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U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V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W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X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Y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Z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BA347" t="str">
        <f ca="1">IFERROR(__xludf.DUMMYFUNCTION("VLOOKUP($D62,IMPORTRANGE(""1F5N2lheBqU_ssv2fEg7XSiyl0_Jtf24RQubw3IWp7fc"",""'LC-2 BOM'!C2:AF1000""),AB$1,FALSE)"),"Hydraulics Schematic 1069 RevF")</f>
        <v>Hydraulics Schematic 1069 RevF</v>
      </c>
    </row>
    <row r="348" spans="1:53" ht="13" x14ac:dyDescent="0.15">
      <c r="A348" t="str">
        <f t="shared" si="31"/>
        <v>HYD-LFT-SLD-B-648</v>
      </c>
      <c r="B348">
        <v>648</v>
      </c>
      <c r="C348" t="s">
        <v>835</v>
      </c>
      <c r="D348" t="s">
        <v>839</v>
      </c>
      <c r="E348" t="s">
        <v>679</v>
      </c>
      <c r="F348" t="s">
        <v>680</v>
      </c>
      <c r="G348" t="s">
        <v>521</v>
      </c>
      <c r="H348" t="s">
        <v>66</v>
      </c>
      <c r="I348" t="str">
        <f t="shared" si="32"/>
        <v>C1</v>
      </c>
      <c r="J348" t="str">
        <f>VLOOKUP(I348,'[1]REF - Interface Cards'!$F$2:$G$11,2,FALSE)</f>
        <v>CB1</v>
      </c>
      <c r="K348">
        <f t="shared" si="33"/>
        <v>1</v>
      </c>
      <c r="L348" t="s">
        <v>840</v>
      </c>
      <c r="M348">
        <v>20</v>
      </c>
      <c r="N348">
        <v>16</v>
      </c>
      <c r="O348" t="s">
        <v>211</v>
      </c>
      <c r="Q348" t="s">
        <v>754</v>
      </c>
      <c r="R348" t="s">
        <v>69</v>
      </c>
      <c r="S348" t="s">
        <v>60</v>
      </c>
      <c r="V348" t="b">
        <v>0</v>
      </c>
      <c r="W348" t="str">
        <f t="shared" si="34"/>
        <v>DO1:16</v>
      </c>
      <c r="X348" t="str">
        <f ca="1">IFERROR(__xludf.DUMMYFUNCTION("VLOOKUP($D4,IMPORTRANGE(""1F5N2lheBqU_ssv2fEg7XSiyl0_Jtf24RQubw3IWp7fc"",""'LC-2 BOM'!C2:AF1000""),X$1,FALSE)"),"S13.2")</f>
        <v>S13.2</v>
      </c>
      <c r="Y348" t="str">
        <f ca="1">IFERROR(__xludf.DUMMYFUNCTION("VLOOKUP($D10,IMPORTRANGE(""1zGeY54V42y3h6ga3LEauokEcjIAfHuNXKCYKLfLWtMI"",""'LC-2 BOM'!C2:AF900""),Y$1,FALSE)"),"On/Off Solenoid Valve")</f>
        <v>On/Off Solenoid Valve</v>
      </c>
      <c r="Z348" t="str">
        <f ca="1">IFERROR(__xludf.DUMMYFUNCTION("VLOOKUP($D10,IMPORTRANGE(""1zGeY54V42y3h6ga3LEauokEcjIAfHuNXKCYKLfLWtMI"",""'LC-2 BOM'!C2:AF900""),Y$1,FALSE)"),"On/Off Solenoid Valve")</f>
        <v>On/Off Solenoid Valve</v>
      </c>
      <c r="AA348" t="str">
        <f ca="1">IFERROR(__xludf.DUMMYFUNCTION("VLOOKUP($D10,IMPORTRANGE(""1zGeY54V42y3h6ga3LEauokEcjIAfHuNXKCYKLfLWtMI"",""'LC-2 BOM'!C2:AF900""),Y$1,FALSE)"),"On/Off Solenoid Valve")</f>
        <v>On/Off Solenoid Valve</v>
      </c>
      <c r="AB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C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D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E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F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G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H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I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J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K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L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M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N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O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P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Q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R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S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T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U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V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W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X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Y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Z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BA348" t="str">
        <f ca="1">IFERROR(__xludf.DUMMYFUNCTION("VLOOKUP($D10,IMPORTRANGE(""1F5N2lheBqU_ssv2fEg7XSiyl0_Jtf24RQubw3IWp7fc"",""'LC-2 BOM'!C2:AF1000""),AB$1,FALSE)"),"Hydraulics Schematic 1069 RevF")</f>
        <v>Hydraulics Schematic 1069 RevF</v>
      </c>
    </row>
    <row r="349" spans="1:53" ht="13" x14ac:dyDescent="0.15">
      <c r="A349" t="e">
        <f t="shared" si="31"/>
        <v>#N/A</v>
      </c>
      <c r="B349">
        <v>494</v>
      </c>
      <c r="C349" t="s">
        <v>841</v>
      </c>
      <c r="D349" t="s">
        <v>842</v>
      </c>
      <c r="E349" t="s">
        <v>395</v>
      </c>
      <c r="F349" t="s">
        <v>396</v>
      </c>
      <c r="G349" t="s">
        <v>843</v>
      </c>
      <c r="I349" t="e">
        <f t="shared" si="32"/>
        <v>#N/A</v>
      </c>
      <c r="J349" t="e">
        <f>VLOOKUP(I349,'[1]REF - Interface Cards'!$F$2:$G$11,2,FALSE)</f>
        <v>#N/A</v>
      </c>
      <c r="K349" t="e">
        <f t="shared" si="33"/>
        <v>#N/A</v>
      </c>
      <c r="O349" t="s">
        <v>298</v>
      </c>
      <c r="P349" t="s">
        <v>298</v>
      </c>
      <c r="Q349" t="s">
        <v>844</v>
      </c>
      <c r="V349" t="b">
        <v>0</v>
      </c>
      <c r="W349" t="str">
        <f t="shared" si="34"/>
        <v>:</v>
      </c>
      <c r="X349" t="str">
        <f ca="1">IFERROR(__xludf.DUMMYFUNCTION("VLOOKUP($D475,IMPORTRANGE(""1F5N2lheBqU_ssv2fEg7XSiyl0_Jtf24RQubw3IWp7fc"",""'LC-2 BOM'!C2:AF1000""),X$1,FALSE)"),"04C706")</f>
        <v>04C706</v>
      </c>
      <c r="Y349" t="str">
        <f ca="1">IFERROR(__xludf.DUMMYFUNCTION("VLOOKUP($D723,IMPORTRANGE(""1zGeY54V42y3h6ga3LEauokEcjIAfHuNXKCYKLfLWtMI"",""'LC-2 BOM'!C2:AF900""),Y$1,FALSE)"),"#N/A")</f>
        <v>#N/A</v>
      </c>
      <c r="Z349" t="str">
        <f ca="1">IFERROR(__xludf.DUMMYFUNCTION("VLOOKUP($D723,IMPORTRANGE(""1zGeY54V42y3h6ga3LEauokEcjIAfHuNXKCYKLfLWtMI"",""'LC-2 BOM'!C2:AF900""),Y$1,FALSE)"),"#N/A")</f>
        <v>#N/A</v>
      </c>
      <c r="AA349" t="str">
        <f ca="1">IFERROR(__xludf.DUMMYFUNCTION("VLOOKUP($D723,IMPORTRANGE(""1zGeY54V42y3h6ga3LEauokEcjIAfHuNXKCYKLfLWtMI"",""'LC-2 BOM'!C2:AF900""),Y$1,FALSE)"),"#N/A")</f>
        <v>#N/A</v>
      </c>
      <c r="AB349" t="str">
        <f ca="1">IFERROR(__xludf.DUMMYFUNCTION("VLOOKUP($D723,IMPORTRANGE(""1F5N2lheBqU_ssv2fEg7XSiyl0_Jtf24RQubw3IWp7fc"",""'LC-2 BOM'!C2:AF1000""),AB$1,FALSE)"),"#N/A")</f>
        <v>#N/A</v>
      </c>
      <c r="AC349" t="str">
        <f ca="1">IFERROR(__xludf.DUMMYFUNCTION("VLOOKUP($D723,IMPORTRANGE(""1F5N2lheBqU_ssv2fEg7XSiyl0_Jtf24RQubw3IWp7fc"",""'LC-2 BOM'!C2:AF1000""),AB$1,FALSE)"),"#N/A")</f>
        <v>#N/A</v>
      </c>
      <c r="AD349" t="str">
        <f ca="1">IFERROR(__xludf.DUMMYFUNCTION("VLOOKUP($D723,IMPORTRANGE(""1F5N2lheBqU_ssv2fEg7XSiyl0_Jtf24RQubw3IWp7fc"",""'LC-2 BOM'!C2:AF1000""),AB$1,FALSE)"),"#N/A")</f>
        <v>#N/A</v>
      </c>
      <c r="AE349" t="str">
        <f ca="1">IFERROR(__xludf.DUMMYFUNCTION("VLOOKUP($D723,IMPORTRANGE(""1F5N2lheBqU_ssv2fEg7XSiyl0_Jtf24RQubw3IWp7fc"",""'LC-2 BOM'!C2:AF1000""),AB$1,FALSE)"),"#N/A")</f>
        <v>#N/A</v>
      </c>
      <c r="AF349" t="str">
        <f ca="1">IFERROR(__xludf.DUMMYFUNCTION("VLOOKUP($D723,IMPORTRANGE(""1F5N2lheBqU_ssv2fEg7XSiyl0_Jtf24RQubw3IWp7fc"",""'LC-2 BOM'!C2:AF1000""),AB$1,FALSE)"),"#N/A")</f>
        <v>#N/A</v>
      </c>
      <c r="AG349" t="str">
        <f ca="1">IFERROR(__xludf.DUMMYFUNCTION("VLOOKUP($D723,IMPORTRANGE(""1F5N2lheBqU_ssv2fEg7XSiyl0_Jtf24RQubw3IWp7fc"",""'LC-2 BOM'!C2:AF1000""),AB$1,FALSE)"),"#N/A")</f>
        <v>#N/A</v>
      </c>
      <c r="AH349" t="str">
        <f ca="1">IFERROR(__xludf.DUMMYFUNCTION("VLOOKUP($D723,IMPORTRANGE(""1F5N2lheBqU_ssv2fEg7XSiyl0_Jtf24RQubw3IWp7fc"",""'LC-2 BOM'!C2:AF1000""),AB$1,FALSE)"),"#N/A")</f>
        <v>#N/A</v>
      </c>
      <c r="AI349" t="str">
        <f ca="1">IFERROR(__xludf.DUMMYFUNCTION("VLOOKUP($D723,IMPORTRANGE(""1F5N2lheBqU_ssv2fEg7XSiyl0_Jtf24RQubw3IWp7fc"",""'LC-2 BOM'!C2:AF1000""),AB$1,FALSE)"),"#N/A")</f>
        <v>#N/A</v>
      </c>
      <c r="AJ349" t="str">
        <f ca="1">IFERROR(__xludf.DUMMYFUNCTION("VLOOKUP($D723,IMPORTRANGE(""1F5N2lheBqU_ssv2fEg7XSiyl0_Jtf24RQubw3IWp7fc"",""'LC-2 BOM'!C2:AF1000""),AB$1,FALSE)"),"#N/A")</f>
        <v>#N/A</v>
      </c>
      <c r="AK349" t="str">
        <f ca="1">IFERROR(__xludf.DUMMYFUNCTION("VLOOKUP($D723,IMPORTRANGE(""1F5N2lheBqU_ssv2fEg7XSiyl0_Jtf24RQubw3IWp7fc"",""'LC-2 BOM'!C2:AF1000""),AB$1,FALSE)"),"#N/A")</f>
        <v>#N/A</v>
      </c>
      <c r="AL349" t="str">
        <f ca="1">IFERROR(__xludf.DUMMYFUNCTION("VLOOKUP($D723,IMPORTRANGE(""1F5N2lheBqU_ssv2fEg7XSiyl0_Jtf24RQubw3IWp7fc"",""'LC-2 BOM'!C2:AF1000""),AB$1,FALSE)"),"#N/A")</f>
        <v>#N/A</v>
      </c>
      <c r="AM349" t="str">
        <f ca="1">IFERROR(__xludf.DUMMYFUNCTION("VLOOKUP($D723,IMPORTRANGE(""1F5N2lheBqU_ssv2fEg7XSiyl0_Jtf24RQubw3IWp7fc"",""'LC-2 BOM'!C2:AF1000""),AB$1,FALSE)"),"#N/A")</f>
        <v>#N/A</v>
      </c>
      <c r="AN349" t="str">
        <f ca="1">IFERROR(__xludf.DUMMYFUNCTION("VLOOKUP($D723,IMPORTRANGE(""1F5N2lheBqU_ssv2fEg7XSiyl0_Jtf24RQubw3IWp7fc"",""'LC-2 BOM'!C2:AF1000""),AB$1,FALSE)"),"#N/A")</f>
        <v>#N/A</v>
      </c>
      <c r="AO349" t="str">
        <f ca="1">IFERROR(__xludf.DUMMYFUNCTION("VLOOKUP($D723,IMPORTRANGE(""1F5N2lheBqU_ssv2fEg7XSiyl0_Jtf24RQubw3IWp7fc"",""'LC-2 BOM'!C2:AF1000""),AB$1,FALSE)"),"#N/A")</f>
        <v>#N/A</v>
      </c>
      <c r="AP349" t="str">
        <f ca="1">IFERROR(__xludf.DUMMYFUNCTION("VLOOKUP($D723,IMPORTRANGE(""1F5N2lheBqU_ssv2fEg7XSiyl0_Jtf24RQubw3IWp7fc"",""'LC-2 BOM'!C2:AF1000""),AB$1,FALSE)"),"#N/A")</f>
        <v>#N/A</v>
      </c>
      <c r="AQ349" t="str">
        <f ca="1">IFERROR(__xludf.DUMMYFUNCTION("VLOOKUP($D723,IMPORTRANGE(""1F5N2lheBqU_ssv2fEg7XSiyl0_Jtf24RQubw3IWp7fc"",""'LC-2 BOM'!C2:AF1000""),AB$1,FALSE)"),"#N/A")</f>
        <v>#N/A</v>
      </c>
      <c r="AR349" t="str">
        <f ca="1">IFERROR(__xludf.DUMMYFUNCTION("VLOOKUP($D723,IMPORTRANGE(""1F5N2lheBqU_ssv2fEg7XSiyl0_Jtf24RQubw3IWp7fc"",""'LC-2 BOM'!C2:AF1000""),AB$1,FALSE)"),"#N/A")</f>
        <v>#N/A</v>
      </c>
      <c r="AS349" t="str">
        <f ca="1">IFERROR(__xludf.DUMMYFUNCTION("VLOOKUP($D723,IMPORTRANGE(""1F5N2lheBqU_ssv2fEg7XSiyl0_Jtf24RQubw3IWp7fc"",""'LC-2 BOM'!C2:AF1000""),AB$1,FALSE)"),"#N/A")</f>
        <v>#N/A</v>
      </c>
      <c r="AT349" t="str">
        <f ca="1">IFERROR(__xludf.DUMMYFUNCTION("VLOOKUP($D723,IMPORTRANGE(""1F5N2lheBqU_ssv2fEg7XSiyl0_Jtf24RQubw3IWp7fc"",""'LC-2 BOM'!C2:AF1000""),AB$1,FALSE)"),"#N/A")</f>
        <v>#N/A</v>
      </c>
      <c r="AU349" t="str">
        <f ca="1">IFERROR(__xludf.DUMMYFUNCTION("VLOOKUP($D723,IMPORTRANGE(""1F5N2lheBqU_ssv2fEg7XSiyl0_Jtf24RQubw3IWp7fc"",""'LC-2 BOM'!C2:AF1000""),AB$1,FALSE)"),"#N/A")</f>
        <v>#N/A</v>
      </c>
      <c r="AV349" t="str">
        <f ca="1">IFERROR(__xludf.DUMMYFUNCTION("VLOOKUP($D723,IMPORTRANGE(""1F5N2lheBqU_ssv2fEg7XSiyl0_Jtf24RQubw3IWp7fc"",""'LC-2 BOM'!C2:AF1000""),AB$1,FALSE)"),"#N/A")</f>
        <v>#N/A</v>
      </c>
      <c r="AW349" t="str">
        <f ca="1">IFERROR(__xludf.DUMMYFUNCTION("VLOOKUP($D723,IMPORTRANGE(""1F5N2lheBqU_ssv2fEg7XSiyl0_Jtf24RQubw3IWp7fc"",""'LC-2 BOM'!C2:AF1000""),AB$1,FALSE)"),"#N/A")</f>
        <v>#N/A</v>
      </c>
      <c r="AX349" t="str">
        <f ca="1">IFERROR(__xludf.DUMMYFUNCTION("VLOOKUP($D723,IMPORTRANGE(""1F5N2lheBqU_ssv2fEg7XSiyl0_Jtf24RQubw3IWp7fc"",""'LC-2 BOM'!C2:AF1000""),AB$1,FALSE)"),"#N/A")</f>
        <v>#N/A</v>
      </c>
      <c r="AY349" t="str">
        <f ca="1">IFERROR(__xludf.DUMMYFUNCTION("VLOOKUP($D723,IMPORTRANGE(""1F5N2lheBqU_ssv2fEg7XSiyl0_Jtf24RQubw3IWp7fc"",""'LC-2 BOM'!C2:AF1000""),AB$1,FALSE)"),"#N/A")</f>
        <v>#N/A</v>
      </c>
      <c r="AZ349" t="str">
        <f ca="1">IFERROR(__xludf.DUMMYFUNCTION("VLOOKUP($D723,IMPORTRANGE(""1F5N2lheBqU_ssv2fEg7XSiyl0_Jtf24RQubw3IWp7fc"",""'LC-2 BOM'!C2:AF1000""),AB$1,FALSE)"),"#N/A")</f>
        <v>#N/A</v>
      </c>
      <c r="BA349" t="str">
        <f ca="1">IFERROR(__xludf.DUMMYFUNCTION("VLOOKUP($D723,IMPORTRANGE(""1F5N2lheBqU_ssv2fEg7XSiyl0_Jtf24RQubw3IWp7fc"",""'LC-2 BOM'!C2:AF1000""),AB$1,FALSE)"),"#N/A")</f>
        <v>#N/A</v>
      </c>
    </row>
    <row r="350" spans="1:53" ht="13" x14ac:dyDescent="0.15">
      <c r="A350" t="e">
        <f t="shared" si="31"/>
        <v>#N/A</v>
      </c>
      <c r="B350">
        <v>478</v>
      </c>
      <c r="C350" t="s">
        <v>845</v>
      </c>
      <c r="D350" t="s">
        <v>846</v>
      </c>
      <c r="E350" t="s">
        <v>395</v>
      </c>
      <c r="F350" t="s">
        <v>405</v>
      </c>
      <c r="G350" t="s">
        <v>843</v>
      </c>
      <c r="I350" t="e">
        <f t="shared" si="32"/>
        <v>#N/A</v>
      </c>
      <c r="J350" t="e">
        <f>VLOOKUP(I350,'[1]REF - Interface Cards'!$F$2:$G$11,2,FALSE)</f>
        <v>#N/A</v>
      </c>
      <c r="K350" t="e">
        <f t="shared" si="33"/>
        <v>#N/A</v>
      </c>
      <c r="O350" t="s">
        <v>298</v>
      </c>
      <c r="P350" t="s">
        <v>298</v>
      </c>
      <c r="Q350" t="s">
        <v>844</v>
      </c>
      <c r="V350" t="b">
        <v>0</v>
      </c>
      <c r="W350" t="str">
        <f t="shared" si="34"/>
        <v>:</v>
      </c>
      <c r="X350" t="str">
        <f ca="1">IFERROR(__xludf.DUMMYFUNCTION("VLOOKUP($D475,IMPORTRANGE(""1F5N2lheBqU_ssv2fEg7XSiyl0_Jtf24RQubw3IWp7fc"",""'LC-2 BOM'!C2:AF1000""),X$1,FALSE)"),"04C706")</f>
        <v>04C706</v>
      </c>
      <c r="Y350" t="str">
        <f ca="1">IFERROR(__xludf.DUMMYFUNCTION("VLOOKUP($D721,IMPORTRANGE(""1zGeY54V42y3h6ga3LEauokEcjIAfHuNXKCYKLfLWtMI"",""'LC-2 BOM'!C2:AF900""),Y$1,FALSE)"),"#N/A")</f>
        <v>#N/A</v>
      </c>
      <c r="Z350" t="str">
        <f ca="1">IFERROR(__xludf.DUMMYFUNCTION("VLOOKUP($D721,IMPORTRANGE(""1zGeY54V42y3h6ga3LEauokEcjIAfHuNXKCYKLfLWtMI"",""'LC-2 BOM'!C2:AF900""),Y$1,FALSE)"),"#N/A")</f>
        <v>#N/A</v>
      </c>
      <c r="AA350" t="str">
        <f ca="1">IFERROR(__xludf.DUMMYFUNCTION("VLOOKUP($D721,IMPORTRANGE(""1zGeY54V42y3h6ga3LEauokEcjIAfHuNXKCYKLfLWtMI"",""'LC-2 BOM'!C2:AF900""),Y$1,FALSE)"),"#N/A")</f>
        <v>#N/A</v>
      </c>
      <c r="AB350" t="str">
        <f ca="1">IFERROR(__xludf.DUMMYFUNCTION("VLOOKUP($D721,IMPORTRANGE(""1F5N2lheBqU_ssv2fEg7XSiyl0_Jtf24RQubw3IWp7fc"",""'LC-2 BOM'!C2:AF1000""),AB$1,FALSE)"),"#N/A")</f>
        <v>#N/A</v>
      </c>
      <c r="AC350" t="str">
        <f ca="1">IFERROR(__xludf.DUMMYFUNCTION("VLOOKUP($D721,IMPORTRANGE(""1F5N2lheBqU_ssv2fEg7XSiyl0_Jtf24RQubw3IWp7fc"",""'LC-2 BOM'!C2:AF1000""),AB$1,FALSE)"),"#N/A")</f>
        <v>#N/A</v>
      </c>
      <c r="AD350" t="str">
        <f ca="1">IFERROR(__xludf.DUMMYFUNCTION("VLOOKUP($D721,IMPORTRANGE(""1F5N2lheBqU_ssv2fEg7XSiyl0_Jtf24RQubw3IWp7fc"",""'LC-2 BOM'!C2:AF1000""),AB$1,FALSE)"),"#N/A")</f>
        <v>#N/A</v>
      </c>
      <c r="AE350" t="str">
        <f ca="1">IFERROR(__xludf.DUMMYFUNCTION("VLOOKUP($D721,IMPORTRANGE(""1F5N2lheBqU_ssv2fEg7XSiyl0_Jtf24RQubw3IWp7fc"",""'LC-2 BOM'!C2:AF1000""),AB$1,FALSE)"),"#N/A")</f>
        <v>#N/A</v>
      </c>
      <c r="AF350" t="str">
        <f ca="1">IFERROR(__xludf.DUMMYFUNCTION("VLOOKUP($D721,IMPORTRANGE(""1F5N2lheBqU_ssv2fEg7XSiyl0_Jtf24RQubw3IWp7fc"",""'LC-2 BOM'!C2:AF1000""),AB$1,FALSE)"),"#N/A")</f>
        <v>#N/A</v>
      </c>
      <c r="AG350" t="str">
        <f ca="1">IFERROR(__xludf.DUMMYFUNCTION("VLOOKUP($D721,IMPORTRANGE(""1F5N2lheBqU_ssv2fEg7XSiyl0_Jtf24RQubw3IWp7fc"",""'LC-2 BOM'!C2:AF1000""),AB$1,FALSE)"),"#N/A")</f>
        <v>#N/A</v>
      </c>
      <c r="AH350" t="str">
        <f ca="1">IFERROR(__xludf.DUMMYFUNCTION("VLOOKUP($D721,IMPORTRANGE(""1F5N2lheBqU_ssv2fEg7XSiyl0_Jtf24RQubw3IWp7fc"",""'LC-2 BOM'!C2:AF1000""),AB$1,FALSE)"),"#N/A")</f>
        <v>#N/A</v>
      </c>
      <c r="AI350" t="str">
        <f ca="1">IFERROR(__xludf.DUMMYFUNCTION("VLOOKUP($D721,IMPORTRANGE(""1F5N2lheBqU_ssv2fEg7XSiyl0_Jtf24RQubw3IWp7fc"",""'LC-2 BOM'!C2:AF1000""),AB$1,FALSE)"),"#N/A")</f>
        <v>#N/A</v>
      </c>
      <c r="AJ350" t="str">
        <f ca="1">IFERROR(__xludf.DUMMYFUNCTION("VLOOKUP($D721,IMPORTRANGE(""1F5N2lheBqU_ssv2fEg7XSiyl0_Jtf24RQubw3IWp7fc"",""'LC-2 BOM'!C2:AF1000""),AB$1,FALSE)"),"#N/A")</f>
        <v>#N/A</v>
      </c>
      <c r="AK350" t="str">
        <f ca="1">IFERROR(__xludf.DUMMYFUNCTION("VLOOKUP($D721,IMPORTRANGE(""1F5N2lheBqU_ssv2fEg7XSiyl0_Jtf24RQubw3IWp7fc"",""'LC-2 BOM'!C2:AF1000""),AB$1,FALSE)"),"#N/A")</f>
        <v>#N/A</v>
      </c>
      <c r="AL350" t="str">
        <f ca="1">IFERROR(__xludf.DUMMYFUNCTION("VLOOKUP($D721,IMPORTRANGE(""1F5N2lheBqU_ssv2fEg7XSiyl0_Jtf24RQubw3IWp7fc"",""'LC-2 BOM'!C2:AF1000""),AB$1,FALSE)"),"#N/A")</f>
        <v>#N/A</v>
      </c>
      <c r="AM350" t="str">
        <f ca="1">IFERROR(__xludf.DUMMYFUNCTION("VLOOKUP($D721,IMPORTRANGE(""1F5N2lheBqU_ssv2fEg7XSiyl0_Jtf24RQubw3IWp7fc"",""'LC-2 BOM'!C2:AF1000""),AB$1,FALSE)"),"#N/A")</f>
        <v>#N/A</v>
      </c>
      <c r="AN350" t="str">
        <f ca="1">IFERROR(__xludf.DUMMYFUNCTION("VLOOKUP($D721,IMPORTRANGE(""1F5N2lheBqU_ssv2fEg7XSiyl0_Jtf24RQubw3IWp7fc"",""'LC-2 BOM'!C2:AF1000""),AB$1,FALSE)"),"#N/A")</f>
        <v>#N/A</v>
      </c>
      <c r="AO350" t="str">
        <f ca="1">IFERROR(__xludf.DUMMYFUNCTION("VLOOKUP($D721,IMPORTRANGE(""1F5N2lheBqU_ssv2fEg7XSiyl0_Jtf24RQubw3IWp7fc"",""'LC-2 BOM'!C2:AF1000""),AB$1,FALSE)"),"#N/A")</f>
        <v>#N/A</v>
      </c>
      <c r="AP350" t="str">
        <f ca="1">IFERROR(__xludf.DUMMYFUNCTION("VLOOKUP($D721,IMPORTRANGE(""1F5N2lheBqU_ssv2fEg7XSiyl0_Jtf24RQubw3IWp7fc"",""'LC-2 BOM'!C2:AF1000""),AB$1,FALSE)"),"#N/A")</f>
        <v>#N/A</v>
      </c>
      <c r="AQ350" t="str">
        <f ca="1">IFERROR(__xludf.DUMMYFUNCTION("VLOOKUP($D721,IMPORTRANGE(""1F5N2lheBqU_ssv2fEg7XSiyl0_Jtf24RQubw3IWp7fc"",""'LC-2 BOM'!C2:AF1000""),AB$1,FALSE)"),"#N/A")</f>
        <v>#N/A</v>
      </c>
      <c r="AR350" t="str">
        <f ca="1">IFERROR(__xludf.DUMMYFUNCTION("VLOOKUP($D721,IMPORTRANGE(""1F5N2lheBqU_ssv2fEg7XSiyl0_Jtf24RQubw3IWp7fc"",""'LC-2 BOM'!C2:AF1000""),AB$1,FALSE)"),"#N/A")</f>
        <v>#N/A</v>
      </c>
      <c r="AS350" t="str">
        <f ca="1">IFERROR(__xludf.DUMMYFUNCTION("VLOOKUP($D721,IMPORTRANGE(""1F5N2lheBqU_ssv2fEg7XSiyl0_Jtf24RQubw3IWp7fc"",""'LC-2 BOM'!C2:AF1000""),AB$1,FALSE)"),"#N/A")</f>
        <v>#N/A</v>
      </c>
      <c r="AT350" t="str">
        <f ca="1">IFERROR(__xludf.DUMMYFUNCTION("VLOOKUP($D721,IMPORTRANGE(""1F5N2lheBqU_ssv2fEg7XSiyl0_Jtf24RQubw3IWp7fc"",""'LC-2 BOM'!C2:AF1000""),AB$1,FALSE)"),"#N/A")</f>
        <v>#N/A</v>
      </c>
      <c r="AU350" t="str">
        <f ca="1">IFERROR(__xludf.DUMMYFUNCTION("VLOOKUP($D721,IMPORTRANGE(""1F5N2lheBqU_ssv2fEg7XSiyl0_Jtf24RQubw3IWp7fc"",""'LC-2 BOM'!C2:AF1000""),AB$1,FALSE)"),"#N/A")</f>
        <v>#N/A</v>
      </c>
      <c r="AV350" t="str">
        <f ca="1">IFERROR(__xludf.DUMMYFUNCTION("VLOOKUP($D721,IMPORTRANGE(""1F5N2lheBqU_ssv2fEg7XSiyl0_Jtf24RQubw3IWp7fc"",""'LC-2 BOM'!C2:AF1000""),AB$1,FALSE)"),"#N/A")</f>
        <v>#N/A</v>
      </c>
      <c r="AW350" t="str">
        <f ca="1">IFERROR(__xludf.DUMMYFUNCTION("VLOOKUP($D721,IMPORTRANGE(""1F5N2lheBqU_ssv2fEg7XSiyl0_Jtf24RQubw3IWp7fc"",""'LC-2 BOM'!C2:AF1000""),AB$1,FALSE)"),"#N/A")</f>
        <v>#N/A</v>
      </c>
      <c r="AX350" t="str">
        <f ca="1">IFERROR(__xludf.DUMMYFUNCTION("VLOOKUP($D721,IMPORTRANGE(""1F5N2lheBqU_ssv2fEg7XSiyl0_Jtf24RQubw3IWp7fc"",""'LC-2 BOM'!C2:AF1000""),AB$1,FALSE)"),"#N/A")</f>
        <v>#N/A</v>
      </c>
      <c r="AY350" t="str">
        <f ca="1">IFERROR(__xludf.DUMMYFUNCTION("VLOOKUP($D721,IMPORTRANGE(""1F5N2lheBqU_ssv2fEg7XSiyl0_Jtf24RQubw3IWp7fc"",""'LC-2 BOM'!C2:AF1000""),AB$1,FALSE)"),"#N/A")</f>
        <v>#N/A</v>
      </c>
      <c r="AZ350" t="str">
        <f ca="1">IFERROR(__xludf.DUMMYFUNCTION("VLOOKUP($D721,IMPORTRANGE(""1F5N2lheBqU_ssv2fEg7XSiyl0_Jtf24RQubw3IWp7fc"",""'LC-2 BOM'!C2:AF1000""),AB$1,FALSE)"),"#N/A")</f>
        <v>#N/A</v>
      </c>
      <c r="BA350" t="str">
        <f ca="1">IFERROR(__xludf.DUMMYFUNCTION("VLOOKUP($D721,IMPORTRANGE(""1F5N2lheBqU_ssv2fEg7XSiyl0_Jtf24RQubw3IWp7fc"",""'LC-2 BOM'!C2:AF1000""),AB$1,FALSE)"),"#N/A")</f>
        <v>#N/A</v>
      </c>
    </row>
    <row r="351" spans="1:53" ht="13" x14ac:dyDescent="0.15">
      <c r="A351" t="e">
        <f t="shared" si="31"/>
        <v>#N/A</v>
      </c>
      <c r="B351">
        <v>486</v>
      </c>
      <c r="C351" t="s">
        <v>847</v>
      </c>
      <c r="D351" t="s">
        <v>848</v>
      </c>
      <c r="E351" t="s">
        <v>395</v>
      </c>
      <c r="F351" t="s">
        <v>402</v>
      </c>
      <c r="G351" t="s">
        <v>843</v>
      </c>
      <c r="I351" t="e">
        <f t="shared" si="32"/>
        <v>#N/A</v>
      </c>
      <c r="J351" t="e">
        <f>VLOOKUP(I351,'[1]REF - Interface Cards'!$F$2:$G$11,2,FALSE)</f>
        <v>#N/A</v>
      </c>
      <c r="K351" t="e">
        <f t="shared" si="33"/>
        <v>#N/A</v>
      </c>
      <c r="O351" t="s">
        <v>298</v>
      </c>
      <c r="P351" t="s">
        <v>298</v>
      </c>
      <c r="Q351" t="s">
        <v>844</v>
      </c>
      <c r="V351" t="b">
        <v>0</v>
      </c>
      <c r="W351" t="str">
        <f t="shared" si="34"/>
        <v>:</v>
      </c>
      <c r="X351" t="str">
        <f ca="1">IFERROR(__xludf.DUMMYFUNCTION("VLOOKUP($D475,IMPORTRANGE(""1F5N2lheBqU_ssv2fEg7XSiyl0_Jtf24RQubw3IWp7fc"",""'LC-2 BOM'!C2:AF1000""),X$1,FALSE)"),"04C706")</f>
        <v>04C706</v>
      </c>
      <c r="Y351" t="str">
        <f ca="1">IFERROR(__xludf.DUMMYFUNCTION("VLOOKUP($D722,IMPORTRANGE(""1F5N2lheBqU_ssv2fEg7XSiyl0_Jtf24RQubw3IWp7fc"",""'LC-2 BOM'!C2:AF900""),Y$1,FALSE)"),"#N/A")</f>
        <v>#N/A</v>
      </c>
      <c r="Z351" t="str">
        <f ca="1">IFERROR(__xludf.DUMMYFUNCTION("VLOOKUP($D722,IMPORTRANGE(""1F5N2lheBqU_ssv2fEg7XSiyl0_Jtf24RQubw3IWp7fc"",""'LC-2 BOM'!C2:AF900""),Y$1,FALSE)"),"#N/A")</f>
        <v>#N/A</v>
      </c>
      <c r="AA351" t="str">
        <f ca="1">IFERROR(__xludf.DUMMYFUNCTION("VLOOKUP($D722,IMPORTRANGE(""1F5N2lheBqU_ssv2fEg7XSiyl0_Jtf24RQubw3IWp7fc"",""'LC-2 BOM'!C2:AF900""),Y$1,FALSE)"),"#N/A")</f>
        <v>#N/A</v>
      </c>
      <c r="AB351" t="str">
        <f ca="1">IFERROR(__xludf.DUMMYFUNCTION("VLOOKUP($D722,IMPORTRANGE(""1F5N2lheBqU_ssv2fEg7XSiyl0_Jtf24RQubw3IWp7fc"",""'LC-2 BOM'!C2:AF1000""),AB$1,FALSE)"),"#N/A")</f>
        <v>#N/A</v>
      </c>
      <c r="AC351" t="str">
        <f ca="1">IFERROR(__xludf.DUMMYFUNCTION("VLOOKUP($D722,IMPORTRANGE(""1F5N2lheBqU_ssv2fEg7XSiyl0_Jtf24RQubw3IWp7fc"",""'LC-2 BOM'!C2:AF1000""),AB$1,FALSE)"),"#N/A")</f>
        <v>#N/A</v>
      </c>
      <c r="AD351" t="str">
        <f ca="1">IFERROR(__xludf.DUMMYFUNCTION("VLOOKUP($D722,IMPORTRANGE(""1F5N2lheBqU_ssv2fEg7XSiyl0_Jtf24RQubw3IWp7fc"",""'LC-2 BOM'!C2:AF1000""),AB$1,FALSE)"),"#N/A")</f>
        <v>#N/A</v>
      </c>
      <c r="AE351" t="str">
        <f ca="1">IFERROR(__xludf.DUMMYFUNCTION("VLOOKUP($D722,IMPORTRANGE(""1F5N2lheBqU_ssv2fEg7XSiyl0_Jtf24RQubw3IWp7fc"",""'LC-2 BOM'!C2:AF1000""),AB$1,FALSE)"),"#N/A")</f>
        <v>#N/A</v>
      </c>
      <c r="AF351" t="str">
        <f ca="1">IFERROR(__xludf.DUMMYFUNCTION("VLOOKUP($D722,IMPORTRANGE(""1F5N2lheBqU_ssv2fEg7XSiyl0_Jtf24RQubw3IWp7fc"",""'LC-2 BOM'!C2:AF1000""),AB$1,FALSE)"),"#N/A")</f>
        <v>#N/A</v>
      </c>
      <c r="AG351" t="str">
        <f ca="1">IFERROR(__xludf.DUMMYFUNCTION("VLOOKUP($D722,IMPORTRANGE(""1F5N2lheBqU_ssv2fEg7XSiyl0_Jtf24RQubw3IWp7fc"",""'LC-2 BOM'!C2:AF1000""),AB$1,FALSE)"),"#N/A")</f>
        <v>#N/A</v>
      </c>
      <c r="AH351" t="str">
        <f ca="1">IFERROR(__xludf.DUMMYFUNCTION("VLOOKUP($D722,IMPORTRANGE(""1F5N2lheBqU_ssv2fEg7XSiyl0_Jtf24RQubw3IWp7fc"",""'LC-2 BOM'!C2:AF1000""),AB$1,FALSE)"),"#N/A")</f>
        <v>#N/A</v>
      </c>
      <c r="AI351" t="str">
        <f ca="1">IFERROR(__xludf.DUMMYFUNCTION("VLOOKUP($D722,IMPORTRANGE(""1F5N2lheBqU_ssv2fEg7XSiyl0_Jtf24RQubw3IWp7fc"",""'LC-2 BOM'!C2:AF1000""),AB$1,FALSE)"),"#N/A")</f>
        <v>#N/A</v>
      </c>
      <c r="AJ351" t="str">
        <f ca="1">IFERROR(__xludf.DUMMYFUNCTION("VLOOKUP($D722,IMPORTRANGE(""1F5N2lheBqU_ssv2fEg7XSiyl0_Jtf24RQubw3IWp7fc"",""'LC-2 BOM'!C2:AF1000""),AB$1,FALSE)"),"#N/A")</f>
        <v>#N/A</v>
      </c>
      <c r="AK351" t="str">
        <f ca="1">IFERROR(__xludf.DUMMYFUNCTION("VLOOKUP($D722,IMPORTRANGE(""1F5N2lheBqU_ssv2fEg7XSiyl0_Jtf24RQubw3IWp7fc"",""'LC-2 BOM'!C2:AF1000""),AB$1,FALSE)"),"#N/A")</f>
        <v>#N/A</v>
      </c>
      <c r="AL351" t="str">
        <f ca="1">IFERROR(__xludf.DUMMYFUNCTION("VLOOKUP($D722,IMPORTRANGE(""1F5N2lheBqU_ssv2fEg7XSiyl0_Jtf24RQubw3IWp7fc"",""'LC-2 BOM'!C2:AF1000""),AB$1,FALSE)"),"#N/A")</f>
        <v>#N/A</v>
      </c>
      <c r="AM351" t="str">
        <f ca="1">IFERROR(__xludf.DUMMYFUNCTION("VLOOKUP($D722,IMPORTRANGE(""1F5N2lheBqU_ssv2fEg7XSiyl0_Jtf24RQubw3IWp7fc"",""'LC-2 BOM'!C2:AF1000""),AB$1,FALSE)"),"#N/A")</f>
        <v>#N/A</v>
      </c>
      <c r="AN351" t="str">
        <f ca="1">IFERROR(__xludf.DUMMYFUNCTION("VLOOKUP($D722,IMPORTRANGE(""1F5N2lheBqU_ssv2fEg7XSiyl0_Jtf24RQubw3IWp7fc"",""'LC-2 BOM'!C2:AF1000""),AB$1,FALSE)"),"#N/A")</f>
        <v>#N/A</v>
      </c>
      <c r="AO351" t="str">
        <f ca="1">IFERROR(__xludf.DUMMYFUNCTION("VLOOKUP($D722,IMPORTRANGE(""1F5N2lheBqU_ssv2fEg7XSiyl0_Jtf24RQubw3IWp7fc"",""'LC-2 BOM'!C2:AF1000""),AB$1,FALSE)"),"#N/A")</f>
        <v>#N/A</v>
      </c>
      <c r="AP351" t="str">
        <f ca="1">IFERROR(__xludf.DUMMYFUNCTION("VLOOKUP($D722,IMPORTRANGE(""1F5N2lheBqU_ssv2fEg7XSiyl0_Jtf24RQubw3IWp7fc"",""'LC-2 BOM'!C2:AF1000""),AB$1,FALSE)"),"#N/A")</f>
        <v>#N/A</v>
      </c>
      <c r="AQ351" t="str">
        <f ca="1">IFERROR(__xludf.DUMMYFUNCTION("VLOOKUP($D722,IMPORTRANGE(""1F5N2lheBqU_ssv2fEg7XSiyl0_Jtf24RQubw3IWp7fc"",""'LC-2 BOM'!C2:AF1000""),AB$1,FALSE)"),"#N/A")</f>
        <v>#N/A</v>
      </c>
      <c r="AR351" t="str">
        <f ca="1">IFERROR(__xludf.DUMMYFUNCTION("VLOOKUP($D722,IMPORTRANGE(""1F5N2lheBqU_ssv2fEg7XSiyl0_Jtf24RQubw3IWp7fc"",""'LC-2 BOM'!C2:AF1000""),AB$1,FALSE)"),"#N/A")</f>
        <v>#N/A</v>
      </c>
      <c r="AS351" t="str">
        <f ca="1">IFERROR(__xludf.DUMMYFUNCTION("VLOOKUP($D722,IMPORTRANGE(""1F5N2lheBqU_ssv2fEg7XSiyl0_Jtf24RQubw3IWp7fc"",""'LC-2 BOM'!C2:AF1000""),AB$1,FALSE)"),"#N/A")</f>
        <v>#N/A</v>
      </c>
      <c r="AT351" t="str">
        <f ca="1">IFERROR(__xludf.DUMMYFUNCTION("VLOOKUP($D722,IMPORTRANGE(""1F5N2lheBqU_ssv2fEg7XSiyl0_Jtf24RQubw3IWp7fc"",""'LC-2 BOM'!C2:AF1000""),AB$1,FALSE)"),"#N/A")</f>
        <v>#N/A</v>
      </c>
      <c r="AU351" t="str">
        <f ca="1">IFERROR(__xludf.DUMMYFUNCTION("VLOOKUP($D722,IMPORTRANGE(""1F5N2lheBqU_ssv2fEg7XSiyl0_Jtf24RQubw3IWp7fc"",""'LC-2 BOM'!C2:AF1000""),AB$1,FALSE)"),"#N/A")</f>
        <v>#N/A</v>
      </c>
      <c r="AV351" t="str">
        <f ca="1">IFERROR(__xludf.DUMMYFUNCTION("VLOOKUP($D722,IMPORTRANGE(""1F5N2lheBqU_ssv2fEg7XSiyl0_Jtf24RQubw3IWp7fc"",""'LC-2 BOM'!C2:AF1000""),AB$1,FALSE)"),"#N/A")</f>
        <v>#N/A</v>
      </c>
      <c r="AW351" t="str">
        <f ca="1">IFERROR(__xludf.DUMMYFUNCTION("VLOOKUP($D722,IMPORTRANGE(""1F5N2lheBqU_ssv2fEg7XSiyl0_Jtf24RQubw3IWp7fc"",""'LC-2 BOM'!C2:AF1000""),AB$1,FALSE)"),"#N/A")</f>
        <v>#N/A</v>
      </c>
      <c r="AX351" t="str">
        <f ca="1">IFERROR(__xludf.DUMMYFUNCTION("VLOOKUP($D722,IMPORTRANGE(""1F5N2lheBqU_ssv2fEg7XSiyl0_Jtf24RQubw3IWp7fc"",""'LC-2 BOM'!C2:AF1000""),AB$1,FALSE)"),"#N/A")</f>
        <v>#N/A</v>
      </c>
      <c r="AY351" t="str">
        <f ca="1">IFERROR(__xludf.DUMMYFUNCTION("VLOOKUP($D722,IMPORTRANGE(""1F5N2lheBqU_ssv2fEg7XSiyl0_Jtf24RQubw3IWp7fc"",""'LC-2 BOM'!C2:AF1000""),AB$1,FALSE)"),"#N/A")</f>
        <v>#N/A</v>
      </c>
      <c r="AZ351" t="str">
        <f ca="1">IFERROR(__xludf.DUMMYFUNCTION("VLOOKUP($D722,IMPORTRANGE(""1F5N2lheBqU_ssv2fEg7XSiyl0_Jtf24RQubw3IWp7fc"",""'LC-2 BOM'!C2:AF1000""),AB$1,FALSE)"),"#N/A")</f>
        <v>#N/A</v>
      </c>
      <c r="BA351" t="str">
        <f ca="1">IFERROR(__xludf.DUMMYFUNCTION("VLOOKUP($D722,IMPORTRANGE(""1F5N2lheBqU_ssv2fEg7XSiyl0_Jtf24RQubw3IWp7fc"",""'LC-2 BOM'!C2:AF1000""),AB$1,FALSE)"),"#N/A")</f>
        <v>#N/A</v>
      </c>
    </row>
    <row r="352" spans="1:53" ht="13" x14ac:dyDescent="0.15">
      <c r="A352" t="str">
        <f t="shared" si="31"/>
        <v>CPWR-RST-FX-CD-45</v>
      </c>
      <c r="B352">
        <v>45</v>
      </c>
      <c r="C352" t="s">
        <v>849</v>
      </c>
      <c r="D352" t="s">
        <v>850</v>
      </c>
      <c r="E352" t="s">
        <v>851</v>
      </c>
      <c r="F352" t="s">
        <v>852</v>
      </c>
      <c r="G352" t="s">
        <v>853</v>
      </c>
      <c r="H352" t="s">
        <v>66</v>
      </c>
      <c r="I352" t="e">
        <f t="shared" si="32"/>
        <v>#N/A</v>
      </c>
      <c r="J352" t="e">
        <f>VLOOKUP(I352,'[1]REF - Interface Cards'!$F$2:$G$11,2,FALSE)</f>
        <v>#N/A</v>
      </c>
      <c r="K352" t="e">
        <f t="shared" si="33"/>
        <v>#N/A</v>
      </c>
      <c r="O352" t="s">
        <v>211</v>
      </c>
      <c r="P352" t="s">
        <v>211</v>
      </c>
      <c r="Q352" t="s">
        <v>217</v>
      </c>
      <c r="R352" t="s">
        <v>854</v>
      </c>
      <c r="S352" t="s">
        <v>60</v>
      </c>
      <c r="V352" t="b">
        <v>0</v>
      </c>
      <c r="W352" t="str">
        <f t="shared" si="34"/>
        <v>:</v>
      </c>
      <c r="X352" t="str">
        <f ca="1">IFERROR(__xludf.DUMMYFUNCTION("VLOOKUP($D475,IMPORTRANGE(""1F5N2lheBqU_ssv2fEg7XSiyl0_Jtf24RQubw3IWp7fc"",""'LC-2 BOM'!C2:AF1000""),X$1,FALSE)"),"04C706")</f>
        <v>04C706</v>
      </c>
      <c r="Y352" t="str">
        <f ca="1">IFERROR(__xludf.DUMMYFUNCTION("VLOOKUP($D709,IMPORTRANGE(""1zGeY54V42y3h6ga3LEauokEcjIAfHuNXKCYKLfLWtMI"",""'LC-2 BOM'!C2:AF900""),Y$1,FALSE)"),"#N/A")</f>
        <v>#N/A</v>
      </c>
      <c r="Z352" t="str">
        <f ca="1">IFERROR(__xludf.DUMMYFUNCTION("VLOOKUP($D709,IMPORTRANGE(""1zGeY54V42y3h6ga3LEauokEcjIAfHuNXKCYKLfLWtMI"",""'LC-2 BOM'!C2:AF900""),Y$1,FALSE)"),"#N/A")</f>
        <v>#N/A</v>
      </c>
      <c r="AA352" t="str">
        <f ca="1">IFERROR(__xludf.DUMMYFUNCTION("VLOOKUP($D709,IMPORTRANGE(""1zGeY54V42y3h6ga3LEauokEcjIAfHuNXKCYKLfLWtMI"",""'LC-2 BOM'!C2:AF900""),Y$1,FALSE)"),"#N/A")</f>
        <v>#N/A</v>
      </c>
      <c r="AB352" t="str">
        <f ca="1">IFERROR(__xludf.DUMMYFUNCTION("VLOOKUP($D709,IMPORTRANGE(""1F5N2lheBqU_ssv2fEg7XSiyl0_Jtf24RQubw3IWp7fc"",""'LC-2 BOM'!C2:AF1000""),AB$1,FALSE)"),"#N/A")</f>
        <v>#N/A</v>
      </c>
      <c r="AC352" t="str">
        <f ca="1">IFERROR(__xludf.DUMMYFUNCTION("VLOOKUP($D709,IMPORTRANGE(""1F5N2lheBqU_ssv2fEg7XSiyl0_Jtf24RQubw3IWp7fc"",""'LC-2 BOM'!C2:AF1000""),AB$1,FALSE)"),"#N/A")</f>
        <v>#N/A</v>
      </c>
      <c r="AD352" t="str">
        <f ca="1">IFERROR(__xludf.DUMMYFUNCTION("VLOOKUP($D709,IMPORTRANGE(""1F5N2lheBqU_ssv2fEg7XSiyl0_Jtf24RQubw3IWp7fc"",""'LC-2 BOM'!C2:AF1000""),AB$1,FALSE)"),"#N/A")</f>
        <v>#N/A</v>
      </c>
      <c r="AE352" t="str">
        <f ca="1">IFERROR(__xludf.DUMMYFUNCTION("VLOOKUP($D709,IMPORTRANGE(""1F5N2lheBqU_ssv2fEg7XSiyl0_Jtf24RQubw3IWp7fc"",""'LC-2 BOM'!C2:AF1000""),AB$1,FALSE)"),"#N/A")</f>
        <v>#N/A</v>
      </c>
      <c r="AF352" t="str">
        <f ca="1">IFERROR(__xludf.DUMMYFUNCTION("VLOOKUP($D709,IMPORTRANGE(""1F5N2lheBqU_ssv2fEg7XSiyl0_Jtf24RQubw3IWp7fc"",""'LC-2 BOM'!C2:AF1000""),AB$1,FALSE)"),"#N/A")</f>
        <v>#N/A</v>
      </c>
      <c r="AG352" t="str">
        <f ca="1">IFERROR(__xludf.DUMMYFUNCTION("VLOOKUP($D709,IMPORTRANGE(""1F5N2lheBqU_ssv2fEg7XSiyl0_Jtf24RQubw3IWp7fc"",""'LC-2 BOM'!C2:AF1000""),AB$1,FALSE)"),"#N/A")</f>
        <v>#N/A</v>
      </c>
      <c r="AH352" t="str">
        <f ca="1">IFERROR(__xludf.DUMMYFUNCTION("VLOOKUP($D709,IMPORTRANGE(""1F5N2lheBqU_ssv2fEg7XSiyl0_Jtf24RQubw3IWp7fc"",""'LC-2 BOM'!C2:AF1000""),AB$1,FALSE)"),"#N/A")</f>
        <v>#N/A</v>
      </c>
      <c r="AI352" t="str">
        <f ca="1">IFERROR(__xludf.DUMMYFUNCTION("VLOOKUP($D709,IMPORTRANGE(""1F5N2lheBqU_ssv2fEg7XSiyl0_Jtf24RQubw3IWp7fc"",""'LC-2 BOM'!C2:AF1000""),AB$1,FALSE)"),"#N/A")</f>
        <v>#N/A</v>
      </c>
      <c r="AJ352" t="str">
        <f ca="1">IFERROR(__xludf.DUMMYFUNCTION("VLOOKUP($D709,IMPORTRANGE(""1F5N2lheBqU_ssv2fEg7XSiyl0_Jtf24RQubw3IWp7fc"",""'LC-2 BOM'!C2:AF1000""),AB$1,FALSE)"),"#N/A")</f>
        <v>#N/A</v>
      </c>
      <c r="AK352" t="str">
        <f ca="1">IFERROR(__xludf.DUMMYFUNCTION("VLOOKUP($D709,IMPORTRANGE(""1F5N2lheBqU_ssv2fEg7XSiyl0_Jtf24RQubw3IWp7fc"",""'LC-2 BOM'!C2:AF1000""),AB$1,FALSE)"),"#N/A")</f>
        <v>#N/A</v>
      </c>
      <c r="AL352" t="str">
        <f ca="1">IFERROR(__xludf.DUMMYFUNCTION("VLOOKUP($D709,IMPORTRANGE(""1F5N2lheBqU_ssv2fEg7XSiyl0_Jtf24RQubw3IWp7fc"",""'LC-2 BOM'!C2:AF1000""),AB$1,FALSE)"),"#N/A")</f>
        <v>#N/A</v>
      </c>
      <c r="AM352" t="str">
        <f ca="1">IFERROR(__xludf.DUMMYFUNCTION("VLOOKUP($D709,IMPORTRANGE(""1F5N2lheBqU_ssv2fEg7XSiyl0_Jtf24RQubw3IWp7fc"",""'LC-2 BOM'!C2:AF1000""),AB$1,FALSE)"),"#N/A")</f>
        <v>#N/A</v>
      </c>
      <c r="AN352" t="str">
        <f ca="1">IFERROR(__xludf.DUMMYFUNCTION("VLOOKUP($D709,IMPORTRANGE(""1F5N2lheBqU_ssv2fEg7XSiyl0_Jtf24RQubw3IWp7fc"",""'LC-2 BOM'!C2:AF1000""),AB$1,FALSE)"),"#N/A")</f>
        <v>#N/A</v>
      </c>
      <c r="AO352" t="str">
        <f ca="1">IFERROR(__xludf.DUMMYFUNCTION("VLOOKUP($D709,IMPORTRANGE(""1F5N2lheBqU_ssv2fEg7XSiyl0_Jtf24RQubw3IWp7fc"",""'LC-2 BOM'!C2:AF1000""),AB$1,FALSE)"),"#N/A")</f>
        <v>#N/A</v>
      </c>
      <c r="AP352" t="str">
        <f ca="1">IFERROR(__xludf.DUMMYFUNCTION("VLOOKUP($D709,IMPORTRANGE(""1F5N2lheBqU_ssv2fEg7XSiyl0_Jtf24RQubw3IWp7fc"",""'LC-2 BOM'!C2:AF1000""),AB$1,FALSE)"),"#N/A")</f>
        <v>#N/A</v>
      </c>
      <c r="AQ352" t="str">
        <f ca="1">IFERROR(__xludf.DUMMYFUNCTION("VLOOKUP($D709,IMPORTRANGE(""1F5N2lheBqU_ssv2fEg7XSiyl0_Jtf24RQubw3IWp7fc"",""'LC-2 BOM'!C2:AF1000""),AB$1,FALSE)"),"#N/A")</f>
        <v>#N/A</v>
      </c>
      <c r="AR352" t="str">
        <f ca="1">IFERROR(__xludf.DUMMYFUNCTION("VLOOKUP($D709,IMPORTRANGE(""1F5N2lheBqU_ssv2fEg7XSiyl0_Jtf24RQubw3IWp7fc"",""'LC-2 BOM'!C2:AF1000""),AB$1,FALSE)"),"#N/A")</f>
        <v>#N/A</v>
      </c>
      <c r="AS352" t="str">
        <f ca="1">IFERROR(__xludf.DUMMYFUNCTION("VLOOKUP($D709,IMPORTRANGE(""1F5N2lheBqU_ssv2fEg7XSiyl0_Jtf24RQubw3IWp7fc"",""'LC-2 BOM'!C2:AF1000""),AB$1,FALSE)"),"#N/A")</f>
        <v>#N/A</v>
      </c>
      <c r="AT352" t="str">
        <f ca="1">IFERROR(__xludf.DUMMYFUNCTION("VLOOKUP($D709,IMPORTRANGE(""1F5N2lheBqU_ssv2fEg7XSiyl0_Jtf24RQubw3IWp7fc"",""'LC-2 BOM'!C2:AF1000""),AB$1,FALSE)"),"#N/A")</f>
        <v>#N/A</v>
      </c>
      <c r="AU352" t="str">
        <f ca="1">IFERROR(__xludf.DUMMYFUNCTION("VLOOKUP($D709,IMPORTRANGE(""1F5N2lheBqU_ssv2fEg7XSiyl0_Jtf24RQubw3IWp7fc"",""'LC-2 BOM'!C2:AF1000""),AB$1,FALSE)"),"#N/A")</f>
        <v>#N/A</v>
      </c>
      <c r="AV352" t="str">
        <f ca="1">IFERROR(__xludf.DUMMYFUNCTION("VLOOKUP($D709,IMPORTRANGE(""1F5N2lheBqU_ssv2fEg7XSiyl0_Jtf24RQubw3IWp7fc"",""'LC-2 BOM'!C2:AF1000""),AB$1,FALSE)"),"#N/A")</f>
        <v>#N/A</v>
      </c>
      <c r="AW352" t="str">
        <f ca="1">IFERROR(__xludf.DUMMYFUNCTION("VLOOKUP($D709,IMPORTRANGE(""1F5N2lheBqU_ssv2fEg7XSiyl0_Jtf24RQubw3IWp7fc"",""'LC-2 BOM'!C2:AF1000""),AB$1,FALSE)"),"#N/A")</f>
        <v>#N/A</v>
      </c>
      <c r="AX352" t="str">
        <f ca="1">IFERROR(__xludf.DUMMYFUNCTION("VLOOKUP($D709,IMPORTRANGE(""1F5N2lheBqU_ssv2fEg7XSiyl0_Jtf24RQubw3IWp7fc"",""'LC-2 BOM'!C2:AF1000""),AB$1,FALSE)"),"#N/A")</f>
        <v>#N/A</v>
      </c>
      <c r="AY352" t="str">
        <f ca="1">IFERROR(__xludf.DUMMYFUNCTION("VLOOKUP($D709,IMPORTRANGE(""1F5N2lheBqU_ssv2fEg7XSiyl0_Jtf24RQubw3IWp7fc"",""'LC-2 BOM'!C2:AF1000""),AB$1,FALSE)"),"#N/A")</f>
        <v>#N/A</v>
      </c>
      <c r="AZ352" t="str">
        <f ca="1">IFERROR(__xludf.DUMMYFUNCTION("VLOOKUP($D709,IMPORTRANGE(""1F5N2lheBqU_ssv2fEg7XSiyl0_Jtf24RQubw3IWp7fc"",""'LC-2 BOM'!C2:AF1000""),AB$1,FALSE)"),"#N/A")</f>
        <v>#N/A</v>
      </c>
      <c r="BA352" t="str">
        <f ca="1">IFERROR(__xludf.DUMMYFUNCTION("VLOOKUP($D709,IMPORTRANGE(""1F5N2lheBqU_ssv2fEg7XSiyl0_Jtf24RQubw3IWp7fc"",""'LC-2 BOM'!C2:AF1000""),AB$1,FALSE)"),"#N/A")</f>
        <v>#N/A</v>
      </c>
    </row>
    <row r="353" spans="1:53" ht="13" x14ac:dyDescent="0.15">
      <c r="A353" t="str">
        <f t="shared" si="31"/>
        <v>HYD-HPU-PSW-B-145</v>
      </c>
      <c r="B353">
        <v>145</v>
      </c>
      <c r="C353" t="s">
        <v>855</v>
      </c>
      <c r="D353" t="s">
        <v>423</v>
      </c>
      <c r="E353" t="s">
        <v>679</v>
      </c>
      <c r="F353" t="s">
        <v>856</v>
      </c>
      <c r="G353" t="s">
        <v>668</v>
      </c>
      <c r="H353" t="s">
        <v>53</v>
      </c>
      <c r="I353" t="str">
        <f t="shared" si="32"/>
        <v>N5</v>
      </c>
      <c r="J353" t="str">
        <f>VLOOKUP(I353,'[1]REF - Interface Cards'!$F$2:$G$11,2,FALSE)</f>
        <v>CB6</v>
      </c>
      <c r="K353">
        <f t="shared" si="33"/>
        <v>2</v>
      </c>
      <c r="L353" t="s">
        <v>857</v>
      </c>
      <c r="M353">
        <v>1</v>
      </c>
      <c r="N353" t="s">
        <v>55</v>
      </c>
      <c r="O353" t="s">
        <v>298</v>
      </c>
      <c r="Q353" t="s">
        <v>671</v>
      </c>
      <c r="R353" t="s">
        <v>69</v>
      </c>
      <c r="S353" t="s">
        <v>60</v>
      </c>
      <c r="V353" t="b">
        <v>0</v>
      </c>
      <c r="W353" t="str">
        <f t="shared" si="34"/>
        <v>DI5:00</v>
      </c>
      <c r="X353" t="str">
        <f ca="1">IFERROR(__xludf.DUMMYFUNCTION("VLOOKUP($D475,IMPORTRANGE(""1F5N2lheBqU_ssv2fEg7XSiyl0_Jtf24RQubw3IWp7fc"",""'LC-2 BOM'!C2:AF1000""),X$1,FALSE)"),"04C706")</f>
        <v>04C706</v>
      </c>
      <c r="Y353" t="str">
        <f ca="1">IFERROR(__xludf.DUMMYFUNCTION("VLOOKUP($D626,IMPORTRANGE(""1F5N2lheBqU_ssv2fEg7XSiyl0_Jtf24RQubw3IWp7fc"",""'LC-2 BOM'!C2:AF900""),Y$1,FALSE)"),"Pressure Switch")</f>
        <v>Pressure Switch</v>
      </c>
      <c r="Z353" t="str">
        <f ca="1">IFERROR(__xludf.DUMMYFUNCTION("VLOOKUP($D626,IMPORTRANGE(""1F5N2lheBqU_ssv2fEg7XSiyl0_Jtf24RQubw3IWp7fc"",""'LC-2 BOM'!C2:AF900""),Y$1,FALSE)"),"Pressure Switch")</f>
        <v>Pressure Switch</v>
      </c>
      <c r="AA353" t="str">
        <f ca="1">IFERROR(__xludf.DUMMYFUNCTION("VLOOKUP($D626,IMPORTRANGE(""1F5N2lheBqU_ssv2fEg7XSiyl0_Jtf24RQubw3IWp7fc"",""'LC-2 BOM'!C2:AF900""),Y$1,FALSE)"),"Pressure Switch")</f>
        <v>Pressure Switch</v>
      </c>
      <c r="AB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C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D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E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F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G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H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I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J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K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L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M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N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O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P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Q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R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S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T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U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V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W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X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Y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Z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BA353" t="str">
        <f ca="1">IFERROR(__xludf.DUMMYFUNCTION("VLOOKUP($D626,IMPORTRANGE(""1F5N2lheBqU_ssv2fEg7XSiyl0_Jtf24RQubw3IWp7fc"",""'LC-2 BOM'!C2:AF1000""),AB$1,FALSE)"),"Hydraulics Schematic 1069 RevF")</f>
        <v>Hydraulics Schematic 1069 RevF</v>
      </c>
    </row>
    <row r="354" spans="1:53" ht="13" x14ac:dyDescent="0.15">
      <c r="A354" t="str">
        <f t="shared" si="31"/>
        <v>HYD-HPU-PSW-B-146</v>
      </c>
      <c r="B354">
        <v>146</v>
      </c>
      <c r="C354" t="s">
        <v>858</v>
      </c>
      <c r="D354" t="s">
        <v>456</v>
      </c>
      <c r="E354" t="s">
        <v>679</v>
      </c>
      <c r="F354" t="s">
        <v>856</v>
      </c>
      <c r="G354" t="s">
        <v>668</v>
      </c>
      <c r="H354" t="s">
        <v>53</v>
      </c>
      <c r="I354" t="str">
        <f t="shared" si="32"/>
        <v>N5</v>
      </c>
      <c r="J354" t="str">
        <f>VLOOKUP(I354,'[1]REF - Interface Cards'!$F$2:$G$11,2,FALSE)</f>
        <v>CB6</v>
      </c>
      <c r="K354">
        <f t="shared" si="33"/>
        <v>2</v>
      </c>
      <c r="L354" t="s">
        <v>857</v>
      </c>
      <c r="M354">
        <v>2</v>
      </c>
      <c r="N354" t="s">
        <v>68</v>
      </c>
      <c r="O354" t="s">
        <v>298</v>
      </c>
      <c r="Q354" t="s">
        <v>671</v>
      </c>
      <c r="R354" t="s">
        <v>69</v>
      </c>
      <c r="S354" t="s">
        <v>60</v>
      </c>
      <c r="V354" t="b">
        <v>0</v>
      </c>
      <c r="W354" t="str">
        <f t="shared" si="34"/>
        <v>DI5:01</v>
      </c>
      <c r="X354" t="str">
        <f ca="1">IFERROR(__xludf.DUMMYFUNCTION("VLOOKUP($D475,IMPORTRANGE(""1F5N2lheBqU_ssv2fEg7XSiyl0_Jtf24RQubw3IWp7fc"",""'LC-2 BOM'!C2:AF1000""),X$1,FALSE)"),"04C706")</f>
        <v>04C706</v>
      </c>
      <c r="Y354" t="str">
        <f ca="1">IFERROR(__xludf.DUMMYFUNCTION("VLOOKUP($D627,IMPORTRANGE(""1zGeY54V42y3h6ga3LEauokEcjIAfHuNXKCYKLfLWtMI"",""'LC-2 BOM'!C2:AF900""),Y$1,FALSE)"),"Pressure Switch")</f>
        <v>Pressure Switch</v>
      </c>
      <c r="Z354" t="str">
        <f ca="1">IFERROR(__xludf.DUMMYFUNCTION("VLOOKUP($D627,IMPORTRANGE(""1zGeY54V42y3h6ga3LEauokEcjIAfHuNXKCYKLfLWtMI"",""'LC-2 BOM'!C2:AF900""),Y$1,FALSE)"),"Pressure Switch")</f>
        <v>Pressure Switch</v>
      </c>
      <c r="AA354" t="str">
        <f ca="1">IFERROR(__xludf.DUMMYFUNCTION("VLOOKUP($D627,IMPORTRANGE(""1zGeY54V42y3h6ga3LEauokEcjIAfHuNXKCYKLfLWtMI"",""'LC-2 BOM'!C2:AF900""),Y$1,FALSE)"),"Pressure Switch")</f>
        <v>Pressure Switch</v>
      </c>
      <c r="AB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C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D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E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F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G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H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I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J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K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L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M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N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O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P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Q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R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S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T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U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V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W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X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Y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Z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BA354" t="str">
        <f ca="1">IFERROR(__xludf.DUMMYFUNCTION("VLOOKUP($D627,IMPORTRANGE(""1F5N2lheBqU_ssv2fEg7XSiyl0_Jtf24RQubw3IWp7fc"",""'LC-2 BOM'!C2:AF1000""),AB$1,FALSE)"),"Hydraulics Schematic 1069 RevF")</f>
        <v>Hydraulics Schematic 1069 RevF</v>
      </c>
    </row>
    <row r="355" spans="1:53" ht="13" x14ac:dyDescent="0.15">
      <c r="A355" t="str">
        <f t="shared" si="31"/>
        <v>HYD-HPU-PSW-B-147</v>
      </c>
      <c r="B355">
        <v>147</v>
      </c>
      <c r="C355" t="s">
        <v>859</v>
      </c>
      <c r="D355" t="s">
        <v>754</v>
      </c>
      <c r="E355" t="s">
        <v>679</v>
      </c>
      <c r="F355" t="s">
        <v>856</v>
      </c>
      <c r="G355" t="s">
        <v>668</v>
      </c>
      <c r="H355" t="s">
        <v>53</v>
      </c>
      <c r="I355" t="str">
        <f t="shared" si="32"/>
        <v>N5</v>
      </c>
      <c r="J355" t="str">
        <f>VLOOKUP(I355,'[1]REF - Interface Cards'!$F$2:$G$11,2,FALSE)</f>
        <v>CB6</v>
      </c>
      <c r="K355">
        <f t="shared" si="33"/>
        <v>2</v>
      </c>
      <c r="L355" t="s">
        <v>857</v>
      </c>
      <c r="M355">
        <v>3</v>
      </c>
      <c r="N355" t="s">
        <v>72</v>
      </c>
      <c r="O355" t="s">
        <v>298</v>
      </c>
      <c r="Q355" t="s">
        <v>671</v>
      </c>
      <c r="R355" t="s">
        <v>69</v>
      </c>
      <c r="S355" t="s">
        <v>60</v>
      </c>
      <c r="V355" t="b">
        <v>0</v>
      </c>
      <c r="W355" t="str">
        <f t="shared" si="34"/>
        <v>DI5:02</v>
      </c>
      <c r="X355" t="str">
        <f ca="1">IFERROR(__xludf.DUMMYFUNCTION("VLOOKUP($D475,IMPORTRANGE(""1F5N2lheBqU_ssv2fEg7XSiyl0_Jtf24RQubw3IWp7fc"",""'LC-2 BOM'!C2:AF1000""),X$1,FALSE)"),"04C706")</f>
        <v>04C706</v>
      </c>
      <c r="Y355" t="str">
        <f ca="1">IFERROR(__xludf.DUMMYFUNCTION("VLOOKUP($D628,IMPORTRANGE(""1zGeY54V42y3h6ga3LEauokEcjIAfHuNXKCYKLfLWtMI"",""'LC-2 BOM'!C2:AF900""),Y$1,FALSE)"),"Pressure Switch")</f>
        <v>Pressure Switch</v>
      </c>
      <c r="Z355" t="str">
        <f ca="1">IFERROR(__xludf.DUMMYFUNCTION("VLOOKUP($D628,IMPORTRANGE(""1zGeY54V42y3h6ga3LEauokEcjIAfHuNXKCYKLfLWtMI"",""'LC-2 BOM'!C2:AF900""),Y$1,FALSE)"),"Pressure Switch")</f>
        <v>Pressure Switch</v>
      </c>
      <c r="AA355" t="str">
        <f ca="1">IFERROR(__xludf.DUMMYFUNCTION("VLOOKUP($D628,IMPORTRANGE(""1zGeY54V42y3h6ga3LEauokEcjIAfHuNXKCYKLfLWtMI"",""'LC-2 BOM'!C2:AF900""),Y$1,FALSE)"),"Pressure Switch")</f>
        <v>Pressure Switch</v>
      </c>
      <c r="AB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C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D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E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F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G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H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I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J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K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L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M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N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O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P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Q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R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S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T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U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V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W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X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Y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Z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BA355" t="str">
        <f ca="1">IFERROR(__xludf.DUMMYFUNCTION("VLOOKUP($D628,IMPORTRANGE(""1F5N2lheBqU_ssv2fEg7XSiyl0_Jtf24RQubw3IWp7fc"",""'LC-2 BOM'!C2:AF1000""),AB$1,FALSE)"),"Hydraulics Schematic 1069 RevF")</f>
        <v>Hydraulics Schematic 1069 RevF</v>
      </c>
    </row>
    <row r="356" spans="1:53" ht="13" x14ac:dyDescent="0.15">
      <c r="A356" t="str">
        <f t="shared" si="31"/>
        <v>HYD-HPU-PSW-B-148</v>
      </c>
      <c r="B356">
        <v>148</v>
      </c>
      <c r="C356" t="s">
        <v>860</v>
      </c>
      <c r="D356" t="s">
        <v>758</v>
      </c>
      <c r="E356" t="s">
        <v>679</v>
      </c>
      <c r="F356" t="s">
        <v>856</v>
      </c>
      <c r="G356" t="s">
        <v>668</v>
      </c>
      <c r="H356" t="s">
        <v>53</v>
      </c>
      <c r="I356" t="str">
        <f t="shared" si="32"/>
        <v>N5</v>
      </c>
      <c r="J356" t="str">
        <f>VLOOKUP(I356,'[1]REF - Interface Cards'!$F$2:$G$11,2,FALSE)</f>
        <v>CB6</v>
      </c>
      <c r="K356">
        <f t="shared" si="33"/>
        <v>2</v>
      </c>
      <c r="L356" t="s">
        <v>857</v>
      </c>
      <c r="M356">
        <v>4</v>
      </c>
      <c r="N356" t="s">
        <v>77</v>
      </c>
      <c r="O356" t="s">
        <v>298</v>
      </c>
      <c r="Q356" t="s">
        <v>671</v>
      </c>
      <c r="R356" t="s">
        <v>69</v>
      </c>
      <c r="S356" t="s">
        <v>60</v>
      </c>
      <c r="V356" t="b">
        <v>0</v>
      </c>
      <c r="W356" t="str">
        <f t="shared" si="34"/>
        <v>DI5:03</v>
      </c>
      <c r="X356" t="str">
        <f ca="1">IFERROR(__xludf.DUMMYFUNCTION("VLOOKUP($D475,IMPORTRANGE(""1F5N2lheBqU_ssv2fEg7XSiyl0_Jtf24RQubw3IWp7fc"",""'LC-2 BOM'!C2:AF1000""),X$1,FALSE)"),"04C706")</f>
        <v>04C706</v>
      </c>
      <c r="Y356" t="str">
        <f ca="1">IFERROR(__xludf.DUMMYFUNCTION("VLOOKUP($D629,IMPORTRANGE(""1F5N2lheBqU_ssv2fEg7XSiyl0_Jtf24RQubw3IWp7fc"",""'LC-2 BOM'!C2:AF900""),Y$1,FALSE)"),"Pressure Switch")</f>
        <v>Pressure Switch</v>
      </c>
      <c r="Z356" t="str">
        <f ca="1">IFERROR(__xludf.DUMMYFUNCTION("VLOOKUP($D629,IMPORTRANGE(""1F5N2lheBqU_ssv2fEg7XSiyl0_Jtf24RQubw3IWp7fc"",""'LC-2 BOM'!C2:AF900""),Y$1,FALSE)"),"Pressure Switch")</f>
        <v>Pressure Switch</v>
      </c>
      <c r="AA356" t="str">
        <f ca="1">IFERROR(__xludf.DUMMYFUNCTION("VLOOKUP($D629,IMPORTRANGE(""1F5N2lheBqU_ssv2fEg7XSiyl0_Jtf24RQubw3IWp7fc"",""'LC-2 BOM'!C2:AF900""),Y$1,FALSE)"),"Pressure Switch")</f>
        <v>Pressure Switch</v>
      </c>
      <c r="AB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C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D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E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F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G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H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I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J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K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L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M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N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O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P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Q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R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S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T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U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V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W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X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Y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Z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BA356" t="str">
        <f ca="1">IFERROR(__xludf.DUMMYFUNCTION("VLOOKUP($D629,IMPORTRANGE(""1F5N2lheBqU_ssv2fEg7XSiyl0_Jtf24RQubw3IWp7fc"",""'LC-2 BOM'!C2:AF1000""),AB$1,FALSE)"),"Hydraulics Schematic 1069 RevF")</f>
        <v>Hydraulics Schematic 1069 RevF</v>
      </c>
    </row>
    <row r="357" spans="1:53" ht="13" x14ac:dyDescent="0.15">
      <c r="A357" t="str">
        <f t="shared" si="31"/>
        <v>HYD-LFT-PSW-B-252</v>
      </c>
      <c r="B357">
        <v>252</v>
      </c>
      <c r="C357" t="s">
        <v>861</v>
      </c>
      <c r="D357" t="s">
        <v>622</v>
      </c>
      <c r="E357" t="s">
        <v>679</v>
      </c>
      <c r="F357" t="s">
        <v>680</v>
      </c>
      <c r="G357" t="s">
        <v>668</v>
      </c>
      <c r="H357" t="s">
        <v>53</v>
      </c>
      <c r="I357" t="str">
        <f t="shared" si="32"/>
        <v>N3</v>
      </c>
      <c r="J357" t="str">
        <f>VLOOKUP(I357,'[1]REF - Interface Cards'!$F$2:$G$11,2,FALSE)</f>
        <v>CB4</v>
      </c>
      <c r="K357">
        <f t="shared" si="33"/>
        <v>1</v>
      </c>
      <c r="L357" t="s">
        <v>808</v>
      </c>
      <c r="M357">
        <v>22</v>
      </c>
      <c r="N357">
        <v>18</v>
      </c>
      <c r="O357" t="s">
        <v>212</v>
      </c>
      <c r="R357" t="s">
        <v>69</v>
      </c>
      <c r="S357" t="s">
        <v>60</v>
      </c>
      <c r="V357" t="b">
        <v>0</v>
      </c>
      <c r="W357" t="str">
        <f t="shared" si="34"/>
        <v>DI3:18</v>
      </c>
      <c r="X357" t="str">
        <f ca="1">IFERROR(__xludf.DUMMYFUNCTION("VLOOKUP($D475,IMPORTRANGE(""1F5N2lheBqU_ssv2fEg7XSiyl0_Jtf24RQubw3IWp7fc"",""'LC-2 BOM'!C2:AF1000""),X$1,FALSE)"),"04C706")</f>
        <v>04C706</v>
      </c>
      <c r="Y357" t="str">
        <f ca="1">IFERROR(__xludf.DUMMYFUNCTION("VLOOKUP($D502,IMPORTRANGE(""1zGeY54V42y3h6ga3LEauokEcjIAfHuNXKCYKLfLWtMI"",""'LC-2 BOM'!C2:AF900""),Y$1,FALSE)"),"Pressure Switch")</f>
        <v>Pressure Switch</v>
      </c>
      <c r="Z357" t="str">
        <f ca="1">IFERROR(__xludf.DUMMYFUNCTION("VLOOKUP($D502,IMPORTRANGE(""1zGeY54V42y3h6ga3LEauokEcjIAfHuNXKCYKLfLWtMI"",""'LC-2 BOM'!C2:AF900""),Y$1,FALSE)"),"Pressure Switch")</f>
        <v>Pressure Switch</v>
      </c>
      <c r="AA357" t="str">
        <f ca="1">IFERROR(__xludf.DUMMYFUNCTION("VLOOKUP($D502,IMPORTRANGE(""1zGeY54V42y3h6ga3LEauokEcjIAfHuNXKCYKLfLWtMI"",""'LC-2 BOM'!C2:AF900""),Y$1,FALSE)"),"Pressure Switch")</f>
        <v>Pressure Switch</v>
      </c>
      <c r="AB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C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D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E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F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G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H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I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J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K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L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M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N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O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P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Q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R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S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T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U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V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W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X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Y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Z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BA357" t="str">
        <f ca="1">IFERROR(__xludf.DUMMYFUNCTION("VLOOKUP($D502,IMPORTRANGE(""1F5N2lheBqU_ssv2fEg7XSiyl0_Jtf24RQubw3IWp7fc"",""'LC-2 BOM'!C2:AF1000""),AB$1,FALSE)"),"Hydraulics Schematic 1069 RevF")</f>
        <v>Hydraulics Schematic 1069 RevF</v>
      </c>
    </row>
    <row r="358" spans="1:53" ht="13" x14ac:dyDescent="0.15">
      <c r="A358" t="str">
        <f t="shared" si="31"/>
        <v>HYD-HD-PSW-B-163</v>
      </c>
      <c r="B358">
        <v>163</v>
      </c>
      <c r="C358" t="s">
        <v>862</v>
      </c>
      <c r="D358" t="s">
        <v>863</v>
      </c>
      <c r="E358" t="s">
        <v>679</v>
      </c>
      <c r="F358" t="s">
        <v>864</v>
      </c>
      <c r="G358" t="s">
        <v>668</v>
      </c>
      <c r="H358" t="s">
        <v>53</v>
      </c>
      <c r="I358" t="str">
        <f t="shared" si="32"/>
        <v>N3</v>
      </c>
      <c r="J358" t="str">
        <f>VLOOKUP(I358,'[1]REF - Interface Cards'!$F$2:$G$11,2,FALSE)</f>
        <v>CB4</v>
      </c>
      <c r="K358">
        <f t="shared" si="33"/>
        <v>1</v>
      </c>
      <c r="L358" t="s">
        <v>808</v>
      </c>
      <c r="M358">
        <v>1</v>
      </c>
      <c r="N358" t="s">
        <v>55</v>
      </c>
      <c r="O358" t="s">
        <v>277</v>
      </c>
      <c r="Q358" t="s">
        <v>485</v>
      </c>
      <c r="R358" t="s">
        <v>69</v>
      </c>
      <c r="S358" t="s">
        <v>60</v>
      </c>
      <c r="V358" t="b">
        <v>0</v>
      </c>
      <c r="W358" t="str">
        <f t="shared" si="34"/>
        <v>DI3:00</v>
      </c>
      <c r="X358" t="str">
        <f ca="1">IFERROR(__xludf.DUMMYFUNCTION("VLOOKUP($D475,IMPORTRANGE(""1F5N2lheBqU_ssv2fEg7XSiyl0_Jtf24RQubw3IWp7fc"",""'LC-2 BOM'!C2:AF1000""),X$1,FALSE)"),"04C706")</f>
        <v>04C706</v>
      </c>
      <c r="Y358" t="str">
        <f ca="1">IFERROR(__xludf.DUMMYFUNCTION("VLOOKUP($D506,IMPORTRANGE(""1F5N2lheBqU_ssv2fEg7XSiyl0_Jtf24RQubw3IWp7fc"",""'LC-2 BOM'!C2:AF900""),Y$1,FALSE)"),"Pressure Switch")</f>
        <v>Pressure Switch</v>
      </c>
      <c r="Z358" t="str">
        <f ca="1">IFERROR(__xludf.DUMMYFUNCTION("VLOOKUP($D506,IMPORTRANGE(""1F5N2lheBqU_ssv2fEg7XSiyl0_Jtf24RQubw3IWp7fc"",""'LC-2 BOM'!C2:AF900""),Y$1,FALSE)"),"Pressure Switch")</f>
        <v>Pressure Switch</v>
      </c>
      <c r="AA358" t="str">
        <f ca="1">IFERROR(__xludf.DUMMYFUNCTION("VLOOKUP($D506,IMPORTRANGE(""1F5N2lheBqU_ssv2fEg7XSiyl0_Jtf24RQubw3IWp7fc"",""'LC-2 BOM'!C2:AF900""),Y$1,FALSE)"),"Pressure Switch")</f>
        <v>Pressure Switch</v>
      </c>
      <c r="AB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C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D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E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F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G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H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I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J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K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L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M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N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O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P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Q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R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S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T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U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V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W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X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Y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Z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BA358" t="str">
        <f ca="1">IFERROR(__xludf.DUMMYFUNCTION("VLOOKUP($D506,IMPORTRANGE(""1F5N2lheBqU_ssv2fEg7XSiyl0_Jtf24RQubw3IWp7fc"",""'LC-2 BOM'!C2:AF1000""),AB$1,FALSE)"),"Hydraulics Schematic 1069 RevF")</f>
        <v>Hydraulics Schematic 1069 RevF</v>
      </c>
    </row>
    <row r="359" spans="1:53" ht="13" x14ac:dyDescent="0.15">
      <c r="A359" t="str">
        <f t="shared" si="31"/>
        <v>FARU-INTF-LE-Px-619</v>
      </c>
      <c r="B359">
        <v>619</v>
      </c>
      <c r="C359" t="s">
        <v>865</v>
      </c>
      <c r="D359" t="s">
        <v>866</v>
      </c>
      <c r="E359" t="s">
        <v>648</v>
      </c>
      <c r="F359" t="s">
        <v>867</v>
      </c>
      <c r="G359" t="s">
        <v>827</v>
      </c>
      <c r="H359" t="s">
        <v>111</v>
      </c>
      <c r="I359" t="str">
        <f t="shared" si="32"/>
        <v>N4</v>
      </c>
      <c r="J359" t="str">
        <f>VLOOKUP(I359,'[1]REF - Interface Cards'!$F$2:$G$11,2,FALSE)</f>
        <v>CB5</v>
      </c>
      <c r="K359">
        <f t="shared" si="33"/>
        <v>2</v>
      </c>
      <c r="L359" t="s">
        <v>214</v>
      </c>
      <c r="M359">
        <v>17</v>
      </c>
      <c r="N359">
        <v>14</v>
      </c>
      <c r="O359" t="s">
        <v>212</v>
      </c>
      <c r="P359" t="s">
        <v>212</v>
      </c>
      <c r="Q359" t="s">
        <v>213</v>
      </c>
      <c r="R359" t="s">
        <v>828</v>
      </c>
      <c r="S359" t="s">
        <v>829</v>
      </c>
      <c r="V359" t="b">
        <v>0</v>
      </c>
      <c r="W359" t="str">
        <f t="shared" si="34"/>
        <v>AI7:14</v>
      </c>
      <c r="X359" t="str">
        <f ca="1">IFERROR(__xludf.DUMMYFUNCTION("VLOOKUP($D475,IMPORTRANGE(""1F5N2lheBqU_ssv2fEg7XSiyl0_Jtf24RQubw3IWp7fc"",""'LC-2 BOM'!C2:AF1000""),X$1,FALSE)"),"04C706")</f>
        <v>04C706</v>
      </c>
      <c r="Y359" t="str">
        <f ca="1">IFERROR(__xludf.DUMMYFUNCTION("VLOOKUP($D565,IMPORTRANGE(""1F5N2lheBqU_ssv2fEg7XSiyl0_Jtf24RQubw3IWp7fc"",""'LC-2 BOM'!C2:AF900""),Y$1,FALSE)"),"#N/A")</f>
        <v>#N/A</v>
      </c>
      <c r="Z359" t="str">
        <f ca="1">IFERROR(__xludf.DUMMYFUNCTION("VLOOKUP($D565,IMPORTRANGE(""1F5N2lheBqU_ssv2fEg7XSiyl0_Jtf24RQubw3IWp7fc"",""'LC-2 BOM'!C2:AF900""),Y$1,FALSE)"),"#N/A")</f>
        <v>#N/A</v>
      </c>
      <c r="AA359" t="str">
        <f ca="1">IFERROR(__xludf.DUMMYFUNCTION("VLOOKUP($D565,IMPORTRANGE(""1F5N2lheBqU_ssv2fEg7XSiyl0_Jtf24RQubw3IWp7fc"",""'LC-2 BOM'!C2:AF900""),Y$1,FALSE)"),"#N/A")</f>
        <v>#N/A</v>
      </c>
      <c r="AB359" t="str">
        <f ca="1">IFERROR(__xludf.DUMMYFUNCTION("VLOOKUP($D565,IMPORTRANGE(""1F5N2lheBqU_ssv2fEg7XSiyl0_Jtf24RQubw3IWp7fc"",""'LC-2 BOM'!C2:AF1000""),AB$1,FALSE)"),"#N/A")</f>
        <v>#N/A</v>
      </c>
      <c r="AC359" t="str">
        <f ca="1">IFERROR(__xludf.DUMMYFUNCTION("VLOOKUP($D565,IMPORTRANGE(""1F5N2lheBqU_ssv2fEg7XSiyl0_Jtf24RQubw3IWp7fc"",""'LC-2 BOM'!C2:AF1000""),AB$1,FALSE)"),"#N/A")</f>
        <v>#N/A</v>
      </c>
      <c r="AD359" t="str">
        <f ca="1">IFERROR(__xludf.DUMMYFUNCTION("VLOOKUP($D565,IMPORTRANGE(""1F5N2lheBqU_ssv2fEg7XSiyl0_Jtf24RQubw3IWp7fc"",""'LC-2 BOM'!C2:AF1000""),AB$1,FALSE)"),"#N/A")</f>
        <v>#N/A</v>
      </c>
      <c r="AE359" t="str">
        <f ca="1">IFERROR(__xludf.DUMMYFUNCTION("VLOOKUP($D565,IMPORTRANGE(""1F5N2lheBqU_ssv2fEg7XSiyl0_Jtf24RQubw3IWp7fc"",""'LC-2 BOM'!C2:AF1000""),AB$1,FALSE)"),"#N/A")</f>
        <v>#N/A</v>
      </c>
      <c r="AF359" t="str">
        <f ca="1">IFERROR(__xludf.DUMMYFUNCTION("VLOOKUP($D565,IMPORTRANGE(""1F5N2lheBqU_ssv2fEg7XSiyl0_Jtf24RQubw3IWp7fc"",""'LC-2 BOM'!C2:AF1000""),AB$1,FALSE)"),"#N/A")</f>
        <v>#N/A</v>
      </c>
      <c r="AG359" t="str">
        <f ca="1">IFERROR(__xludf.DUMMYFUNCTION("VLOOKUP($D565,IMPORTRANGE(""1F5N2lheBqU_ssv2fEg7XSiyl0_Jtf24RQubw3IWp7fc"",""'LC-2 BOM'!C2:AF1000""),AB$1,FALSE)"),"#N/A")</f>
        <v>#N/A</v>
      </c>
      <c r="AH359" t="str">
        <f ca="1">IFERROR(__xludf.DUMMYFUNCTION("VLOOKUP($D565,IMPORTRANGE(""1F5N2lheBqU_ssv2fEg7XSiyl0_Jtf24RQubw3IWp7fc"",""'LC-2 BOM'!C2:AF1000""),AB$1,FALSE)"),"#N/A")</f>
        <v>#N/A</v>
      </c>
      <c r="AI359" t="str">
        <f ca="1">IFERROR(__xludf.DUMMYFUNCTION("VLOOKUP($D565,IMPORTRANGE(""1F5N2lheBqU_ssv2fEg7XSiyl0_Jtf24RQubw3IWp7fc"",""'LC-2 BOM'!C2:AF1000""),AB$1,FALSE)"),"#N/A")</f>
        <v>#N/A</v>
      </c>
      <c r="AJ359" t="str">
        <f ca="1">IFERROR(__xludf.DUMMYFUNCTION("VLOOKUP($D565,IMPORTRANGE(""1F5N2lheBqU_ssv2fEg7XSiyl0_Jtf24RQubw3IWp7fc"",""'LC-2 BOM'!C2:AF1000""),AB$1,FALSE)"),"#N/A")</f>
        <v>#N/A</v>
      </c>
      <c r="AK359" t="str">
        <f ca="1">IFERROR(__xludf.DUMMYFUNCTION("VLOOKUP($D565,IMPORTRANGE(""1F5N2lheBqU_ssv2fEg7XSiyl0_Jtf24RQubw3IWp7fc"",""'LC-2 BOM'!C2:AF1000""),AB$1,FALSE)"),"#N/A")</f>
        <v>#N/A</v>
      </c>
      <c r="AL359" t="str">
        <f ca="1">IFERROR(__xludf.DUMMYFUNCTION("VLOOKUP($D565,IMPORTRANGE(""1F5N2lheBqU_ssv2fEg7XSiyl0_Jtf24RQubw3IWp7fc"",""'LC-2 BOM'!C2:AF1000""),AB$1,FALSE)"),"#N/A")</f>
        <v>#N/A</v>
      </c>
      <c r="AM359" t="str">
        <f ca="1">IFERROR(__xludf.DUMMYFUNCTION("VLOOKUP($D565,IMPORTRANGE(""1F5N2lheBqU_ssv2fEg7XSiyl0_Jtf24RQubw3IWp7fc"",""'LC-2 BOM'!C2:AF1000""),AB$1,FALSE)"),"#N/A")</f>
        <v>#N/A</v>
      </c>
      <c r="AN359" t="str">
        <f ca="1">IFERROR(__xludf.DUMMYFUNCTION("VLOOKUP($D565,IMPORTRANGE(""1F5N2lheBqU_ssv2fEg7XSiyl0_Jtf24RQubw3IWp7fc"",""'LC-2 BOM'!C2:AF1000""),AB$1,FALSE)"),"#N/A")</f>
        <v>#N/A</v>
      </c>
      <c r="AO359" t="str">
        <f ca="1">IFERROR(__xludf.DUMMYFUNCTION("VLOOKUP($D565,IMPORTRANGE(""1F5N2lheBqU_ssv2fEg7XSiyl0_Jtf24RQubw3IWp7fc"",""'LC-2 BOM'!C2:AF1000""),AB$1,FALSE)"),"#N/A")</f>
        <v>#N/A</v>
      </c>
      <c r="AP359" t="str">
        <f ca="1">IFERROR(__xludf.DUMMYFUNCTION("VLOOKUP($D565,IMPORTRANGE(""1F5N2lheBqU_ssv2fEg7XSiyl0_Jtf24RQubw3IWp7fc"",""'LC-2 BOM'!C2:AF1000""),AB$1,FALSE)"),"#N/A")</f>
        <v>#N/A</v>
      </c>
      <c r="AQ359" t="str">
        <f ca="1">IFERROR(__xludf.DUMMYFUNCTION("VLOOKUP($D565,IMPORTRANGE(""1F5N2lheBqU_ssv2fEg7XSiyl0_Jtf24RQubw3IWp7fc"",""'LC-2 BOM'!C2:AF1000""),AB$1,FALSE)"),"#N/A")</f>
        <v>#N/A</v>
      </c>
      <c r="AR359" t="str">
        <f ca="1">IFERROR(__xludf.DUMMYFUNCTION("VLOOKUP($D565,IMPORTRANGE(""1F5N2lheBqU_ssv2fEg7XSiyl0_Jtf24RQubw3IWp7fc"",""'LC-2 BOM'!C2:AF1000""),AB$1,FALSE)"),"#N/A")</f>
        <v>#N/A</v>
      </c>
      <c r="AS359" t="str">
        <f ca="1">IFERROR(__xludf.DUMMYFUNCTION("VLOOKUP($D565,IMPORTRANGE(""1F5N2lheBqU_ssv2fEg7XSiyl0_Jtf24RQubw3IWp7fc"",""'LC-2 BOM'!C2:AF1000""),AB$1,FALSE)"),"#N/A")</f>
        <v>#N/A</v>
      </c>
      <c r="AT359" t="str">
        <f ca="1">IFERROR(__xludf.DUMMYFUNCTION("VLOOKUP($D565,IMPORTRANGE(""1F5N2lheBqU_ssv2fEg7XSiyl0_Jtf24RQubw3IWp7fc"",""'LC-2 BOM'!C2:AF1000""),AB$1,FALSE)"),"#N/A")</f>
        <v>#N/A</v>
      </c>
      <c r="AU359" t="str">
        <f ca="1">IFERROR(__xludf.DUMMYFUNCTION("VLOOKUP($D565,IMPORTRANGE(""1F5N2lheBqU_ssv2fEg7XSiyl0_Jtf24RQubw3IWp7fc"",""'LC-2 BOM'!C2:AF1000""),AB$1,FALSE)"),"#N/A")</f>
        <v>#N/A</v>
      </c>
      <c r="AV359" t="str">
        <f ca="1">IFERROR(__xludf.DUMMYFUNCTION("VLOOKUP($D565,IMPORTRANGE(""1F5N2lheBqU_ssv2fEg7XSiyl0_Jtf24RQubw3IWp7fc"",""'LC-2 BOM'!C2:AF1000""),AB$1,FALSE)"),"#N/A")</f>
        <v>#N/A</v>
      </c>
      <c r="AW359" t="str">
        <f ca="1">IFERROR(__xludf.DUMMYFUNCTION("VLOOKUP($D565,IMPORTRANGE(""1F5N2lheBqU_ssv2fEg7XSiyl0_Jtf24RQubw3IWp7fc"",""'LC-2 BOM'!C2:AF1000""),AB$1,FALSE)"),"#N/A")</f>
        <v>#N/A</v>
      </c>
      <c r="AX359" t="str">
        <f ca="1">IFERROR(__xludf.DUMMYFUNCTION("VLOOKUP($D565,IMPORTRANGE(""1F5N2lheBqU_ssv2fEg7XSiyl0_Jtf24RQubw3IWp7fc"",""'LC-2 BOM'!C2:AF1000""),AB$1,FALSE)"),"#N/A")</f>
        <v>#N/A</v>
      </c>
      <c r="AY359" t="str">
        <f ca="1">IFERROR(__xludf.DUMMYFUNCTION("VLOOKUP($D565,IMPORTRANGE(""1F5N2lheBqU_ssv2fEg7XSiyl0_Jtf24RQubw3IWp7fc"",""'LC-2 BOM'!C2:AF1000""),AB$1,FALSE)"),"#N/A")</f>
        <v>#N/A</v>
      </c>
      <c r="AZ359" t="str">
        <f ca="1">IFERROR(__xludf.DUMMYFUNCTION("VLOOKUP($D565,IMPORTRANGE(""1F5N2lheBqU_ssv2fEg7XSiyl0_Jtf24RQubw3IWp7fc"",""'LC-2 BOM'!C2:AF1000""),AB$1,FALSE)"),"#N/A")</f>
        <v>#N/A</v>
      </c>
      <c r="BA359" t="str">
        <f ca="1">IFERROR(__xludf.DUMMYFUNCTION("VLOOKUP($D565,IMPORTRANGE(""1F5N2lheBqU_ssv2fEg7XSiyl0_Jtf24RQubw3IWp7fc"",""'LC-2 BOM'!C2:AF1000""),AB$1,FALSE)"),"#N/A")</f>
        <v>#N/A</v>
      </c>
    </row>
    <row r="360" spans="1:53" ht="13" x14ac:dyDescent="0.15">
      <c r="A360" t="str">
        <f t="shared" si="31"/>
        <v>FARU-INTF-PXS-PxE-591</v>
      </c>
      <c r="B360">
        <v>591</v>
      </c>
      <c r="C360" t="s">
        <v>868</v>
      </c>
      <c r="D360" t="s">
        <v>869</v>
      </c>
      <c r="E360" t="s">
        <v>648</v>
      </c>
      <c r="F360" t="s">
        <v>867</v>
      </c>
      <c r="G360" t="s">
        <v>416</v>
      </c>
      <c r="H360" t="s">
        <v>53</v>
      </c>
      <c r="I360" t="str">
        <f t="shared" si="32"/>
        <v>N4</v>
      </c>
      <c r="J360" t="str">
        <f>VLOOKUP(I360,'[1]REF - Interface Cards'!$F$2:$G$11,2,FALSE)</f>
        <v>CB5</v>
      </c>
      <c r="K360">
        <f t="shared" si="33"/>
        <v>1</v>
      </c>
      <c r="L360" t="s">
        <v>220</v>
      </c>
      <c r="M360">
        <v>20</v>
      </c>
      <c r="N360">
        <v>16</v>
      </c>
      <c r="O360" t="s">
        <v>212</v>
      </c>
      <c r="P360" t="s">
        <v>212</v>
      </c>
      <c r="Q360" t="s">
        <v>213</v>
      </c>
      <c r="R360" t="s">
        <v>870</v>
      </c>
      <c r="S360" t="s">
        <v>60</v>
      </c>
      <c r="V360" t="b">
        <v>0</v>
      </c>
      <c r="W360" t="str">
        <f t="shared" si="34"/>
        <v>DI4:16</v>
      </c>
      <c r="X360" t="str">
        <f ca="1">IFERROR(__xludf.DUMMYFUNCTION("VLOOKUP($D475,IMPORTRANGE(""1F5N2lheBqU_ssv2fEg7XSiyl0_Jtf24RQubw3IWp7fc"",""'LC-2 BOM'!C2:AF1000""),X$1,FALSE)"),"04C706")</f>
        <v>04C706</v>
      </c>
      <c r="Y360" t="str">
        <f ca="1">IFERROR(__xludf.DUMMYFUNCTION("VLOOKUP($D544,IMPORTRANGE(""1zGeY54V42y3h6ga3LEauokEcjIAfHuNXKCYKLfLWtMI"",""'LC-2 BOM'!C2:AF900""),Y$1,FALSE)"),"#N/A")</f>
        <v>#N/A</v>
      </c>
      <c r="Z360" t="str">
        <f ca="1">IFERROR(__xludf.DUMMYFUNCTION("VLOOKUP($D544,IMPORTRANGE(""1zGeY54V42y3h6ga3LEauokEcjIAfHuNXKCYKLfLWtMI"",""'LC-2 BOM'!C2:AF900""),Y$1,FALSE)"),"#N/A")</f>
        <v>#N/A</v>
      </c>
      <c r="AA360" t="str">
        <f ca="1">IFERROR(__xludf.DUMMYFUNCTION("VLOOKUP($D544,IMPORTRANGE(""1zGeY54V42y3h6ga3LEauokEcjIAfHuNXKCYKLfLWtMI"",""'LC-2 BOM'!C2:AF900""),Y$1,FALSE)"),"#N/A")</f>
        <v>#N/A</v>
      </c>
      <c r="AB360" t="str">
        <f ca="1">IFERROR(__xludf.DUMMYFUNCTION("VLOOKUP($D544,IMPORTRANGE(""1F5N2lheBqU_ssv2fEg7XSiyl0_Jtf24RQubw3IWp7fc"",""'LC-2 BOM'!C2:AF1000""),AB$1,FALSE)"),"#N/A")</f>
        <v>#N/A</v>
      </c>
      <c r="AC360" t="str">
        <f ca="1">IFERROR(__xludf.DUMMYFUNCTION("VLOOKUP($D544,IMPORTRANGE(""1F5N2lheBqU_ssv2fEg7XSiyl0_Jtf24RQubw3IWp7fc"",""'LC-2 BOM'!C2:AF1000""),AB$1,FALSE)"),"#N/A")</f>
        <v>#N/A</v>
      </c>
      <c r="AD360" t="str">
        <f ca="1">IFERROR(__xludf.DUMMYFUNCTION("VLOOKUP($D544,IMPORTRANGE(""1F5N2lheBqU_ssv2fEg7XSiyl0_Jtf24RQubw3IWp7fc"",""'LC-2 BOM'!C2:AF1000""),AB$1,FALSE)"),"#N/A")</f>
        <v>#N/A</v>
      </c>
      <c r="AE360" t="str">
        <f ca="1">IFERROR(__xludf.DUMMYFUNCTION("VLOOKUP($D544,IMPORTRANGE(""1F5N2lheBqU_ssv2fEg7XSiyl0_Jtf24RQubw3IWp7fc"",""'LC-2 BOM'!C2:AF1000""),AB$1,FALSE)"),"#N/A")</f>
        <v>#N/A</v>
      </c>
      <c r="AF360" t="str">
        <f ca="1">IFERROR(__xludf.DUMMYFUNCTION("VLOOKUP($D544,IMPORTRANGE(""1F5N2lheBqU_ssv2fEg7XSiyl0_Jtf24RQubw3IWp7fc"",""'LC-2 BOM'!C2:AF1000""),AB$1,FALSE)"),"#N/A")</f>
        <v>#N/A</v>
      </c>
      <c r="AG360" t="str">
        <f ca="1">IFERROR(__xludf.DUMMYFUNCTION("VLOOKUP($D544,IMPORTRANGE(""1F5N2lheBqU_ssv2fEg7XSiyl0_Jtf24RQubw3IWp7fc"",""'LC-2 BOM'!C2:AF1000""),AB$1,FALSE)"),"#N/A")</f>
        <v>#N/A</v>
      </c>
      <c r="AH360" t="str">
        <f ca="1">IFERROR(__xludf.DUMMYFUNCTION("VLOOKUP($D544,IMPORTRANGE(""1F5N2lheBqU_ssv2fEg7XSiyl0_Jtf24RQubw3IWp7fc"",""'LC-2 BOM'!C2:AF1000""),AB$1,FALSE)"),"#N/A")</f>
        <v>#N/A</v>
      </c>
      <c r="AI360" t="str">
        <f ca="1">IFERROR(__xludf.DUMMYFUNCTION("VLOOKUP($D544,IMPORTRANGE(""1F5N2lheBqU_ssv2fEg7XSiyl0_Jtf24RQubw3IWp7fc"",""'LC-2 BOM'!C2:AF1000""),AB$1,FALSE)"),"#N/A")</f>
        <v>#N/A</v>
      </c>
      <c r="AJ360" t="str">
        <f ca="1">IFERROR(__xludf.DUMMYFUNCTION("VLOOKUP($D544,IMPORTRANGE(""1F5N2lheBqU_ssv2fEg7XSiyl0_Jtf24RQubw3IWp7fc"",""'LC-2 BOM'!C2:AF1000""),AB$1,FALSE)"),"#N/A")</f>
        <v>#N/A</v>
      </c>
      <c r="AK360" t="str">
        <f ca="1">IFERROR(__xludf.DUMMYFUNCTION("VLOOKUP($D544,IMPORTRANGE(""1F5N2lheBqU_ssv2fEg7XSiyl0_Jtf24RQubw3IWp7fc"",""'LC-2 BOM'!C2:AF1000""),AB$1,FALSE)"),"#N/A")</f>
        <v>#N/A</v>
      </c>
      <c r="AL360" t="str">
        <f ca="1">IFERROR(__xludf.DUMMYFUNCTION("VLOOKUP($D544,IMPORTRANGE(""1F5N2lheBqU_ssv2fEg7XSiyl0_Jtf24RQubw3IWp7fc"",""'LC-2 BOM'!C2:AF1000""),AB$1,FALSE)"),"#N/A")</f>
        <v>#N/A</v>
      </c>
      <c r="AM360" t="str">
        <f ca="1">IFERROR(__xludf.DUMMYFUNCTION("VLOOKUP($D544,IMPORTRANGE(""1F5N2lheBqU_ssv2fEg7XSiyl0_Jtf24RQubw3IWp7fc"",""'LC-2 BOM'!C2:AF1000""),AB$1,FALSE)"),"#N/A")</f>
        <v>#N/A</v>
      </c>
      <c r="AN360" t="str">
        <f ca="1">IFERROR(__xludf.DUMMYFUNCTION("VLOOKUP($D544,IMPORTRANGE(""1F5N2lheBqU_ssv2fEg7XSiyl0_Jtf24RQubw3IWp7fc"",""'LC-2 BOM'!C2:AF1000""),AB$1,FALSE)"),"#N/A")</f>
        <v>#N/A</v>
      </c>
      <c r="AO360" t="str">
        <f ca="1">IFERROR(__xludf.DUMMYFUNCTION("VLOOKUP($D544,IMPORTRANGE(""1F5N2lheBqU_ssv2fEg7XSiyl0_Jtf24RQubw3IWp7fc"",""'LC-2 BOM'!C2:AF1000""),AB$1,FALSE)"),"#N/A")</f>
        <v>#N/A</v>
      </c>
      <c r="AP360" t="str">
        <f ca="1">IFERROR(__xludf.DUMMYFUNCTION("VLOOKUP($D544,IMPORTRANGE(""1F5N2lheBqU_ssv2fEg7XSiyl0_Jtf24RQubw3IWp7fc"",""'LC-2 BOM'!C2:AF1000""),AB$1,FALSE)"),"#N/A")</f>
        <v>#N/A</v>
      </c>
      <c r="AQ360" t="str">
        <f ca="1">IFERROR(__xludf.DUMMYFUNCTION("VLOOKUP($D544,IMPORTRANGE(""1F5N2lheBqU_ssv2fEg7XSiyl0_Jtf24RQubw3IWp7fc"",""'LC-2 BOM'!C2:AF1000""),AB$1,FALSE)"),"#N/A")</f>
        <v>#N/A</v>
      </c>
      <c r="AR360" t="str">
        <f ca="1">IFERROR(__xludf.DUMMYFUNCTION("VLOOKUP($D544,IMPORTRANGE(""1F5N2lheBqU_ssv2fEg7XSiyl0_Jtf24RQubw3IWp7fc"",""'LC-2 BOM'!C2:AF1000""),AB$1,FALSE)"),"#N/A")</f>
        <v>#N/A</v>
      </c>
      <c r="AS360" t="str">
        <f ca="1">IFERROR(__xludf.DUMMYFUNCTION("VLOOKUP($D544,IMPORTRANGE(""1F5N2lheBqU_ssv2fEg7XSiyl0_Jtf24RQubw3IWp7fc"",""'LC-2 BOM'!C2:AF1000""),AB$1,FALSE)"),"#N/A")</f>
        <v>#N/A</v>
      </c>
      <c r="AT360" t="str">
        <f ca="1">IFERROR(__xludf.DUMMYFUNCTION("VLOOKUP($D544,IMPORTRANGE(""1F5N2lheBqU_ssv2fEg7XSiyl0_Jtf24RQubw3IWp7fc"",""'LC-2 BOM'!C2:AF1000""),AB$1,FALSE)"),"#N/A")</f>
        <v>#N/A</v>
      </c>
      <c r="AU360" t="str">
        <f ca="1">IFERROR(__xludf.DUMMYFUNCTION("VLOOKUP($D544,IMPORTRANGE(""1F5N2lheBqU_ssv2fEg7XSiyl0_Jtf24RQubw3IWp7fc"",""'LC-2 BOM'!C2:AF1000""),AB$1,FALSE)"),"#N/A")</f>
        <v>#N/A</v>
      </c>
      <c r="AV360" t="str">
        <f ca="1">IFERROR(__xludf.DUMMYFUNCTION("VLOOKUP($D544,IMPORTRANGE(""1F5N2lheBqU_ssv2fEg7XSiyl0_Jtf24RQubw3IWp7fc"",""'LC-2 BOM'!C2:AF1000""),AB$1,FALSE)"),"#N/A")</f>
        <v>#N/A</v>
      </c>
      <c r="AW360" t="str">
        <f ca="1">IFERROR(__xludf.DUMMYFUNCTION("VLOOKUP($D544,IMPORTRANGE(""1F5N2lheBqU_ssv2fEg7XSiyl0_Jtf24RQubw3IWp7fc"",""'LC-2 BOM'!C2:AF1000""),AB$1,FALSE)"),"#N/A")</f>
        <v>#N/A</v>
      </c>
      <c r="AX360" t="str">
        <f ca="1">IFERROR(__xludf.DUMMYFUNCTION("VLOOKUP($D544,IMPORTRANGE(""1F5N2lheBqU_ssv2fEg7XSiyl0_Jtf24RQubw3IWp7fc"",""'LC-2 BOM'!C2:AF1000""),AB$1,FALSE)"),"#N/A")</f>
        <v>#N/A</v>
      </c>
      <c r="AY360" t="str">
        <f ca="1">IFERROR(__xludf.DUMMYFUNCTION("VLOOKUP($D544,IMPORTRANGE(""1F5N2lheBqU_ssv2fEg7XSiyl0_Jtf24RQubw3IWp7fc"",""'LC-2 BOM'!C2:AF1000""),AB$1,FALSE)"),"#N/A")</f>
        <v>#N/A</v>
      </c>
      <c r="AZ360" t="str">
        <f ca="1">IFERROR(__xludf.DUMMYFUNCTION("VLOOKUP($D544,IMPORTRANGE(""1F5N2lheBqU_ssv2fEg7XSiyl0_Jtf24RQubw3IWp7fc"",""'LC-2 BOM'!C2:AF1000""),AB$1,FALSE)"),"#N/A")</f>
        <v>#N/A</v>
      </c>
      <c r="BA360" t="str">
        <f ca="1">IFERROR(__xludf.DUMMYFUNCTION("VLOOKUP($D544,IMPORTRANGE(""1F5N2lheBqU_ssv2fEg7XSiyl0_Jtf24RQubw3IWp7fc"",""'LC-2 BOM'!C2:AF1000""),AB$1,FALSE)"),"#N/A")</f>
        <v>#N/A</v>
      </c>
    </row>
    <row r="361" spans="1:53" ht="13" x14ac:dyDescent="0.15">
      <c r="A361" t="str">
        <f t="shared" si="31"/>
        <v>FARU-INTF-PXS-PxR-592</v>
      </c>
      <c r="B361">
        <v>592</v>
      </c>
      <c r="C361" t="s">
        <v>868</v>
      </c>
      <c r="D361" t="s">
        <v>871</v>
      </c>
      <c r="E361" t="s">
        <v>648</v>
      </c>
      <c r="F361" t="s">
        <v>867</v>
      </c>
      <c r="G361" t="s">
        <v>416</v>
      </c>
      <c r="H361" t="s">
        <v>53</v>
      </c>
      <c r="I361" t="str">
        <f t="shared" si="32"/>
        <v>N4</v>
      </c>
      <c r="J361" t="str">
        <f>VLOOKUP(I361,'[1]REF - Interface Cards'!$F$2:$G$11,2,FALSE)</f>
        <v>CB5</v>
      </c>
      <c r="K361">
        <f t="shared" si="33"/>
        <v>1</v>
      </c>
      <c r="L361" t="s">
        <v>220</v>
      </c>
      <c r="M361">
        <v>21</v>
      </c>
      <c r="N361">
        <v>17</v>
      </c>
      <c r="O361" t="s">
        <v>212</v>
      </c>
      <c r="P361" t="s">
        <v>212</v>
      </c>
      <c r="Q361" t="s">
        <v>213</v>
      </c>
      <c r="R361" t="s">
        <v>872</v>
      </c>
      <c r="S361" t="s">
        <v>60</v>
      </c>
      <c r="V361" t="b">
        <v>0</v>
      </c>
      <c r="W361" t="str">
        <f t="shared" si="34"/>
        <v>DI4:17</v>
      </c>
      <c r="X361" t="str">
        <f ca="1">IFERROR(__xludf.DUMMYFUNCTION("VLOOKUP($D475,IMPORTRANGE(""1F5N2lheBqU_ssv2fEg7XSiyl0_Jtf24RQubw3IWp7fc"",""'LC-2 BOM'!C2:AF1000""),X$1,FALSE)"),"04C706")</f>
        <v>04C706</v>
      </c>
      <c r="Y361" t="str">
        <f ca="1">IFERROR(__xludf.DUMMYFUNCTION("VLOOKUP($D545,IMPORTRANGE(""1F5N2lheBqU_ssv2fEg7XSiyl0_Jtf24RQubw3IWp7fc"",""'LC-2 BOM'!C2:AF900""),Y$1,FALSE)"),"#N/A")</f>
        <v>#N/A</v>
      </c>
      <c r="Z361" t="str">
        <f ca="1">IFERROR(__xludf.DUMMYFUNCTION("VLOOKUP($D545,IMPORTRANGE(""1F5N2lheBqU_ssv2fEg7XSiyl0_Jtf24RQubw3IWp7fc"",""'LC-2 BOM'!C2:AF900""),Y$1,FALSE)"),"#N/A")</f>
        <v>#N/A</v>
      </c>
      <c r="AA361" t="str">
        <f ca="1">IFERROR(__xludf.DUMMYFUNCTION("VLOOKUP($D545,IMPORTRANGE(""1F5N2lheBqU_ssv2fEg7XSiyl0_Jtf24RQubw3IWp7fc"",""'LC-2 BOM'!C2:AF900""),Y$1,FALSE)"),"#N/A")</f>
        <v>#N/A</v>
      </c>
      <c r="AB361" t="str">
        <f ca="1">IFERROR(__xludf.DUMMYFUNCTION("VLOOKUP($D545,IMPORTRANGE(""1F5N2lheBqU_ssv2fEg7XSiyl0_Jtf24RQubw3IWp7fc"",""'LC-2 BOM'!C2:AF1000""),AB$1,FALSE)"),"#N/A")</f>
        <v>#N/A</v>
      </c>
      <c r="AC361" t="str">
        <f ca="1">IFERROR(__xludf.DUMMYFUNCTION("VLOOKUP($D545,IMPORTRANGE(""1F5N2lheBqU_ssv2fEg7XSiyl0_Jtf24RQubw3IWp7fc"",""'LC-2 BOM'!C2:AF1000""),AB$1,FALSE)"),"#N/A")</f>
        <v>#N/A</v>
      </c>
      <c r="AD361" t="str">
        <f ca="1">IFERROR(__xludf.DUMMYFUNCTION("VLOOKUP($D545,IMPORTRANGE(""1F5N2lheBqU_ssv2fEg7XSiyl0_Jtf24RQubw3IWp7fc"",""'LC-2 BOM'!C2:AF1000""),AB$1,FALSE)"),"#N/A")</f>
        <v>#N/A</v>
      </c>
      <c r="AE361" t="str">
        <f ca="1">IFERROR(__xludf.DUMMYFUNCTION("VLOOKUP($D545,IMPORTRANGE(""1F5N2lheBqU_ssv2fEg7XSiyl0_Jtf24RQubw3IWp7fc"",""'LC-2 BOM'!C2:AF1000""),AB$1,FALSE)"),"#N/A")</f>
        <v>#N/A</v>
      </c>
      <c r="AF361" t="str">
        <f ca="1">IFERROR(__xludf.DUMMYFUNCTION("VLOOKUP($D545,IMPORTRANGE(""1F5N2lheBqU_ssv2fEg7XSiyl0_Jtf24RQubw3IWp7fc"",""'LC-2 BOM'!C2:AF1000""),AB$1,FALSE)"),"#N/A")</f>
        <v>#N/A</v>
      </c>
      <c r="AG361" t="str">
        <f ca="1">IFERROR(__xludf.DUMMYFUNCTION("VLOOKUP($D545,IMPORTRANGE(""1F5N2lheBqU_ssv2fEg7XSiyl0_Jtf24RQubw3IWp7fc"",""'LC-2 BOM'!C2:AF1000""),AB$1,FALSE)"),"#N/A")</f>
        <v>#N/A</v>
      </c>
      <c r="AH361" t="str">
        <f ca="1">IFERROR(__xludf.DUMMYFUNCTION("VLOOKUP($D545,IMPORTRANGE(""1F5N2lheBqU_ssv2fEg7XSiyl0_Jtf24RQubw3IWp7fc"",""'LC-2 BOM'!C2:AF1000""),AB$1,FALSE)"),"#N/A")</f>
        <v>#N/A</v>
      </c>
      <c r="AI361" t="str">
        <f ca="1">IFERROR(__xludf.DUMMYFUNCTION("VLOOKUP($D545,IMPORTRANGE(""1F5N2lheBqU_ssv2fEg7XSiyl0_Jtf24RQubw3IWp7fc"",""'LC-2 BOM'!C2:AF1000""),AB$1,FALSE)"),"#N/A")</f>
        <v>#N/A</v>
      </c>
      <c r="AJ361" t="str">
        <f ca="1">IFERROR(__xludf.DUMMYFUNCTION("VLOOKUP($D545,IMPORTRANGE(""1F5N2lheBqU_ssv2fEg7XSiyl0_Jtf24RQubw3IWp7fc"",""'LC-2 BOM'!C2:AF1000""),AB$1,FALSE)"),"#N/A")</f>
        <v>#N/A</v>
      </c>
      <c r="AK361" t="str">
        <f ca="1">IFERROR(__xludf.DUMMYFUNCTION("VLOOKUP($D545,IMPORTRANGE(""1F5N2lheBqU_ssv2fEg7XSiyl0_Jtf24RQubw3IWp7fc"",""'LC-2 BOM'!C2:AF1000""),AB$1,FALSE)"),"#N/A")</f>
        <v>#N/A</v>
      </c>
      <c r="AL361" t="str">
        <f ca="1">IFERROR(__xludf.DUMMYFUNCTION("VLOOKUP($D545,IMPORTRANGE(""1F5N2lheBqU_ssv2fEg7XSiyl0_Jtf24RQubw3IWp7fc"",""'LC-2 BOM'!C2:AF1000""),AB$1,FALSE)"),"#N/A")</f>
        <v>#N/A</v>
      </c>
      <c r="AM361" t="str">
        <f ca="1">IFERROR(__xludf.DUMMYFUNCTION("VLOOKUP($D545,IMPORTRANGE(""1F5N2lheBqU_ssv2fEg7XSiyl0_Jtf24RQubw3IWp7fc"",""'LC-2 BOM'!C2:AF1000""),AB$1,FALSE)"),"#N/A")</f>
        <v>#N/A</v>
      </c>
      <c r="AN361" t="str">
        <f ca="1">IFERROR(__xludf.DUMMYFUNCTION("VLOOKUP($D545,IMPORTRANGE(""1F5N2lheBqU_ssv2fEg7XSiyl0_Jtf24RQubw3IWp7fc"",""'LC-2 BOM'!C2:AF1000""),AB$1,FALSE)"),"#N/A")</f>
        <v>#N/A</v>
      </c>
      <c r="AO361" t="str">
        <f ca="1">IFERROR(__xludf.DUMMYFUNCTION("VLOOKUP($D545,IMPORTRANGE(""1F5N2lheBqU_ssv2fEg7XSiyl0_Jtf24RQubw3IWp7fc"",""'LC-2 BOM'!C2:AF1000""),AB$1,FALSE)"),"#N/A")</f>
        <v>#N/A</v>
      </c>
      <c r="AP361" t="str">
        <f ca="1">IFERROR(__xludf.DUMMYFUNCTION("VLOOKUP($D545,IMPORTRANGE(""1F5N2lheBqU_ssv2fEg7XSiyl0_Jtf24RQubw3IWp7fc"",""'LC-2 BOM'!C2:AF1000""),AB$1,FALSE)"),"#N/A")</f>
        <v>#N/A</v>
      </c>
      <c r="AQ361" t="str">
        <f ca="1">IFERROR(__xludf.DUMMYFUNCTION("VLOOKUP($D545,IMPORTRANGE(""1F5N2lheBqU_ssv2fEg7XSiyl0_Jtf24RQubw3IWp7fc"",""'LC-2 BOM'!C2:AF1000""),AB$1,FALSE)"),"#N/A")</f>
        <v>#N/A</v>
      </c>
      <c r="AR361" t="str">
        <f ca="1">IFERROR(__xludf.DUMMYFUNCTION("VLOOKUP($D545,IMPORTRANGE(""1F5N2lheBqU_ssv2fEg7XSiyl0_Jtf24RQubw3IWp7fc"",""'LC-2 BOM'!C2:AF1000""),AB$1,FALSE)"),"#N/A")</f>
        <v>#N/A</v>
      </c>
      <c r="AS361" t="str">
        <f ca="1">IFERROR(__xludf.DUMMYFUNCTION("VLOOKUP($D545,IMPORTRANGE(""1F5N2lheBqU_ssv2fEg7XSiyl0_Jtf24RQubw3IWp7fc"",""'LC-2 BOM'!C2:AF1000""),AB$1,FALSE)"),"#N/A")</f>
        <v>#N/A</v>
      </c>
      <c r="AT361" t="str">
        <f ca="1">IFERROR(__xludf.DUMMYFUNCTION("VLOOKUP($D545,IMPORTRANGE(""1F5N2lheBqU_ssv2fEg7XSiyl0_Jtf24RQubw3IWp7fc"",""'LC-2 BOM'!C2:AF1000""),AB$1,FALSE)"),"#N/A")</f>
        <v>#N/A</v>
      </c>
      <c r="AU361" t="str">
        <f ca="1">IFERROR(__xludf.DUMMYFUNCTION("VLOOKUP($D545,IMPORTRANGE(""1F5N2lheBqU_ssv2fEg7XSiyl0_Jtf24RQubw3IWp7fc"",""'LC-2 BOM'!C2:AF1000""),AB$1,FALSE)"),"#N/A")</f>
        <v>#N/A</v>
      </c>
      <c r="AV361" t="str">
        <f ca="1">IFERROR(__xludf.DUMMYFUNCTION("VLOOKUP($D545,IMPORTRANGE(""1F5N2lheBqU_ssv2fEg7XSiyl0_Jtf24RQubw3IWp7fc"",""'LC-2 BOM'!C2:AF1000""),AB$1,FALSE)"),"#N/A")</f>
        <v>#N/A</v>
      </c>
      <c r="AW361" t="str">
        <f ca="1">IFERROR(__xludf.DUMMYFUNCTION("VLOOKUP($D545,IMPORTRANGE(""1F5N2lheBqU_ssv2fEg7XSiyl0_Jtf24RQubw3IWp7fc"",""'LC-2 BOM'!C2:AF1000""),AB$1,FALSE)"),"#N/A")</f>
        <v>#N/A</v>
      </c>
      <c r="AX361" t="str">
        <f ca="1">IFERROR(__xludf.DUMMYFUNCTION("VLOOKUP($D545,IMPORTRANGE(""1F5N2lheBqU_ssv2fEg7XSiyl0_Jtf24RQubw3IWp7fc"",""'LC-2 BOM'!C2:AF1000""),AB$1,FALSE)"),"#N/A")</f>
        <v>#N/A</v>
      </c>
      <c r="AY361" t="str">
        <f ca="1">IFERROR(__xludf.DUMMYFUNCTION("VLOOKUP($D545,IMPORTRANGE(""1F5N2lheBqU_ssv2fEg7XSiyl0_Jtf24RQubw3IWp7fc"",""'LC-2 BOM'!C2:AF1000""),AB$1,FALSE)"),"#N/A")</f>
        <v>#N/A</v>
      </c>
      <c r="AZ361" t="str">
        <f ca="1">IFERROR(__xludf.DUMMYFUNCTION("VLOOKUP($D545,IMPORTRANGE(""1F5N2lheBqU_ssv2fEg7XSiyl0_Jtf24RQubw3IWp7fc"",""'LC-2 BOM'!C2:AF1000""),AB$1,FALSE)"),"#N/A")</f>
        <v>#N/A</v>
      </c>
      <c r="BA361" t="str">
        <f ca="1">IFERROR(__xludf.DUMMYFUNCTION("VLOOKUP($D545,IMPORTRANGE(""1F5N2lheBqU_ssv2fEg7XSiyl0_Jtf24RQubw3IWp7fc"",""'LC-2 BOM'!C2:AF1000""),AB$1,FALSE)"),"#N/A")</f>
        <v>#N/A</v>
      </c>
    </row>
    <row r="362" spans="1:53" ht="13" x14ac:dyDescent="0.15">
      <c r="A362" t="str">
        <f t="shared" si="31"/>
        <v>FARU-INTF-SLD-B-589</v>
      </c>
      <c r="B362">
        <v>589</v>
      </c>
      <c r="C362" t="s">
        <v>873</v>
      </c>
      <c r="D362" t="s">
        <v>874</v>
      </c>
      <c r="E362" t="s">
        <v>648</v>
      </c>
      <c r="F362" t="s">
        <v>867</v>
      </c>
      <c r="G362" t="s">
        <v>521</v>
      </c>
      <c r="H362" t="s">
        <v>66</v>
      </c>
      <c r="I362" t="str">
        <f t="shared" si="32"/>
        <v>C1</v>
      </c>
      <c r="J362" t="str">
        <f>VLOOKUP(I362,'[1]REF - Interface Cards'!$F$2:$G$11,2,FALSE)</f>
        <v>CB1</v>
      </c>
      <c r="K362">
        <f t="shared" si="33"/>
        <v>4</v>
      </c>
      <c r="L362" t="s">
        <v>529</v>
      </c>
      <c r="M362">
        <v>2</v>
      </c>
      <c r="N362" t="s">
        <v>68</v>
      </c>
      <c r="O362" t="s">
        <v>211</v>
      </c>
      <c r="P362" t="s">
        <v>212</v>
      </c>
      <c r="Q362" t="s">
        <v>213</v>
      </c>
      <c r="R362" t="s">
        <v>69</v>
      </c>
      <c r="S362" t="s">
        <v>60</v>
      </c>
      <c r="V362" t="b">
        <v>0</v>
      </c>
      <c r="W362" t="str">
        <f t="shared" si="34"/>
        <v>DO4:01</v>
      </c>
      <c r="X362" t="str">
        <f ca="1">IFERROR(__xludf.DUMMYFUNCTION("VLOOKUP($D4,IMPORTRANGE(""1F5N2lheBqU_ssv2fEg7XSiyl0_Jtf24RQubw3IWp7fc"",""'LC-2 BOM'!C2:AF1000""),X$1,FALSE)"),"S13.2")</f>
        <v>S13.2</v>
      </c>
      <c r="Y362" t="str">
        <f ca="1">IFERROR(__xludf.DUMMYFUNCTION("VLOOKUP($D90,IMPORTRANGE(""1zGeY54V42y3h6ga3LEauokEcjIAfHuNXKCYKLfLWtMI"",""'LC-2 BOM'!C2:AF900""),Y$1,FALSE)"),"#N/A")</f>
        <v>#N/A</v>
      </c>
      <c r="Z362" t="str">
        <f ca="1">IFERROR(__xludf.DUMMYFUNCTION("VLOOKUP($D90,IMPORTRANGE(""1zGeY54V42y3h6ga3LEauokEcjIAfHuNXKCYKLfLWtMI"",""'LC-2 BOM'!C2:AF900""),Y$1,FALSE)"),"#N/A")</f>
        <v>#N/A</v>
      </c>
      <c r="AA362" t="str">
        <f ca="1">IFERROR(__xludf.DUMMYFUNCTION("VLOOKUP($D90,IMPORTRANGE(""1zGeY54V42y3h6ga3LEauokEcjIAfHuNXKCYKLfLWtMI"",""'LC-2 BOM'!C2:AF900""),Y$1,FALSE)"),"#N/A")</f>
        <v>#N/A</v>
      </c>
      <c r="AB362" t="str">
        <f ca="1">IFERROR(__xludf.DUMMYFUNCTION("VLOOKUP($D90,IMPORTRANGE(""1F5N2lheBqU_ssv2fEg7XSiyl0_Jtf24RQubw3IWp7fc"",""'LC-2 BOM'!C2:AF1000""),AB$1,FALSE)"),"#N/A")</f>
        <v>#N/A</v>
      </c>
      <c r="AC362" t="str">
        <f ca="1">IFERROR(__xludf.DUMMYFUNCTION("VLOOKUP($D90,IMPORTRANGE(""1F5N2lheBqU_ssv2fEg7XSiyl0_Jtf24RQubw3IWp7fc"",""'LC-2 BOM'!C2:AF1000""),AB$1,FALSE)"),"#N/A")</f>
        <v>#N/A</v>
      </c>
      <c r="AD362" t="str">
        <f ca="1">IFERROR(__xludf.DUMMYFUNCTION("VLOOKUP($D90,IMPORTRANGE(""1F5N2lheBqU_ssv2fEg7XSiyl0_Jtf24RQubw3IWp7fc"",""'LC-2 BOM'!C2:AF1000""),AB$1,FALSE)"),"#N/A")</f>
        <v>#N/A</v>
      </c>
      <c r="AE362" t="str">
        <f ca="1">IFERROR(__xludf.DUMMYFUNCTION("VLOOKUP($D90,IMPORTRANGE(""1F5N2lheBqU_ssv2fEg7XSiyl0_Jtf24RQubw3IWp7fc"",""'LC-2 BOM'!C2:AF1000""),AB$1,FALSE)"),"#N/A")</f>
        <v>#N/A</v>
      </c>
      <c r="AF362" t="str">
        <f ca="1">IFERROR(__xludf.DUMMYFUNCTION("VLOOKUP($D90,IMPORTRANGE(""1F5N2lheBqU_ssv2fEg7XSiyl0_Jtf24RQubw3IWp7fc"",""'LC-2 BOM'!C2:AF1000""),AB$1,FALSE)"),"#N/A")</f>
        <v>#N/A</v>
      </c>
      <c r="AG362" t="str">
        <f ca="1">IFERROR(__xludf.DUMMYFUNCTION("VLOOKUP($D90,IMPORTRANGE(""1F5N2lheBqU_ssv2fEg7XSiyl0_Jtf24RQubw3IWp7fc"",""'LC-2 BOM'!C2:AF1000""),AB$1,FALSE)"),"#N/A")</f>
        <v>#N/A</v>
      </c>
      <c r="AH362" t="str">
        <f ca="1">IFERROR(__xludf.DUMMYFUNCTION("VLOOKUP($D90,IMPORTRANGE(""1F5N2lheBqU_ssv2fEg7XSiyl0_Jtf24RQubw3IWp7fc"",""'LC-2 BOM'!C2:AF1000""),AB$1,FALSE)"),"#N/A")</f>
        <v>#N/A</v>
      </c>
      <c r="AI362" t="str">
        <f ca="1">IFERROR(__xludf.DUMMYFUNCTION("VLOOKUP($D90,IMPORTRANGE(""1F5N2lheBqU_ssv2fEg7XSiyl0_Jtf24RQubw3IWp7fc"",""'LC-2 BOM'!C2:AF1000""),AB$1,FALSE)"),"#N/A")</f>
        <v>#N/A</v>
      </c>
      <c r="AJ362" t="str">
        <f ca="1">IFERROR(__xludf.DUMMYFUNCTION("VLOOKUP($D90,IMPORTRANGE(""1F5N2lheBqU_ssv2fEg7XSiyl0_Jtf24RQubw3IWp7fc"",""'LC-2 BOM'!C2:AF1000""),AB$1,FALSE)"),"#N/A")</f>
        <v>#N/A</v>
      </c>
      <c r="AK362" t="str">
        <f ca="1">IFERROR(__xludf.DUMMYFUNCTION("VLOOKUP($D90,IMPORTRANGE(""1F5N2lheBqU_ssv2fEg7XSiyl0_Jtf24RQubw3IWp7fc"",""'LC-2 BOM'!C2:AF1000""),AB$1,FALSE)"),"#N/A")</f>
        <v>#N/A</v>
      </c>
      <c r="AL362" t="str">
        <f ca="1">IFERROR(__xludf.DUMMYFUNCTION("VLOOKUP($D90,IMPORTRANGE(""1F5N2lheBqU_ssv2fEg7XSiyl0_Jtf24RQubw3IWp7fc"",""'LC-2 BOM'!C2:AF1000""),AB$1,FALSE)"),"#N/A")</f>
        <v>#N/A</v>
      </c>
      <c r="AM362" t="str">
        <f ca="1">IFERROR(__xludf.DUMMYFUNCTION("VLOOKUP($D90,IMPORTRANGE(""1F5N2lheBqU_ssv2fEg7XSiyl0_Jtf24RQubw3IWp7fc"",""'LC-2 BOM'!C2:AF1000""),AB$1,FALSE)"),"#N/A")</f>
        <v>#N/A</v>
      </c>
      <c r="AN362" t="str">
        <f ca="1">IFERROR(__xludf.DUMMYFUNCTION("VLOOKUP($D90,IMPORTRANGE(""1F5N2lheBqU_ssv2fEg7XSiyl0_Jtf24RQubw3IWp7fc"",""'LC-2 BOM'!C2:AF1000""),AB$1,FALSE)"),"#N/A")</f>
        <v>#N/A</v>
      </c>
      <c r="AO362" t="str">
        <f ca="1">IFERROR(__xludf.DUMMYFUNCTION("VLOOKUP($D90,IMPORTRANGE(""1F5N2lheBqU_ssv2fEg7XSiyl0_Jtf24RQubw3IWp7fc"",""'LC-2 BOM'!C2:AF1000""),AB$1,FALSE)"),"#N/A")</f>
        <v>#N/A</v>
      </c>
      <c r="AP362" t="str">
        <f ca="1">IFERROR(__xludf.DUMMYFUNCTION("VLOOKUP($D90,IMPORTRANGE(""1F5N2lheBqU_ssv2fEg7XSiyl0_Jtf24RQubw3IWp7fc"",""'LC-2 BOM'!C2:AF1000""),AB$1,FALSE)"),"#N/A")</f>
        <v>#N/A</v>
      </c>
      <c r="AQ362" t="str">
        <f ca="1">IFERROR(__xludf.DUMMYFUNCTION("VLOOKUP($D90,IMPORTRANGE(""1F5N2lheBqU_ssv2fEg7XSiyl0_Jtf24RQubw3IWp7fc"",""'LC-2 BOM'!C2:AF1000""),AB$1,FALSE)"),"#N/A")</f>
        <v>#N/A</v>
      </c>
      <c r="AR362" t="str">
        <f ca="1">IFERROR(__xludf.DUMMYFUNCTION("VLOOKUP($D90,IMPORTRANGE(""1F5N2lheBqU_ssv2fEg7XSiyl0_Jtf24RQubw3IWp7fc"",""'LC-2 BOM'!C2:AF1000""),AB$1,FALSE)"),"#N/A")</f>
        <v>#N/A</v>
      </c>
      <c r="AS362" t="str">
        <f ca="1">IFERROR(__xludf.DUMMYFUNCTION("VLOOKUP($D90,IMPORTRANGE(""1F5N2lheBqU_ssv2fEg7XSiyl0_Jtf24RQubw3IWp7fc"",""'LC-2 BOM'!C2:AF1000""),AB$1,FALSE)"),"#N/A")</f>
        <v>#N/A</v>
      </c>
      <c r="AT362" t="str">
        <f ca="1">IFERROR(__xludf.DUMMYFUNCTION("VLOOKUP($D90,IMPORTRANGE(""1F5N2lheBqU_ssv2fEg7XSiyl0_Jtf24RQubw3IWp7fc"",""'LC-2 BOM'!C2:AF1000""),AB$1,FALSE)"),"#N/A")</f>
        <v>#N/A</v>
      </c>
      <c r="AU362" t="str">
        <f ca="1">IFERROR(__xludf.DUMMYFUNCTION("VLOOKUP($D90,IMPORTRANGE(""1F5N2lheBqU_ssv2fEg7XSiyl0_Jtf24RQubw3IWp7fc"",""'LC-2 BOM'!C2:AF1000""),AB$1,FALSE)"),"#N/A")</f>
        <v>#N/A</v>
      </c>
      <c r="AV362" t="str">
        <f ca="1">IFERROR(__xludf.DUMMYFUNCTION("VLOOKUP($D90,IMPORTRANGE(""1F5N2lheBqU_ssv2fEg7XSiyl0_Jtf24RQubw3IWp7fc"",""'LC-2 BOM'!C2:AF1000""),AB$1,FALSE)"),"#N/A")</f>
        <v>#N/A</v>
      </c>
      <c r="AW362" t="str">
        <f ca="1">IFERROR(__xludf.DUMMYFUNCTION("VLOOKUP($D90,IMPORTRANGE(""1F5N2lheBqU_ssv2fEg7XSiyl0_Jtf24RQubw3IWp7fc"",""'LC-2 BOM'!C2:AF1000""),AB$1,FALSE)"),"#N/A")</f>
        <v>#N/A</v>
      </c>
      <c r="AX362" t="str">
        <f ca="1">IFERROR(__xludf.DUMMYFUNCTION("VLOOKUP($D90,IMPORTRANGE(""1F5N2lheBqU_ssv2fEg7XSiyl0_Jtf24RQubw3IWp7fc"",""'LC-2 BOM'!C2:AF1000""),AB$1,FALSE)"),"#N/A")</f>
        <v>#N/A</v>
      </c>
      <c r="AY362" t="str">
        <f ca="1">IFERROR(__xludf.DUMMYFUNCTION("VLOOKUP($D90,IMPORTRANGE(""1F5N2lheBqU_ssv2fEg7XSiyl0_Jtf24RQubw3IWp7fc"",""'LC-2 BOM'!C2:AF1000""),AB$1,FALSE)"),"#N/A")</f>
        <v>#N/A</v>
      </c>
      <c r="AZ362" t="str">
        <f ca="1">IFERROR(__xludf.DUMMYFUNCTION("VLOOKUP($D90,IMPORTRANGE(""1F5N2lheBqU_ssv2fEg7XSiyl0_Jtf24RQubw3IWp7fc"",""'LC-2 BOM'!C2:AF1000""),AB$1,FALSE)"),"#N/A")</f>
        <v>#N/A</v>
      </c>
      <c r="BA362" t="str">
        <f ca="1">IFERROR(__xludf.DUMMYFUNCTION("VLOOKUP($D90,IMPORTRANGE(""1F5N2lheBqU_ssv2fEg7XSiyl0_Jtf24RQubw3IWp7fc"",""'LC-2 BOM'!C2:AF1000""),AB$1,FALSE)"),"#N/A")</f>
        <v>#N/A</v>
      </c>
    </row>
    <row r="363" spans="1:53" ht="13" x14ac:dyDescent="0.15">
      <c r="A363" t="str">
        <f t="shared" si="31"/>
        <v>FARU-MA-SLD-B-617</v>
      </c>
      <c r="B363">
        <v>617</v>
      </c>
      <c r="C363" t="s">
        <v>875</v>
      </c>
      <c r="D363" t="s">
        <v>876</v>
      </c>
      <c r="E363" t="s">
        <v>648</v>
      </c>
      <c r="F363" t="s">
        <v>877</v>
      </c>
      <c r="G363" t="s">
        <v>521</v>
      </c>
      <c r="H363" t="s">
        <v>66</v>
      </c>
      <c r="I363" t="str">
        <f t="shared" si="32"/>
        <v>C1</v>
      </c>
      <c r="J363" t="str">
        <f>VLOOKUP(I363,'[1]REF - Interface Cards'!$F$2:$G$11,2,FALSE)</f>
        <v>CB1</v>
      </c>
      <c r="K363">
        <f t="shared" si="33"/>
        <v>4</v>
      </c>
      <c r="L363" t="s">
        <v>529</v>
      </c>
      <c r="M363">
        <v>4</v>
      </c>
      <c r="N363" t="s">
        <v>77</v>
      </c>
      <c r="O363" t="s">
        <v>211</v>
      </c>
      <c r="P363" t="s">
        <v>212</v>
      </c>
      <c r="Q363" t="s">
        <v>213</v>
      </c>
      <c r="R363" t="s">
        <v>69</v>
      </c>
      <c r="S363" t="s">
        <v>60</v>
      </c>
      <c r="V363" t="b">
        <v>0</v>
      </c>
      <c r="W363" t="str">
        <f t="shared" si="34"/>
        <v>DO4:03</v>
      </c>
      <c r="X363" t="str">
        <f ca="1">IFERROR(__xludf.DUMMYFUNCTION("VLOOKUP($D4,IMPORTRANGE(""1F5N2lheBqU_ssv2fEg7XSiyl0_Jtf24RQubw3IWp7fc"",""'LC-2 BOM'!C2:AF1000""),X$1,FALSE)"),"S13.2")</f>
        <v>S13.2</v>
      </c>
      <c r="Y363" t="str">
        <f ca="1">IFERROR(__xludf.DUMMYFUNCTION("VLOOKUP($D92,IMPORTRANGE(""1zGeY54V42y3h6ga3LEauokEcjIAfHuNXKCYKLfLWtMI"",""'LC-2 BOM'!C2:AF900""),Y$1,FALSE)"),"#N/A")</f>
        <v>#N/A</v>
      </c>
      <c r="Z363" t="str">
        <f ca="1">IFERROR(__xludf.DUMMYFUNCTION("VLOOKUP($D92,IMPORTRANGE(""1zGeY54V42y3h6ga3LEauokEcjIAfHuNXKCYKLfLWtMI"",""'LC-2 BOM'!C2:AF900""),Y$1,FALSE)"),"#N/A")</f>
        <v>#N/A</v>
      </c>
      <c r="AA363" t="str">
        <f ca="1">IFERROR(__xludf.DUMMYFUNCTION("VLOOKUP($D92,IMPORTRANGE(""1zGeY54V42y3h6ga3LEauokEcjIAfHuNXKCYKLfLWtMI"",""'LC-2 BOM'!C2:AF900""),Y$1,FALSE)"),"#N/A")</f>
        <v>#N/A</v>
      </c>
      <c r="AB363" t="str">
        <f ca="1">IFERROR(__xludf.DUMMYFUNCTION("VLOOKUP($D92,IMPORTRANGE(""1F5N2lheBqU_ssv2fEg7XSiyl0_Jtf24RQubw3IWp7fc"",""'LC-2 BOM'!C2:AF1000""),AB$1,FALSE)"),"#N/A")</f>
        <v>#N/A</v>
      </c>
      <c r="AC363" t="str">
        <f ca="1">IFERROR(__xludf.DUMMYFUNCTION("VLOOKUP($D92,IMPORTRANGE(""1F5N2lheBqU_ssv2fEg7XSiyl0_Jtf24RQubw3IWp7fc"",""'LC-2 BOM'!C2:AF1000""),AB$1,FALSE)"),"#N/A")</f>
        <v>#N/A</v>
      </c>
      <c r="AD363" t="str">
        <f ca="1">IFERROR(__xludf.DUMMYFUNCTION("VLOOKUP($D92,IMPORTRANGE(""1F5N2lheBqU_ssv2fEg7XSiyl0_Jtf24RQubw3IWp7fc"",""'LC-2 BOM'!C2:AF1000""),AB$1,FALSE)"),"#N/A")</f>
        <v>#N/A</v>
      </c>
      <c r="AE363" t="str">
        <f ca="1">IFERROR(__xludf.DUMMYFUNCTION("VLOOKUP($D92,IMPORTRANGE(""1F5N2lheBqU_ssv2fEg7XSiyl0_Jtf24RQubw3IWp7fc"",""'LC-2 BOM'!C2:AF1000""),AB$1,FALSE)"),"#N/A")</f>
        <v>#N/A</v>
      </c>
      <c r="AF363" t="str">
        <f ca="1">IFERROR(__xludf.DUMMYFUNCTION("VLOOKUP($D92,IMPORTRANGE(""1F5N2lheBqU_ssv2fEg7XSiyl0_Jtf24RQubw3IWp7fc"",""'LC-2 BOM'!C2:AF1000""),AB$1,FALSE)"),"#N/A")</f>
        <v>#N/A</v>
      </c>
      <c r="AG363" t="str">
        <f ca="1">IFERROR(__xludf.DUMMYFUNCTION("VLOOKUP($D92,IMPORTRANGE(""1F5N2lheBqU_ssv2fEg7XSiyl0_Jtf24RQubw3IWp7fc"",""'LC-2 BOM'!C2:AF1000""),AB$1,FALSE)"),"#N/A")</f>
        <v>#N/A</v>
      </c>
      <c r="AH363" t="str">
        <f ca="1">IFERROR(__xludf.DUMMYFUNCTION("VLOOKUP($D92,IMPORTRANGE(""1F5N2lheBqU_ssv2fEg7XSiyl0_Jtf24RQubw3IWp7fc"",""'LC-2 BOM'!C2:AF1000""),AB$1,FALSE)"),"#N/A")</f>
        <v>#N/A</v>
      </c>
      <c r="AI363" t="str">
        <f ca="1">IFERROR(__xludf.DUMMYFUNCTION("VLOOKUP($D92,IMPORTRANGE(""1F5N2lheBqU_ssv2fEg7XSiyl0_Jtf24RQubw3IWp7fc"",""'LC-2 BOM'!C2:AF1000""),AB$1,FALSE)"),"#N/A")</f>
        <v>#N/A</v>
      </c>
      <c r="AJ363" t="str">
        <f ca="1">IFERROR(__xludf.DUMMYFUNCTION("VLOOKUP($D92,IMPORTRANGE(""1F5N2lheBqU_ssv2fEg7XSiyl0_Jtf24RQubw3IWp7fc"",""'LC-2 BOM'!C2:AF1000""),AB$1,FALSE)"),"#N/A")</f>
        <v>#N/A</v>
      </c>
      <c r="AK363" t="str">
        <f ca="1">IFERROR(__xludf.DUMMYFUNCTION("VLOOKUP($D92,IMPORTRANGE(""1F5N2lheBqU_ssv2fEg7XSiyl0_Jtf24RQubw3IWp7fc"",""'LC-2 BOM'!C2:AF1000""),AB$1,FALSE)"),"#N/A")</f>
        <v>#N/A</v>
      </c>
      <c r="AL363" t="str">
        <f ca="1">IFERROR(__xludf.DUMMYFUNCTION("VLOOKUP($D92,IMPORTRANGE(""1F5N2lheBqU_ssv2fEg7XSiyl0_Jtf24RQubw3IWp7fc"",""'LC-2 BOM'!C2:AF1000""),AB$1,FALSE)"),"#N/A")</f>
        <v>#N/A</v>
      </c>
      <c r="AM363" t="str">
        <f ca="1">IFERROR(__xludf.DUMMYFUNCTION("VLOOKUP($D92,IMPORTRANGE(""1F5N2lheBqU_ssv2fEg7XSiyl0_Jtf24RQubw3IWp7fc"",""'LC-2 BOM'!C2:AF1000""),AB$1,FALSE)"),"#N/A")</f>
        <v>#N/A</v>
      </c>
      <c r="AN363" t="str">
        <f ca="1">IFERROR(__xludf.DUMMYFUNCTION("VLOOKUP($D92,IMPORTRANGE(""1F5N2lheBqU_ssv2fEg7XSiyl0_Jtf24RQubw3IWp7fc"",""'LC-2 BOM'!C2:AF1000""),AB$1,FALSE)"),"#N/A")</f>
        <v>#N/A</v>
      </c>
      <c r="AO363" t="str">
        <f ca="1">IFERROR(__xludf.DUMMYFUNCTION("VLOOKUP($D92,IMPORTRANGE(""1F5N2lheBqU_ssv2fEg7XSiyl0_Jtf24RQubw3IWp7fc"",""'LC-2 BOM'!C2:AF1000""),AB$1,FALSE)"),"#N/A")</f>
        <v>#N/A</v>
      </c>
      <c r="AP363" t="str">
        <f ca="1">IFERROR(__xludf.DUMMYFUNCTION("VLOOKUP($D92,IMPORTRANGE(""1F5N2lheBqU_ssv2fEg7XSiyl0_Jtf24RQubw3IWp7fc"",""'LC-2 BOM'!C2:AF1000""),AB$1,FALSE)"),"#N/A")</f>
        <v>#N/A</v>
      </c>
      <c r="AQ363" t="str">
        <f ca="1">IFERROR(__xludf.DUMMYFUNCTION("VLOOKUP($D92,IMPORTRANGE(""1F5N2lheBqU_ssv2fEg7XSiyl0_Jtf24RQubw3IWp7fc"",""'LC-2 BOM'!C2:AF1000""),AB$1,FALSE)"),"#N/A")</f>
        <v>#N/A</v>
      </c>
      <c r="AR363" t="str">
        <f ca="1">IFERROR(__xludf.DUMMYFUNCTION("VLOOKUP($D92,IMPORTRANGE(""1F5N2lheBqU_ssv2fEg7XSiyl0_Jtf24RQubw3IWp7fc"",""'LC-2 BOM'!C2:AF1000""),AB$1,FALSE)"),"#N/A")</f>
        <v>#N/A</v>
      </c>
      <c r="AS363" t="str">
        <f ca="1">IFERROR(__xludf.DUMMYFUNCTION("VLOOKUP($D92,IMPORTRANGE(""1F5N2lheBqU_ssv2fEg7XSiyl0_Jtf24RQubw3IWp7fc"",""'LC-2 BOM'!C2:AF1000""),AB$1,FALSE)"),"#N/A")</f>
        <v>#N/A</v>
      </c>
      <c r="AT363" t="str">
        <f ca="1">IFERROR(__xludf.DUMMYFUNCTION("VLOOKUP($D92,IMPORTRANGE(""1F5N2lheBqU_ssv2fEg7XSiyl0_Jtf24RQubw3IWp7fc"",""'LC-2 BOM'!C2:AF1000""),AB$1,FALSE)"),"#N/A")</f>
        <v>#N/A</v>
      </c>
      <c r="AU363" t="str">
        <f ca="1">IFERROR(__xludf.DUMMYFUNCTION("VLOOKUP($D92,IMPORTRANGE(""1F5N2lheBqU_ssv2fEg7XSiyl0_Jtf24RQubw3IWp7fc"",""'LC-2 BOM'!C2:AF1000""),AB$1,FALSE)"),"#N/A")</f>
        <v>#N/A</v>
      </c>
      <c r="AV363" t="str">
        <f ca="1">IFERROR(__xludf.DUMMYFUNCTION("VLOOKUP($D92,IMPORTRANGE(""1F5N2lheBqU_ssv2fEg7XSiyl0_Jtf24RQubw3IWp7fc"",""'LC-2 BOM'!C2:AF1000""),AB$1,FALSE)"),"#N/A")</f>
        <v>#N/A</v>
      </c>
      <c r="AW363" t="str">
        <f ca="1">IFERROR(__xludf.DUMMYFUNCTION("VLOOKUP($D92,IMPORTRANGE(""1F5N2lheBqU_ssv2fEg7XSiyl0_Jtf24RQubw3IWp7fc"",""'LC-2 BOM'!C2:AF1000""),AB$1,FALSE)"),"#N/A")</f>
        <v>#N/A</v>
      </c>
      <c r="AX363" t="str">
        <f ca="1">IFERROR(__xludf.DUMMYFUNCTION("VLOOKUP($D92,IMPORTRANGE(""1F5N2lheBqU_ssv2fEg7XSiyl0_Jtf24RQubw3IWp7fc"",""'LC-2 BOM'!C2:AF1000""),AB$1,FALSE)"),"#N/A")</f>
        <v>#N/A</v>
      </c>
      <c r="AY363" t="str">
        <f ca="1">IFERROR(__xludf.DUMMYFUNCTION("VLOOKUP($D92,IMPORTRANGE(""1F5N2lheBqU_ssv2fEg7XSiyl0_Jtf24RQubw3IWp7fc"",""'LC-2 BOM'!C2:AF1000""),AB$1,FALSE)"),"#N/A")</f>
        <v>#N/A</v>
      </c>
      <c r="AZ363" t="str">
        <f ca="1">IFERROR(__xludf.DUMMYFUNCTION("VLOOKUP($D92,IMPORTRANGE(""1F5N2lheBqU_ssv2fEg7XSiyl0_Jtf24RQubw3IWp7fc"",""'LC-2 BOM'!C2:AF1000""),AB$1,FALSE)"),"#N/A")</f>
        <v>#N/A</v>
      </c>
      <c r="BA363" t="str">
        <f ca="1">IFERROR(__xludf.DUMMYFUNCTION("VLOOKUP($D92,IMPORTRANGE(""1F5N2lheBqU_ssv2fEg7XSiyl0_Jtf24RQubw3IWp7fc"",""'LC-2 BOM'!C2:AF1000""),AB$1,FALSE)"),"#N/A")</f>
        <v>#N/A</v>
      </c>
    </row>
    <row r="364" spans="1:53" ht="13" x14ac:dyDescent="0.15">
      <c r="A364" t="str">
        <f t="shared" si="31"/>
        <v>FARU-MA-SLD-B-618</v>
      </c>
      <c r="B364">
        <v>618</v>
      </c>
      <c r="C364" t="s">
        <v>878</v>
      </c>
      <c r="D364" t="s">
        <v>879</v>
      </c>
      <c r="E364" t="s">
        <v>648</v>
      </c>
      <c r="F364" t="s">
        <v>877</v>
      </c>
      <c r="G364" t="s">
        <v>521</v>
      </c>
      <c r="H364" t="s">
        <v>66</v>
      </c>
      <c r="I364" t="str">
        <f t="shared" si="32"/>
        <v>C1</v>
      </c>
      <c r="J364" t="str">
        <f>VLOOKUP(I364,'[1]REF - Interface Cards'!$F$2:$G$11,2,FALSE)</f>
        <v>CB1</v>
      </c>
      <c r="K364">
        <f t="shared" si="33"/>
        <v>4</v>
      </c>
      <c r="L364" t="s">
        <v>529</v>
      </c>
      <c r="M364">
        <v>5</v>
      </c>
      <c r="N364" t="s">
        <v>82</v>
      </c>
      <c r="O364" t="s">
        <v>211</v>
      </c>
      <c r="P364" t="s">
        <v>212</v>
      </c>
      <c r="Q364" t="s">
        <v>213</v>
      </c>
      <c r="R364" t="s">
        <v>69</v>
      </c>
      <c r="S364" t="s">
        <v>60</v>
      </c>
      <c r="V364" t="b">
        <v>0</v>
      </c>
      <c r="W364" t="str">
        <f t="shared" si="34"/>
        <v>DO4:04</v>
      </c>
      <c r="X364" t="str">
        <f ca="1">IFERROR(__xludf.DUMMYFUNCTION("VLOOKUP($D4,IMPORTRANGE(""1F5N2lheBqU_ssv2fEg7XSiyl0_Jtf24RQubw3IWp7fc"",""'LC-2 BOM'!C2:AF1000""),X$1,FALSE)"),"S13.2")</f>
        <v>S13.2</v>
      </c>
      <c r="Y364" t="str">
        <f ca="1">IFERROR(__xludf.DUMMYFUNCTION("VLOOKUP($D93,IMPORTRANGE(""1zGeY54V42y3h6ga3LEauokEcjIAfHuNXKCYKLfLWtMI"",""'LC-2 BOM'!C2:AF900""),Y$1,FALSE)"),"#N/A")</f>
        <v>#N/A</v>
      </c>
      <c r="Z364" t="str">
        <f ca="1">IFERROR(__xludf.DUMMYFUNCTION("VLOOKUP($D93,IMPORTRANGE(""1zGeY54V42y3h6ga3LEauokEcjIAfHuNXKCYKLfLWtMI"",""'LC-2 BOM'!C2:AF900""),Y$1,FALSE)"),"#N/A")</f>
        <v>#N/A</v>
      </c>
      <c r="AA364" t="str">
        <f ca="1">IFERROR(__xludf.DUMMYFUNCTION("VLOOKUP($D93,IMPORTRANGE(""1zGeY54V42y3h6ga3LEauokEcjIAfHuNXKCYKLfLWtMI"",""'LC-2 BOM'!C2:AF900""),Y$1,FALSE)"),"#N/A")</f>
        <v>#N/A</v>
      </c>
      <c r="AB364" t="str">
        <f ca="1">IFERROR(__xludf.DUMMYFUNCTION("VLOOKUP($D93,IMPORTRANGE(""1F5N2lheBqU_ssv2fEg7XSiyl0_Jtf24RQubw3IWp7fc"",""'LC-2 BOM'!C2:AF1000""),AB$1,FALSE)"),"#N/A")</f>
        <v>#N/A</v>
      </c>
      <c r="AC364" t="str">
        <f ca="1">IFERROR(__xludf.DUMMYFUNCTION("VLOOKUP($D93,IMPORTRANGE(""1F5N2lheBqU_ssv2fEg7XSiyl0_Jtf24RQubw3IWp7fc"",""'LC-2 BOM'!C2:AF1000""),AB$1,FALSE)"),"#N/A")</f>
        <v>#N/A</v>
      </c>
      <c r="AD364" t="str">
        <f ca="1">IFERROR(__xludf.DUMMYFUNCTION("VLOOKUP($D93,IMPORTRANGE(""1F5N2lheBqU_ssv2fEg7XSiyl0_Jtf24RQubw3IWp7fc"",""'LC-2 BOM'!C2:AF1000""),AB$1,FALSE)"),"#N/A")</f>
        <v>#N/A</v>
      </c>
      <c r="AE364" t="str">
        <f ca="1">IFERROR(__xludf.DUMMYFUNCTION("VLOOKUP($D93,IMPORTRANGE(""1F5N2lheBqU_ssv2fEg7XSiyl0_Jtf24RQubw3IWp7fc"",""'LC-2 BOM'!C2:AF1000""),AB$1,FALSE)"),"#N/A")</f>
        <v>#N/A</v>
      </c>
      <c r="AF364" t="str">
        <f ca="1">IFERROR(__xludf.DUMMYFUNCTION("VLOOKUP($D93,IMPORTRANGE(""1F5N2lheBqU_ssv2fEg7XSiyl0_Jtf24RQubw3IWp7fc"",""'LC-2 BOM'!C2:AF1000""),AB$1,FALSE)"),"#N/A")</f>
        <v>#N/A</v>
      </c>
      <c r="AG364" t="str">
        <f ca="1">IFERROR(__xludf.DUMMYFUNCTION("VLOOKUP($D93,IMPORTRANGE(""1F5N2lheBqU_ssv2fEg7XSiyl0_Jtf24RQubw3IWp7fc"",""'LC-2 BOM'!C2:AF1000""),AB$1,FALSE)"),"#N/A")</f>
        <v>#N/A</v>
      </c>
      <c r="AH364" t="str">
        <f ca="1">IFERROR(__xludf.DUMMYFUNCTION("VLOOKUP($D93,IMPORTRANGE(""1F5N2lheBqU_ssv2fEg7XSiyl0_Jtf24RQubw3IWp7fc"",""'LC-2 BOM'!C2:AF1000""),AB$1,FALSE)"),"#N/A")</f>
        <v>#N/A</v>
      </c>
      <c r="AI364" t="str">
        <f ca="1">IFERROR(__xludf.DUMMYFUNCTION("VLOOKUP($D93,IMPORTRANGE(""1F5N2lheBqU_ssv2fEg7XSiyl0_Jtf24RQubw3IWp7fc"",""'LC-2 BOM'!C2:AF1000""),AB$1,FALSE)"),"#N/A")</f>
        <v>#N/A</v>
      </c>
      <c r="AJ364" t="str">
        <f ca="1">IFERROR(__xludf.DUMMYFUNCTION("VLOOKUP($D93,IMPORTRANGE(""1F5N2lheBqU_ssv2fEg7XSiyl0_Jtf24RQubw3IWp7fc"",""'LC-2 BOM'!C2:AF1000""),AB$1,FALSE)"),"#N/A")</f>
        <v>#N/A</v>
      </c>
      <c r="AK364" t="str">
        <f ca="1">IFERROR(__xludf.DUMMYFUNCTION("VLOOKUP($D93,IMPORTRANGE(""1F5N2lheBqU_ssv2fEg7XSiyl0_Jtf24RQubw3IWp7fc"",""'LC-2 BOM'!C2:AF1000""),AB$1,FALSE)"),"#N/A")</f>
        <v>#N/A</v>
      </c>
      <c r="AL364" t="str">
        <f ca="1">IFERROR(__xludf.DUMMYFUNCTION("VLOOKUP($D93,IMPORTRANGE(""1F5N2lheBqU_ssv2fEg7XSiyl0_Jtf24RQubw3IWp7fc"",""'LC-2 BOM'!C2:AF1000""),AB$1,FALSE)"),"#N/A")</f>
        <v>#N/A</v>
      </c>
      <c r="AM364" t="str">
        <f ca="1">IFERROR(__xludf.DUMMYFUNCTION("VLOOKUP($D93,IMPORTRANGE(""1F5N2lheBqU_ssv2fEg7XSiyl0_Jtf24RQubw3IWp7fc"",""'LC-2 BOM'!C2:AF1000""),AB$1,FALSE)"),"#N/A")</f>
        <v>#N/A</v>
      </c>
      <c r="AN364" t="str">
        <f ca="1">IFERROR(__xludf.DUMMYFUNCTION("VLOOKUP($D93,IMPORTRANGE(""1F5N2lheBqU_ssv2fEg7XSiyl0_Jtf24RQubw3IWp7fc"",""'LC-2 BOM'!C2:AF1000""),AB$1,FALSE)"),"#N/A")</f>
        <v>#N/A</v>
      </c>
      <c r="AO364" t="str">
        <f ca="1">IFERROR(__xludf.DUMMYFUNCTION("VLOOKUP($D93,IMPORTRANGE(""1F5N2lheBqU_ssv2fEg7XSiyl0_Jtf24RQubw3IWp7fc"",""'LC-2 BOM'!C2:AF1000""),AB$1,FALSE)"),"#N/A")</f>
        <v>#N/A</v>
      </c>
      <c r="AP364" t="str">
        <f ca="1">IFERROR(__xludf.DUMMYFUNCTION("VLOOKUP($D93,IMPORTRANGE(""1F5N2lheBqU_ssv2fEg7XSiyl0_Jtf24RQubw3IWp7fc"",""'LC-2 BOM'!C2:AF1000""),AB$1,FALSE)"),"#N/A")</f>
        <v>#N/A</v>
      </c>
      <c r="AQ364" t="str">
        <f ca="1">IFERROR(__xludf.DUMMYFUNCTION("VLOOKUP($D93,IMPORTRANGE(""1F5N2lheBqU_ssv2fEg7XSiyl0_Jtf24RQubw3IWp7fc"",""'LC-2 BOM'!C2:AF1000""),AB$1,FALSE)"),"#N/A")</f>
        <v>#N/A</v>
      </c>
      <c r="AR364" t="str">
        <f ca="1">IFERROR(__xludf.DUMMYFUNCTION("VLOOKUP($D93,IMPORTRANGE(""1F5N2lheBqU_ssv2fEg7XSiyl0_Jtf24RQubw3IWp7fc"",""'LC-2 BOM'!C2:AF1000""),AB$1,FALSE)"),"#N/A")</f>
        <v>#N/A</v>
      </c>
      <c r="AS364" t="str">
        <f ca="1">IFERROR(__xludf.DUMMYFUNCTION("VLOOKUP($D93,IMPORTRANGE(""1F5N2lheBqU_ssv2fEg7XSiyl0_Jtf24RQubw3IWp7fc"",""'LC-2 BOM'!C2:AF1000""),AB$1,FALSE)"),"#N/A")</f>
        <v>#N/A</v>
      </c>
      <c r="AT364" t="str">
        <f ca="1">IFERROR(__xludf.DUMMYFUNCTION("VLOOKUP($D93,IMPORTRANGE(""1F5N2lheBqU_ssv2fEg7XSiyl0_Jtf24RQubw3IWp7fc"",""'LC-2 BOM'!C2:AF1000""),AB$1,FALSE)"),"#N/A")</f>
        <v>#N/A</v>
      </c>
      <c r="AU364" t="str">
        <f ca="1">IFERROR(__xludf.DUMMYFUNCTION("VLOOKUP($D93,IMPORTRANGE(""1F5N2lheBqU_ssv2fEg7XSiyl0_Jtf24RQubw3IWp7fc"",""'LC-2 BOM'!C2:AF1000""),AB$1,FALSE)"),"#N/A")</f>
        <v>#N/A</v>
      </c>
      <c r="AV364" t="str">
        <f ca="1">IFERROR(__xludf.DUMMYFUNCTION("VLOOKUP($D93,IMPORTRANGE(""1F5N2lheBqU_ssv2fEg7XSiyl0_Jtf24RQubw3IWp7fc"",""'LC-2 BOM'!C2:AF1000""),AB$1,FALSE)"),"#N/A")</f>
        <v>#N/A</v>
      </c>
      <c r="AW364" t="str">
        <f ca="1">IFERROR(__xludf.DUMMYFUNCTION("VLOOKUP($D93,IMPORTRANGE(""1F5N2lheBqU_ssv2fEg7XSiyl0_Jtf24RQubw3IWp7fc"",""'LC-2 BOM'!C2:AF1000""),AB$1,FALSE)"),"#N/A")</f>
        <v>#N/A</v>
      </c>
      <c r="AX364" t="str">
        <f ca="1">IFERROR(__xludf.DUMMYFUNCTION("VLOOKUP($D93,IMPORTRANGE(""1F5N2lheBqU_ssv2fEg7XSiyl0_Jtf24RQubw3IWp7fc"",""'LC-2 BOM'!C2:AF1000""),AB$1,FALSE)"),"#N/A")</f>
        <v>#N/A</v>
      </c>
      <c r="AY364" t="str">
        <f ca="1">IFERROR(__xludf.DUMMYFUNCTION("VLOOKUP($D93,IMPORTRANGE(""1F5N2lheBqU_ssv2fEg7XSiyl0_Jtf24RQubw3IWp7fc"",""'LC-2 BOM'!C2:AF1000""),AB$1,FALSE)"),"#N/A")</f>
        <v>#N/A</v>
      </c>
      <c r="AZ364" t="str">
        <f ca="1">IFERROR(__xludf.DUMMYFUNCTION("VLOOKUP($D93,IMPORTRANGE(""1F5N2lheBqU_ssv2fEg7XSiyl0_Jtf24RQubw3IWp7fc"",""'LC-2 BOM'!C2:AF1000""),AB$1,FALSE)"),"#N/A")</f>
        <v>#N/A</v>
      </c>
      <c r="BA364" t="str">
        <f ca="1">IFERROR(__xludf.DUMMYFUNCTION("VLOOKUP($D93,IMPORTRANGE(""1F5N2lheBqU_ssv2fEg7XSiyl0_Jtf24RQubw3IWp7fc"",""'LC-2 BOM'!C2:AF1000""),AB$1,FALSE)"),"#N/A")</f>
        <v>#N/A</v>
      </c>
    </row>
    <row r="365" spans="1:53" ht="13" x14ac:dyDescent="0.15">
      <c r="A365" t="str">
        <f t="shared" si="31"/>
        <v>FARU-TL-PXS-PxE-593</v>
      </c>
      <c r="B365">
        <v>593</v>
      </c>
      <c r="C365" t="s">
        <v>868</v>
      </c>
      <c r="D365" t="s">
        <v>880</v>
      </c>
      <c r="E365" t="s">
        <v>648</v>
      </c>
      <c r="F365" t="s">
        <v>881</v>
      </c>
      <c r="G365" t="s">
        <v>416</v>
      </c>
      <c r="H365" t="s">
        <v>53</v>
      </c>
      <c r="I365" t="str">
        <f t="shared" si="32"/>
        <v>N4</v>
      </c>
      <c r="J365" t="str">
        <f>VLOOKUP(I365,'[1]REF - Interface Cards'!$F$2:$G$11,2,FALSE)</f>
        <v>CB5</v>
      </c>
      <c r="K365">
        <f t="shared" si="33"/>
        <v>1</v>
      </c>
      <c r="L365" t="s">
        <v>220</v>
      </c>
      <c r="M365">
        <v>22</v>
      </c>
      <c r="N365">
        <v>18</v>
      </c>
      <c r="O365" t="s">
        <v>212</v>
      </c>
      <c r="P365" t="s">
        <v>212</v>
      </c>
      <c r="Q365" t="s">
        <v>213</v>
      </c>
      <c r="R365" t="s">
        <v>870</v>
      </c>
      <c r="S365" t="s">
        <v>60</v>
      </c>
      <c r="V365" t="b">
        <v>0</v>
      </c>
      <c r="W365" t="str">
        <f t="shared" si="34"/>
        <v>DI4:18</v>
      </c>
      <c r="X365" t="str">
        <f ca="1">IFERROR(__xludf.DUMMYFUNCTION("VLOOKUP($D475,IMPORTRANGE(""1F5N2lheBqU_ssv2fEg7XSiyl0_Jtf24RQubw3IWp7fc"",""'LC-2 BOM'!C2:AF1000""),X$1,FALSE)"),"04C706")</f>
        <v>04C706</v>
      </c>
      <c r="Y365" t="str">
        <f ca="1">IFERROR(__xludf.DUMMYFUNCTION("VLOOKUP($D546,IMPORTRANGE(""1zGeY54V42y3h6ga3LEauokEcjIAfHuNXKCYKLfLWtMI"",""'LC-2 BOM'!C2:AF900""),Y$1,FALSE)"),"#N/A")</f>
        <v>#N/A</v>
      </c>
      <c r="Z365" t="str">
        <f ca="1">IFERROR(__xludf.DUMMYFUNCTION("VLOOKUP($D546,IMPORTRANGE(""1zGeY54V42y3h6ga3LEauokEcjIAfHuNXKCYKLfLWtMI"",""'LC-2 BOM'!C2:AF900""),Y$1,FALSE)"),"#N/A")</f>
        <v>#N/A</v>
      </c>
      <c r="AA365" t="str">
        <f ca="1">IFERROR(__xludf.DUMMYFUNCTION("VLOOKUP($D546,IMPORTRANGE(""1zGeY54V42y3h6ga3LEauokEcjIAfHuNXKCYKLfLWtMI"",""'LC-2 BOM'!C2:AF900""),Y$1,FALSE)"),"#N/A")</f>
        <v>#N/A</v>
      </c>
      <c r="AB365" t="str">
        <f ca="1">IFERROR(__xludf.DUMMYFUNCTION("VLOOKUP($D546,IMPORTRANGE(""1F5N2lheBqU_ssv2fEg7XSiyl0_Jtf24RQubw3IWp7fc"",""'LC-2 BOM'!C2:AF1000""),AB$1,FALSE)"),"#N/A")</f>
        <v>#N/A</v>
      </c>
      <c r="AC365" t="str">
        <f ca="1">IFERROR(__xludf.DUMMYFUNCTION("VLOOKUP($D546,IMPORTRANGE(""1F5N2lheBqU_ssv2fEg7XSiyl0_Jtf24RQubw3IWp7fc"",""'LC-2 BOM'!C2:AF1000""),AB$1,FALSE)"),"#N/A")</f>
        <v>#N/A</v>
      </c>
      <c r="AD365" t="str">
        <f ca="1">IFERROR(__xludf.DUMMYFUNCTION("VLOOKUP($D546,IMPORTRANGE(""1F5N2lheBqU_ssv2fEg7XSiyl0_Jtf24RQubw3IWp7fc"",""'LC-2 BOM'!C2:AF1000""),AB$1,FALSE)"),"#N/A")</f>
        <v>#N/A</v>
      </c>
      <c r="AE365" t="str">
        <f ca="1">IFERROR(__xludf.DUMMYFUNCTION("VLOOKUP($D546,IMPORTRANGE(""1F5N2lheBqU_ssv2fEg7XSiyl0_Jtf24RQubw3IWp7fc"",""'LC-2 BOM'!C2:AF1000""),AB$1,FALSE)"),"#N/A")</f>
        <v>#N/A</v>
      </c>
      <c r="AF365" t="str">
        <f ca="1">IFERROR(__xludf.DUMMYFUNCTION("VLOOKUP($D546,IMPORTRANGE(""1F5N2lheBqU_ssv2fEg7XSiyl0_Jtf24RQubw3IWp7fc"",""'LC-2 BOM'!C2:AF1000""),AB$1,FALSE)"),"#N/A")</f>
        <v>#N/A</v>
      </c>
      <c r="AG365" t="str">
        <f ca="1">IFERROR(__xludf.DUMMYFUNCTION("VLOOKUP($D546,IMPORTRANGE(""1F5N2lheBqU_ssv2fEg7XSiyl0_Jtf24RQubw3IWp7fc"",""'LC-2 BOM'!C2:AF1000""),AB$1,FALSE)"),"#N/A")</f>
        <v>#N/A</v>
      </c>
      <c r="AH365" t="str">
        <f ca="1">IFERROR(__xludf.DUMMYFUNCTION("VLOOKUP($D546,IMPORTRANGE(""1F5N2lheBqU_ssv2fEg7XSiyl0_Jtf24RQubw3IWp7fc"",""'LC-2 BOM'!C2:AF1000""),AB$1,FALSE)"),"#N/A")</f>
        <v>#N/A</v>
      </c>
      <c r="AI365" t="str">
        <f ca="1">IFERROR(__xludf.DUMMYFUNCTION("VLOOKUP($D546,IMPORTRANGE(""1F5N2lheBqU_ssv2fEg7XSiyl0_Jtf24RQubw3IWp7fc"",""'LC-2 BOM'!C2:AF1000""),AB$1,FALSE)"),"#N/A")</f>
        <v>#N/A</v>
      </c>
      <c r="AJ365" t="str">
        <f ca="1">IFERROR(__xludf.DUMMYFUNCTION("VLOOKUP($D546,IMPORTRANGE(""1F5N2lheBqU_ssv2fEg7XSiyl0_Jtf24RQubw3IWp7fc"",""'LC-2 BOM'!C2:AF1000""),AB$1,FALSE)"),"#N/A")</f>
        <v>#N/A</v>
      </c>
      <c r="AK365" t="str">
        <f ca="1">IFERROR(__xludf.DUMMYFUNCTION("VLOOKUP($D546,IMPORTRANGE(""1F5N2lheBqU_ssv2fEg7XSiyl0_Jtf24RQubw3IWp7fc"",""'LC-2 BOM'!C2:AF1000""),AB$1,FALSE)"),"#N/A")</f>
        <v>#N/A</v>
      </c>
      <c r="AL365" t="str">
        <f ca="1">IFERROR(__xludf.DUMMYFUNCTION("VLOOKUP($D546,IMPORTRANGE(""1F5N2lheBqU_ssv2fEg7XSiyl0_Jtf24RQubw3IWp7fc"",""'LC-2 BOM'!C2:AF1000""),AB$1,FALSE)"),"#N/A")</f>
        <v>#N/A</v>
      </c>
      <c r="AM365" t="str">
        <f ca="1">IFERROR(__xludf.DUMMYFUNCTION("VLOOKUP($D546,IMPORTRANGE(""1F5N2lheBqU_ssv2fEg7XSiyl0_Jtf24RQubw3IWp7fc"",""'LC-2 BOM'!C2:AF1000""),AB$1,FALSE)"),"#N/A")</f>
        <v>#N/A</v>
      </c>
      <c r="AN365" t="str">
        <f ca="1">IFERROR(__xludf.DUMMYFUNCTION("VLOOKUP($D546,IMPORTRANGE(""1F5N2lheBqU_ssv2fEg7XSiyl0_Jtf24RQubw3IWp7fc"",""'LC-2 BOM'!C2:AF1000""),AB$1,FALSE)"),"#N/A")</f>
        <v>#N/A</v>
      </c>
      <c r="AO365" t="str">
        <f ca="1">IFERROR(__xludf.DUMMYFUNCTION("VLOOKUP($D546,IMPORTRANGE(""1F5N2lheBqU_ssv2fEg7XSiyl0_Jtf24RQubw3IWp7fc"",""'LC-2 BOM'!C2:AF1000""),AB$1,FALSE)"),"#N/A")</f>
        <v>#N/A</v>
      </c>
      <c r="AP365" t="str">
        <f ca="1">IFERROR(__xludf.DUMMYFUNCTION("VLOOKUP($D546,IMPORTRANGE(""1F5N2lheBqU_ssv2fEg7XSiyl0_Jtf24RQubw3IWp7fc"",""'LC-2 BOM'!C2:AF1000""),AB$1,FALSE)"),"#N/A")</f>
        <v>#N/A</v>
      </c>
      <c r="AQ365" t="str">
        <f ca="1">IFERROR(__xludf.DUMMYFUNCTION("VLOOKUP($D546,IMPORTRANGE(""1F5N2lheBqU_ssv2fEg7XSiyl0_Jtf24RQubw3IWp7fc"",""'LC-2 BOM'!C2:AF1000""),AB$1,FALSE)"),"#N/A")</f>
        <v>#N/A</v>
      </c>
      <c r="AR365" t="str">
        <f ca="1">IFERROR(__xludf.DUMMYFUNCTION("VLOOKUP($D546,IMPORTRANGE(""1F5N2lheBqU_ssv2fEg7XSiyl0_Jtf24RQubw3IWp7fc"",""'LC-2 BOM'!C2:AF1000""),AB$1,FALSE)"),"#N/A")</f>
        <v>#N/A</v>
      </c>
      <c r="AS365" t="str">
        <f ca="1">IFERROR(__xludf.DUMMYFUNCTION("VLOOKUP($D546,IMPORTRANGE(""1F5N2lheBqU_ssv2fEg7XSiyl0_Jtf24RQubw3IWp7fc"",""'LC-2 BOM'!C2:AF1000""),AB$1,FALSE)"),"#N/A")</f>
        <v>#N/A</v>
      </c>
      <c r="AT365" t="str">
        <f ca="1">IFERROR(__xludf.DUMMYFUNCTION("VLOOKUP($D546,IMPORTRANGE(""1F5N2lheBqU_ssv2fEg7XSiyl0_Jtf24RQubw3IWp7fc"",""'LC-2 BOM'!C2:AF1000""),AB$1,FALSE)"),"#N/A")</f>
        <v>#N/A</v>
      </c>
      <c r="AU365" t="str">
        <f ca="1">IFERROR(__xludf.DUMMYFUNCTION("VLOOKUP($D546,IMPORTRANGE(""1F5N2lheBqU_ssv2fEg7XSiyl0_Jtf24RQubw3IWp7fc"",""'LC-2 BOM'!C2:AF1000""),AB$1,FALSE)"),"#N/A")</f>
        <v>#N/A</v>
      </c>
      <c r="AV365" t="str">
        <f ca="1">IFERROR(__xludf.DUMMYFUNCTION("VLOOKUP($D546,IMPORTRANGE(""1F5N2lheBqU_ssv2fEg7XSiyl0_Jtf24RQubw3IWp7fc"",""'LC-2 BOM'!C2:AF1000""),AB$1,FALSE)"),"#N/A")</f>
        <v>#N/A</v>
      </c>
      <c r="AW365" t="str">
        <f ca="1">IFERROR(__xludf.DUMMYFUNCTION("VLOOKUP($D546,IMPORTRANGE(""1F5N2lheBqU_ssv2fEg7XSiyl0_Jtf24RQubw3IWp7fc"",""'LC-2 BOM'!C2:AF1000""),AB$1,FALSE)"),"#N/A")</f>
        <v>#N/A</v>
      </c>
      <c r="AX365" t="str">
        <f ca="1">IFERROR(__xludf.DUMMYFUNCTION("VLOOKUP($D546,IMPORTRANGE(""1F5N2lheBqU_ssv2fEg7XSiyl0_Jtf24RQubw3IWp7fc"",""'LC-2 BOM'!C2:AF1000""),AB$1,FALSE)"),"#N/A")</f>
        <v>#N/A</v>
      </c>
      <c r="AY365" t="str">
        <f ca="1">IFERROR(__xludf.DUMMYFUNCTION("VLOOKUP($D546,IMPORTRANGE(""1F5N2lheBqU_ssv2fEg7XSiyl0_Jtf24RQubw3IWp7fc"",""'LC-2 BOM'!C2:AF1000""),AB$1,FALSE)"),"#N/A")</f>
        <v>#N/A</v>
      </c>
      <c r="AZ365" t="str">
        <f ca="1">IFERROR(__xludf.DUMMYFUNCTION("VLOOKUP($D546,IMPORTRANGE(""1F5N2lheBqU_ssv2fEg7XSiyl0_Jtf24RQubw3IWp7fc"",""'LC-2 BOM'!C2:AF1000""),AB$1,FALSE)"),"#N/A")</f>
        <v>#N/A</v>
      </c>
      <c r="BA365" t="str">
        <f ca="1">IFERROR(__xludf.DUMMYFUNCTION("VLOOKUP($D546,IMPORTRANGE(""1F5N2lheBqU_ssv2fEg7XSiyl0_Jtf24RQubw3IWp7fc"",""'LC-2 BOM'!C2:AF1000""),AB$1,FALSE)"),"#N/A")</f>
        <v>#N/A</v>
      </c>
    </row>
    <row r="366" spans="1:53" ht="13" x14ac:dyDescent="0.15">
      <c r="A366" t="str">
        <f t="shared" si="31"/>
        <v>FARU-TL-PXS-PxR-594</v>
      </c>
      <c r="B366">
        <v>594</v>
      </c>
      <c r="C366" t="s">
        <v>868</v>
      </c>
      <c r="D366" t="s">
        <v>882</v>
      </c>
      <c r="E366" t="s">
        <v>648</v>
      </c>
      <c r="F366" t="s">
        <v>881</v>
      </c>
      <c r="G366" t="s">
        <v>416</v>
      </c>
      <c r="H366" t="s">
        <v>53</v>
      </c>
      <c r="I366" t="str">
        <f t="shared" si="32"/>
        <v>N4</v>
      </c>
      <c r="J366" t="str">
        <f>VLOOKUP(I366,'[1]REF - Interface Cards'!$F$2:$G$11,2,FALSE)</f>
        <v>CB5</v>
      </c>
      <c r="K366">
        <f t="shared" si="33"/>
        <v>1</v>
      </c>
      <c r="L366" t="s">
        <v>220</v>
      </c>
      <c r="M366">
        <v>23</v>
      </c>
      <c r="N366">
        <v>19</v>
      </c>
      <c r="O366" t="s">
        <v>212</v>
      </c>
      <c r="P366" t="s">
        <v>212</v>
      </c>
      <c r="Q366" t="s">
        <v>213</v>
      </c>
      <c r="R366" t="s">
        <v>872</v>
      </c>
      <c r="S366" t="s">
        <v>60</v>
      </c>
      <c r="V366" t="b">
        <v>0</v>
      </c>
      <c r="W366" t="str">
        <f t="shared" si="34"/>
        <v>DI4:19</v>
      </c>
      <c r="X366" t="str">
        <f ca="1">IFERROR(__xludf.DUMMYFUNCTION("VLOOKUP($D475,IMPORTRANGE(""1F5N2lheBqU_ssv2fEg7XSiyl0_Jtf24RQubw3IWp7fc"",""'LC-2 BOM'!C2:AF1000""),X$1,FALSE)"),"04C706")</f>
        <v>04C706</v>
      </c>
      <c r="Y366" t="str">
        <f ca="1">IFERROR(__xludf.DUMMYFUNCTION("VLOOKUP($D547,IMPORTRANGE(""1F5N2lheBqU_ssv2fEg7XSiyl0_Jtf24RQubw3IWp7fc"",""'LC-2 BOM'!C2:AF900""),Y$1,FALSE)"),"#N/A")</f>
        <v>#N/A</v>
      </c>
      <c r="Z366" t="str">
        <f ca="1">IFERROR(__xludf.DUMMYFUNCTION("VLOOKUP($D547,IMPORTRANGE(""1F5N2lheBqU_ssv2fEg7XSiyl0_Jtf24RQubw3IWp7fc"",""'LC-2 BOM'!C2:AF900""),Y$1,FALSE)"),"#N/A")</f>
        <v>#N/A</v>
      </c>
      <c r="AA366" t="str">
        <f ca="1">IFERROR(__xludf.DUMMYFUNCTION("VLOOKUP($D547,IMPORTRANGE(""1F5N2lheBqU_ssv2fEg7XSiyl0_Jtf24RQubw3IWp7fc"",""'LC-2 BOM'!C2:AF900""),Y$1,FALSE)"),"#N/A")</f>
        <v>#N/A</v>
      </c>
      <c r="AB366" t="str">
        <f ca="1">IFERROR(__xludf.DUMMYFUNCTION("VLOOKUP($D547,IMPORTRANGE(""1F5N2lheBqU_ssv2fEg7XSiyl0_Jtf24RQubw3IWp7fc"",""'LC-2 BOM'!C2:AF1000""),AB$1,FALSE)"),"#N/A")</f>
        <v>#N/A</v>
      </c>
      <c r="AC366" t="str">
        <f ca="1">IFERROR(__xludf.DUMMYFUNCTION("VLOOKUP($D547,IMPORTRANGE(""1F5N2lheBqU_ssv2fEg7XSiyl0_Jtf24RQubw3IWp7fc"",""'LC-2 BOM'!C2:AF1000""),AB$1,FALSE)"),"#N/A")</f>
        <v>#N/A</v>
      </c>
      <c r="AD366" t="str">
        <f ca="1">IFERROR(__xludf.DUMMYFUNCTION("VLOOKUP($D547,IMPORTRANGE(""1F5N2lheBqU_ssv2fEg7XSiyl0_Jtf24RQubw3IWp7fc"",""'LC-2 BOM'!C2:AF1000""),AB$1,FALSE)"),"#N/A")</f>
        <v>#N/A</v>
      </c>
      <c r="AE366" t="str">
        <f ca="1">IFERROR(__xludf.DUMMYFUNCTION("VLOOKUP($D547,IMPORTRANGE(""1F5N2lheBqU_ssv2fEg7XSiyl0_Jtf24RQubw3IWp7fc"",""'LC-2 BOM'!C2:AF1000""),AB$1,FALSE)"),"#N/A")</f>
        <v>#N/A</v>
      </c>
      <c r="AF366" t="str">
        <f ca="1">IFERROR(__xludf.DUMMYFUNCTION("VLOOKUP($D547,IMPORTRANGE(""1F5N2lheBqU_ssv2fEg7XSiyl0_Jtf24RQubw3IWp7fc"",""'LC-2 BOM'!C2:AF1000""),AB$1,FALSE)"),"#N/A")</f>
        <v>#N/A</v>
      </c>
      <c r="AG366" t="str">
        <f ca="1">IFERROR(__xludf.DUMMYFUNCTION("VLOOKUP($D547,IMPORTRANGE(""1F5N2lheBqU_ssv2fEg7XSiyl0_Jtf24RQubw3IWp7fc"",""'LC-2 BOM'!C2:AF1000""),AB$1,FALSE)"),"#N/A")</f>
        <v>#N/A</v>
      </c>
      <c r="AH366" t="str">
        <f ca="1">IFERROR(__xludf.DUMMYFUNCTION("VLOOKUP($D547,IMPORTRANGE(""1F5N2lheBqU_ssv2fEg7XSiyl0_Jtf24RQubw3IWp7fc"",""'LC-2 BOM'!C2:AF1000""),AB$1,FALSE)"),"#N/A")</f>
        <v>#N/A</v>
      </c>
      <c r="AI366" t="str">
        <f ca="1">IFERROR(__xludf.DUMMYFUNCTION("VLOOKUP($D547,IMPORTRANGE(""1F5N2lheBqU_ssv2fEg7XSiyl0_Jtf24RQubw3IWp7fc"",""'LC-2 BOM'!C2:AF1000""),AB$1,FALSE)"),"#N/A")</f>
        <v>#N/A</v>
      </c>
      <c r="AJ366" t="str">
        <f ca="1">IFERROR(__xludf.DUMMYFUNCTION("VLOOKUP($D547,IMPORTRANGE(""1F5N2lheBqU_ssv2fEg7XSiyl0_Jtf24RQubw3IWp7fc"",""'LC-2 BOM'!C2:AF1000""),AB$1,FALSE)"),"#N/A")</f>
        <v>#N/A</v>
      </c>
      <c r="AK366" t="str">
        <f ca="1">IFERROR(__xludf.DUMMYFUNCTION("VLOOKUP($D547,IMPORTRANGE(""1F5N2lheBqU_ssv2fEg7XSiyl0_Jtf24RQubw3IWp7fc"",""'LC-2 BOM'!C2:AF1000""),AB$1,FALSE)"),"#N/A")</f>
        <v>#N/A</v>
      </c>
      <c r="AL366" t="str">
        <f ca="1">IFERROR(__xludf.DUMMYFUNCTION("VLOOKUP($D547,IMPORTRANGE(""1F5N2lheBqU_ssv2fEg7XSiyl0_Jtf24RQubw3IWp7fc"",""'LC-2 BOM'!C2:AF1000""),AB$1,FALSE)"),"#N/A")</f>
        <v>#N/A</v>
      </c>
      <c r="AM366" t="str">
        <f ca="1">IFERROR(__xludf.DUMMYFUNCTION("VLOOKUP($D547,IMPORTRANGE(""1F5N2lheBqU_ssv2fEg7XSiyl0_Jtf24RQubw3IWp7fc"",""'LC-2 BOM'!C2:AF1000""),AB$1,FALSE)"),"#N/A")</f>
        <v>#N/A</v>
      </c>
      <c r="AN366" t="str">
        <f ca="1">IFERROR(__xludf.DUMMYFUNCTION("VLOOKUP($D547,IMPORTRANGE(""1F5N2lheBqU_ssv2fEg7XSiyl0_Jtf24RQubw3IWp7fc"",""'LC-2 BOM'!C2:AF1000""),AB$1,FALSE)"),"#N/A")</f>
        <v>#N/A</v>
      </c>
      <c r="AO366" t="str">
        <f ca="1">IFERROR(__xludf.DUMMYFUNCTION("VLOOKUP($D547,IMPORTRANGE(""1F5N2lheBqU_ssv2fEg7XSiyl0_Jtf24RQubw3IWp7fc"",""'LC-2 BOM'!C2:AF1000""),AB$1,FALSE)"),"#N/A")</f>
        <v>#N/A</v>
      </c>
      <c r="AP366" t="str">
        <f ca="1">IFERROR(__xludf.DUMMYFUNCTION("VLOOKUP($D547,IMPORTRANGE(""1F5N2lheBqU_ssv2fEg7XSiyl0_Jtf24RQubw3IWp7fc"",""'LC-2 BOM'!C2:AF1000""),AB$1,FALSE)"),"#N/A")</f>
        <v>#N/A</v>
      </c>
      <c r="AQ366" t="str">
        <f ca="1">IFERROR(__xludf.DUMMYFUNCTION("VLOOKUP($D547,IMPORTRANGE(""1F5N2lheBqU_ssv2fEg7XSiyl0_Jtf24RQubw3IWp7fc"",""'LC-2 BOM'!C2:AF1000""),AB$1,FALSE)"),"#N/A")</f>
        <v>#N/A</v>
      </c>
      <c r="AR366" t="str">
        <f ca="1">IFERROR(__xludf.DUMMYFUNCTION("VLOOKUP($D547,IMPORTRANGE(""1F5N2lheBqU_ssv2fEg7XSiyl0_Jtf24RQubw3IWp7fc"",""'LC-2 BOM'!C2:AF1000""),AB$1,FALSE)"),"#N/A")</f>
        <v>#N/A</v>
      </c>
      <c r="AS366" t="str">
        <f ca="1">IFERROR(__xludf.DUMMYFUNCTION("VLOOKUP($D547,IMPORTRANGE(""1F5N2lheBqU_ssv2fEg7XSiyl0_Jtf24RQubw3IWp7fc"",""'LC-2 BOM'!C2:AF1000""),AB$1,FALSE)"),"#N/A")</f>
        <v>#N/A</v>
      </c>
      <c r="AT366" t="str">
        <f ca="1">IFERROR(__xludf.DUMMYFUNCTION("VLOOKUP($D547,IMPORTRANGE(""1F5N2lheBqU_ssv2fEg7XSiyl0_Jtf24RQubw3IWp7fc"",""'LC-2 BOM'!C2:AF1000""),AB$1,FALSE)"),"#N/A")</f>
        <v>#N/A</v>
      </c>
      <c r="AU366" t="str">
        <f ca="1">IFERROR(__xludf.DUMMYFUNCTION("VLOOKUP($D547,IMPORTRANGE(""1F5N2lheBqU_ssv2fEg7XSiyl0_Jtf24RQubw3IWp7fc"",""'LC-2 BOM'!C2:AF1000""),AB$1,FALSE)"),"#N/A")</f>
        <v>#N/A</v>
      </c>
      <c r="AV366" t="str">
        <f ca="1">IFERROR(__xludf.DUMMYFUNCTION("VLOOKUP($D547,IMPORTRANGE(""1F5N2lheBqU_ssv2fEg7XSiyl0_Jtf24RQubw3IWp7fc"",""'LC-2 BOM'!C2:AF1000""),AB$1,FALSE)"),"#N/A")</f>
        <v>#N/A</v>
      </c>
      <c r="AW366" t="str">
        <f ca="1">IFERROR(__xludf.DUMMYFUNCTION("VLOOKUP($D547,IMPORTRANGE(""1F5N2lheBqU_ssv2fEg7XSiyl0_Jtf24RQubw3IWp7fc"",""'LC-2 BOM'!C2:AF1000""),AB$1,FALSE)"),"#N/A")</f>
        <v>#N/A</v>
      </c>
      <c r="AX366" t="str">
        <f ca="1">IFERROR(__xludf.DUMMYFUNCTION("VLOOKUP($D547,IMPORTRANGE(""1F5N2lheBqU_ssv2fEg7XSiyl0_Jtf24RQubw3IWp7fc"",""'LC-2 BOM'!C2:AF1000""),AB$1,FALSE)"),"#N/A")</f>
        <v>#N/A</v>
      </c>
      <c r="AY366" t="str">
        <f ca="1">IFERROR(__xludf.DUMMYFUNCTION("VLOOKUP($D547,IMPORTRANGE(""1F5N2lheBqU_ssv2fEg7XSiyl0_Jtf24RQubw3IWp7fc"",""'LC-2 BOM'!C2:AF1000""),AB$1,FALSE)"),"#N/A")</f>
        <v>#N/A</v>
      </c>
      <c r="AZ366" t="str">
        <f ca="1">IFERROR(__xludf.DUMMYFUNCTION("VLOOKUP($D547,IMPORTRANGE(""1F5N2lheBqU_ssv2fEg7XSiyl0_Jtf24RQubw3IWp7fc"",""'LC-2 BOM'!C2:AF1000""),AB$1,FALSE)"),"#N/A")</f>
        <v>#N/A</v>
      </c>
      <c r="BA366" t="str">
        <f ca="1">IFERROR(__xludf.DUMMYFUNCTION("VLOOKUP($D547,IMPORTRANGE(""1F5N2lheBqU_ssv2fEg7XSiyl0_Jtf24RQubw3IWp7fc"",""'LC-2 BOM'!C2:AF1000""),AB$1,FALSE)"),"#N/A")</f>
        <v>#N/A</v>
      </c>
    </row>
    <row r="367" spans="1:53" ht="13" x14ac:dyDescent="0.15">
      <c r="A367" t="str">
        <f t="shared" si="31"/>
        <v>FARU-TL-SLD-B-588</v>
      </c>
      <c r="B367">
        <v>588</v>
      </c>
      <c r="C367" t="s">
        <v>883</v>
      </c>
      <c r="D367" t="s">
        <v>884</v>
      </c>
      <c r="E367" t="s">
        <v>648</v>
      </c>
      <c r="F367" t="s">
        <v>881</v>
      </c>
      <c r="G367" t="s">
        <v>521</v>
      </c>
      <c r="H367" t="s">
        <v>66</v>
      </c>
      <c r="I367" t="str">
        <f t="shared" si="32"/>
        <v>C1</v>
      </c>
      <c r="J367" t="str">
        <f>VLOOKUP(I367,'[1]REF - Interface Cards'!$F$2:$G$11,2,FALSE)</f>
        <v>CB1</v>
      </c>
      <c r="K367">
        <f t="shared" si="33"/>
        <v>4</v>
      </c>
      <c r="L367" t="s">
        <v>529</v>
      </c>
      <c r="M367">
        <v>1</v>
      </c>
      <c r="N367" t="s">
        <v>55</v>
      </c>
      <c r="O367" t="s">
        <v>211</v>
      </c>
      <c r="P367" t="s">
        <v>212</v>
      </c>
      <c r="Q367" t="s">
        <v>213</v>
      </c>
      <c r="R367" t="s">
        <v>69</v>
      </c>
      <c r="S367" t="s">
        <v>60</v>
      </c>
      <c r="V367" t="b">
        <v>0</v>
      </c>
      <c r="W367" t="str">
        <f t="shared" si="34"/>
        <v>DO4:00</v>
      </c>
      <c r="X367" t="str">
        <f ca="1">IFERROR(__xludf.DUMMYFUNCTION("VLOOKUP($D4,IMPORTRANGE(""1F5N2lheBqU_ssv2fEg7XSiyl0_Jtf24RQubw3IWp7fc"",""'LC-2 BOM'!C2:AF1000""),X$1,FALSE)"),"S13.2")</f>
        <v>S13.2</v>
      </c>
      <c r="Y367" t="str">
        <f ca="1">IFERROR(__xludf.DUMMYFUNCTION("VLOOKUP($D89,IMPORTRANGE(""1F5N2lheBqU_ssv2fEg7XSiyl0_Jtf24RQubw3IWp7fc"",""'LC-2 BOM'!C2:AF900""),Y$1,FALSE)"),"#N/A")</f>
        <v>#N/A</v>
      </c>
      <c r="Z367" t="str">
        <f ca="1">IFERROR(__xludf.DUMMYFUNCTION("VLOOKUP($D89,IMPORTRANGE(""1F5N2lheBqU_ssv2fEg7XSiyl0_Jtf24RQubw3IWp7fc"",""'LC-2 BOM'!C2:AF900""),Y$1,FALSE)"),"#N/A")</f>
        <v>#N/A</v>
      </c>
      <c r="AA367" t="str">
        <f ca="1">IFERROR(__xludf.DUMMYFUNCTION("VLOOKUP($D89,IMPORTRANGE(""1F5N2lheBqU_ssv2fEg7XSiyl0_Jtf24RQubw3IWp7fc"",""'LC-2 BOM'!C2:AF900""),Y$1,FALSE)"),"#N/A")</f>
        <v>#N/A</v>
      </c>
      <c r="AB367" t="str">
        <f ca="1">IFERROR(__xludf.DUMMYFUNCTION("VLOOKUP($D89,IMPORTRANGE(""1F5N2lheBqU_ssv2fEg7XSiyl0_Jtf24RQubw3IWp7fc"",""'LC-2 BOM'!C2:AF1000""),AB$1,FALSE)"),"#N/A")</f>
        <v>#N/A</v>
      </c>
      <c r="AC367" t="str">
        <f ca="1">IFERROR(__xludf.DUMMYFUNCTION("VLOOKUP($D89,IMPORTRANGE(""1F5N2lheBqU_ssv2fEg7XSiyl0_Jtf24RQubw3IWp7fc"",""'LC-2 BOM'!C2:AF1000""),AB$1,FALSE)"),"#N/A")</f>
        <v>#N/A</v>
      </c>
      <c r="AD367" t="str">
        <f ca="1">IFERROR(__xludf.DUMMYFUNCTION("VLOOKUP($D89,IMPORTRANGE(""1F5N2lheBqU_ssv2fEg7XSiyl0_Jtf24RQubw3IWp7fc"",""'LC-2 BOM'!C2:AF1000""),AB$1,FALSE)"),"#N/A")</f>
        <v>#N/A</v>
      </c>
      <c r="AE367" t="str">
        <f ca="1">IFERROR(__xludf.DUMMYFUNCTION("VLOOKUP($D89,IMPORTRANGE(""1F5N2lheBqU_ssv2fEg7XSiyl0_Jtf24RQubw3IWp7fc"",""'LC-2 BOM'!C2:AF1000""),AB$1,FALSE)"),"#N/A")</f>
        <v>#N/A</v>
      </c>
      <c r="AF367" t="str">
        <f ca="1">IFERROR(__xludf.DUMMYFUNCTION("VLOOKUP($D89,IMPORTRANGE(""1F5N2lheBqU_ssv2fEg7XSiyl0_Jtf24RQubw3IWp7fc"",""'LC-2 BOM'!C2:AF1000""),AB$1,FALSE)"),"#N/A")</f>
        <v>#N/A</v>
      </c>
      <c r="AG367" t="str">
        <f ca="1">IFERROR(__xludf.DUMMYFUNCTION("VLOOKUP($D89,IMPORTRANGE(""1F5N2lheBqU_ssv2fEg7XSiyl0_Jtf24RQubw3IWp7fc"",""'LC-2 BOM'!C2:AF1000""),AB$1,FALSE)"),"#N/A")</f>
        <v>#N/A</v>
      </c>
      <c r="AH367" t="str">
        <f ca="1">IFERROR(__xludf.DUMMYFUNCTION("VLOOKUP($D89,IMPORTRANGE(""1F5N2lheBqU_ssv2fEg7XSiyl0_Jtf24RQubw3IWp7fc"",""'LC-2 BOM'!C2:AF1000""),AB$1,FALSE)"),"#N/A")</f>
        <v>#N/A</v>
      </c>
      <c r="AI367" t="str">
        <f ca="1">IFERROR(__xludf.DUMMYFUNCTION("VLOOKUP($D89,IMPORTRANGE(""1F5N2lheBqU_ssv2fEg7XSiyl0_Jtf24RQubw3IWp7fc"",""'LC-2 BOM'!C2:AF1000""),AB$1,FALSE)"),"#N/A")</f>
        <v>#N/A</v>
      </c>
      <c r="AJ367" t="str">
        <f ca="1">IFERROR(__xludf.DUMMYFUNCTION("VLOOKUP($D89,IMPORTRANGE(""1F5N2lheBqU_ssv2fEg7XSiyl0_Jtf24RQubw3IWp7fc"",""'LC-2 BOM'!C2:AF1000""),AB$1,FALSE)"),"#N/A")</f>
        <v>#N/A</v>
      </c>
      <c r="AK367" t="str">
        <f ca="1">IFERROR(__xludf.DUMMYFUNCTION("VLOOKUP($D89,IMPORTRANGE(""1F5N2lheBqU_ssv2fEg7XSiyl0_Jtf24RQubw3IWp7fc"",""'LC-2 BOM'!C2:AF1000""),AB$1,FALSE)"),"#N/A")</f>
        <v>#N/A</v>
      </c>
      <c r="AL367" t="str">
        <f ca="1">IFERROR(__xludf.DUMMYFUNCTION("VLOOKUP($D89,IMPORTRANGE(""1F5N2lheBqU_ssv2fEg7XSiyl0_Jtf24RQubw3IWp7fc"",""'LC-2 BOM'!C2:AF1000""),AB$1,FALSE)"),"#N/A")</f>
        <v>#N/A</v>
      </c>
      <c r="AM367" t="str">
        <f ca="1">IFERROR(__xludf.DUMMYFUNCTION("VLOOKUP($D89,IMPORTRANGE(""1F5N2lheBqU_ssv2fEg7XSiyl0_Jtf24RQubw3IWp7fc"",""'LC-2 BOM'!C2:AF1000""),AB$1,FALSE)"),"#N/A")</f>
        <v>#N/A</v>
      </c>
      <c r="AN367" t="str">
        <f ca="1">IFERROR(__xludf.DUMMYFUNCTION("VLOOKUP($D89,IMPORTRANGE(""1F5N2lheBqU_ssv2fEg7XSiyl0_Jtf24RQubw3IWp7fc"",""'LC-2 BOM'!C2:AF1000""),AB$1,FALSE)"),"#N/A")</f>
        <v>#N/A</v>
      </c>
      <c r="AO367" t="str">
        <f ca="1">IFERROR(__xludf.DUMMYFUNCTION("VLOOKUP($D89,IMPORTRANGE(""1F5N2lheBqU_ssv2fEg7XSiyl0_Jtf24RQubw3IWp7fc"",""'LC-2 BOM'!C2:AF1000""),AB$1,FALSE)"),"#N/A")</f>
        <v>#N/A</v>
      </c>
      <c r="AP367" t="str">
        <f ca="1">IFERROR(__xludf.DUMMYFUNCTION("VLOOKUP($D89,IMPORTRANGE(""1F5N2lheBqU_ssv2fEg7XSiyl0_Jtf24RQubw3IWp7fc"",""'LC-2 BOM'!C2:AF1000""),AB$1,FALSE)"),"#N/A")</f>
        <v>#N/A</v>
      </c>
      <c r="AQ367" t="str">
        <f ca="1">IFERROR(__xludf.DUMMYFUNCTION("VLOOKUP($D89,IMPORTRANGE(""1F5N2lheBqU_ssv2fEg7XSiyl0_Jtf24RQubw3IWp7fc"",""'LC-2 BOM'!C2:AF1000""),AB$1,FALSE)"),"#N/A")</f>
        <v>#N/A</v>
      </c>
      <c r="AR367" t="str">
        <f ca="1">IFERROR(__xludf.DUMMYFUNCTION("VLOOKUP($D89,IMPORTRANGE(""1F5N2lheBqU_ssv2fEg7XSiyl0_Jtf24RQubw3IWp7fc"",""'LC-2 BOM'!C2:AF1000""),AB$1,FALSE)"),"#N/A")</f>
        <v>#N/A</v>
      </c>
      <c r="AS367" t="str">
        <f ca="1">IFERROR(__xludf.DUMMYFUNCTION("VLOOKUP($D89,IMPORTRANGE(""1F5N2lheBqU_ssv2fEg7XSiyl0_Jtf24RQubw3IWp7fc"",""'LC-2 BOM'!C2:AF1000""),AB$1,FALSE)"),"#N/A")</f>
        <v>#N/A</v>
      </c>
      <c r="AT367" t="str">
        <f ca="1">IFERROR(__xludf.DUMMYFUNCTION("VLOOKUP($D89,IMPORTRANGE(""1F5N2lheBqU_ssv2fEg7XSiyl0_Jtf24RQubw3IWp7fc"",""'LC-2 BOM'!C2:AF1000""),AB$1,FALSE)"),"#N/A")</f>
        <v>#N/A</v>
      </c>
      <c r="AU367" t="str">
        <f ca="1">IFERROR(__xludf.DUMMYFUNCTION("VLOOKUP($D89,IMPORTRANGE(""1F5N2lheBqU_ssv2fEg7XSiyl0_Jtf24RQubw3IWp7fc"",""'LC-2 BOM'!C2:AF1000""),AB$1,FALSE)"),"#N/A")</f>
        <v>#N/A</v>
      </c>
      <c r="AV367" t="str">
        <f ca="1">IFERROR(__xludf.DUMMYFUNCTION("VLOOKUP($D89,IMPORTRANGE(""1F5N2lheBqU_ssv2fEg7XSiyl0_Jtf24RQubw3IWp7fc"",""'LC-2 BOM'!C2:AF1000""),AB$1,FALSE)"),"#N/A")</f>
        <v>#N/A</v>
      </c>
      <c r="AW367" t="str">
        <f ca="1">IFERROR(__xludf.DUMMYFUNCTION("VLOOKUP($D89,IMPORTRANGE(""1F5N2lheBqU_ssv2fEg7XSiyl0_Jtf24RQubw3IWp7fc"",""'LC-2 BOM'!C2:AF1000""),AB$1,FALSE)"),"#N/A")</f>
        <v>#N/A</v>
      </c>
      <c r="AX367" t="str">
        <f ca="1">IFERROR(__xludf.DUMMYFUNCTION("VLOOKUP($D89,IMPORTRANGE(""1F5N2lheBqU_ssv2fEg7XSiyl0_Jtf24RQubw3IWp7fc"",""'LC-2 BOM'!C2:AF1000""),AB$1,FALSE)"),"#N/A")</f>
        <v>#N/A</v>
      </c>
      <c r="AY367" t="str">
        <f ca="1">IFERROR(__xludf.DUMMYFUNCTION("VLOOKUP($D89,IMPORTRANGE(""1F5N2lheBqU_ssv2fEg7XSiyl0_Jtf24RQubw3IWp7fc"",""'LC-2 BOM'!C2:AF1000""),AB$1,FALSE)"),"#N/A")</f>
        <v>#N/A</v>
      </c>
      <c r="AZ367" t="str">
        <f ca="1">IFERROR(__xludf.DUMMYFUNCTION("VLOOKUP($D89,IMPORTRANGE(""1F5N2lheBqU_ssv2fEg7XSiyl0_Jtf24RQubw3IWp7fc"",""'LC-2 BOM'!C2:AF1000""),AB$1,FALSE)"),"#N/A")</f>
        <v>#N/A</v>
      </c>
      <c r="BA367" t="str">
        <f ca="1">IFERROR(__xludf.DUMMYFUNCTION("VLOOKUP($D89,IMPORTRANGE(""1F5N2lheBqU_ssv2fEg7XSiyl0_Jtf24RQubw3IWp7fc"",""'LC-2 BOM'!C2:AF1000""),AB$1,FALSE)"),"#N/A")</f>
        <v>#N/A</v>
      </c>
    </row>
    <row r="368" spans="1:53" ht="13" x14ac:dyDescent="0.15">
      <c r="A368" t="str">
        <f t="shared" si="31"/>
        <v>ASP--AxCt-ST-7</v>
      </c>
      <c r="B368">
        <v>7</v>
      </c>
      <c r="C368" t="s">
        <v>885</v>
      </c>
      <c r="D368" t="s">
        <v>886</v>
      </c>
      <c r="E368" t="s">
        <v>887</v>
      </c>
      <c r="F368" t="s">
        <v>888</v>
      </c>
      <c r="G368" t="s">
        <v>889</v>
      </c>
      <c r="H368" t="s">
        <v>53</v>
      </c>
      <c r="I368" t="str">
        <f t="shared" si="32"/>
        <v>N1</v>
      </c>
      <c r="J368" t="str">
        <f>VLOOKUP(I368,'[1]REF - Interface Cards'!$F$2:$G$11,2,FALSE)</f>
        <v>CB2</v>
      </c>
      <c r="K368">
        <f t="shared" si="33"/>
        <v>1</v>
      </c>
      <c r="L368" t="s">
        <v>692</v>
      </c>
      <c r="M368">
        <v>13</v>
      </c>
      <c r="N368">
        <v>10</v>
      </c>
      <c r="O368" t="s">
        <v>211</v>
      </c>
      <c r="P368" t="s">
        <v>277</v>
      </c>
      <c r="Q368" t="s">
        <v>890</v>
      </c>
      <c r="R368" t="s">
        <v>891</v>
      </c>
      <c r="S368" t="s">
        <v>60</v>
      </c>
      <c r="V368" t="b">
        <v>0</v>
      </c>
      <c r="W368" t="str">
        <f t="shared" si="34"/>
        <v>DI1:10</v>
      </c>
      <c r="X368" t="str">
        <f ca="1">IFERROR(__xludf.DUMMYFUNCTION("VLOOKUP($D119,IMPORTRANGE(""1F5N2lheBqU_ssv2fEg7XSiyl0_Jtf24RQubw3IWp7fc"",""'LC-2 BOM'!C2:AF1000""),X$1,FALSE)"),"05C360")</f>
        <v>05C360</v>
      </c>
      <c r="Y368" t="str">
        <f ca="1">IFERROR(__xludf.DUMMYFUNCTION("VLOOKUP($D320,IMPORTRANGE(""1F5N2lheBqU_ssv2fEg7XSiyl0_Jtf24RQubw3IWp7fc"",""'LC-2 BOM'!C2:AF900""),Y$1,FALSE)"),"#N/A")</f>
        <v>#N/A</v>
      </c>
      <c r="Z368" t="str">
        <f ca="1">IFERROR(__xludf.DUMMYFUNCTION("VLOOKUP($D320,IMPORTRANGE(""1F5N2lheBqU_ssv2fEg7XSiyl0_Jtf24RQubw3IWp7fc"",""'LC-2 BOM'!C2:AF900""),Y$1,FALSE)"),"#N/A")</f>
        <v>#N/A</v>
      </c>
      <c r="AA368" t="str">
        <f ca="1">IFERROR(__xludf.DUMMYFUNCTION("VLOOKUP($D320,IMPORTRANGE(""1F5N2lheBqU_ssv2fEg7XSiyl0_Jtf24RQubw3IWp7fc"",""'LC-2 BOM'!C2:AF900""),Y$1,FALSE)"),"#N/A")</f>
        <v>#N/A</v>
      </c>
      <c r="AB368" t="str">
        <f ca="1">IFERROR(__xludf.DUMMYFUNCTION("VLOOKUP($D320,IMPORTRANGE(""1F5N2lheBqU_ssv2fEg7XSiyl0_Jtf24RQubw3IWp7fc"",""'LC-2 BOM'!C2:AF1000""),AB$1,FALSE)"),"#N/A")</f>
        <v>#N/A</v>
      </c>
      <c r="AC368" t="str">
        <f ca="1">IFERROR(__xludf.DUMMYFUNCTION("VLOOKUP($D320,IMPORTRANGE(""1F5N2lheBqU_ssv2fEg7XSiyl0_Jtf24RQubw3IWp7fc"",""'LC-2 BOM'!C2:AF1000""),AB$1,FALSE)"),"#N/A")</f>
        <v>#N/A</v>
      </c>
      <c r="AD368" t="str">
        <f ca="1">IFERROR(__xludf.DUMMYFUNCTION("VLOOKUP($D320,IMPORTRANGE(""1F5N2lheBqU_ssv2fEg7XSiyl0_Jtf24RQubw3IWp7fc"",""'LC-2 BOM'!C2:AF1000""),AB$1,FALSE)"),"#N/A")</f>
        <v>#N/A</v>
      </c>
      <c r="AE368" t="str">
        <f ca="1">IFERROR(__xludf.DUMMYFUNCTION("VLOOKUP($D320,IMPORTRANGE(""1F5N2lheBqU_ssv2fEg7XSiyl0_Jtf24RQubw3IWp7fc"",""'LC-2 BOM'!C2:AF1000""),AB$1,FALSE)"),"#N/A")</f>
        <v>#N/A</v>
      </c>
      <c r="AF368" t="str">
        <f ca="1">IFERROR(__xludf.DUMMYFUNCTION("VLOOKUP($D320,IMPORTRANGE(""1F5N2lheBqU_ssv2fEg7XSiyl0_Jtf24RQubw3IWp7fc"",""'LC-2 BOM'!C2:AF1000""),AB$1,FALSE)"),"#N/A")</f>
        <v>#N/A</v>
      </c>
      <c r="AG368" t="str">
        <f ca="1">IFERROR(__xludf.DUMMYFUNCTION("VLOOKUP($D320,IMPORTRANGE(""1F5N2lheBqU_ssv2fEg7XSiyl0_Jtf24RQubw3IWp7fc"",""'LC-2 BOM'!C2:AF1000""),AB$1,FALSE)"),"#N/A")</f>
        <v>#N/A</v>
      </c>
      <c r="AH368" t="str">
        <f ca="1">IFERROR(__xludf.DUMMYFUNCTION("VLOOKUP($D320,IMPORTRANGE(""1F5N2lheBqU_ssv2fEg7XSiyl0_Jtf24RQubw3IWp7fc"",""'LC-2 BOM'!C2:AF1000""),AB$1,FALSE)"),"#N/A")</f>
        <v>#N/A</v>
      </c>
      <c r="AI368" t="str">
        <f ca="1">IFERROR(__xludf.DUMMYFUNCTION("VLOOKUP($D320,IMPORTRANGE(""1F5N2lheBqU_ssv2fEg7XSiyl0_Jtf24RQubw3IWp7fc"",""'LC-2 BOM'!C2:AF1000""),AB$1,FALSE)"),"#N/A")</f>
        <v>#N/A</v>
      </c>
      <c r="AJ368" t="str">
        <f ca="1">IFERROR(__xludf.DUMMYFUNCTION("VLOOKUP($D320,IMPORTRANGE(""1F5N2lheBqU_ssv2fEg7XSiyl0_Jtf24RQubw3IWp7fc"",""'LC-2 BOM'!C2:AF1000""),AB$1,FALSE)"),"#N/A")</f>
        <v>#N/A</v>
      </c>
      <c r="AK368" t="str">
        <f ca="1">IFERROR(__xludf.DUMMYFUNCTION("VLOOKUP($D320,IMPORTRANGE(""1F5N2lheBqU_ssv2fEg7XSiyl0_Jtf24RQubw3IWp7fc"",""'LC-2 BOM'!C2:AF1000""),AB$1,FALSE)"),"#N/A")</f>
        <v>#N/A</v>
      </c>
      <c r="AL368" t="str">
        <f ca="1">IFERROR(__xludf.DUMMYFUNCTION("VLOOKUP($D320,IMPORTRANGE(""1F5N2lheBqU_ssv2fEg7XSiyl0_Jtf24RQubw3IWp7fc"",""'LC-2 BOM'!C2:AF1000""),AB$1,FALSE)"),"#N/A")</f>
        <v>#N/A</v>
      </c>
      <c r="AM368" t="str">
        <f ca="1">IFERROR(__xludf.DUMMYFUNCTION("VLOOKUP($D320,IMPORTRANGE(""1F5N2lheBqU_ssv2fEg7XSiyl0_Jtf24RQubw3IWp7fc"",""'LC-2 BOM'!C2:AF1000""),AB$1,FALSE)"),"#N/A")</f>
        <v>#N/A</v>
      </c>
      <c r="AN368" t="str">
        <f ca="1">IFERROR(__xludf.DUMMYFUNCTION("VLOOKUP($D320,IMPORTRANGE(""1F5N2lheBqU_ssv2fEg7XSiyl0_Jtf24RQubw3IWp7fc"",""'LC-2 BOM'!C2:AF1000""),AB$1,FALSE)"),"#N/A")</f>
        <v>#N/A</v>
      </c>
      <c r="AO368" t="str">
        <f ca="1">IFERROR(__xludf.DUMMYFUNCTION("VLOOKUP($D320,IMPORTRANGE(""1F5N2lheBqU_ssv2fEg7XSiyl0_Jtf24RQubw3IWp7fc"",""'LC-2 BOM'!C2:AF1000""),AB$1,FALSE)"),"#N/A")</f>
        <v>#N/A</v>
      </c>
      <c r="AP368" t="str">
        <f ca="1">IFERROR(__xludf.DUMMYFUNCTION("VLOOKUP($D320,IMPORTRANGE(""1F5N2lheBqU_ssv2fEg7XSiyl0_Jtf24RQubw3IWp7fc"",""'LC-2 BOM'!C2:AF1000""),AB$1,FALSE)"),"#N/A")</f>
        <v>#N/A</v>
      </c>
      <c r="AQ368" t="str">
        <f ca="1">IFERROR(__xludf.DUMMYFUNCTION("VLOOKUP($D320,IMPORTRANGE(""1F5N2lheBqU_ssv2fEg7XSiyl0_Jtf24RQubw3IWp7fc"",""'LC-2 BOM'!C2:AF1000""),AB$1,FALSE)"),"#N/A")</f>
        <v>#N/A</v>
      </c>
      <c r="AR368" t="str">
        <f ca="1">IFERROR(__xludf.DUMMYFUNCTION("VLOOKUP($D320,IMPORTRANGE(""1F5N2lheBqU_ssv2fEg7XSiyl0_Jtf24RQubw3IWp7fc"",""'LC-2 BOM'!C2:AF1000""),AB$1,FALSE)"),"#N/A")</f>
        <v>#N/A</v>
      </c>
      <c r="AS368" t="str">
        <f ca="1">IFERROR(__xludf.DUMMYFUNCTION("VLOOKUP($D320,IMPORTRANGE(""1F5N2lheBqU_ssv2fEg7XSiyl0_Jtf24RQubw3IWp7fc"",""'LC-2 BOM'!C2:AF1000""),AB$1,FALSE)"),"#N/A")</f>
        <v>#N/A</v>
      </c>
      <c r="AT368" t="str">
        <f ca="1">IFERROR(__xludf.DUMMYFUNCTION("VLOOKUP($D320,IMPORTRANGE(""1F5N2lheBqU_ssv2fEg7XSiyl0_Jtf24RQubw3IWp7fc"",""'LC-2 BOM'!C2:AF1000""),AB$1,FALSE)"),"#N/A")</f>
        <v>#N/A</v>
      </c>
      <c r="AU368" t="str">
        <f ca="1">IFERROR(__xludf.DUMMYFUNCTION("VLOOKUP($D320,IMPORTRANGE(""1F5N2lheBqU_ssv2fEg7XSiyl0_Jtf24RQubw3IWp7fc"",""'LC-2 BOM'!C2:AF1000""),AB$1,FALSE)"),"#N/A")</f>
        <v>#N/A</v>
      </c>
      <c r="AV368" t="str">
        <f ca="1">IFERROR(__xludf.DUMMYFUNCTION("VLOOKUP($D320,IMPORTRANGE(""1F5N2lheBqU_ssv2fEg7XSiyl0_Jtf24RQubw3IWp7fc"",""'LC-2 BOM'!C2:AF1000""),AB$1,FALSE)"),"#N/A")</f>
        <v>#N/A</v>
      </c>
      <c r="AW368" t="str">
        <f ca="1">IFERROR(__xludf.DUMMYFUNCTION("VLOOKUP($D320,IMPORTRANGE(""1F5N2lheBqU_ssv2fEg7XSiyl0_Jtf24RQubw3IWp7fc"",""'LC-2 BOM'!C2:AF1000""),AB$1,FALSE)"),"#N/A")</f>
        <v>#N/A</v>
      </c>
      <c r="AX368" t="str">
        <f ca="1">IFERROR(__xludf.DUMMYFUNCTION("VLOOKUP($D320,IMPORTRANGE(""1F5N2lheBqU_ssv2fEg7XSiyl0_Jtf24RQubw3IWp7fc"",""'LC-2 BOM'!C2:AF1000""),AB$1,FALSE)"),"#N/A")</f>
        <v>#N/A</v>
      </c>
      <c r="AY368" t="str">
        <f ca="1">IFERROR(__xludf.DUMMYFUNCTION("VLOOKUP($D320,IMPORTRANGE(""1F5N2lheBqU_ssv2fEg7XSiyl0_Jtf24RQubw3IWp7fc"",""'LC-2 BOM'!C2:AF1000""),AB$1,FALSE)"),"#N/A")</f>
        <v>#N/A</v>
      </c>
      <c r="AZ368" t="str">
        <f ca="1">IFERROR(__xludf.DUMMYFUNCTION("VLOOKUP($D320,IMPORTRANGE(""1F5N2lheBqU_ssv2fEg7XSiyl0_Jtf24RQubw3IWp7fc"",""'LC-2 BOM'!C2:AF1000""),AB$1,FALSE)"),"#N/A")</f>
        <v>#N/A</v>
      </c>
      <c r="BA368" t="str">
        <f ca="1">IFERROR(__xludf.DUMMYFUNCTION("VLOOKUP($D320,IMPORTRANGE(""1F5N2lheBqU_ssv2fEg7XSiyl0_Jtf24RQubw3IWp7fc"",""'LC-2 BOM'!C2:AF1000""),AB$1,FALSE)"),"#N/A")</f>
        <v>#N/A</v>
      </c>
    </row>
    <row r="369" spans="1:53" ht="13" x14ac:dyDescent="0.15">
      <c r="A369" t="str">
        <f t="shared" si="31"/>
        <v>ASP--AxCt-ST-12</v>
      </c>
      <c r="B369">
        <v>12</v>
      </c>
      <c r="C369" t="s">
        <v>892</v>
      </c>
      <c r="D369" t="s">
        <v>893</v>
      </c>
      <c r="E369" t="s">
        <v>887</v>
      </c>
      <c r="F369" t="s">
        <v>888</v>
      </c>
      <c r="G369" t="s">
        <v>889</v>
      </c>
      <c r="H369" t="s">
        <v>53</v>
      </c>
      <c r="I369" t="str">
        <f t="shared" si="32"/>
        <v>N1</v>
      </c>
      <c r="J369" t="str">
        <f>VLOOKUP(I369,'[1]REF - Interface Cards'!$F$2:$G$11,2,FALSE)</f>
        <v>CB2</v>
      </c>
      <c r="K369">
        <f t="shared" si="33"/>
        <v>1</v>
      </c>
      <c r="L369" t="s">
        <v>692</v>
      </c>
      <c r="M369">
        <v>20</v>
      </c>
      <c r="N369">
        <v>16</v>
      </c>
      <c r="O369" t="s">
        <v>211</v>
      </c>
      <c r="P369" t="s">
        <v>277</v>
      </c>
      <c r="Q369" t="s">
        <v>890</v>
      </c>
      <c r="R369" t="s">
        <v>891</v>
      </c>
      <c r="S369" t="s">
        <v>60</v>
      </c>
      <c r="V369" t="b">
        <v>0</v>
      </c>
      <c r="W369" t="str">
        <f t="shared" si="34"/>
        <v>DI1:16</v>
      </c>
      <c r="X369" t="str">
        <f ca="1">IFERROR(__xludf.DUMMYFUNCTION("VLOOKUP($D119,IMPORTRANGE(""1F5N2lheBqU_ssv2fEg7XSiyl0_Jtf24RQubw3IWp7fc"",""'LC-2 BOM'!C2:AF1000""),X$1,FALSE)"),"05C360")</f>
        <v>05C360</v>
      </c>
      <c r="Y369" t="str">
        <f ca="1">IFERROR(__xludf.DUMMYFUNCTION("VLOOKUP($D326,IMPORTRANGE(""1zGeY54V42y3h6ga3LEauokEcjIAfHuNXKCYKLfLWtMI"",""'LC-2 BOM'!C2:AF900""),Y$1,FALSE)"),"#N/A")</f>
        <v>#N/A</v>
      </c>
      <c r="Z369" t="str">
        <f ca="1">IFERROR(__xludf.DUMMYFUNCTION("VLOOKUP($D326,IMPORTRANGE(""1zGeY54V42y3h6ga3LEauokEcjIAfHuNXKCYKLfLWtMI"",""'LC-2 BOM'!C2:AF900""),Y$1,FALSE)"),"#N/A")</f>
        <v>#N/A</v>
      </c>
      <c r="AA369" t="str">
        <f ca="1">IFERROR(__xludf.DUMMYFUNCTION("VLOOKUP($D326,IMPORTRANGE(""1zGeY54V42y3h6ga3LEauokEcjIAfHuNXKCYKLfLWtMI"",""'LC-2 BOM'!C2:AF900""),Y$1,FALSE)"),"#N/A")</f>
        <v>#N/A</v>
      </c>
      <c r="AB369" t="str">
        <f ca="1">IFERROR(__xludf.DUMMYFUNCTION("VLOOKUP($D326,IMPORTRANGE(""1F5N2lheBqU_ssv2fEg7XSiyl0_Jtf24RQubw3IWp7fc"",""'LC-2 BOM'!C2:AF1000""),AB$1,FALSE)"),"#N/A")</f>
        <v>#N/A</v>
      </c>
      <c r="AC369" t="str">
        <f ca="1">IFERROR(__xludf.DUMMYFUNCTION("VLOOKUP($D326,IMPORTRANGE(""1F5N2lheBqU_ssv2fEg7XSiyl0_Jtf24RQubw3IWp7fc"",""'LC-2 BOM'!C2:AF1000""),AB$1,FALSE)"),"#N/A")</f>
        <v>#N/A</v>
      </c>
      <c r="AD369" t="str">
        <f ca="1">IFERROR(__xludf.DUMMYFUNCTION("VLOOKUP($D326,IMPORTRANGE(""1F5N2lheBqU_ssv2fEg7XSiyl0_Jtf24RQubw3IWp7fc"",""'LC-2 BOM'!C2:AF1000""),AB$1,FALSE)"),"#N/A")</f>
        <v>#N/A</v>
      </c>
      <c r="AE369" t="str">
        <f ca="1">IFERROR(__xludf.DUMMYFUNCTION("VLOOKUP($D326,IMPORTRANGE(""1F5N2lheBqU_ssv2fEg7XSiyl0_Jtf24RQubw3IWp7fc"",""'LC-2 BOM'!C2:AF1000""),AB$1,FALSE)"),"#N/A")</f>
        <v>#N/A</v>
      </c>
      <c r="AF369" t="str">
        <f ca="1">IFERROR(__xludf.DUMMYFUNCTION("VLOOKUP($D326,IMPORTRANGE(""1F5N2lheBqU_ssv2fEg7XSiyl0_Jtf24RQubw3IWp7fc"",""'LC-2 BOM'!C2:AF1000""),AB$1,FALSE)"),"#N/A")</f>
        <v>#N/A</v>
      </c>
      <c r="AG369" t="str">
        <f ca="1">IFERROR(__xludf.DUMMYFUNCTION("VLOOKUP($D326,IMPORTRANGE(""1F5N2lheBqU_ssv2fEg7XSiyl0_Jtf24RQubw3IWp7fc"",""'LC-2 BOM'!C2:AF1000""),AB$1,FALSE)"),"#N/A")</f>
        <v>#N/A</v>
      </c>
      <c r="AH369" t="str">
        <f ca="1">IFERROR(__xludf.DUMMYFUNCTION("VLOOKUP($D326,IMPORTRANGE(""1F5N2lheBqU_ssv2fEg7XSiyl0_Jtf24RQubw3IWp7fc"",""'LC-2 BOM'!C2:AF1000""),AB$1,FALSE)"),"#N/A")</f>
        <v>#N/A</v>
      </c>
      <c r="AI369" t="str">
        <f ca="1">IFERROR(__xludf.DUMMYFUNCTION("VLOOKUP($D326,IMPORTRANGE(""1F5N2lheBqU_ssv2fEg7XSiyl0_Jtf24RQubw3IWp7fc"",""'LC-2 BOM'!C2:AF1000""),AB$1,FALSE)"),"#N/A")</f>
        <v>#N/A</v>
      </c>
      <c r="AJ369" t="str">
        <f ca="1">IFERROR(__xludf.DUMMYFUNCTION("VLOOKUP($D326,IMPORTRANGE(""1F5N2lheBqU_ssv2fEg7XSiyl0_Jtf24RQubw3IWp7fc"",""'LC-2 BOM'!C2:AF1000""),AB$1,FALSE)"),"#N/A")</f>
        <v>#N/A</v>
      </c>
      <c r="AK369" t="str">
        <f ca="1">IFERROR(__xludf.DUMMYFUNCTION("VLOOKUP($D326,IMPORTRANGE(""1F5N2lheBqU_ssv2fEg7XSiyl0_Jtf24RQubw3IWp7fc"",""'LC-2 BOM'!C2:AF1000""),AB$1,FALSE)"),"#N/A")</f>
        <v>#N/A</v>
      </c>
      <c r="AL369" t="str">
        <f ca="1">IFERROR(__xludf.DUMMYFUNCTION("VLOOKUP($D326,IMPORTRANGE(""1F5N2lheBqU_ssv2fEg7XSiyl0_Jtf24RQubw3IWp7fc"",""'LC-2 BOM'!C2:AF1000""),AB$1,FALSE)"),"#N/A")</f>
        <v>#N/A</v>
      </c>
      <c r="AM369" t="str">
        <f ca="1">IFERROR(__xludf.DUMMYFUNCTION("VLOOKUP($D326,IMPORTRANGE(""1F5N2lheBqU_ssv2fEg7XSiyl0_Jtf24RQubw3IWp7fc"",""'LC-2 BOM'!C2:AF1000""),AB$1,FALSE)"),"#N/A")</f>
        <v>#N/A</v>
      </c>
      <c r="AN369" t="str">
        <f ca="1">IFERROR(__xludf.DUMMYFUNCTION("VLOOKUP($D326,IMPORTRANGE(""1F5N2lheBqU_ssv2fEg7XSiyl0_Jtf24RQubw3IWp7fc"",""'LC-2 BOM'!C2:AF1000""),AB$1,FALSE)"),"#N/A")</f>
        <v>#N/A</v>
      </c>
      <c r="AO369" t="str">
        <f ca="1">IFERROR(__xludf.DUMMYFUNCTION("VLOOKUP($D326,IMPORTRANGE(""1F5N2lheBqU_ssv2fEg7XSiyl0_Jtf24RQubw3IWp7fc"",""'LC-2 BOM'!C2:AF1000""),AB$1,FALSE)"),"#N/A")</f>
        <v>#N/A</v>
      </c>
      <c r="AP369" t="str">
        <f ca="1">IFERROR(__xludf.DUMMYFUNCTION("VLOOKUP($D326,IMPORTRANGE(""1F5N2lheBqU_ssv2fEg7XSiyl0_Jtf24RQubw3IWp7fc"",""'LC-2 BOM'!C2:AF1000""),AB$1,FALSE)"),"#N/A")</f>
        <v>#N/A</v>
      </c>
      <c r="AQ369" t="str">
        <f ca="1">IFERROR(__xludf.DUMMYFUNCTION("VLOOKUP($D326,IMPORTRANGE(""1F5N2lheBqU_ssv2fEg7XSiyl0_Jtf24RQubw3IWp7fc"",""'LC-2 BOM'!C2:AF1000""),AB$1,FALSE)"),"#N/A")</f>
        <v>#N/A</v>
      </c>
      <c r="AR369" t="str">
        <f ca="1">IFERROR(__xludf.DUMMYFUNCTION("VLOOKUP($D326,IMPORTRANGE(""1F5N2lheBqU_ssv2fEg7XSiyl0_Jtf24RQubw3IWp7fc"",""'LC-2 BOM'!C2:AF1000""),AB$1,FALSE)"),"#N/A")</f>
        <v>#N/A</v>
      </c>
      <c r="AS369" t="str">
        <f ca="1">IFERROR(__xludf.DUMMYFUNCTION("VLOOKUP($D326,IMPORTRANGE(""1F5N2lheBqU_ssv2fEg7XSiyl0_Jtf24RQubw3IWp7fc"",""'LC-2 BOM'!C2:AF1000""),AB$1,FALSE)"),"#N/A")</f>
        <v>#N/A</v>
      </c>
      <c r="AT369" t="str">
        <f ca="1">IFERROR(__xludf.DUMMYFUNCTION("VLOOKUP($D326,IMPORTRANGE(""1F5N2lheBqU_ssv2fEg7XSiyl0_Jtf24RQubw3IWp7fc"",""'LC-2 BOM'!C2:AF1000""),AB$1,FALSE)"),"#N/A")</f>
        <v>#N/A</v>
      </c>
      <c r="AU369" t="str">
        <f ca="1">IFERROR(__xludf.DUMMYFUNCTION("VLOOKUP($D326,IMPORTRANGE(""1F5N2lheBqU_ssv2fEg7XSiyl0_Jtf24RQubw3IWp7fc"",""'LC-2 BOM'!C2:AF1000""),AB$1,FALSE)"),"#N/A")</f>
        <v>#N/A</v>
      </c>
      <c r="AV369" t="str">
        <f ca="1">IFERROR(__xludf.DUMMYFUNCTION("VLOOKUP($D326,IMPORTRANGE(""1F5N2lheBqU_ssv2fEg7XSiyl0_Jtf24RQubw3IWp7fc"",""'LC-2 BOM'!C2:AF1000""),AB$1,FALSE)"),"#N/A")</f>
        <v>#N/A</v>
      </c>
      <c r="AW369" t="str">
        <f ca="1">IFERROR(__xludf.DUMMYFUNCTION("VLOOKUP($D326,IMPORTRANGE(""1F5N2lheBqU_ssv2fEg7XSiyl0_Jtf24RQubw3IWp7fc"",""'LC-2 BOM'!C2:AF1000""),AB$1,FALSE)"),"#N/A")</f>
        <v>#N/A</v>
      </c>
      <c r="AX369" t="str">
        <f ca="1">IFERROR(__xludf.DUMMYFUNCTION("VLOOKUP($D326,IMPORTRANGE(""1F5N2lheBqU_ssv2fEg7XSiyl0_Jtf24RQubw3IWp7fc"",""'LC-2 BOM'!C2:AF1000""),AB$1,FALSE)"),"#N/A")</f>
        <v>#N/A</v>
      </c>
      <c r="AY369" t="str">
        <f ca="1">IFERROR(__xludf.DUMMYFUNCTION("VLOOKUP($D326,IMPORTRANGE(""1F5N2lheBqU_ssv2fEg7XSiyl0_Jtf24RQubw3IWp7fc"",""'LC-2 BOM'!C2:AF1000""),AB$1,FALSE)"),"#N/A")</f>
        <v>#N/A</v>
      </c>
      <c r="AZ369" t="str">
        <f ca="1">IFERROR(__xludf.DUMMYFUNCTION("VLOOKUP($D326,IMPORTRANGE(""1F5N2lheBqU_ssv2fEg7XSiyl0_Jtf24RQubw3IWp7fc"",""'LC-2 BOM'!C2:AF1000""),AB$1,FALSE)"),"#N/A")</f>
        <v>#N/A</v>
      </c>
      <c r="BA369" t="str">
        <f ca="1">IFERROR(__xludf.DUMMYFUNCTION("VLOOKUP($D326,IMPORTRANGE(""1F5N2lheBqU_ssv2fEg7XSiyl0_Jtf24RQubw3IWp7fc"",""'LC-2 BOM'!C2:AF1000""),AB$1,FALSE)"),"#N/A")</f>
        <v>#N/A</v>
      </c>
    </row>
    <row r="370" spans="1:53" ht="13" x14ac:dyDescent="0.15">
      <c r="A370" t="str">
        <f t="shared" si="31"/>
        <v>HVAC-AUX-RTD-Ts-114</v>
      </c>
      <c r="B370">
        <v>114</v>
      </c>
      <c r="C370" t="s">
        <v>894</v>
      </c>
      <c r="D370" t="s">
        <v>895</v>
      </c>
      <c r="E370" t="s">
        <v>395</v>
      </c>
      <c r="F370" t="s">
        <v>800</v>
      </c>
      <c r="G370" t="s">
        <v>45</v>
      </c>
      <c r="H370" t="s">
        <v>312</v>
      </c>
      <c r="I370" t="str">
        <f t="shared" si="32"/>
        <v>N1</v>
      </c>
      <c r="J370" t="str">
        <f>VLOOKUP(I370,'[1]REF - Interface Cards'!$F$2:$G$11,2,FALSE)</f>
        <v>CB2</v>
      </c>
      <c r="K370">
        <f t="shared" si="33"/>
        <v>4</v>
      </c>
      <c r="L370" t="s">
        <v>426</v>
      </c>
      <c r="M370" t="s">
        <v>328</v>
      </c>
      <c r="N370" t="s">
        <v>329</v>
      </c>
      <c r="O370" t="s">
        <v>211</v>
      </c>
      <c r="Q370" t="s">
        <v>418</v>
      </c>
      <c r="R370" t="s">
        <v>316</v>
      </c>
      <c r="S370" t="s">
        <v>317</v>
      </c>
      <c r="V370" t="b">
        <v>0</v>
      </c>
      <c r="W370" t="str">
        <f t="shared" si="34"/>
        <v>RTD1:EX2+,RTD2+,RTD2-,COM2</v>
      </c>
      <c r="X370" t="str">
        <f ca="1">IFERROR(__xludf.DUMMYFUNCTION("VLOOKUP($D119,IMPORTRANGE(""1F5N2lheBqU_ssv2fEg7XSiyl0_Jtf24RQubw3IWp7fc"",""'LC-2 BOM'!C2:AF1000""),X$1,FALSE)"),"05C360")</f>
        <v>05C360</v>
      </c>
      <c r="Y370" t="str">
        <f ca="1">IFERROR(__xludf.DUMMYFUNCTION("VLOOKUP($D379,IMPORTRANGE(""1F5N2lheBqU_ssv2fEg7XSiyl0_Jtf24RQubw3IWp7fc"",""'LC-2 BOM'!C2:AF900""),Y$1,FALSE)"),"#N/A")</f>
        <v>#N/A</v>
      </c>
      <c r="Z370" t="str">
        <f ca="1">IFERROR(__xludf.DUMMYFUNCTION("VLOOKUP($D379,IMPORTRANGE(""1F5N2lheBqU_ssv2fEg7XSiyl0_Jtf24RQubw3IWp7fc"",""'LC-2 BOM'!C2:AF900""),Y$1,FALSE)"),"#N/A")</f>
        <v>#N/A</v>
      </c>
      <c r="AA370" t="str">
        <f ca="1">IFERROR(__xludf.DUMMYFUNCTION("VLOOKUP($D379,IMPORTRANGE(""1F5N2lheBqU_ssv2fEg7XSiyl0_Jtf24RQubw3IWp7fc"",""'LC-2 BOM'!C2:AF900""),Y$1,FALSE)"),"#N/A")</f>
        <v>#N/A</v>
      </c>
      <c r="AB370" t="str">
        <f ca="1">IFERROR(__xludf.DUMMYFUNCTION("VLOOKUP($D379,IMPORTRANGE(""1F5N2lheBqU_ssv2fEg7XSiyl0_Jtf24RQubw3IWp7fc"",""'LC-2 BOM'!C2:AF1000""),AB$1,FALSE)"),"#N/A")</f>
        <v>#N/A</v>
      </c>
      <c r="AC370" t="str">
        <f ca="1">IFERROR(__xludf.DUMMYFUNCTION("VLOOKUP($D379,IMPORTRANGE(""1F5N2lheBqU_ssv2fEg7XSiyl0_Jtf24RQubw3IWp7fc"",""'LC-2 BOM'!C2:AF1000""),AB$1,FALSE)"),"#N/A")</f>
        <v>#N/A</v>
      </c>
      <c r="AD370" t="str">
        <f ca="1">IFERROR(__xludf.DUMMYFUNCTION("VLOOKUP($D379,IMPORTRANGE(""1F5N2lheBqU_ssv2fEg7XSiyl0_Jtf24RQubw3IWp7fc"",""'LC-2 BOM'!C2:AF1000""),AB$1,FALSE)"),"#N/A")</f>
        <v>#N/A</v>
      </c>
      <c r="AE370" t="str">
        <f ca="1">IFERROR(__xludf.DUMMYFUNCTION("VLOOKUP($D379,IMPORTRANGE(""1F5N2lheBqU_ssv2fEg7XSiyl0_Jtf24RQubw3IWp7fc"",""'LC-2 BOM'!C2:AF1000""),AB$1,FALSE)"),"#N/A")</f>
        <v>#N/A</v>
      </c>
      <c r="AF370" t="str">
        <f ca="1">IFERROR(__xludf.DUMMYFUNCTION("VLOOKUP($D379,IMPORTRANGE(""1F5N2lheBqU_ssv2fEg7XSiyl0_Jtf24RQubw3IWp7fc"",""'LC-2 BOM'!C2:AF1000""),AB$1,FALSE)"),"#N/A")</f>
        <v>#N/A</v>
      </c>
      <c r="AG370" t="str">
        <f ca="1">IFERROR(__xludf.DUMMYFUNCTION("VLOOKUP($D379,IMPORTRANGE(""1F5N2lheBqU_ssv2fEg7XSiyl0_Jtf24RQubw3IWp7fc"",""'LC-2 BOM'!C2:AF1000""),AB$1,FALSE)"),"#N/A")</f>
        <v>#N/A</v>
      </c>
      <c r="AH370" t="str">
        <f ca="1">IFERROR(__xludf.DUMMYFUNCTION("VLOOKUP($D379,IMPORTRANGE(""1F5N2lheBqU_ssv2fEg7XSiyl0_Jtf24RQubw3IWp7fc"",""'LC-2 BOM'!C2:AF1000""),AB$1,FALSE)"),"#N/A")</f>
        <v>#N/A</v>
      </c>
      <c r="AI370" t="str">
        <f ca="1">IFERROR(__xludf.DUMMYFUNCTION("VLOOKUP($D379,IMPORTRANGE(""1F5N2lheBqU_ssv2fEg7XSiyl0_Jtf24RQubw3IWp7fc"",""'LC-2 BOM'!C2:AF1000""),AB$1,FALSE)"),"#N/A")</f>
        <v>#N/A</v>
      </c>
      <c r="AJ370" t="str">
        <f ca="1">IFERROR(__xludf.DUMMYFUNCTION("VLOOKUP($D379,IMPORTRANGE(""1F5N2lheBqU_ssv2fEg7XSiyl0_Jtf24RQubw3IWp7fc"",""'LC-2 BOM'!C2:AF1000""),AB$1,FALSE)"),"#N/A")</f>
        <v>#N/A</v>
      </c>
      <c r="AK370" t="str">
        <f ca="1">IFERROR(__xludf.DUMMYFUNCTION("VLOOKUP($D379,IMPORTRANGE(""1F5N2lheBqU_ssv2fEg7XSiyl0_Jtf24RQubw3IWp7fc"",""'LC-2 BOM'!C2:AF1000""),AB$1,FALSE)"),"#N/A")</f>
        <v>#N/A</v>
      </c>
      <c r="AL370" t="str">
        <f ca="1">IFERROR(__xludf.DUMMYFUNCTION("VLOOKUP($D379,IMPORTRANGE(""1F5N2lheBqU_ssv2fEg7XSiyl0_Jtf24RQubw3IWp7fc"",""'LC-2 BOM'!C2:AF1000""),AB$1,FALSE)"),"#N/A")</f>
        <v>#N/A</v>
      </c>
      <c r="AM370" t="str">
        <f ca="1">IFERROR(__xludf.DUMMYFUNCTION("VLOOKUP($D379,IMPORTRANGE(""1F5N2lheBqU_ssv2fEg7XSiyl0_Jtf24RQubw3IWp7fc"",""'LC-2 BOM'!C2:AF1000""),AB$1,FALSE)"),"#N/A")</f>
        <v>#N/A</v>
      </c>
      <c r="AN370" t="str">
        <f ca="1">IFERROR(__xludf.DUMMYFUNCTION("VLOOKUP($D379,IMPORTRANGE(""1F5N2lheBqU_ssv2fEg7XSiyl0_Jtf24RQubw3IWp7fc"",""'LC-2 BOM'!C2:AF1000""),AB$1,FALSE)"),"#N/A")</f>
        <v>#N/A</v>
      </c>
      <c r="AO370" t="str">
        <f ca="1">IFERROR(__xludf.DUMMYFUNCTION("VLOOKUP($D379,IMPORTRANGE(""1F5N2lheBqU_ssv2fEg7XSiyl0_Jtf24RQubw3IWp7fc"",""'LC-2 BOM'!C2:AF1000""),AB$1,FALSE)"),"#N/A")</f>
        <v>#N/A</v>
      </c>
      <c r="AP370" t="str">
        <f ca="1">IFERROR(__xludf.DUMMYFUNCTION("VLOOKUP($D379,IMPORTRANGE(""1F5N2lheBqU_ssv2fEg7XSiyl0_Jtf24RQubw3IWp7fc"",""'LC-2 BOM'!C2:AF1000""),AB$1,FALSE)"),"#N/A")</f>
        <v>#N/A</v>
      </c>
      <c r="AQ370" t="str">
        <f ca="1">IFERROR(__xludf.DUMMYFUNCTION("VLOOKUP($D379,IMPORTRANGE(""1F5N2lheBqU_ssv2fEg7XSiyl0_Jtf24RQubw3IWp7fc"",""'LC-2 BOM'!C2:AF1000""),AB$1,FALSE)"),"#N/A")</f>
        <v>#N/A</v>
      </c>
      <c r="AR370" t="str">
        <f ca="1">IFERROR(__xludf.DUMMYFUNCTION("VLOOKUP($D379,IMPORTRANGE(""1F5N2lheBqU_ssv2fEg7XSiyl0_Jtf24RQubw3IWp7fc"",""'LC-2 BOM'!C2:AF1000""),AB$1,FALSE)"),"#N/A")</f>
        <v>#N/A</v>
      </c>
      <c r="AS370" t="str">
        <f ca="1">IFERROR(__xludf.DUMMYFUNCTION("VLOOKUP($D379,IMPORTRANGE(""1F5N2lheBqU_ssv2fEg7XSiyl0_Jtf24RQubw3IWp7fc"",""'LC-2 BOM'!C2:AF1000""),AB$1,FALSE)"),"#N/A")</f>
        <v>#N/A</v>
      </c>
      <c r="AT370" t="str">
        <f ca="1">IFERROR(__xludf.DUMMYFUNCTION("VLOOKUP($D379,IMPORTRANGE(""1F5N2lheBqU_ssv2fEg7XSiyl0_Jtf24RQubw3IWp7fc"",""'LC-2 BOM'!C2:AF1000""),AB$1,FALSE)"),"#N/A")</f>
        <v>#N/A</v>
      </c>
      <c r="AU370" t="str">
        <f ca="1">IFERROR(__xludf.DUMMYFUNCTION("VLOOKUP($D379,IMPORTRANGE(""1F5N2lheBqU_ssv2fEg7XSiyl0_Jtf24RQubw3IWp7fc"",""'LC-2 BOM'!C2:AF1000""),AB$1,FALSE)"),"#N/A")</f>
        <v>#N/A</v>
      </c>
      <c r="AV370" t="str">
        <f ca="1">IFERROR(__xludf.DUMMYFUNCTION("VLOOKUP($D379,IMPORTRANGE(""1F5N2lheBqU_ssv2fEg7XSiyl0_Jtf24RQubw3IWp7fc"",""'LC-2 BOM'!C2:AF1000""),AB$1,FALSE)"),"#N/A")</f>
        <v>#N/A</v>
      </c>
      <c r="AW370" t="str">
        <f ca="1">IFERROR(__xludf.DUMMYFUNCTION("VLOOKUP($D379,IMPORTRANGE(""1F5N2lheBqU_ssv2fEg7XSiyl0_Jtf24RQubw3IWp7fc"",""'LC-2 BOM'!C2:AF1000""),AB$1,FALSE)"),"#N/A")</f>
        <v>#N/A</v>
      </c>
      <c r="AX370" t="str">
        <f ca="1">IFERROR(__xludf.DUMMYFUNCTION("VLOOKUP($D379,IMPORTRANGE(""1F5N2lheBqU_ssv2fEg7XSiyl0_Jtf24RQubw3IWp7fc"",""'LC-2 BOM'!C2:AF1000""),AB$1,FALSE)"),"#N/A")</f>
        <v>#N/A</v>
      </c>
      <c r="AY370" t="str">
        <f ca="1">IFERROR(__xludf.DUMMYFUNCTION("VLOOKUP($D379,IMPORTRANGE(""1F5N2lheBqU_ssv2fEg7XSiyl0_Jtf24RQubw3IWp7fc"",""'LC-2 BOM'!C2:AF1000""),AB$1,FALSE)"),"#N/A")</f>
        <v>#N/A</v>
      </c>
      <c r="AZ370" t="str">
        <f ca="1">IFERROR(__xludf.DUMMYFUNCTION("VLOOKUP($D379,IMPORTRANGE(""1F5N2lheBqU_ssv2fEg7XSiyl0_Jtf24RQubw3IWp7fc"",""'LC-2 BOM'!C2:AF1000""),AB$1,FALSE)"),"#N/A")</f>
        <v>#N/A</v>
      </c>
      <c r="BA370" t="str">
        <f ca="1">IFERROR(__xludf.DUMMYFUNCTION("VLOOKUP($D379,IMPORTRANGE(""1F5N2lheBqU_ssv2fEg7XSiyl0_Jtf24RQubw3IWp7fc"",""'LC-2 BOM'!C2:AF1000""),AB$1,FALSE)"),"#N/A")</f>
        <v>#N/A</v>
      </c>
    </row>
    <row r="371" spans="1:53" ht="13" x14ac:dyDescent="0.15">
      <c r="A371" t="str">
        <f t="shared" si="31"/>
        <v>HVAC-FAR-HTR-ST-495</v>
      </c>
      <c r="B371">
        <v>495</v>
      </c>
      <c r="C371" t="s">
        <v>896</v>
      </c>
      <c r="D371" t="s">
        <v>897</v>
      </c>
      <c r="E371" t="s">
        <v>395</v>
      </c>
      <c r="F371" t="s">
        <v>396</v>
      </c>
      <c r="G371" t="s">
        <v>843</v>
      </c>
      <c r="H371" t="s">
        <v>66</v>
      </c>
      <c r="I371" t="str">
        <f t="shared" si="32"/>
        <v>N5</v>
      </c>
      <c r="J371" t="str">
        <f>VLOOKUP(I371,'[1]REF - Interface Cards'!$F$2:$G$11,2,FALSE)</f>
        <v>CB6</v>
      </c>
      <c r="K371">
        <f t="shared" si="33"/>
        <v>1</v>
      </c>
      <c r="L371" t="s">
        <v>532</v>
      </c>
      <c r="M371">
        <v>31</v>
      </c>
      <c r="N371">
        <v>25</v>
      </c>
      <c r="O371" t="s">
        <v>298</v>
      </c>
      <c r="P371" t="s">
        <v>298</v>
      </c>
      <c r="Q371" t="s">
        <v>844</v>
      </c>
      <c r="R371" t="s">
        <v>891</v>
      </c>
      <c r="S371" t="s">
        <v>60</v>
      </c>
      <c r="V371" t="b">
        <v>0</v>
      </c>
      <c r="W371" t="str">
        <f t="shared" si="34"/>
        <v>DO5:25</v>
      </c>
      <c r="X371" t="str">
        <f ca="1">IFERROR(__xludf.DUMMYFUNCTION("VLOOKUP($D475,IMPORTRANGE(""1F5N2lheBqU_ssv2fEg7XSiyl0_Jtf24RQubw3IWp7fc"",""'LC-2 BOM'!C2:AF1000""),X$1,FALSE)"),"04C706")</f>
        <v>04C706</v>
      </c>
      <c r="Y371" t="str">
        <f ca="1">IFERROR(__xludf.DUMMYFUNCTION("VLOOKUP($D607,IMPORTRANGE(""1zGeY54V42y3h6ga3LEauokEcjIAfHuNXKCYKLfLWtMI"",""'LC-2 BOM'!C2:AF900""),Y$1,FALSE)"),"#N/A")</f>
        <v>#N/A</v>
      </c>
      <c r="Z371" t="str">
        <f ca="1">IFERROR(__xludf.DUMMYFUNCTION("VLOOKUP($D607,IMPORTRANGE(""1zGeY54V42y3h6ga3LEauokEcjIAfHuNXKCYKLfLWtMI"",""'LC-2 BOM'!C2:AF900""),Y$1,FALSE)"),"#N/A")</f>
        <v>#N/A</v>
      </c>
      <c r="AA371" t="str">
        <f ca="1">IFERROR(__xludf.DUMMYFUNCTION("VLOOKUP($D607,IMPORTRANGE(""1zGeY54V42y3h6ga3LEauokEcjIAfHuNXKCYKLfLWtMI"",""'LC-2 BOM'!C2:AF900""),Y$1,FALSE)"),"#N/A")</f>
        <v>#N/A</v>
      </c>
      <c r="AB371" t="str">
        <f ca="1">IFERROR(__xludf.DUMMYFUNCTION("VLOOKUP($D607,IMPORTRANGE(""1F5N2lheBqU_ssv2fEg7XSiyl0_Jtf24RQubw3IWp7fc"",""'LC-2 BOM'!C2:AF1000""),AB$1,FALSE)"),"#N/A")</f>
        <v>#N/A</v>
      </c>
      <c r="AC371" t="str">
        <f ca="1">IFERROR(__xludf.DUMMYFUNCTION("VLOOKUP($D607,IMPORTRANGE(""1F5N2lheBqU_ssv2fEg7XSiyl0_Jtf24RQubw3IWp7fc"",""'LC-2 BOM'!C2:AF1000""),AB$1,FALSE)"),"#N/A")</f>
        <v>#N/A</v>
      </c>
      <c r="AD371" t="str">
        <f ca="1">IFERROR(__xludf.DUMMYFUNCTION("VLOOKUP($D607,IMPORTRANGE(""1F5N2lheBqU_ssv2fEg7XSiyl0_Jtf24RQubw3IWp7fc"",""'LC-2 BOM'!C2:AF1000""),AB$1,FALSE)"),"#N/A")</f>
        <v>#N/A</v>
      </c>
      <c r="AE371" t="str">
        <f ca="1">IFERROR(__xludf.DUMMYFUNCTION("VLOOKUP($D607,IMPORTRANGE(""1F5N2lheBqU_ssv2fEg7XSiyl0_Jtf24RQubw3IWp7fc"",""'LC-2 BOM'!C2:AF1000""),AB$1,FALSE)"),"#N/A")</f>
        <v>#N/A</v>
      </c>
      <c r="AF371" t="str">
        <f ca="1">IFERROR(__xludf.DUMMYFUNCTION("VLOOKUP($D607,IMPORTRANGE(""1F5N2lheBqU_ssv2fEg7XSiyl0_Jtf24RQubw3IWp7fc"",""'LC-2 BOM'!C2:AF1000""),AB$1,FALSE)"),"#N/A")</f>
        <v>#N/A</v>
      </c>
      <c r="AG371" t="str">
        <f ca="1">IFERROR(__xludf.DUMMYFUNCTION("VLOOKUP($D607,IMPORTRANGE(""1F5N2lheBqU_ssv2fEg7XSiyl0_Jtf24RQubw3IWp7fc"",""'LC-2 BOM'!C2:AF1000""),AB$1,FALSE)"),"#N/A")</f>
        <v>#N/A</v>
      </c>
      <c r="AH371" t="str">
        <f ca="1">IFERROR(__xludf.DUMMYFUNCTION("VLOOKUP($D607,IMPORTRANGE(""1F5N2lheBqU_ssv2fEg7XSiyl0_Jtf24RQubw3IWp7fc"",""'LC-2 BOM'!C2:AF1000""),AB$1,FALSE)"),"#N/A")</f>
        <v>#N/A</v>
      </c>
      <c r="AI371" t="str">
        <f ca="1">IFERROR(__xludf.DUMMYFUNCTION("VLOOKUP($D607,IMPORTRANGE(""1F5N2lheBqU_ssv2fEg7XSiyl0_Jtf24RQubw3IWp7fc"",""'LC-2 BOM'!C2:AF1000""),AB$1,FALSE)"),"#N/A")</f>
        <v>#N/A</v>
      </c>
      <c r="AJ371" t="str">
        <f ca="1">IFERROR(__xludf.DUMMYFUNCTION("VLOOKUP($D607,IMPORTRANGE(""1F5N2lheBqU_ssv2fEg7XSiyl0_Jtf24RQubw3IWp7fc"",""'LC-2 BOM'!C2:AF1000""),AB$1,FALSE)"),"#N/A")</f>
        <v>#N/A</v>
      </c>
      <c r="AK371" t="str">
        <f ca="1">IFERROR(__xludf.DUMMYFUNCTION("VLOOKUP($D607,IMPORTRANGE(""1F5N2lheBqU_ssv2fEg7XSiyl0_Jtf24RQubw3IWp7fc"",""'LC-2 BOM'!C2:AF1000""),AB$1,FALSE)"),"#N/A")</f>
        <v>#N/A</v>
      </c>
      <c r="AL371" t="str">
        <f ca="1">IFERROR(__xludf.DUMMYFUNCTION("VLOOKUP($D607,IMPORTRANGE(""1F5N2lheBqU_ssv2fEg7XSiyl0_Jtf24RQubw3IWp7fc"",""'LC-2 BOM'!C2:AF1000""),AB$1,FALSE)"),"#N/A")</f>
        <v>#N/A</v>
      </c>
      <c r="AM371" t="str">
        <f ca="1">IFERROR(__xludf.DUMMYFUNCTION("VLOOKUP($D607,IMPORTRANGE(""1F5N2lheBqU_ssv2fEg7XSiyl0_Jtf24RQubw3IWp7fc"",""'LC-2 BOM'!C2:AF1000""),AB$1,FALSE)"),"#N/A")</f>
        <v>#N/A</v>
      </c>
      <c r="AN371" t="str">
        <f ca="1">IFERROR(__xludf.DUMMYFUNCTION("VLOOKUP($D607,IMPORTRANGE(""1F5N2lheBqU_ssv2fEg7XSiyl0_Jtf24RQubw3IWp7fc"",""'LC-2 BOM'!C2:AF1000""),AB$1,FALSE)"),"#N/A")</f>
        <v>#N/A</v>
      </c>
      <c r="AO371" t="str">
        <f ca="1">IFERROR(__xludf.DUMMYFUNCTION("VLOOKUP($D607,IMPORTRANGE(""1F5N2lheBqU_ssv2fEg7XSiyl0_Jtf24RQubw3IWp7fc"",""'LC-2 BOM'!C2:AF1000""),AB$1,FALSE)"),"#N/A")</f>
        <v>#N/A</v>
      </c>
      <c r="AP371" t="str">
        <f ca="1">IFERROR(__xludf.DUMMYFUNCTION("VLOOKUP($D607,IMPORTRANGE(""1F5N2lheBqU_ssv2fEg7XSiyl0_Jtf24RQubw3IWp7fc"",""'LC-2 BOM'!C2:AF1000""),AB$1,FALSE)"),"#N/A")</f>
        <v>#N/A</v>
      </c>
      <c r="AQ371" t="str">
        <f ca="1">IFERROR(__xludf.DUMMYFUNCTION("VLOOKUP($D607,IMPORTRANGE(""1F5N2lheBqU_ssv2fEg7XSiyl0_Jtf24RQubw3IWp7fc"",""'LC-2 BOM'!C2:AF1000""),AB$1,FALSE)"),"#N/A")</f>
        <v>#N/A</v>
      </c>
      <c r="AR371" t="str">
        <f ca="1">IFERROR(__xludf.DUMMYFUNCTION("VLOOKUP($D607,IMPORTRANGE(""1F5N2lheBqU_ssv2fEg7XSiyl0_Jtf24RQubw3IWp7fc"",""'LC-2 BOM'!C2:AF1000""),AB$1,FALSE)"),"#N/A")</f>
        <v>#N/A</v>
      </c>
      <c r="AS371" t="str">
        <f ca="1">IFERROR(__xludf.DUMMYFUNCTION("VLOOKUP($D607,IMPORTRANGE(""1F5N2lheBqU_ssv2fEg7XSiyl0_Jtf24RQubw3IWp7fc"",""'LC-2 BOM'!C2:AF1000""),AB$1,FALSE)"),"#N/A")</f>
        <v>#N/A</v>
      </c>
      <c r="AT371" t="str">
        <f ca="1">IFERROR(__xludf.DUMMYFUNCTION("VLOOKUP($D607,IMPORTRANGE(""1F5N2lheBqU_ssv2fEg7XSiyl0_Jtf24RQubw3IWp7fc"",""'LC-2 BOM'!C2:AF1000""),AB$1,FALSE)"),"#N/A")</f>
        <v>#N/A</v>
      </c>
      <c r="AU371" t="str">
        <f ca="1">IFERROR(__xludf.DUMMYFUNCTION("VLOOKUP($D607,IMPORTRANGE(""1F5N2lheBqU_ssv2fEg7XSiyl0_Jtf24RQubw3IWp7fc"",""'LC-2 BOM'!C2:AF1000""),AB$1,FALSE)"),"#N/A")</f>
        <v>#N/A</v>
      </c>
      <c r="AV371" t="str">
        <f ca="1">IFERROR(__xludf.DUMMYFUNCTION("VLOOKUP($D607,IMPORTRANGE(""1F5N2lheBqU_ssv2fEg7XSiyl0_Jtf24RQubw3IWp7fc"",""'LC-2 BOM'!C2:AF1000""),AB$1,FALSE)"),"#N/A")</f>
        <v>#N/A</v>
      </c>
      <c r="AW371" t="str">
        <f ca="1">IFERROR(__xludf.DUMMYFUNCTION("VLOOKUP($D607,IMPORTRANGE(""1F5N2lheBqU_ssv2fEg7XSiyl0_Jtf24RQubw3IWp7fc"",""'LC-2 BOM'!C2:AF1000""),AB$1,FALSE)"),"#N/A")</f>
        <v>#N/A</v>
      </c>
      <c r="AX371" t="str">
        <f ca="1">IFERROR(__xludf.DUMMYFUNCTION("VLOOKUP($D607,IMPORTRANGE(""1F5N2lheBqU_ssv2fEg7XSiyl0_Jtf24RQubw3IWp7fc"",""'LC-2 BOM'!C2:AF1000""),AB$1,FALSE)"),"#N/A")</f>
        <v>#N/A</v>
      </c>
      <c r="AY371" t="str">
        <f ca="1">IFERROR(__xludf.DUMMYFUNCTION("VLOOKUP($D607,IMPORTRANGE(""1F5N2lheBqU_ssv2fEg7XSiyl0_Jtf24RQubw3IWp7fc"",""'LC-2 BOM'!C2:AF1000""),AB$1,FALSE)"),"#N/A")</f>
        <v>#N/A</v>
      </c>
      <c r="AZ371" t="str">
        <f ca="1">IFERROR(__xludf.DUMMYFUNCTION("VLOOKUP($D607,IMPORTRANGE(""1F5N2lheBqU_ssv2fEg7XSiyl0_Jtf24RQubw3IWp7fc"",""'LC-2 BOM'!C2:AF1000""),AB$1,FALSE)"),"#N/A")</f>
        <v>#N/A</v>
      </c>
      <c r="BA371" t="str">
        <f ca="1">IFERROR(__xludf.DUMMYFUNCTION("VLOOKUP($D607,IMPORTRANGE(""1F5N2lheBqU_ssv2fEg7XSiyl0_Jtf24RQubw3IWp7fc"",""'LC-2 BOM'!C2:AF1000""),AB$1,FALSE)"),"#N/A")</f>
        <v>#N/A</v>
      </c>
    </row>
    <row r="372" spans="1:53" ht="13" x14ac:dyDescent="0.15">
      <c r="A372" t="str">
        <f t="shared" si="31"/>
        <v>HVAC-FAR-HTR-ST-496</v>
      </c>
      <c r="B372">
        <v>496</v>
      </c>
      <c r="C372" t="s">
        <v>898</v>
      </c>
      <c r="D372" t="s">
        <v>899</v>
      </c>
      <c r="E372" t="s">
        <v>395</v>
      </c>
      <c r="F372" t="s">
        <v>396</v>
      </c>
      <c r="G372" t="s">
        <v>843</v>
      </c>
      <c r="H372" t="s">
        <v>116</v>
      </c>
      <c r="I372" t="str">
        <f t="shared" si="32"/>
        <v>N5</v>
      </c>
      <c r="J372" t="str">
        <f>VLOOKUP(I372,'[1]REF - Interface Cards'!$F$2:$G$11,2,FALSE)</f>
        <v>CB6</v>
      </c>
      <c r="K372">
        <f t="shared" si="33"/>
        <v>5</v>
      </c>
      <c r="L372" t="s">
        <v>785</v>
      </c>
      <c r="M372">
        <v>12</v>
      </c>
      <c r="N372" t="s">
        <v>87</v>
      </c>
      <c r="O372" t="s">
        <v>298</v>
      </c>
      <c r="P372" t="s">
        <v>298</v>
      </c>
      <c r="R372" t="s">
        <v>891</v>
      </c>
      <c r="V372" t="b">
        <v>0</v>
      </c>
      <c r="W372" t="str">
        <f t="shared" si="34"/>
        <v>AO4:06</v>
      </c>
      <c r="X372" t="str">
        <f ca="1">IFERROR(__xludf.DUMMYFUNCTION("VLOOKUP($D475,IMPORTRANGE(""1F5N2lheBqU_ssv2fEg7XSiyl0_Jtf24RQubw3IWp7fc"",""'LC-2 BOM'!C2:AF1000""),X$1,FALSE)"),"04C706")</f>
        <v>04C706</v>
      </c>
      <c r="Y372" t="str">
        <f ca="1">IFERROR(__xludf.DUMMYFUNCTION("VLOOKUP($D657,IMPORTRANGE(""1F5N2lheBqU_ssv2fEg7XSiyl0_Jtf24RQubw3IWp7fc"",""'LC-2 BOM'!C2:AF900""),Y$1,FALSE)"),"#N/A")</f>
        <v>#N/A</v>
      </c>
      <c r="Z372" t="str">
        <f ca="1">IFERROR(__xludf.DUMMYFUNCTION("VLOOKUP($D657,IMPORTRANGE(""1F5N2lheBqU_ssv2fEg7XSiyl0_Jtf24RQubw3IWp7fc"",""'LC-2 BOM'!C2:AF900""),Y$1,FALSE)"),"#N/A")</f>
        <v>#N/A</v>
      </c>
      <c r="AA372" t="str">
        <f ca="1">IFERROR(__xludf.DUMMYFUNCTION("VLOOKUP($D657,IMPORTRANGE(""1F5N2lheBqU_ssv2fEg7XSiyl0_Jtf24RQubw3IWp7fc"",""'LC-2 BOM'!C2:AF900""),Y$1,FALSE)"),"#N/A")</f>
        <v>#N/A</v>
      </c>
      <c r="AB372" t="str">
        <f ca="1">IFERROR(__xludf.DUMMYFUNCTION("VLOOKUP($D657,IMPORTRANGE(""1F5N2lheBqU_ssv2fEg7XSiyl0_Jtf24RQubw3IWp7fc"",""'LC-2 BOM'!C2:AF1000""),AB$1,FALSE)"),"#N/A")</f>
        <v>#N/A</v>
      </c>
      <c r="AC372" t="str">
        <f ca="1">IFERROR(__xludf.DUMMYFUNCTION("VLOOKUP($D657,IMPORTRANGE(""1F5N2lheBqU_ssv2fEg7XSiyl0_Jtf24RQubw3IWp7fc"",""'LC-2 BOM'!C2:AF1000""),AB$1,FALSE)"),"#N/A")</f>
        <v>#N/A</v>
      </c>
      <c r="AD372" t="str">
        <f ca="1">IFERROR(__xludf.DUMMYFUNCTION("VLOOKUP($D657,IMPORTRANGE(""1F5N2lheBqU_ssv2fEg7XSiyl0_Jtf24RQubw3IWp7fc"",""'LC-2 BOM'!C2:AF1000""),AB$1,FALSE)"),"#N/A")</f>
        <v>#N/A</v>
      </c>
      <c r="AE372" t="str">
        <f ca="1">IFERROR(__xludf.DUMMYFUNCTION("VLOOKUP($D657,IMPORTRANGE(""1F5N2lheBqU_ssv2fEg7XSiyl0_Jtf24RQubw3IWp7fc"",""'LC-2 BOM'!C2:AF1000""),AB$1,FALSE)"),"#N/A")</f>
        <v>#N/A</v>
      </c>
      <c r="AF372" t="str">
        <f ca="1">IFERROR(__xludf.DUMMYFUNCTION("VLOOKUP($D657,IMPORTRANGE(""1F5N2lheBqU_ssv2fEg7XSiyl0_Jtf24RQubw3IWp7fc"",""'LC-2 BOM'!C2:AF1000""),AB$1,FALSE)"),"#N/A")</f>
        <v>#N/A</v>
      </c>
      <c r="AG372" t="str">
        <f ca="1">IFERROR(__xludf.DUMMYFUNCTION("VLOOKUP($D657,IMPORTRANGE(""1F5N2lheBqU_ssv2fEg7XSiyl0_Jtf24RQubw3IWp7fc"",""'LC-2 BOM'!C2:AF1000""),AB$1,FALSE)"),"#N/A")</f>
        <v>#N/A</v>
      </c>
      <c r="AH372" t="str">
        <f ca="1">IFERROR(__xludf.DUMMYFUNCTION("VLOOKUP($D657,IMPORTRANGE(""1F5N2lheBqU_ssv2fEg7XSiyl0_Jtf24RQubw3IWp7fc"",""'LC-2 BOM'!C2:AF1000""),AB$1,FALSE)"),"#N/A")</f>
        <v>#N/A</v>
      </c>
      <c r="AI372" t="str">
        <f ca="1">IFERROR(__xludf.DUMMYFUNCTION("VLOOKUP($D657,IMPORTRANGE(""1F5N2lheBqU_ssv2fEg7XSiyl0_Jtf24RQubw3IWp7fc"",""'LC-2 BOM'!C2:AF1000""),AB$1,FALSE)"),"#N/A")</f>
        <v>#N/A</v>
      </c>
      <c r="AJ372" t="str">
        <f ca="1">IFERROR(__xludf.DUMMYFUNCTION("VLOOKUP($D657,IMPORTRANGE(""1F5N2lheBqU_ssv2fEg7XSiyl0_Jtf24RQubw3IWp7fc"",""'LC-2 BOM'!C2:AF1000""),AB$1,FALSE)"),"#N/A")</f>
        <v>#N/A</v>
      </c>
      <c r="AK372" t="str">
        <f ca="1">IFERROR(__xludf.DUMMYFUNCTION("VLOOKUP($D657,IMPORTRANGE(""1F5N2lheBqU_ssv2fEg7XSiyl0_Jtf24RQubw3IWp7fc"",""'LC-2 BOM'!C2:AF1000""),AB$1,FALSE)"),"#N/A")</f>
        <v>#N/A</v>
      </c>
      <c r="AL372" t="str">
        <f ca="1">IFERROR(__xludf.DUMMYFUNCTION("VLOOKUP($D657,IMPORTRANGE(""1F5N2lheBqU_ssv2fEg7XSiyl0_Jtf24RQubw3IWp7fc"",""'LC-2 BOM'!C2:AF1000""),AB$1,FALSE)"),"#N/A")</f>
        <v>#N/A</v>
      </c>
      <c r="AM372" t="str">
        <f ca="1">IFERROR(__xludf.DUMMYFUNCTION("VLOOKUP($D657,IMPORTRANGE(""1F5N2lheBqU_ssv2fEg7XSiyl0_Jtf24RQubw3IWp7fc"",""'LC-2 BOM'!C2:AF1000""),AB$1,FALSE)"),"#N/A")</f>
        <v>#N/A</v>
      </c>
      <c r="AN372" t="str">
        <f ca="1">IFERROR(__xludf.DUMMYFUNCTION("VLOOKUP($D657,IMPORTRANGE(""1F5N2lheBqU_ssv2fEg7XSiyl0_Jtf24RQubw3IWp7fc"",""'LC-2 BOM'!C2:AF1000""),AB$1,FALSE)"),"#N/A")</f>
        <v>#N/A</v>
      </c>
      <c r="AO372" t="str">
        <f ca="1">IFERROR(__xludf.DUMMYFUNCTION("VLOOKUP($D657,IMPORTRANGE(""1F5N2lheBqU_ssv2fEg7XSiyl0_Jtf24RQubw3IWp7fc"",""'LC-2 BOM'!C2:AF1000""),AB$1,FALSE)"),"#N/A")</f>
        <v>#N/A</v>
      </c>
      <c r="AP372" t="str">
        <f ca="1">IFERROR(__xludf.DUMMYFUNCTION("VLOOKUP($D657,IMPORTRANGE(""1F5N2lheBqU_ssv2fEg7XSiyl0_Jtf24RQubw3IWp7fc"",""'LC-2 BOM'!C2:AF1000""),AB$1,FALSE)"),"#N/A")</f>
        <v>#N/A</v>
      </c>
      <c r="AQ372" t="str">
        <f ca="1">IFERROR(__xludf.DUMMYFUNCTION("VLOOKUP($D657,IMPORTRANGE(""1F5N2lheBqU_ssv2fEg7XSiyl0_Jtf24RQubw3IWp7fc"",""'LC-2 BOM'!C2:AF1000""),AB$1,FALSE)"),"#N/A")</f>
        <v>#N/A</v>
      </c>
      <c r="AR372" t="str">
        <f ca="1">IFERROR(__xludf.DUMMYFUNCTION("VLOOKUP($D657,IMPORTRANGE(""1F5N2lheBqU_ssv2fEg7XSiyl0_Jtf24RQubw3IWp7fc"",""'LC-2 BOM'!C2:AF1000""),AB$1,FALSE)"),"#N/A")</f>
        <v>#N/A</v>
      </c>
      <c r="AS372" t="str">
        <f ca="1">IFERROR(__xludf.DUMMYFUNCTION("VLOOKUP($D657,IMPORTRANGE(""1F5N2lheBqU_ssv2fEg7XSiyl0_Jtf24RQubw3IWp7fc"",""'LC-2 BOM'!C2:AF1000""),AB$1,FALSE)"),"#N/A")</f>
        <v>#N/A</v>
      </c>
      <c r="AT372" t="str">
        <f ca="1">IFERROR(__xludf.DUMMYFUNCTION("VLOOKUP($D657,IMPORTRANGE(""1F5N2lheBqU_ssv2fEg7XSiyl0_Jtf24RQubw3IWp7fc"",""'LC-2 BOM'!C2:AF1000""),AB$1,FALSE)"),"#N/A")</f>
        <v>#N/A</v>
      </c>
      <c r="AU372" t="str">
        <f ca="1">IFERROR(__xludf.DUMMYFUNCTION("VLOOKUP($D657,IMPORTRANGE(""1F5N2lheBqU_ssv2fEg7XSiyl0_Jtf24RQubw3IWp7fc"",""'LC-2 BOM'!C2:AF1000""),AB$1,FALSE)"),"#N/A")</f>
        <v>#N/A</v>
      </c>
      <c r="AV372" t="str">
        <f ca="1">IFERROR(__xludf.DUMMYFUNCTION("VLOOKUP($D657,IMPORTRANGE(""1F5N2lheBqU_ssv2fEg7XSiyl0_Jtf24RQubw3IWp7fc"",""'LC-2 BOM'!C2:AF1000""),AB$1,FALSE)"),"#N/A")</f>
        <v>#N/A</v>
      </c>
      <c r="AW372" t="str">
        <f ca="1">IFERROR(__xludf.DUMMYFUNCTION("VLOOKUP($D657,IMPORTRANGE(""1F5N2lheBqU_ssv2fEg7XSiyl0_Jtf24RQubw3IWp7fc"",""'LC-2 BOM'!C2:AF1000""),AB$1,FALSE)"),"#N/A")</f>
        <v>#N/A</v>
      </c>
      <c r="AX372" t="str">
        <f ca="1">IFERROR(__xludf.DUMMYFUNCTION("VLOOKUP($D657,IMPORTRANGE(""1F5N2lheBqU_ssv2fEg7XSiyl0_Jtf24RQubw3IWp7fc"",""'LC-2 BOM'!C2:AF1000""),AB$1,FALSE)"),"#N/A")</f>
        <v>#N/A</v>
      </c>
      <c r="AY372" t="str">
        <f ca="1">IFERROR(__xludf.DUMMYFUNCTION("VLOOKUP($D657,IMPORTRANGE(""1F5N2lheBqU_ssv2fEg7XSiyl0_Jtf24RQubw3IWp7fc"",""'LC-2 BOM'!C2:AF1000""),AB$1,FALSE)"),"#N/A")</f>
        <v>#N/A</v>
      </c>
      <c r="AZ372" t="str">
        <f ca="1">IFERROR(__xludf.DUMMYFUNCTION("VLOOKUP($D657,IMPORTRANGE(""1F5N2lheBqU_ssv2fEg7XSiyl0_Jtf24RQubw3IWp7fc"",""'LC-2 BOM'!C2:AF1000""),AB$1,FALSE)"),"#N/A")</f>
        <v>#N/A</v>
      </c>
      <c r="BA372" t="str">
        <f ca="1">IFERROR(__xludf.DUMMYFUNCTION("VLOOKUP($D657,IMPORTRANGE(""1F5N2lheBqU_ssv2fEg7XSiyl0_Jtf24RQubw3IWp7fc"",""'LC-2 BOM'!C2:AF1000""),AB$1,FALSE)"),"#N/A")</f>
        <v>#N/A</v>
      </c>
    </row>
    <row r="373" spans="1:53" ht="13" x14ac:dyDescent="0.15">
      <c r="A373" t="str">
        <f t="shared" si="31"/>
        <v>HVAC-FAR-HTR-ST-497</v>
      </c>
      <c r="B373">
        <v>497</v>
      </c>
      <c r="C373" t="s">
        <v>900</v>
      </c>
      <c r="D373" t="s">
        <v>901</v>
      </c>
      <c r="E373" t="s">
        <v>395</v>
      </c>
      <c r="F373" t="s">
        <v>396</v>
      </c>
      <c r="G373" t="s">
        <v>843</v>
      </c>
      <c r="H373" t="s">
        <v>116</v>
      </c>
      <c r="I373" t="str">
        <f t="shared" si="32"/>
        <v>N5</v>
      </c>
      <c r="J373" t="str">
        <f>VLOOKUP(I373,'[1]REF - Interface Cards'!$F$2:$G$11,2,FALSE)</f>
        <v>CB6</v>
      </c>
      <c r="K373">
        <f t="shared" si="33"/>
        <v>6</v>
      </c>
      <c r="L373" t="s">
        <v>902</v>
      </c>
      <c r="M373">
        <v>6</v>
      </c>
      <c r="N373" t="s">
        <v>77</v>
      </c>
      <c r="O373" t="s">
        <v>298</v>
      </c>
      <c r="R373" t="s">
        <v>891</v>
      </c>
      <c r="V373" t="b">
        <v>0</v>
      </c>
      <c r="W373" t="str">
        <f t="shared" si="34"/>
        <v>AO8:03</v>
      </c>
      <c r="X373" t="str">
        <f ca="1">IFERROR(__xludf.DUMMYFUNCTION("VLOOKUP($D475,IMPORTRANGE(""1F5N2lheBqU_ssv2fEg7XSiyl0_Jtf24RQubw3IWp7fc"",""'LC-2 BOM'!C2:AF1000""),X$1,FALSE)"),"04C706")</f>
        <v>04C706</v>
      </c>
      <c r="Y373" t="str">
        <f ca="1">IFERROR(__xludf.DUMMYFUNCTION("VLOOKUP($D661,IMPORTRANGE(""1zGeY54V42y3h6ga3LEauokEcjIAfHuNXKCYKLfLWtMI"",""'LC-2 BOM'!C2:AF900""),Y$1,FALSE)"),"#N/A")</f>
        <v>#N/A</v>
      </c>
      <c r="Z373" t="str">
        <f ca="1">IFERROR(__xludf.DUMMYFUNCTION("VLOOKUP($D661,IMPORTRANGE(""1zGeY54V42y3h6ga3LEauokEcjIAfHuNXKCYKLfLWtMI"",""'LC-2 BOM'!C2:AF900""),Y$1,FALSE)"),"#N/A")</f>
        <v>#N/A</v>
      </c>
      <c r="AA373" t="str">
        <f ca="1">IFERROR(__xludf.DUMMYFUNCTION("VLOOKUP($D661,IMPORTRANGE(""1zGeY54V42y3h6ga3LEauokEcjIAfHuNXKCYKLfLWtMI"",""'LC-2 BOM'!C2:AF900""),Y$1,FALSE)"),"#N/A")</f>
        <v>#N/A</v>
      </c>
      <c r="AB373" t="str">
        <f ca="1">IFERROR(__xludf.DUMMYFUNCTION("VLOOKUP($D661,IMPORTRANGE(""1F5N2lheBqU_ssv2fEg7XSiyl0_Jtf24RQubw3IWp7fc"",""'LC-2 BOM'!C2:AF1000""),AB$1,FALSE)"),"#N/A")</f>
        <v>#N/A</v>
      </c>
      <c r="AC373" t="str">
        <f ca="1">IFERROR(__xludf.DUMMYFUNCTION("VLOOKUP($D661,IMPORTRANGE(""1F5N2lheBqU_ssv2fEg7XSiyl0_Jtf24RQubw3IWp7fc"",""'LC-2 BOM'!C2:AF1000""),AB$1,FALSE)"),"#N/A")</f>
        <v>#N/A</v>
      </c>
      <c r="AD373" t="str">
        <f ca="1">IFERROR(__xludf.DUMMYFUNCTION("VLOOKUP($D661,IMPORTRANGE(""1F5N2lheBqU_ssv2fEg7XSiyl0_Jtf24RQubw3IWp7fc"",""'LC-2 BOM'!C2:AF1000""),AB$1,FALSE)"),"#N/A")</f>
        <v>#N/A</v>
      </c>
      <c r="AE373" t="str">
        <f ca="1">IFERROR(__xludf.DUMMYFUNCTION("VLOOKUP($D661,IMPORTRANGE(""1F5N2lheBqU_ssv2fEg7XSiyl0_Jtf24RQubw3IWp7fc"",""'LC-2 BOM'!C2:AF1000""),AB$1,FALSE)"),"#N/A")</f>
        <v>#N/A</v>
      </c>
      <c r="AF373" t="str">
        <f ca="1">IFERROR(__xludf.DUMMYFUNCTION("VLOOKUP($D661,IMPORTRANGE(""1F5N2lheBqU_ssv2fEg7XSiyl0_Jtf24RQubw3IWp7fc"",""'LC-2 BOM'!C2:AF1000""),AB$1,FALSE)"),"#N/A")</f>
        <v>#N/A</v>
      </c>
      <c r="AG373" t="str">
        <f ca="1">IFERROR(__xludf.DUMMYFUNCTION("VLOOKUP($D661,IMPORTRANGE(""1F5N2lheBqU_ssv2fEg7XSiyl0_Jtf24RQubw3IWp7fc"",""'LC-2 BOM'!C2:AF1000""),AB$1,FALSE)"),"#N/A")</f>
        <v>#N/A</v>
      </c>
      <c r="AH373" t="str">
        <f ca="1">IFERROR(__xludf.DUMMYFUNCTION("VLOOKUP($D661,IMPORTRANGE(""1F5N2lheBqU_ssv2fEg7XSiyl0_Jtf24RQubw3IWp7fc"",""'LC-2 BOM'!C2:AF1000""),AB$1,FALSE)"),"#N/A")</f>
        <v>#N/A</v>
      </c>
      <c r="AI373" t="str">
        <f ca="1">IFERROR(__xludf.DUMMYFUNCTION("VLOOKUP($D661,IMPORTRANGE(""1F5N2lheBqU_ssv2fEg7XSiyl0_Jtf24RQubw3IWp7fc"",""'LC-2 BOM'!C2:AF1000""),AB$1,FALSE)"),"#N/A")</f>
        <v>#N/A</v>
      </c>
      <c r="AJ373" t="str">
        <f ca="1">IFERROR(__xludf.DUMMYFUNCTION("VLOOKUP($D661,IMPORTRANGE(""1F5N2lheBqU_ssv2fEg7XSiyl0_Jtf24RQubw3IWp7fc"",""'LC-2 BOM'!C2:AF1000""),AB$1,FALSE)"),"#N/A")</f>
        <v>#N/A</v>
      </c>
      <c r="AK373" t="str">
        <f ca="1">IFERROR(__xludf.DUMMYFUNCTION("VLOOKUP($D661,IMPORTRANGE(""1F5N2lheBqU_ssv2fEg7XSiyl0_Jtf24RQubw3IWp7fc"",""'LC-2 BOM'!C2:AF1000""),AB$1,FALSE)"),"#N/A")</f>
        <v>#N/A</v>
      </c>
      <c r="AL373" t="str">
        <f ca="1">IFERROR(__xludf.DUMMYFUNCTION("VLOOKUP($D661,IMPORTRANGE(""1F5N2lheBqU_ssv2fEg7XSiyl0_Jtf24RQubw3IWp7fc"",""'LC-2 BOM'!C2:AF1000""),AB$1,FALSE)"),"#N/A")</f>
        <v>#N/A</v>
      </c>
      <c r="AM373" t="str">
        <f ca="1">IFERROR(__xludf.DUMMYFUNCTION("VLOOKUP($D661,IMPORTRANGE(""1F5N2lheBqU_ssv2fEg7XSiyl0_Jtf24RQubw3IWp7fc"",""'LC-2 BOM'!C2:AF1000""),AB$1,FALSE)"),"#N/A")</f>
        <v>#N/A</v>
      </c>
      <c r="AN373" t="str">
        <f ca="1">IFERROR(__xludf.DUMMYFUNCTION("VLOOKUP($D661,IMPORTRANGE(""1F5N2lheBqU_ssv2fEg7XSiyl0_Jtf24RQubw3IWp7fc"",""'LC-2 BOM'!C2:AF1000""),AB$1,FALSE)"),"#N/A")</f>
        <v>#N/A</v>
      </c>
      <c r="AO373" t="str">
        <f ca="1">IFERROR(__xludf.DUMMYFUNCTION("VLOOKUP($D661,IMPORTRANGE(""1F5N2lheBqU_ssv2fEg7XSiyl0_Jtf24RQubw3IWp7fc"",""'LC-2 BOM'!C2:AF1000""),AB$1,FALSE)"),"#N/A")</f>
        <v>#N/A</v>
      </c>
      <c r="AP373" t="str">
        <f ca="1">IFERROR(__xludf.DUMMYFUNCTION("VLOOKUP($D661,IMPORTRANGE(""1F5N2lheBqU_ssv2fEg7XSiyl0_Jtf24RQubw3IWp7fc"",""'LC-2 BOM'!C2:AF1000""),AB$1,FALSE)"),"#N/A")</f>
        <v>#N/A</v>
      </c>
      <c r="AQ373" t="str">
        <f ca="1">IFERROR(__xludf.DUMMYFUNCTION("VLOOKUP($D661,IMPORTRANGE(""1F5N2lheBqU_ssv2fEg7XSiyl0_Jtf24RQubw3IWp7fc"",""'LC-2 BOM'!C2:AF1000""),AB$1,FALSE)"),"#N/A")</f>
        <v>#N/A</v>
      </c>
      <c r="AR373" t="str">
        <f ca="1">IFERROR(__xludf.DUMMYFUNCTION("VLOOKUP($D661,IMPORTRANGE(""1F5N2lheBqU_ssv2fEg7XSiyl0_Jtf24RQubw3IWp7fc"",""'LC-2 BOM'!C2:AF1000""),AB$1,FALSE)"),"#N/A")</f>
        <v>#N/A</v>
      </c>
      <c r="AS373" t="str">
        <f ca="1">IFERROR(__xludf.DUMMYFUNCTION("VLOOKUP($D661,IMPORTRANGE(""1F5N2lheBqU_ssv2fEg7XSiyl0_Jtf24RQubw3IWp7fc"",""'LC-2 BOM'!C2:AF1000""),AB$1,FALSE)"),"#N/A")</f>
        <v>#N/A</v>
      </c>
      <c r="AT373" t="str">
        <f ca="1">IFERROR(__xludf.DUMMYFUNCTION("VLOOKUP($D661,IMPORTRANGE(""1F5N2lheBqU_ssv2fEg7XSiyl0_Jtf24RQubw3IWp7fc"",""'LC-2 BOM'!C2:AF1000""),AB$1,FALSE)"),"#N/A")</f>
        <v>#N/A</v>
      </c>
      <c r="AU373" t="str">
        <f ca="1">IFERROR(__xludf.DUMMYFUNCTION("VLOOKUP($D661,IMPORTRANGE(""1F5N2lheBqU_ssv2fEg7XSiyl0_Jtf24RQubw3IWp7fc"",""'LC-2 BOM'!C2:AF1000""),AB$1,FALSE)"),"#N/A")</f>
        <v>#N/A</v>
      </c>
      <c r="AV373" t="str">
        <f ca="1">IFERROR(__xludf.DUMMYFUNCTION("VLOOKUP($D661,IMPORTRANGE(""1F5N2lheBqU_ssv2fEg7XSiyl0_Jtf24RQubw3IWp7fc"",""'LC-2 BOM'!C2:AF1000""),AB$1,FALSE)"),"#N/A")</f>
        <v>#N/A</v>
      </c>
      <c r="AW373" t="str">
        <f ca="1">IFERROR(__xludf.DUMMYFUNCTION("VLOOKUP($D661,IMPORTRANGE(""1F5N2lheBqU_ssv2fEg7XSiyl0_Jtf24RQubw3IWp7fc"",""'LC-2 BOM'!C2:AF1000""),AB$1,FALSE)"),"#N/A")</f>
        <v>#N/A</v>
      </c>
      <c r="AX373" t="str">
        <f ca="1">IFERROR(__xludf.DUMMYFUNCTION("VLOOKUP($D661,IMPORTRANGE(""1F5N2lheBqU_ssv2fEg7XSiyl0_Jtf24RQubw3IWp7fc"",""'LC-2 BOM'!C2:AF1000""),AB$1,FALSE)"),"#N/A")</f>
        <v>#N/A</v>
      </c>
      <c r="AY373" t="str">
        <f ca="1">IFERROR(__xludf.DUMMYFUNCTION("VLOOKUP($D661,IMPORTRANGE(""1F5N2lheBqU_ssv2fEg7XSiyl0_Jtf24RQubw3IWp7fc"",""'LC-2 BOM'!C2:AF1000""),AB$1,FALSE)"),"#N/A")</f>
        <v>#N/A</v>
      </c>
      <c r="AZ373" t="str">
        <f ca="1">IFERROR(__xludf.DUMMYFUNCTION("VLOOKUP($D661,IMPORTRANGE(""1F5N2lheBqU_ssv2fEg7XSiyl0_Jtf24RQubw3IWp7fc"",""'LC-2 BOM'!C2:AF1000""),AB$1,FALSE)"),"#N/A")</f>
        <v>#N/A</v>
      </c>
      <c r="BA373" t="str">
        <f ca="1">IFERROR(__xludf.DUMMYFUNCTION("VLOOKUP($D661,IMPORTRANGE(""1F5N2lheBqU_ssv2fEg7XSiyl0_Jtf24RQubw3IWp7fc"",""'LC-2 BOM'!C2:AF1000""),AB$1,FALSE)"),"#N/A")</f>
        <v>#N/A</v>
      </c>
    </row>
    <row r="374" spans="1:53" ht="13" x14ac:dyDescent="0.15">
      <c r="A374" t="str">
        <f t="shared" si="31"/>
        <v>HVAC-FAR-HTR-ST-498</v>
      </c>
      <c r="B374">
        <v>498</v>
      </c>
      <c r="C374" t="s">
        <v>903</v>
      </c>
      <c r="D374" t="s">
        <v>904</v>
      </c>
      <c r="E374" t="s">
        <v>395</v>
      </c>
      <c r="F374" t="s">
        <v>396</v>
      </c>
      <c r="G374" t="s">
        <v>843</v>
      </c>
      <c r="H374" t="s">
        <v>66</v>
      </c>
      <c r="I374" t="str">
        <f t="shared" si="32"/>
        <v>N5</v>
      </c>
      <c r="J374" t="str">
        <f>VLOOKUP(I374,'[1]REF - Interface Cards'!$F$2:$G$11,2,FALSE)</f>
        <v>CB6</v>
      </c>
      <c r="K374">
        <f t="shared" si="33"/>
        <v>1</v>
      </c>
      <c r="L374" t="s">
        <v>532</v>
      </c>
      <c r="M374">
        <v>23</v>
      </c>
      <c r="N374">
        <v>19</v>
      </c>
      <c r="O374" t="s">
        <v>298</v>
      </c>
      <c r="P374" t="s">
        <v>298</v>
      </c>
      <c r="Q374" t="s">
        <v>844</v>
      </c>
      <c r="R374" t="s">
        <v>891</v>
      </c>
      <c r="S374" t="s">
        <v>60</v>
      </c>
      <c r="V374" t="b">
        <v>0</v>
      </c>
      <c r="W374" t="str">
        <f t="shared" si="34"/>
        <v>DO5:19</v>
      </c>
      <c r="X374" t="str">
        <f ca="1">IFERROR(__xludf.DUMMYFUNCTION("VLOOKUP($D475,IMPORTRANGE(""1F5N2lheBqU_ssv2fEg7XSiyl0_Jtf24RQubw3IWp7fc"",""'LC-2 BOM'!C2:AF1000""),X$1,FALSE)"),"04C706")</f>
        <v>04C706</v>
      </c>
      <c r="Y374" t="str">
        <f ca="1">IFERROR(__xludf.DUMMYFUNCTION("VLOOKUP($D601,IMPORTRANGE(""1F5N2lheBqU_ssv2fEg7XSiyl0_Jtf24RQubw3IWp7fc"",""'LC-2 BOM'!C2:AF900""),Y$1,FALSE)"),"#N/A")</f>
        <v>#N/A</v>
      </c>
      <c r="Z374" t="str">
        <f ca="1">IFERROR(__xludf.DUMMYFUNCTION("VLOOKUP($D601,IMPORTRANGE(""1F5N2lheBqU_ssv2fEg7XSiyl0_Jtf24RQubw3IWp7fc"",""'LC-2 BOM'!C2:AF900""),Y$1,FALSE)"),"#N/A")</f>
        <v>#N/A</v>
      </c>
      <c r="AA374" t="str">
        <f ca="1">IFERROR(__xludf.DUMMYFUNCTION("VLOOKUP($D601,IMPORTRANGE(""1F5N2lheBqU_ssv2fEg7XSiyl0_Jtf24RQubw3IWp7fc"",""'LC-2 BOM'!C2:AF900""),Y$1,FALSE)"),"#N/A")</f>
        <v>#N/A</v>
      </c>
      <c r="AB374" t="str">
        <f ca="1">IFERROR(__xludf.DUMMYFUNCTION("VLOOKUP($D601,IMPORTRANGE(""1F5N2lheBqU_ssv2fEg7XSiyl0_Jtf24RQubw3IWp7fc"",""'LC-2 BOM'!C2:AF1000""),AB$1,FALSE)"),"#N/A")</f>
        <v>#N/A</v>
      </c>
      <c r="AC374" t="str">
        <f ca="1">IFERROR(__xludf.DUMMYFUNCTION("VLOOKUP($D601,IMPORTRANGE(""1F5N2lheBqU_ssv2fEg7XSiyl0_Jtf24RQubw3IWp7fc"",""'LC-2 BOM'!C2:AF1000""),AB$1,FALSE)"),"#N/A")</f>
        <v>#N/A</v>
      </c>
      <c r="AD374" t="str">
        <f ca="1">IFERROR(__xludf.DUMMYFUNCTION("VLOOKUP($D601,IMPORTRANGE(""1F5N2lheBqU_ssv2fEg7XSiyl0_Jtf24RQubw3IWp7fc"",""'LC-2 BOM'!C2:AF1000""),AB$1,FALSE)"),"#N/A")</f>
        <v>#N/A</v>
      </c>
      <c r="AE374" t="str">
        <f ca="1">IFERROR(__xludf.DUMMYFUNCTION("VLOOKUP($D601,IMPORTRANGE(""1F5N2lheBqU_ssv2fEg7XSiyl0_Jtf24RQubw3IWp7fc"",""'LC-2 BOM'!C2:AF1000""),AB$1,FALSE)"),"#N/A")</f>
        <v>#N/A</v>
      </c>
      <c r="AF374" t="str">
        <f ca="1">IFERROR(__xludf.DUMMYFUNCTION("VLOOKUP($D601,IMPORTRANGE(""1F5N2lheBqU_ssv2fEg7XSiyl0_Jtf24RQubw3IWp7fc"",""'LC-2 BOM'!C2:AF1000""),AB$1,FALSE)"),"#N/A")</f>
        <v>#N/A</v>
      </c>
      <c r="AG374" t="str">
        <f ca="1">IFERROR(__xludf.DUMMYFUNCTION("VLOOKUP($D601,IMPORTRANGE(""1F5N2lheBqU_ssv2fEg7XSiyl0_Jtf24RQubw3IWp7fc"",""'LC-2 BOM'!C2:AF1000""),AB$1,FALSE)"),"#N/A")</f>
        <v>#N/A</v>
      </c>
      <c r="AH374" t="str">
        <f ca="1">IFERROR(__xludf.DUMMYFUNCTION("VLOOKUP($D601,IMPORTRANGE(""1F5N2lheBqU_ssv2fEg7XSiyl0_Jtf24RQubw3IWp7fc"",""'LC-2 BOM'!C2:AF1000""),AB$1,FALSE)"),"#N/A")</f>
        <v>#N/A</v>
      </c>
      <c r="AI374" t="str">
        <f ca="1">IFERROR(__xludf.DUMMYFUNCTION("VLOOKUP($D601,IMPORTRANGE(""1F5N2lheBqU_ssv2fEg7XSiyl0_Jtf24RQubw3IWp7fc"",""'LC-2 BOM'!C2:AF1000""),AB$1,FALSE)"),"#N/A")</f>
        <v>#N/A</v>
      </c>
      <c r="AJ374" t="str">
        <f ca="1">IFERROR(__xludf.DUMMYFUNCTION("VLOOKUP($D601,IMPORTRANGE(""1F5N2lheBqU_ssv2fEg7XSiyl0_Jtf24RQubw3IWp7fc"",""'LC-2 BOM'!C2:AF1000""),AB$1,FALSE)"),"#N/A")</f>
        <v>#N/A</v>
      </c>
      <c r="AK374" t="str">
        <f ca="1">IFERROR(__xludf.DUMMYFUNCTION("VLOOKUP($D601,IMPORTRANGE(""1F5N2lheBqU_ssv2fEg7XSiyl0_Jtf24RQubw3IWp7fc"",""'LC-2 BOM'!C2:AF1000""),AB$1,FALSE)"),"#N/A")</f>
        <v>#N/A</v>
      </c>
      <c r="AL374" t="str">
        <f ca="1">IFERROR(__xludf.DUMMYFUNCTION("VLOOKUP($D601,IMPORTRANGE(""1F5N2lheBqU_ssv2fEg7XSiyl0_Jtf24RQubw3IWp7fc"",""'LC-2 BOM'!C2:AF1000""),AB$1,FALSE)"),"#N/A")</f>
        <v>#N/A</v>
      </c>
      <c r="AM374" t="str">
        <f ca="1">IFERROR(__xludf.DUMMYFUNCTION("VLOOKUP($D601,IMPORTRANGE(""1F5N2lheBqU_ssv2fEg7XSiyl0_Jtf24RQubw3IWp7fc"",""'LC-2 BOM'!C2:AF1000""),AB$1,FALSE)"),"#N/A")</f>
        <v>#N/A</v>
      </c>
      <c r="AN374" t="str">
        <f ca="1">IFERROR(__xludf.DUMMYFUNCTION("VLOOKUP($D601,IMPORTRANGE(""1F5N2lheBqU_ssv2fEg7XSiyl0_Jtf24RQubw3IWp7fc"",""'LC-2 BOM'!C2:AF1000""),AB$1,FALSE)"),"#N/A")</f>
        <v>#N/A</v>
      </c>
      <c r="AO374" t="str">
        <f ca="1">IFERROR(__xludf.DUMMYFUNCTION("VLOOKUP($D601,IMPORTRANGE(""1F5N2lheBqU_ssv2fEg7XSiyl0_Jtf24RQubw3IWp7fc"",""'LC-2 BOM'!C2:AF1000""),AB$1,FALSE)"),"#N/A")</f>
        <v>#N/A</v>
      </c>
      <c r="AP374" t="str">
        <f ca="1">IFERROR(__xludf.DUMMYFUNCTION("VLOOKUP($D601,IMPORTRANGE(""1F5N2lheBqU_ssv2fEg7XSiyl0_Jtf24RQubw3IWp7fc"",""'LC-2 BOM'!C2:AF1000""),AB$1,FALSE)"),"#N/A")</f>
        <v>#N/A</v>
      </c>
      <c r="AQ374" t="str">
        <f ca="1">IFERROR(__xludf.DUMMYFUNCTION("VLOOKUP($D601,IMPORTRANGE(""1F5N2lheBqU_ssv2fEg7XSiyl0_Jtf24RQubw3IWp7fc"",""'LC-2 BOM'!C2:AF1000""),AB$1,FALSE)"),"#N/A")</f>
        <v>#N/A</v>
      </c>
      <c r="AR374" t="str">
        <f ca="1">IFERROR(__xludf.DUMMYFUNCTION("VLOOKUP($D601,IMPORTRANGE(""1F5N2lheBqU_ssv2fEg7XSiyl0_Jtf24RQubw3IWp7fc"",""'LC-2 BOM'!C2:AF1000""),AB$1,FALSE)"),"#N/A")</f>
        <v>#N/A</v>
      </c>
      <c r="AS374" t="str">
        <f ca="1">IFERROR(__xludf.DUMMYFUNCTION("VLOOKUP($D601,IMPORTRANGE(""1F5N2lheBqU_ssv2fEg7XSiyl0_Jtf24RQubw3IWp7fc"",""'LC-2 BOM'!C2:AF1000""),AB$1,FALSE)"),"#N/A")</f>
        <v>#N/A</v>
      </c>
      <c r="AT374" t="str">
        <f ca="1">IFERROR(__xludf.DUMMYFUNCTION("VLOOKUP($D601,IMPORTRANGE(""1F5N2lheBqU_ssv2fEg7XSiyl0_Jtf24RQubw3IWp7fc"",""'LC-2 BOM'!C2:AF1000""),AB$1,FALSE)"),"#N/A")</f>
        <v>#N/A</v>
      </c>
      <c r="AU374" t="str">
        <f ca="1">IFERROR(__xludf.DUMMYFUNCTION("VLOOKUP($D601,IMPORTRANGE(""1F5N2lheBqU_ssv2fEg7XSiyl0_Jtf24RQubw3IWp7fc"",""'LC-2 BOM'!C2:AF1000""),AB$1,FALSE)"),"#N/A")</f>
        <v>#N/A</v>
      </c>
      <c r="AV374" t="str">
        <f ca="1">IFERROR(__xludf.DUMMYFUNCTION("VLOOKUP($D601,IMPORTRANGE(""1F5N2lheBqU_ssv2fEg7XSiyl0_Jtf24RQubw3IWp7fc"",""'LC-2 BOM'!C2:AF1000""),AB$1,FALSE)"),"#N/A")</f>
        <v>#N/A</v>
      </c>
      <c r="AW374" t="str">
        <f ca="1">IFERROR(__xludf.DUMMYFUNCTION("VLOOKUP($D601,IMPORTRANGE(""1F5N2lheBqU_ssv2fEg7XSiyl0_Jtf24RQubw3IWp7fc"",""'LC-2 BOM'!C2:AF1000""),AB$1,FALSE)"),"#N/A")</f>
        <v>#N/A</v>
      </c>
      <c r="AX374" t="str">
        <f ca="1">IFERROR(__xludf.DUMMYFUNCTION("VLOOKUP($D601,IMPORTRANGE(""1F5N2lheBqU_ssv2fEg7XSiyl0_Jtf24RQubw3IWp7fc"",""'LC-2 BOM'!C2:AF1000""),AB$1,FALSE)"),"#N/A")</f>
        <v>#N/A</v>
      </c>
      <c r="AY374" t="str">
        <f ca="1">IFERROR(__xludf.DUMMYFUNCTION("VLOOKUP($D601,IMPORTRANGE(""1F5N2lheBqU_ssv2fEg7XSiyl0_Jtf24RQubw3IWp7fc"",""'LC-2 BOM'!C2:AF1000""),AB$1,FALSE)"),"#N/A")</f>
        <v>#N/A</v>
      </c>
      <c r="AZ374" t="str">
        <f ca="1">IFERROR(__xludf.DUMMYFUNCTION("VLOOKUP($D601,IMPORTRANGE(""1F5N2lheBqU_ssv2fEg7XSiyl0_Jtf24RQubw3IWp7fc"",""'LC-2 BOM'!C2:AF1000""),AB$1,FALSE)"),"#N/A")</f>
        <v>#N/A</v>
      </c>
      <c r="BA374" t="str">
        <f ca="1">IFERROR(__xludf.DUMMYFUNCTION("VLOOKUP($D601,IMPORTRANGE(""1F5N2lheBqU_ssv2fEg7XSiyl0_Jtf24RQubw3IWp7fc"",""'LC-2 BOM'!C2:AF1000""),AB$1,FALSE)"),"#N/A")</f>
        <v>#N/A</v>
      </c>
    </row>
    <row r="375" spans="1:53" ht="13" x14ac:dyDescent="0.15">
      <c r="A375" t="str">
        <f t="shared" si="31"/>
        <v>HVAC-FAR-HTR-ST-499</v>
      </c>
      <c r="B375">
        <v>499</v>
      </c>
      <c r="C375" t="s">
        <v>905</v>
      </c>
      <c r="D375" t="s">
        <v>906</v>
      </c>
      <c r="E375" t="s">
        <v>395</v>
      </c>
      <c r="F375" t="s">
        <v>396</v>
      </c>
      <c r="G375" t="s">
        <v>843</v>
      </c>
      <c r="H375" t="s">
        <v>66</v>
      </c>
      <c r="I375" t="str">
        <f t="shared" si="32"/>
        <v>N5</v>
      </c>
      <c r="J375" t="str">
        <f>VLOOKUP(I375,'[1]REF - Interface Cards'!$F$2:$G$11,2,FALSE)</f>
        <v>CB6</v>
      </c>
      <c r="K375">
        <f t="shared" si="33"/>
        <v>1</v>
      </c>
      <c r="L375" t="s">
        <v>532</v>
      </c>
      <c r="M375">
        <v>24</v>
      </c>
      <c r="N375">
        <v>20</v>
      </c>
      <c r="O375" t="s">
        <v>298</v>
      </c>
      <c r="P375" t="s">
        <v>298</v>
      </c>
      <c r="Q375" t="s">
        <v>844</v>
      </c>
      <c r="R375" t="s">
        <v>891</v>
      </c>
      <c r="S375" t="s">
        <v>60</v>
      </c>
      <c r="V375" t="b">
        <v>0</v>
      </c>
      <c r="W375" t="str">
        <f t="shared" si="34"/>
        <v>DO5:20</v>
      </c>
      <c r="X375" t="str">
        <f ca="1">IFERROR(__xludf.DUMMYFUNCTION("VLOOKUP($D475,IMPORTRANGE(""1F5N2lheBqU_ssv2fEg7XSiyl0_Jtf24RQubw3IWp7fc"",""'LC-2 BOM'!C2:AF1000""),X$1,FALSE)"),"04C706")</f>
        <v>04C706</v>
      </c>
      <c r="Y375" t="str">
        <f ca="1">IFERROR(__xludf.DUMMYFUNCTION("VLOOKUP($D602,IMPORTRANGE(""1F5N2lheBqU_ssv2fEg7XSiyl0_Jtf24RQubw3IWp7fc"",""'LC-2 BOM'!C2:AF900""),Y$1,FALSE)"),"#N/A")</f>
        <v>#N/A</v>
      </c>
      <c r="Z375" t="str">
        <f ca="1">IFERROR(__xludf.DUMMYFUNCTION("VLOOKUP($D602,IMPORTRANGE(""1F5N2lheBqU_ssv2fEg7XSiyl0_Jtf24RQubw3IWp7fc"",""'LC-2 BOM'!C2:AF900""),Y$1,FALSE)"),"#N/A")</f>
        <v>#N/A</v>
      </c>
      <c r="AA375" t="str">
        <f ca="1">IFERROR(__xludf.DUMMYFUNCTION("VLOOKUP($D602,IMPORTRANGE(""1F5N2lheBqU_ssv2fEg7XSiyl0_Jtf24RQubw3IWp7fc"",""'LC-2 BOM'!C2:AF900""),Y$1,FALSE)"),"#N/A")</f>
        <v>#N/A</v>
      </c>
      <c r="AB375" t="str">
        <f ca="1">IFERROR(__xludf.DUMMYFUNCTION("VLOOKUP($D602,IMPORTRANGE(""1F5N2lheBqU_ssv2fEg7XSiyl0_Jtf24RQubw3IWp7fc"",""'LC-2 BOM'!C2:AF1000""),AB$1,FALSE)"),"#N/A")</f>
        <v>#N/A</v>
      </c>
      <c r="AC375" t="str">
        <f ca="1">IFERROR(__xludf.DUMMYFUNCTION("VLOOKUP($D602,IMPORTRANGE(""1F5N2lheBqU_ssv2fEg7XSiyl0_Jtf24RQubw3IWp7fc"",""'LC-2 BOM'!C2:AF1000""),AB$1,FALSE)"),"#N/A")</f>
        <v>#N/A</v>
      </c>
      <c r="AD375" t="str">
        <f ca="1">IFERROR(__xludf.DUMMYFUNCTION("VLOOKUP($D602,IMPORTRANGE(""1F5N2lheBqU_ssv2fEg7XSiyl0_Jtf24RQubw3IWp7fc"",""'LC-2 BOM'!C2:AF1000""),AB$1,FALSE)"),"#N/A")</f>
        <v>#N/A</v>
      </c>
      <c r="AE375" t="str">
        <f ca="1">IFERROR(__xludf.DUMMYFUNCTION("VLOOKUP($D602,IMPORTRANGE(""1F5N2lheBqU_ssv2fEg7XSiyl0_Jtf24RQubw3IWp7fc"",""'LC-2 BOM'!C2:AF1000""),AB$1,FALSE)"),"#N/A")</f>
        <v>#N/A</v>
      </c>
      <c r="AF375" t="str">
        <f ca="1">IFERROR(__xludf.DUMMYFUNCTION("VLOOKUP($D602,IMPORTRANGE(""1F5N2lheBqU_ssv2fEg7XSiyl0_Jtf24RQubw3IWp7fc"",""'LC-2 BOM'!C2:AF1000""),AB$1,FALSE)"),"#N/A")</f>
        <v>#N/A</v>
      </c>
      <c r="AG375" t="str">
        <f ca="1">IFERROR(__xludf.DUMMYFUNCTION("VLOOKUP($D602,IMPORTRANGE(""1F5N2lheBqU_ssv2fEg7XSiyl0_Jtf24RQubw3IWp7fc"",""'LC-2 BOM'!C2:AF1000""),AB$1,FALSE)"),"#N/A")</f>
        <v>#N/A</v>
      </c>
      <c r="AH375" t="str">
        <f ca="1">IFERROR(__xludf.DUMMYFUNCTION("VLOOKUP($D602,IMPORTRANGE(""1F5N2lheBqU_ssv2fEg7XSiyl0_Jtf24RQubw3IWp7fc"",""'LC-2 BOM'!C2:AF1000""),AB$1,FALSE)"),"#N/A")</f>
        <v>#N/A</v>
      </c>
      <c r="AI375" t="str">
        <f ca="1">IFERROR(__xludf.DUMMYFUNCTION("VLOOKUP($D602,IMPORTRANGE(""1F5N2lheBqU_ssv2fEg7XSiyl0_Jtf24RQubw3IWp7fc"",""'LC-2 BOM'!C2:AF1000""),AB$1,FALSE)"),"#N/A")</f>
        <v>#N/A</v>
      </c>
      <c r="AJ375" t="str">
        <f ca="1">IFERROR(__xludf.DUMMYFUNCTION("VLOOKUP($D602,IMPORTRANGE(""1F5N2lheBqU_ssv2fEg7XSiyl0_Jtf24RQubw3IWp7fc"",""'LC-2 BOM'!C2:AF1000""),AB$1,FALSE)"),"#N/A")</f>
        <v>#N/A</v>
      </c>
      <c r="AK375" t="str">
        <f ca="1">IFERROR(__xludf.DUMMYFUNCTION("VLOOKUP($D602,IMPORTRANGE(""1F5N2lheBqU_ssv2fEg7XSiyl0_Jtf24RQubw3IWp7fc"",""'LC-2 BOM'!C2:AF1000""),AB$1,FALSE)"),"#N/A")</f>
        <v>#N/A</v>
      </c>
      <c r="AL375" t="str">
        <f ca="1">IFERROR(__xludf.DUMMYFUNCTION("VLOOKUP($D602,IMPORTRANGE(""1F5N2lheBqU_ssv2fEg7XSiyl0_Jtf24RQubw3IWp7fc"",""'LC-2 BOM'!C2:AF1000""),AB$1,FALSE)"),"#N/A")</f>
        <v>#N/A</v>
      </c>
      <c r="AM375" t="str">
        <f ca="1">IFERROR(__xludf.DUMMYFUNCTION("VLOOKUP($D602,IMPORTRANGE(""1F5N2lheBqU_ssv2fEg7XSiyl0_Jtf24RQubw3IWp7fc"",""'LC-2 BOM'!C2:AF1000""),AB$1,FALSE)"),"#N/A")</f>
        <v>#N/A</v>
      </c>
      <c r="AN375" t="str">
        <f ca="1">IFERROR(__xludf.DUMMYFUNCTION("VLOOKUP($D602,IMPORTRANGE(""1F5N2lheBqU_ssv2fEg7XSiyl0_Jtf24RQubw3IWp7fc"",""'LC-2 BOM'!C2:AF1000""),AB$1,FALSE)"),"#N/A")</f>
        <v>#N/A</v>
      </c>
      <c r="AO375" t="str">
        <f ca="1">IFERROR(__xludf.DUMMYFUNCTION("VLOOKUP($D602,IMPORTRANGE(""1F5N2lheBqU_ssv2fEg7XSiyl0_Jtf24RQubw3IWp7fc"",""'LC-2 BOM'!C2:AF1000""),AB$1,FALSE)"),"#N/A")</f>
        <v>#N/A</v>
      </c>
      <c r="AP375" t="str">
        <f ca="1">IFERROR(__xludf.DUMMYFUNCTION("VLOOKUP($D602,IMPORTRANGE(""1F5N2lheBqU_ssv2fEg7XSiyl0_Jtf24RQubw3IWp7fc"",""'LC-2 BOM'!C2:AF1000""),AB$1,FALSE)"),"#N/A")</f>
        <v>#N/A</v>
      </c>
      <c r="AQ375" t="str">
        <f ca="1">IFERROR(__xludf.DUMMYFUNCTION("VLOOKUP($D602,IMPORTRANGE(""1F5N2lheBqU_ssv2fEg7XSiyl0_Jtf24RQubw3IWp7fc"",""'LC-2 BOM'!C2:AF1000""),AB$1,FALSE)"),"#N/A")</f>
        <v>#N/A</v>
      </c>
      <c r="AR375" t="str">
        <f ca="1">IFERROR(__xludf.DUMMYFUNCTION("VLOOKUP($D602,IMPORTRANGE(""1F5N2lheBqU_ssv2fEg7XSiyl0_Jtf24RQubw3IWp7fc"",""'LC-2 BOM'!C2:AF1000""),AB$1,FALSE)"),"#N/A")</f>
        <v>#N/A</v>
      </c>
      <c r="AS375" t="str">
        <f ca="1">IFERROR(__xludf.DUMMYFUNCTION("VLOOKUP($D602,IMPORTRANGE(""1F5N2lheBqU_ssv2fEg7XSiyl0_Jtf24RQubw3IWp7fc"",""'LC-2 BOM'!C2:AF1000""),AB$1,FALSE)"),"#N/A")</f>
        <v>#N/A</v>
      </c>
      <c r="AT375" t="str">
        <f ca="1">IFERROR(__xludf.DUMMYFUNCTION("VLOOKUP($D602,IMPORTRANGE(""1F5N2lheBqU_ssv2fEg7XSiyl0_Jtf24RQubw3IWp7fc"",""'LC-2 BOM'!C2:AF1000""),AB$1,FALSE)"),"#N/A")</f>
        <v>#N/A</v>
      </c>
      <c r="AU375" t="str">
        <f ca="1">IFERROR(__xludf.DUMMYFUNCTION("VLOOKUP($D602,IMPORTRANGE(""1F5N2lheBqU_ssv2fEg7XSiyl0_Jtf24RQubw3IWp7fc"",""'LC-2 BOM'!C2:AF1000""),AB$1,FALSE)"),"#N/A")</f>
        <v>#N/A</v>
      </c>
      <c r="AV375" t="str">
        <f ca="1">IFERROR(__xludf.DUMMYFUNCTION("VLOOKUP($D602,IMPORTRANGE(""1F5N2lheBqU_ssv2fEg7XSiyl0_Jtf24RQubw3IWp7fc"",""'LC-2 BOM'!C2:AF1000""),AB$1,FALSE)"),"#N/A")</f>
        <v>#N/A</v>
      </c>
      <c r="AW375" t="str">
        <f ca="1">IFERROR(__xludf.DUMMYFUNCTION("VLOOKUP($D602,IMPORTRANGE(""1F5N2lheBqU_ssv2fEg7XSiyl0_Jtf24RQubw3IWp7fc"",""'LC-2 BOM'!C2:AF1000""),AB$1,FALSE)"),"#N/A")</f>
        <v>#N/A</v>
      </c>
      <c r="AX375" t="str">
        <f ca="1">IFERROR(__xludf.DUMMYFUNCTION("VLOOKUP($D602,IMPORTRANGE(""1F5N2lheBqU_ssv2fEg7XSiyl0_Jtf24RQubw3IWp7fc"",""'LC-2 BOM'!C2:AF1000""),AB$1,FALSE)"),"#N/A")</f>
        <v>#N/A</v>
      </c>
      <c r="AY375" t="str">
        <f ca="1">IFERROR(__xludf.DUMMYFUNCTION("VLOOKUP($D602,IMPORTRANGE(""1F5N2lheBqU_ssv2fEg7XSiyl0_Jtf24RQubw3IWp7fc"",""'LC-2 BOM'!C2:AF1000""),AB$1,FALSE)"),"#N/A")</f>
        <v>#N/A</v>
      </c>
      <c r="AZ375" t="str">
        <f ca="1">IFERROR(__xludf.DUMMYFUNCTION("VLOOKUP($D602,IMPORTRANGE(""1F5N2lheBqU_ssv2fEg7XSiyl0_Jtf24RQubw3IWp7fc"",""'LC-2 BOM'!C2:AF1000""),AB$1,FALSE)"),"#N/A")</f>
        <v>#N/A</v>
      </c>
      <c r="BA375" t="str">
        <f ca="1">IFERROR(__xludf.DUMMYFUNCTION("VLOOKUP($D602,IMPORTRANGE(""1F5N2lheBqU_ssv2fEg7XSiyl0_Jtf24RQubw3IWp7fc"",""'LC-2 BOM'!C2:AF1000""),AB$1,FALSE)"),"#N/A")</f>
        <v>#N/A</v>
      </c>
    </row>
    <row r="376" spans="1:53" ht="13" x14ac:dyDescent="0.15">
      <c r="A376" t="str">
        <f t="shared" si="31"/>
        <v>HVAC-FAR-HTR-Ts-500</v>
      </c>
      <c r="B376">
        <v>500</v>
      </c>
      <c r="C376" t="s">
        <v>907</v>
      </c>
      <c r="D376" t="s">
        <v>908</v>
      </c>
      <c r="E376" t="s">
        <v>395</v>
      </c>
      <c r="F376" t="s">
        <v>396</v>
      </c>
      <c r="G376" t="s">
        <v>843</v>
      </c>
      <c r="H376" t="s">
        <v>111</v>
      </c>
      <c r="I376" t="str">
        <f t="shared" si="32"/>
        <v>N5</v>
      </c>
      <c r="J376" t="str">
        <f>VLOOKUP(I376,'[1]REF - Interface Cards'!$F$2:$G$11,2,FALSE)</f>
        <v>CB6</v>
      </c>
      <c r="K376">
        <f t="shared" si="33"/>
        <v>4</v>
      </c>
      <c r="L376" t="s">
        <v>909</v>
      </c>
      <c r="M376">
        <v>4</v>
      </c>
      <c r="N376" t="s">
        <v>77</v>
      </c>
      <c r="O376" t="s">
        <v>298</v>
      </c>
      <c r="P376" t="s">
        <v>298</v>
      </c>
      <c r="R376" t="s">
        <v>316</v>
      </c>
      <c r="S376" t="s">
        <v>317</v>
      </c>
      <c r="V376" t="b">
        <v>0</v>
      </c>
      <c r="W376" t="str">
        <f t="shared" si="34"/>
        <v>AI10:03</v>
      </c>
      <c r="X376" t="str">
        <f ca="1">IFERROR(__xludf.DUMMYFUNCTION("VLOOKUP($D475,IMPORTRANGE(""1F5N2lheBqU_ssv2fEg7XSiyl0_Jtf24RQubw3IWp7fc"",""'LC-2 BOM'!C2:AF1000""),X$1,FALSE)"),"04C706")</f>
        <v>04C706</v>
      </c>
      <c r="Y376" t="str">
        <f ca="1">IFERROR(__xludf.DUMMYFUNCTION("VLOOKUP($D650,IMPORTRANGE(""1F5N2lheBqU_ssv2fEg7XSiyl0_Jtf24RQubw3IWp7fc"",""'LC-2 BOM'!C2:AF900""),Y$1,FALSE)"),"#N/A")</f>
        <v>#N/A</v>
      </c>
      <c r="Z376" t="str">
        <f ca="1">IFERROR(__xludf.DUMMYFUNCTION("VLOOKUP($D650,IMPORTRANGE(""1F5N2lheBqU_ssv2fEg7XSiyl0_Jtf24RQubw3IWp7fc"",""'LC-2 BOM'!C2:AF900""),Y$1,FALSE)"),"#N/A")</f>
        <v>#N/A</v>
      </c>
      <c r="AA376" t="str">
        <f ca="1">IFERROR(__xludf.DUMMYFUNCTION("VLOOKUP($D650,IMPORTRANGE(""1F5N2lheBqU_ssv2fEg7XSiyl0_Jtf24RQubw3IWp7fc"",""'LC-2 BOM'!C2:AF900""),Y$1,FALSE)"),"#N/A")</f>
        <v>#N/A</v>
      </c>
      <c r="AB376" t="str">
        <f ca="1">IFERROR(__xludf.DUMMYFUNCTION("VLOOKUP($D650,IMPORTRANGE(""1F5N2lheBqU_ssv2fEg7XSiyl0_Jtf24RQubw3IWp7fc"",""'LC-2 BOM'!C2:AF1000""),AB$1,FALSE)"),"#N/A")</f>
        <v>#N/A</v>
      </c>
      <c r="AC376" t="str">
        <f ca="1">IFERROR(__xludf.DUMMYFUNCTION("VLOOKUP($D650,IMPORTRANGE(""1F5N2lheBqU_ssv2fEg7XSiyl0_Jtf24RQubw3IWp7fc"",""'LC-2 BOM'!C2:AF1000""),AB$1,FALSE)"),"#N/A")</f>
        <v>#N/A</v>
      </c>
      <c r="AD376" t="str">
        <f ca="1">IFERROR(__xludf.DUMMYFUNCTION("VLOOKUP($D650,IMPORTRANGE(""1F5N2lheBqU_ssv2fEg7XSiyl0_Jtf24RQubw3IWp7fc"",""'LC-2 BOM'!C2:AF1000""),AB$1,FALSE)"),"#N/A")</f>
        <v>#N/A</v>
      </c>
      <c r="AE376" t="str">
        <f ca="1">IFERROR(__xludf.DUMMYFUNCTION("VLOOKUP($D650,IMPORTRANGE(""1F5N2lheBqU_ssv2fEg7XSiyl0_Jtf24RQubw3IWp7fc"",""'LC-2 BOM'!C2:AF1000""),AB$1,FALSE)"),"#N/A")</f>
        <v>#N/A</v>
      </c>
      <c r="AF376" t="str">
        <f ca="1">IFERROR(__xludf.DUMMYFUNCTION("VLOOKUP($D650,IMPORTRANGE(""1F5N2lheBqU_ssv2fEg7XSiyl0_Jtf24RQubw3IWp7fc"",""'LC-2 BOM'!C2:AF1000""),AB$1,FALSE)"),"#N/A")</f>
        <v>#N/A</v>
      </c>
      <c r="AG376" t="str">
        <f ca="1">IFERROR(__xludf.DUMMYFUNCTION("VLOOKUP($D650,IMPORTRANGE(""1F5N2lheBqU_ssv2fEg7XSiyl0_Jtf24RQubw3IWp7fc"",""'LC-2 BOM'!C2:AF1000""),AB$1,FALSE)"),"#N/A")</f>
        <v>#N/A</v>
      </c>
      <c r="AH376" t="str">
        <f ca="1">IFERROR(__xludf.DUMMYFUNCTION("VLOOKUP($D650,IMPORTRANGE(""1F5N2lheBqU_ssv2fEg7XSiyl0_Jtf24RQubw3IWp7fc"",""'LC-2 BOM'!C2:AF1000""),AB$1,FALSE)"),"#N/A")</f>
        <v>#N/A</v>
      </c>
      <c r="AI376" t="str">
        <f ca="1">IFERROR(__xludf.DUMMYFUNCTION("VLOOKUP($D650,IMPORTRANGE(""1F5N2lheBqU_ssv2fEg7XSiyl0_Jtf24RQubw3IWp7fc"",""'LC-2 BOM'!C2:AF1000""),AB$1,FALSE)"),"#N/A")</f>
        <v>#N/A</v>
      </c>
      <c r="AJ376" t="str">
        <f ca="1">IFERROR(__xludf.DUMMYFUNCTION("VLOOKUP($D650,IMPORTRANGE(""1F5N2lheBqU_ssv2fEg7XSiyl0_Jtf24RQubw3IWp7fc"",""'LC-2 BOM'!C2:AF1000""),AB$1,FALSE)"),"#N/A")</f>
        <v>#N/A</v>
      </c>
      <c r="AK376" t="str">
        <f ca="1">IFERROR(__xludf.DUMMYFUNCTION("VLOOKUP($D650,IMPORTRANGE(""1F5N2lheBqU_ssv2fEg7XSiyl0_Jtf24RQubw3IWp7fc"",""'LC-2 BOM'!C2:AF1000""),AB$1,FALSE)"),"#N/A")</f>
        <v>#N/A</v>
      </c>
      <c r="AL376" t="str">
        <f ca="1">IFERROR(__xludf.DUMMYFUNCTION("VLOOKUP($D650,IMPORTRANGE(""1F5N2lheBqU_ssv2fEg7XSiyl0_Jtf24RQubw3IWp7fc"",""'LC-2 BOM'!C2:AF1000""),AB$1,FALSE)"),"#N/A")</f>
        <v>#N/A</v>
      </c>
      <c r="AM376" t="str">
        <f ca="1">IFERROR(__xludf.DUMMYFUNCTION("VLOOKUP($D650,IMPORTRANGE(""1F5N2lheBqU_ssv2fEg7XSiyl0_Jtf24RQubw3IWp7fc"",""'LC-2 BOM'!C2:AF1000""),AB$1,FALSE)"),"#N/A")</f>
        <v>#N/A</v>
      </c>
      <c r="AN376" t="str">
        <f ca="1">IFERROR(__xludf.DUMMYFUNCTION("VLOOKUP($D650,IMPORTRANGE(""1F5N2lheBqU_ssv2fEg7XSiyl0_Jtf24RQubw3IWp7fc"",""'LC-2 BOM'!C2:AF1000""),AB$1,FALSE)"),"#N/A")</f>
        <v>#N/A</v>
      </c>
      <c r="AO376" t="str">
        <f ca="1">IFERROR(__xludf.DUMMYFUNCTION("VLOOKUP($D650,IMPORTRANGE(""1F5N2lheBqU_ssv2fEg7XSiyl0_Jtf24RQubw3IWp7fc"",""'LC-2 BOM'!C2:AF1000""),AB$1,FALSE)"),"#N/A")</f>
        <v>#N/A</v>
      </c>
      <c r="AP376" t="str">
        <f ca="1">IFERROR(__xludf.DUMMYFUNCTION("VLOOKUP($D650,IMPORTRANGE(""1F5N2lheBqU_ssv2fEg7XSiyl0_Jtf24RQubw3IWp7fc"",""'LC-2 BOM'!C2:AF1000""),AB$1,FALSE)"),"#N/A")</f>
        <v>#N/A</v>
      </c>
      <c r="AQ376" t="str">
        <f ca="1">IFERROR(__xludf.DUMMYFUNCTION("VLOOKUP($D650,IMPORTRANGE(""1F5N2lheBqU_ssv2fEg7XSiyl0_Jtf24RQubw3IWp7fc"",""'LC-2 BOM'!C2:AF1000""),AB$1,FALSE)"),"#N/A")</f>
        <v>#N/A</v>
      </c>
      <c r="AR376" t="str">
        <f ca="1">IFERROR(__xludf.DUMMYFUNCTION("VLOOKUP($D650,IMPORTRANGE(""1F5N2lheBqU_ssv2fEg7XSiyl0_Jtf24RQubw3IWp7fc"",""'LC-2 BOM'!C2:AF1000""),AB$1,FALSE)"),"#N/A")</f>
        <v>#N/A</v>
      </c>
      <c r="AS376" t="str">
        <f ca="1">IFERROR(__xludf.DUMMYFUNCTION("VLOOKUP($D650,IMPORTRANGE(""1F5N2lheBqU_ssv2fEg7XSiyl0_Jtf24RQubw3IWp7fc"",""'LC-2 BOM'!C2:AF1000""),AB$1,FALSE)"),"#N/A")</f>
        <v>#N/A</v>
      </c>
      <c r="AT376" t="str">
        <f ca="1">IFERROR(__xludf.DUMMYFUNCTION("VLOOKUP($D650,IMPORTRANGE(""1F5N2lheBqU_ssv2fEg7XSiyl0_Jtf24RQubw3IWp7fc"",""'LC-2 BOM'!C2:AF1000""),AB$1,FALSE)"),"#N/A")</f>
        <v>#N/A</v>
      </c>
      <c r="AU376" t="str">
        <f ca="1">IFERROR(__xludf.DUMMYFUNCTION("VLOOKUP($D650,IMPORTRANGE(""1F5N2lheBqU_ssv2fEg7XSiyl0_Jtf24RQubw3IWp7fc"",""'LC-2 BOM'!C2:AF1000""),AB$1,FALSE)"),"#N/A")</f>
        <v>#N/A</v>
      </c>
      <c r="AV376" t="str">
        <f ca="1">IFERROR(__xludf.DUMMYFUNCTION("VLOOKUP($D650,IMPORTRANGE(""1F5N2lheBqU_ssv2fEg7XSiyl0_Jtf24RQubw3IWp7fc"",""'LC-2 BOM'!C2:AF1000""),AB$1,FALSE)"),"#N/A")</f>
        <v>#N/A</v>
      </c>
      <c r="AW376" t="str">
        <f ca="1">IFERROR(__xludf.DUMMYFUNCTION("VLOOKUP($D650,IMPORTRANGE(""1F5N2lheBqU_ssv2fEg7XSiyl0_Jtf24RQubw3IWp7fc"",""'LC-2 BOM'!C2:AF1000""),AB$1,FALSE)"),"#N/A")</f>
        <v>#N/A</v>
      </c>
      <c r="AX376" t="str">
        <f ca="1">IFERROR(__xludf.DUMMYFUNCTION("VLOOKUP($D650,IMPORTRANGE(""1F5N2lheBqU_ssv2fEg7XSiyl0_Jtf24RQubw3IWp7fc"",""'LC-2 BOM'!C2:AF1000""),AB$1,FALSE)"),"#N/A")</f>
        <v>#N/A</v>
      </c>
      <c r="AY376" t="str">
        <f ca="1">IFERROR(__xludf.DUMMYFUNCTION("VLOOKUP($D650,IMPORTRANGE(""1F5N2lheBqU_ssv2fEg7XSiyl0_Jtf24RQubw3IWp7fc"",""'LC-2 BOM'!C2:AF1000""),AB$1,FALSE)"),"#N/A")</f>
        <v>#N/A</v>
      </c>
      <c r="AZ376" t="str">
        <f ca="1">IFERROR(__xludf.DUMMYFUNCTION("VLOOKUP($D650,IMPORTRANGE(""1F5N2lheBqU_ssv2fEg7XSiyl0_Jtf24RQubw3IWp7fc"",""'LC-2 BOM'!C2:AF1000""),AB$1,FALSE)"),"#N/A")</f>
        <v>#N/A</v>
      </c>
      <c r="BA376" t="str">
        <f ca="1">IFERROR(__xludf.DUMMYFUNCTION("VLOOKUP($D650,IMPORTRANGE(""1F5N2lheBqU_ssv2fEg7XSiyl0_Jtf24RQubw3IWp7fc"",""'LC-2 BOM'!C2:AF1000""),AB$1,FALSE)"),"#N/A")</f>
        <v>#N/A</v>
      </c>
    </row>
    <row r="377" spans="1:53" ht="13" x14ac:dyDescent="0.15">
      <c r="A377" t="str">
        <f t="shared" si="31"/>
        <v>HVAC-FAR-HTR-Ts-501</v>
      </c>
      <c r="B377">
        <v>501</v>
      </c>
      <c r="C377" t="s">
        <v>910</v>
      </c>
      <c r="D377" t="s">
        <v>911</v>
      </c>
      <c r="E377" t="s">
        <v>395</v>
      </c>
      <c r="F377" t="s">
        <v>396</v>
      </c>
      <c r="G377" t="s">
        <v>843</v>
      </c>
      <c r="H377" t="s">
        <v>53</v>
      </c>
      <c r="I377" t="str">
        <f t="shared" si="32"/>
        <v>N5</v>
      </c>
      <c r="J377" t="str">
        <f>VLOOKUP(I377,'[1]REF - Interface Cards'!$F$2:$G$11,2,FALSE)</f>
        <v>CB6</v>
      </c>
      <c r="K377">
        <f t="shared" si="33"/>
        <v>2</v>
      </c>
      <c r="L377" t="s">
        <v>857</v>
      </c>
      <c r="M377">
        <v>20</v>
      </c>
      <c r="N377">
        <v>16</v>
      </c>
      <c r="O377" t="s">
        <v>298</v>
      </c>
      <c r="P377" t="s">
        <v>298</v>
      </c>
      <c r="R377" t="s">
        <v>316</v>
      </c>
      <c r="S377" t="s">
        <v>60</v>
      </c>
      <c r="V377" t="b">
        <v>0</v>
      </c>
      <c r="W377" t="str">
        <f t="shared" si="34"/>
        <v>DI5:16</v>
      </c>
      <c r="X377" t="str">
        <f ca="1">IFERROR(__xludf.DUMMYFUNCTION("VLOOKUP($D475,IMPORTRANGE(""1F5N2lheBqU_ssv2fEg7XSiyl0_Jtf24RQubw3IWp7fc"",""'LC-2 BOM'!C2:AF1000""),X$1,FALSE)"),"04C706")</f>
        <v>04C706</v>
      </c>
      <c r="Y377" t="str">
        <f ca="1">IFERROR(__xludf.DUMMYFUNCTION("VLOOKUP($D625,IMPORTRANGE(""1zGeY54V42y3h6ga3LEauokEcjIAfHuNXKCYKLfLWtMI"",""'LC-2 BOM'!C2:AF900""),Y$1,FALSE)"),"#N/A")</f>
        <v>#N/A</v>
      </c>
      <c r="Z377" t="str">
        <f ca="1">IFERROR(__xludf.DUMMYFUNCTION("VLOOKUP($D625,IMPORTRANGE(""1zGeY54V42y3h6ga3LEauokEcjIAfHuNXKCYKLfLWtMI"",""'LC-2 BOM'!C2:AF900""),Y$1,FALSE)"),"#N/A")</f>
        <v>#N/A</v>
      </c>
      <c r="AA377" t="str">
        <f ca="1">IFERROR(__xludf.DUMMYFUNCTION("VLOOKUP($D625,IMPORTRANGE(""1zGeY54V42y3h6ga3LEauokEcjIAfHuNXKCYKLfLWtMI"",""'LC-2 BOM'!C2:AF900""),Y$1,FALSE)"),"#N/A")</f>
        <v>#N/A</v>
      </c>
      <c r="AB377" t="str">
        <f ca="1">IFERROR(__xludf.DUMMYFUNCTION("VLOOKUP($D625,IMPORTRANGE(""1F5N2lheBqU_ssv2fEg7XSiyl0_Jtf24RQubw3IWp7fc"",""'LC-2 BOM'!C2:AF1000""),AB$1,FALSE)"),"#N/A")</f>
        <v>#N/A</v>
      </c>
      <c r="AC377" t="str">
        <f ca="1">IFERROR(__xludf.DUMMYFUNCTION("VLOOKUP($D625,IMPORTRANGE(""1F5N2lheBqU_ssv2fEg7XSiyl0_Jtf24RQubw3IWp7fc"",""'LC-2 BOM'!C2:AF1000""),AB$1,FALSE)"),"#N/A")</f>
        <v>#N/A</v>
      </c>
      <c r="AD377" t="str">
        <f ca="1">IFERROR(__xludf.DUMMYFUNCTION("VLOOKUP($D625,IMPORTRANGE(""1F5N2lheBqU_ssv2fEg7XSiyl0_Jtf24RQubw3IWp7fc"",""'LC-2 BOM'!C2:AF1000""),AB$1,FALSE)"),"#N/A")</f>
        <v>#N/A</v>
      </c>
      <c r="AE377" t="str">
        <f ca="1">IFERROR(__xludf.DUMMYFUNCTION("VLOOKUP($D625,IMPORTRANGE(""1F5N2lheBqU_ssv2fEg7XSiyl0_Jtf24RQubw3IWp7fc"",""'LC-2 BOM'!C2:AF1000""),AB$1,FALSE)"),"#N/A")</f>
        <v>#N/A</v>
      </c>
      <c r="AF377" t="str">
        <f ca="1">IFERROR(__xludf.DUMMYFUNCTION("VLOOKUP($D625,IMPORTRANGE(""1F5N2lheBqU_ssv2fEg7XSiyl0_Jtf24RQubw3IWp7fc"",""'LC-2 BOM'!C2:AF1000""),AB$1,FALSE)"),"#N/A")</f>
        <v>#N/A</v>
      </c>
      <c r="AG377" t="str">
        <f ca="1">IFERROR(__xludf.DUMMYFUNCTION("VLOOKUP($D625,IMPORTRANGE(""1F5N2lheBqU_ssv2fEg7XSiyl0_Jtf24RQubw3IWp7fc"",""'LC-2 BOM'!C2:AF1000""),AB$1,FALSE)"),"#N/A")</f>
        <v>#N/A</v>
      </c>
      <c r="AH377" t="str">
        <f ca="1">IFERROR(__xludf.DUMMYFUNCTION("VLOOKUP($D625,IMPORTRANGE(""1F5N2lheBqU_ssv2fEg7XSiyl0_Jtf24RQubw3IWp7fc"",""'LC-2 BOM'!C2:AF1000""),AB$1,FALSE)"),"#N/A")</f>
        <v>#N/A</v>
      </c>
      <c r="AI377" t="str">
        <f ca="1">IFERROR(__xludf.DUMMYFUNCTION("VLOOKUP($D625,IMPORTRANGE(""1F5N2lheBqU_ssv2fEg7XSiyl0_Jtf24RQubw3IWp7fc"",""'LC-2 BOM'!C2:AF1000""),AB$1,FALSE)"),"#N/A")</f>
        <v>#N/A</v>
      </c>
      <c r="AJ377" t="str">
        <f ca="1">IFERROR(__xludf.DUMMYFUNCTION("VLOOKUP($D625,IMPORTRANGE(""1F5N2lheBqU_ssv2fEg7XSiyl0_Jtf24RQubw3IWp7fc"",""'LC-2 BOM'!C2:AF1000""),AB$1,FALSE)"),"#N/A")</f>
        <v>#N/A</v>
      </c>
      <c r="AK377" t="str">
        <f ca="1">IFERROR(__xludf.DUMMYFUNCTION("VLOOKUP($D625,IMPORTRANGE(""1F5N2lheBqU_ssv2fEg7XSiyl0_Jtf24RQubw3IWp7fc"",""'LC-2 BOM'!C2:AF1000""),AB$1,FALSE)"),"#N/A")</f>
        <v>#N/A</v>
      </c>
      <c r="AL377" t="str">
        <f ca="1">IFERROR(__xludf.DUMMYFUNCTION("VLOOKUP($D625,IMPORTRANGE(""1F5N2lheBqU_ssv2fEg7XSiyl0_Jtf24RQubw3IWp7fc"",""'LC-2 BOM'!C2:AF1000""),AB$1,FALSE)"),"#N/A")</f>
        <v>#N/A</v>
      </c>
      <c r="AM377" t="str">
        <f ca="1">IFERROR(__xludf.DUMMYFUNCTION("VLOOKUP($D625,IMPORTRANGE(""1F5N2lheBqU_ssv2fEg7XSiyl0_Jtf24RQubw3IWp7fc"",""'LC-2 BOM'!C2:AF1000""),AB$1,FALSE)"),"#N/A")</f>
        <v>#N/A</v>
      </c>
      <c r="AN377" t="str">
        <f ca="1">IFERROR(__xludf.DUMMYFUNCTION("VLOOKUP($D625,IMPORTRANGE(""1F5N2lheBqU_ssv2fEg7XSiyl0_Jtf24RQubw3IWp7fc"",""'LC-2 BOM'!C2:AF1000""),AB$1,FALSE)"),"#N/A")</f>
        <v>#N/A</v>
      </c>
      <c r="AO377" t="str">
        <f ca="1">IFERROR(__xludf.DUMMYFUNCTION("VLOOKUP($D625,IMPORTRANGE(""1F5N2lheBqU_ssv2fEg7XSiyl0_Jtf24RQubw3IWp7fc"",""'LC-2 BOM'!C2:AF1000""),AB$1,FALSE)"),"#N/A")</f>
        <v>#N/A</v>
      </c>
      <c r="AP377" t="str">
        <f ca="1">IFERROR(__xludf.DUMMYFUNCTION("VLOOKUP($D625,IMPORTRANGE(""1F5N2lheBqU_ssv2fEg7XSiyl0_Jtf24RQubw3IWp7fc"",""'LC-2 BOM'!C2:AF1000""),AB$1,FALSE)"),"#N/A")</f>
        <v>#N/A</v>
      </c>
      <c r="AQ377" t="str">
        <f ca="1">IFERROR(__xludf.DUMMYFUNCTION("VLOOKUP($D625,IMPORTRANGE(""1F5N2lheBqU_ssv2fEg7XSiyl0_Jtf24RQubw3IWp7fc"",""'LC-2 BOM'!C2:AF1000""),AB$1,FALSE)"),"#N/A")</f>
        <v>#N/A</v>
      </c>
      <c r="AR377" t="str">
        <f ca="1">IFERROR(__xludf.DUMMYFUNCTION("VLOOKUP($D625,IMPORTRANGE(""1F5N2lheBqU_ssv2fEg7XSiyl0_Jtf24RQubw3IWp7fc"",""'LC-2 BOM'!C2:AF1000""),AB$1,FALSE)"),"#N/A")</f>
        <v>#N/A</v>
      </c>
      <c r="AS377" t="str">
        <f ca="1">IFERROR(__xludf.DUMMYFUNCTION("VLOOKUP($D625,IMPORTRANGE(""1F5N2lheBqU_ssv2fEg7XSiyl0_Jtf24RQubw3IWp7fc"",""'LC-2 BOM'!C2:AF1000""),AB$1,FALSE)"),"#N/A")</f>
        <v>#N/A</v>
      </c>
      <c r="AT377" t="str">
        <f ca="1">IFERROR(__xludf.DUMMYFUNCTION("VLOOKUP($D625,IMPORTRANGE(""1F5N2lheBqU_ssv2fEg7XSiyl0_Jtf24RQubw3IWp7fc"",""'LC-2 BOM'!C2:AF1000""),AB$1,FALSE)"),"#N/A")</f>
        <v>#N/A</v>
      </c>
      <c r="AU377" t="str">
        <f ca="1">IFERROR(__xludf.DUMMYFUNCTION("VLOOKUP($D625,IMPORTRANGE(""1F5N2lheBqU_ssv2fEg7XSiyl0_Jtf24RQubw3IWp7fc"",""'LC-2 BOM'!C2:AF1000""),AB$1,FALSE)"),"#N/A")</f>
        <v>#N/A</v>
      </c>
      <c r="AV377" t="str">
        <f ca="1">IFERROR(__xludf.DUMMYFUNCTION("VLOOKUP($D625,IMPORTRANGE(""1F5N2lheBqU_ssv2fEg7XSiyl0_Jtf24RQubw3IWp7fc"",""'LC-2 BOM'!C2:AF1000""),AB$1,FALSE)"),"#N/A")</f>
        <v>#N/A</v>
      </c>
      <c r="AW377" t="str">
        <f ca="1">IFERROR(__xludf.DUMMYFUNCTION("VLOOKUP($D625,IMPORTRANGE(""1F5N2lheBqU_ssv2fEg7XSiyl0_Jtf24RQubw3IWp7fc"",""'LC-2 BOM'!C2:AF1000""),AB$1,FALSE)"),"#N/A")</f>
        <v>#N/A</v>
      </c>
      <c r="AX377" t="str">
        <f ca="1">IFERROR(__xludf.DUMMYFUNCTION("VLOOKUP($D625,IMPORTRANGE(""1F5N2lheBqU_ssv2fEg7XSiyl0_Jtf24RQubw3IWp7fc"",""'LC-2 BOM'!C2:AF1000""),AB$1,FALSE)"),"#N/A")</f>
        <v>#N/A</v>
      </c>
      <c r="AY377" t="str">
        <f ca="1">IFERROR(__xludf.DUMMYFUNCTION("VLOOKUP($D625,IMPORTRANGE(""1F5N2lheBqU_ssv2fEg7XSiyl0_Jtf24RQubw3IWp7fc"",""'LC-2 BOM'!C2:AF1000""),AB$1,FALSE)"),"#N/A")</f>
        <v>#N/A</v>
      </c>
      <c r="AZ377" t="str">
        <f ca="1">IFERROR(__xludf.DUMMYFUNCTION("VLOOKUP($D625,IMPORTRANGE(""1F5N2lheBqU_ssv2fEg7XSiyl0_Jtf24RQubw3IWp7fc"",""'LC-2 BOM'!C2:AF1000""),AB$1,FALSE)"),"#N/A")</f>
        <v>#N/A</v>
      </c>
      <c r="BA377" t="str">
        <f ca="1">IFERROR(__xludf.DUMMYFUNCTION("VLOOKUP($D625,IMPORTRANGE(""1F5N2lheBqU_ssv2fEg7XSiyl0_Jtf24RQubw3IWp7fc"",""'LC-2 BOM'!C2:AF1000""),AB$1,FALSE)"),"#N/A")</f>
        <v>#N/A</v>
      </c>
    </row>
    <row r="378" spans="1:53" ht="13" x14ac:dyDescent="0.15">
      <c r="A378" t="str">
        <f t="shared" si="31"/>
        <v>HVAC-IS1-HTR-ST-479</v>
      </c>
      <c r="B378">
        <v>479</v>
      </c>
      <c r="C378" t="s">
        <v>912</v>
      </c>
      <c r="D378" t="s">
        <v>913</v>
      </c>
      <c r="E378" t="s">
        <v>395</v>
      </c>
      <c r="F378" t="s">
        <v>405</v>
      </c>
      <c r="G378" t="s">
        <v>843</v>
      </c>
      <c r="H378" t="s">
        <v>66</v>
      </c>
      <c r="I378" t="str">
        <f t="shared" si="32"/>
        <v>N5</v>
      </c>
      <c r="J378" t="str">
        <f>VLOOKUP(I378,'[1]REF - Interface Cards'!$F$2:$G$11,2,FALSE)</f>
        <v>CB6</v>
      </c>
      <c r="K378">
        <f t="shared" si="33"/>
        <v>1</v>
      </c>
      <c r="L378" t="s">
        <v>532</v>
      </c>
      <c r="M378">
        <v>27</v>
      </c>
      <c r="N378">
        <v>23</v>
      </c>
      <c r="O378" t="s">
        <v>298</v>
      </c>
      <c r="P378" t="s">
        <v>298</v>
      </c>
      <c r="Q378" t="s">
        <v>844</v>
      </c>
      <c r="R378" t="s">
        <v>891</v>
      </c>
      <c r="S378" t="s">
        <v>60</v>
      </c>
      <c r="V378" t="b">
        <v>0</v>
      </c>
      <c r="W378" t="str">
        <f t="shared" si="34"/>
        <v>DO5:23</v>
      </c>
      <c r="X378" t="str">
        <f ca="1">IFERROR(__xludf.DUMMYFUNCTION("VLOOKUP($D475,IMPORTRANGE(""1F5N2lheBqU_ssv2fEg7XSiyl0_Jtf24RQubw3IWp7fc"",""'LC-2 BOM'!C2:AF1000""),X$1,FALSE)"),"04C706")</f>
        <v>04C706</v>
      </c>
      <c r="Y378" t="str">
        <f ca="1">IFERROR(__xludf.DUMMYFUNCTION("VLOOKUP($D605,IMPORTRANGE(""1F5N2lheBqU_ssv2fEg7XSiyl0_Jtf24RQubw3IWp7fc"",""'LC-2 BOM'!C2:AF900""),Y$1,FALSE)"),"#N/A")</f>
        <v>#N/A</v>
      </c>
      <c r="Z378" t="str">
        <f ca="1">IFERROR(__xludf.DUMMYFUNCTION("VLOOKUP($D605,IMPORTRANGE(""1F5N2lheBqU_ssv2fEg7XSiyl0_Jtf24RQubw3IWp7fc"",""'LC-2 BOM'!C2:AF900""),Y$1,FALSE)"),"#N/A")</f>
        <v>#N/A</v>
      </c>
      <c r="AA378" t="str">
        <f ca="1">IFERROR(__xludf.DUMMYFUNCTION("VLOOKUP($D605,IMPORTRANGE(""1F5N2lheBqU_ssv2fEg7XSiyl0_Jtf24RQubw3IWp7fc"",""'LC-2 BOM'!C2:AF900""),Y$1,FALSE)"),"#N/A")</f>
        <v>#N/A</v>
      </c>
      <c r="AB378" t="str">
        <f ca="1">IFERROR(__xludf.DUMMYFUNCTION("VLOOKUP($D605,IMPORTRANGE(""1F5N2lheBqU_ssv2fEg7XSiyl0_Jtf24RQubw3IWp7fc"",""'LC-2 BOM'!C2:AF1000""),AB$1,FALSE)"),"#N/A")</f>
        <v>#N/A</v>
      </c>
      <c r="AC378" t="str">
        <f ca="1">IFERROR(__xludf.DUMMYFUNCTION("VLOOKUP($D605,IMPORTRANGE(""1F5N2lheBqU_ssv2fEg7XSiyl0_Jtf24RQubw3IWp7fc"",""'LC-2 BOM'!C2:AF1000""),AB$1,FALSE)"),"#N/A")</f>
        <v>#N/A</v>
      </c>
      <c r="AD378" t="str">
        <f ca="1">IFERROR(__xludf.DUMMYFUNCTION("VLOOKUP($D605,IMPORTRANGE(""1F5N2lheBqU_ssv2fEg7XSiyl0_Jtf24RQubw3IWp7fc"",""'LC-2 BOM'!C2:AF1000""),AB$1,FALSE)"),"#N/A")</f>
        <v>#N/A</v>
      </c>
      <c r="AE378" t="str">
        <f ca="1">IFERROR(__xludf.DUMMYFUNCTION("VLOOKUP($D605,IMPORTRANGE(""1F5N2lheBqU_ssv2fEg7XSiyl0_Jtf24RQubw3IWp7fc"",""'LC-2 BOM'!C2:AF1000""),AB$1,FALSE)"),"#N/A")</f>
        <v>#N/A</v>
      </c>
      <c r="AF378" t="str">
        <f ca="1">IFERROR(__xludf.DUMMYFUNCTION("VLOOKUP($D605,IMPORTRANGE(""1F5N2lheBqU_ssv2fEg7XSiyl0_Jtf24RQubw3IWp7fc"",""'LC-2 BOM'!C2:AF1000""),AB$1,FALSE)"),"#N/A")</f>
        <v>#N/A</v>
      </c>
      <c r="AG378" t="str">
        <f ca="1">IFERROR(__xludf.DUMMYFUNCTION("VLOOKUP($D605,IMPORTRANGE(""1F5N2lheBqU_ssv2fEg7XSiyl0_Jtf24RQubw3IWp7fc"",""'LC-2 BOM'!C2:AF1000""),AB$1,FALSE)"),"#N/A")</f>
        <v>#N/A</v>
      </c>
      <c r="AH378" t="str">
        <f ca="1">IFERROR(__xludf.DUMMYFUNCTION("VLOOKUP($D605,IMPORTRANGE(""1F5N2lheBqU_ssv2fEg7XSiyl0_Jtf24RQubw3IWp7fc"",""'LC-2 BOM'!C2:AF1000""),AB$1,FALSE)"),"#N/A")</f>
        <v>#N/A</v>
      </c>
      <c r="AI378" t="str">
        <f ca="1">IFERROR(__xludf.DUMMYFUNCTION("VLOOKUP($D605,IMPORTRANGE(""1F5N2lheBqU_ssv2fEg7XSiyl0_Jtf24RQubw3IWp7fc"",""'LC-2 BOM'!C2:AF1000""),AB$1,FALSE)"),"#N/A")</f>
        <v>#N/A</v>
      </c>
      <c r="AJ378" t="str">
        <f ca="1">IFERROR(__xludf.DUMMYFUNCTION("VLOOKUP($D605,IMPORTRANGE(""1F5N2lheBqU_ssv2fEg7XSiyl0_Jtf24RQubw3IWp7fc"",""'LC-2 BOM'!C2:AF1000""),AB$1,FALSE)"),"#N/A")</f>
        <v>#N/A</v>
      </c>
      <c r="AK378" t="str">
        <f ca="1">IFERROR(__xludf.DUMMYFUNCTION("VLOOKUP($D605,IMPORTRANGE(""1F5N2lheBqU_ssv2fEg7XSiyl0_Jtf24RQubw3IWp7fc"",""'LC-2 BOM'!C2:AF1000""),AB$1,FALSE)"),"#N/A")</f>
        <v>#N/A</v>
      </c>
      <c r="AL378" t="str">
        <f ca="1">IFERROR(__xludf.DUMMYFUNCTION("VLOOKUP($D605,IMPORTRANGE(""1F5N2lheBqU_ssv2fEg7XSiyl0_Jtf24RQubw3IWp7fc"",""'LC-2 BOM'!C2:AF1000""),AB$1,FALSE)"),"#N/A")</f>
        <v>#N/A</v>
      </c>
      <c r="AM378" t="str">
        <f ca="1">IFERROR(__xludf.DUMMYFUNCTION("VLOOKUP($D605,IMPORTRANGE(""1F5N2lheBqU_ssv2fEg7XSiyl0_Jtf24RQubw3IWp7fc"",""'LC-2 BOM'!C2:AF1000""),AB$1,FALSE)"),"#N/A")</f>
        <v>#N/A</v>
      </c>
      <c r="AN378" t="str">
        <f ca="1">IFERROR(__xludf.DUMMYFUNCTION("VLOOKUP($D605,IMPORTRANGE(""1F5N2lheBqU_ssv2fEg7XSiyl0_Jtf24RQubw3IWp7fc"",""'LC-2 BOM'!C2:AF1000""),AB$1,FALSE)"),"#N/A")</f>
        <v>#N/A</v>
      </c>
      <c r="AO378" t="str">
        <f ca="1">IFERROR(__xludf.DUMMYFUNCTION("VLOOKUP($D605,IMPORTRANGE(""1F5N2lheBqU_ssv2fEg7XSiyl0_Jtf24RQubw3IWp7fc"",""'LC-2 BOM'!C2:AF1000""),AB$1,FALSE)"),"#N/A")</f>
        <v>#N/A</v>
      </c>
      <c r="AP378" t="str">
        <f ca="1">IFERROR(__xludf.DUMMYFUNCTION("VLOOKUP($D605,IMPORTRANGE(""1F5N2lheBqU_ssv2fEg7XSiyl0_Jtf24RQubw3IWp7fc"",""'LC-2 BOM'!C2:AF1000""),AB$1,FALSE)"),"#N/A")</f>
        <v>#N/A</v>
      </c>
      <c r="AQ378" t="str">
        <f ca="1">IFERROR(__xludf.DUMMYFUNCTION("VLOOKUP($D605,IMPORTRANGE(""1F5N2lheBqU_ssv2fEg7XSiyl0_Jtf24RQubw3IWp7fc"",""'LC-2 BOM'!C2:AF1000""),AB$1,FALSE)"),"#N/A")</f>
        <v>#N/A</v>
      </c>
      <c r="AR378" t="str">
        <f ca="1">IFERROR(__xludf.DUMMYFUNCTION("VLOOKUP($D605,IMPORTRANGE(""1F5N2lheBqU_ssv2fEg7XSiyl0_Jtf24RQubw3IWp7fc"",""'LC-2 BOM'!C2:AF1000""),AB$1,FALSE)"),"#N/A")</f>
        <v>#N/A</v>
      </c>
      <c r="AS378" t="str">
        <f ca="1">IFERROR(__xludf.DUMMYFUNCTION("VLOOKUP($D605,IMPORTRANGE(""1F5N2lheBqU_ssv2fEg7XSiyl0_Jtf24RQubw3IWp7fc"",""'LC-2 BOM'!C2:AF1000""),AB$1,FALSE)"),"#N/A")</f>
        <v>#N/A</v>
      </c>
      <c r="AT378" t="str">
        <f ca="1">IFERROR(__xludf.DUMMYFUNCTION("VLOOKUP($D605,IMPORTRANGE(""1F5N2lheBqU_ssv2fEg7XSiyl0_Jtf24RQubw3IWp7fc"",""'LC-2 BOM'!C2:AF1000""),AB$1,FALSE)"),"#N/A")</f>
        <v>#N/A</v>
      </c>
      <c r="AU378" t="str">
        <f ca="1">IFERROR(__xludf.DUMMYFUNCTION("VLOOKUP($D605,IMPORTRANGE(""1F5N2lheBqU_ssv2fEg7XSiyl0_Jtf24RQubw3IWp7fc"",""'LC-2 BOM'!C2:AF1000""),AB$1,FALSE)"),"#N/A")</f>
        <v>#N/A</v>
      </c>
      <c r="AV378" t="str">
        <f ca="1">IFERROR(__xludf.DUMMYFUNCTION("VLOOKUP($D605,IMPORTRANGE(""1F5N2lheBqU_ssv2fEg7XSiyl0_Jtf24RQubw3IWp7fc"",""'LC-2 BOM'!C2:AF1000""),AB$1,FALSE)"),"#N/A")</f>
        <v>#N/A</v>
      </c>
      <c r="AW378" t="str">
        <f ca="1">IFERROR(__xludf.DUMMYFUNCTION("VLOOKUP($D605,IMPORTRANGE(""1F5N2lheBqU_ssv2fEg7XSiyl0_Jtf24RQubw3IWp7fc"",""'LC-2 BOM'!C2:AF1000""),AB$1,FALSE)"),"#N/A")</f>
        <v>#N/A</v>
      </c>
      <c r="AX378" t="str">
        <f ca="1">IFERROR(__xludf.DUMMYFUNCTION("VLOOKUP($D605,IMPORTRANGE(""1F5N2lheBqU_ssv2fEg7XSiyl0_Jtf24RQubw3IWp7fc"",""'LC-2 BOM'!C2:AF1000""),AB$1,FALSE)"),"#N/A")</f>
        <v>#N/A</v>
      </c>
      <c r="AY378" t="str">
        <f ca="1">IFERROR(__xludf.DUMMYFUNCTION("VLOOKUP($D605,IMPORTRANGE(""1F5N2lheBqU_ssv2fEg7XSiyl0_Jtf24RQubw3IWp7fc"",""'LC-2 BOM'!C2:AF1000""),AB$1,FALSE)"),"#N/A")</f>
        <v>#N/A</v>
      </c>
      <c r="AZ378" t="str">
        <f ca="1">IFERROR(__xludf.DUMMYFUNCTION("VLOOKUP($D605,IMPORTRANGE(""1F5N2lheBqU_ssv2fEg7XSiyl0_Jtf24RQubw3IWp7fc"",""'LC-2 BOM'!C2:AF1000""),AB$1,FALSE)"),"#N/A")</f>
        <v>#N/A</v>
      </c>
      <c r="BA378" t="str">
        <f ca="1">IFERROR(__xludf.DUMMYFUNCTION("VLOOKUP($D605,IMPORTRANGE(""1F5N2lheBqU_ssv2fEg7XSiyl0_Jtf24RQubw3IWp7fc"",""'LC-2 BOM'!C2:AF1000""),AB$1,FALSE)"),"#N/A")</f>
        <v>#N/A</v>
      </c>
    </row>
    <row r="379" spans="1:53" ht="13" x14ac:dyDescent="0.15">
      <c r="A379" t="str">
        <f t="shared" si="31"/>
        <v>HVAC-IS1-HTR-ST-480</v>
      </c>
      <c r="B379">
        <v>480</v>
      </c>
      <c r="C379" t="s">
        <v>898</v>
      </c>
      <c r="D379" t="s">
        <v>914</v>
      </c>
      <c r="E379" t="s">
        <v>395</v>
      </c>
      <c r="F379" t="s">
        <v>405</v>
      </c>
      <c r="G379" t="s">
        <v>843</v>
      </c>
      <c r="H379" t="s">
        <v>116</v>
      </c>
      <c r="I379" t="str">
        <f t="shared" si="32"/>
        <v>N5</v>
      </c>
      <c r="J379" t="str">
        <f>VLOOKUP(I379,'[1]REF - Interface Cards'!$F$2:$G$11,2,FALSE)</f>
        <v>CB6</v>
      </c>
      <c r="K379">
        <f t="shared" si="33"/>
        <v>5</v>
      </c>
      <c r="L379" t="s">
        <v>785</v>
      </c>
      <c r="M379">
        <v>8</v>
      </c>
      <c r="N379" t="s">
        <v>82</v>
      </c>
      <c r="O379" t="s">
        <v>298</v>
      </c>
      <c r="P379" t="s">
        <v>298</v>
      </c>
      <c r="R379" t="s">
        <v>891</v>
      </c>
      <c r="V379" t="b">
        <v>0</v>
      </c>
      <c r="W379" t="str">
        <f t="shared" si="34"/>
        <v>AO4:04</v>
      </c>
      <c r="X379" t="str">
        <f ca="1">IFERROR(__xludf.DUMMYFUNCTION("VLOOKUP($D475,IMPORTRANGE(""1F5N2lheBqU_ssv2fEg7XSiyl0_Jtf24RQubw3IWp7fc"",""'LC-2 BOM'!C2:AF1000""),X$1,FALSE)"),"04C706")</f>
        <v>04C706</v>
      </c>
      <c r="Y379" t="str">
        <f ca="1">IFERROR(__xludf.DUMMYFUNCTION("VLOOKUP($D655,IMPORTRANGE(""1F5N2lheBqU_ssv2fEg7XSiyl0_Jtf24RQubw3IWp7fc"",""'LC-2 BOM'!C2:AF900""),Y$1,FALSE)"),"#N/A")</f>
        <v>#N/A</v>
      </c>
      <c r="Z379" t="str">
        <f ca="1">IFERROR(__xludf.DUMMYFUNCTION("VLOOKUP($D655,IMPORTRANGE(""1F5N2lheBqU_ssv2fEg7XSiyl0_Jtf24RQubw3IWp7fc"",""'LC-2 BOM'!C2:AF900""),Y$1,FALSE)"),"#N/A")</f>
        <v>#N/A</v>
      </c>
      <c r="AA379" t="str">
        <f ca="1">IFERROR(__xludf.DUMMYFUNCTION("VLOOKUP($D655,IMPORTRANGE(""1F5N2lheBqU_ssv2fEg7XSiyl0_Jtf24RQubw3IWp7fc"",""'LC-2 BOM'!C2:AF900""),Y$1,FALSE)"),"#N/A")</f>
        <v>#N/A</v>
      </c>
      <c r="AB379" t="str">
        <f ca="1">IFERROR(__xludf.DUMMYFUNCTION("VLOOKUP($D655,IMPORTRANGE(""1F5N2lheBqU_ssv2fEg7XSiyl0_Jtf24RQubw3IWp7fc"",""'LC-2 BOM'!C2:AF1000""),AB$1,FALSE)"),"#N/A")</f>
        <v>#N/A</v>
      </c>
      <c r="AC379" t="str">
        <f ca="1">IFERROR(__xludf.DUMMYFUNCTION("VLOOKUP($D655,IMPORTRANGE(""1F5N2lheBqU_ssv2fEg7XSiyl0_Jtf24RQubw3IWp7fc"",""'LC-2 BOM'!C2:AF1000""),AB$1,FALSE)"),"#N/A")</f>
        <v>#N/A</v>
      </c>
      <c r="AD379" t="str">
        <f ca="1">IFERROR(__xludf.DUMMYFUNCTION("VLOOKUP($D655,IMPORTRANGE(""1F5N2lheBqU_ssv2fEg7XSiyl0_Jtf24RQubw3IWp7fc"",""'LC-2 BOM'!C2:AF1000""),AB$1,FALSE)"),"#N/A")</f>
        <v>#N/A</v>
      </c>
      <c r="AE379" t="str">
        <f ca="1">IFERROR(__xludf.DUMMYFUNCTION("VLOOKUP($D655,IMPORTRANGE(""1F5N2lheBqU_ssv2fEg7XSiyl0_Jtf24RQubw3IWp7fc"",""'LC-2 BOM'!C2:AF1000""),AB$1,FALSE)"),"#N/A")</f>
        <v>#N/A</v>
      </c>
      <c r="AF379" t="str">
        <f ca="1">IFERROR(__xludf.DUMMYFUNCTION("VLOOKUP($D655,IMPORTRANGE(""1F5N2lheBqU_ssv2fEg7XSiyl0_Jtf24RQubw3IWp7fc"",""'LC-2 BOM'!C2:AF1000""),AB$1,FALSE)"),"#N/A")</f>
        <v>#N/A</v>
      </c>
      <c r="AG379" t="str">
        <f ca="1">IFERROR(__xludf.DUMMYFUNCTION("VLOOKUP($D655,IMPORTRANGE(""1F5N2lheBqU_ssv2fEg7XSiyl0_Jtf24RQubw3IWp7fc"",""'LC-2 BOM'!C2:AF1000""),AB$1,FALSE)"),"#N/A")</f>
        <v>#N/A</v>
      </c>
      <c r="AH379" t="str">
        <f ca="1">IFERROR(__xludf.DUMMYFUNCTION("VLOOKUP($D655,IMPORTRANGE(""1F5N2lheBqU_ssv2fEg7XSiyl0_Jtf24RQubw3IWp7fc"",""'LC-2 BOM'!C2:AF1000""),AB$1,FALSE)"),"#N/A")</f>
        <v>#N/A</v>
      </c>
      <c r="AI379" t="str">
        <f ca="1">IFERROR(__xludf.DUMMYFUNCTION("VLOOKUP($D655,IMPORTRANGE(""1F5N2lheBqU_ssv2fEg7XSiyl0_Jtf24RQubw3IWp7fc"",""'LC-2 BOM'!C2:AF1000""),AB$1,FALSE)"),"#N/A")</f>
        <v>#N/A</v>
      </c>
      <c r="AJ379" t="str">
        <f ca="1">IFERROR(__xludf.DUMMYFUNCTION("VLOOKUP($D655,IMPORTRANGE(""1F5N2lheBqU_ssv2fEg7XSiyl0_Jtf24RQubw3IWp7fc"",""'LC-2 BOM'!C2:AF1000""),AB$1,FALSE)"),"#N/A")</f>
        <v>#N/A</v>
      </c>
      <c r="AK379" t="str">
        <f ca="1">IFERROR(__xludf.DUMMYFUNCTION("VLOOKUP($D655,IMPORTRANGE(""1F5N2lheBqU_ssv2fEg7XSiyl0_Jtf24RQubw3IWp7fc"",""'LC-2 BOM'!C2:AF1000""),AB$1,FALSE)"),"#N/A")</f>
        <v>#N/A</v>
      </c>
      <c r="AL379" t="str">
        <f ca="1">IFERROR(__xludf.DUMMYFUNCTION("VLOOKUP($D655,IMPORTRANGE(""1F5N2lheBqU_ssv2fEg7XSiyl0_Jtf24RQubw3IWp7fc"",""'LC-2 BOM'!C2:AF1000""),AB$1,FALSE)"),"#N/A")</f>
        <v>#N/A</v>
      </c>
      <c r="AM379" t="str">
        <f ca="1">IFERROR(__xludf.DUMMYFUNCTION("VLOOKUP($D655,IMPORTRANGE(""1F5N2lheBqU_ssv2fEg7XSiyl0_Jtf24RQubw3IWp7fc"",""'LC-2 BOM'!C2:AF1000""),AB$1,FALSE)"),"#N/A")</f>
        <v>#N/A</v>
      </c>
      <c r="AN379" t="str">
        <f ca="1">IFERROR(__xludf.DUMMYFUNCTION("VLOOKUP($D655,IMPORTRANGE(""1F5N2lheBqU_ssv2fEg7XSiyl0_Jtf24RQubw3IWp7fc"",""'LC-2 BOM'!C2:AF1000""),AB$1,FALSE)"),"#N/A")</f>
        <v>#N/A</v>
      </c>
      <c r="AO379" t="str">
        <f ca="1">IFERROR(__xludf.DUMMYFUNCTION("VLOOKUP($D655,IMPORTRANGE(""1F5N2lheBqU_ssv2fEg7XSiyl0_Jtf24RQubw3IWp7fc"",""'LC-2 BOM'!C2:AF1000""),AB$1,FALSE)"),"#N/A")</f>
        <v>#N/A</v>
      </c>
      <c r="AP379" t="str">
        <f ca="1">IFERROR(__xludf.DUMMYFUNCTION("VLOOKUP($D655,IMPORTRANGE(""1F5N2lheBqU_ssv2fEg7XSiyl0_Jtf24RQubw3IWp7fc"",""'LC-2 BOM'!C2:AF1000""),AB$1,FALSE)"),"#N/A")</f>
        <v>#N/A</v>
      </c>
      <c r="AQ379" t="str">
        <f ca="1">IFERROR(__xludf.DUMMYFUNCTION("VLOOKUP($D655,IMPORTRANGE(""1F5N2lheBqU_ssv2fEg7XSiyl0_Jtf24RQubw3IWp7fc"",""'LC-2 BOM'!C2:AF1000""),AB$1,FALSE)"),"#N/A")</f>
        <v>#N/A</v>
      </c>
      <c r="AR379" t="str">
        <f ca="1">IFERROR(__xludf.DUMMYFUNCTION("VLOOKUP($D655,IMPORTRANGE(""1F5N2lheBqU_ssv2fEg7XSiyl0_Jtf24RQubw3IWp7fc"",""'LC-2 BOM'!C2:AF1000""),AB$1,FALSE)"),"#N/A")</f>
        <v>#N/A</v>
      </c>
      <c r="AS379" t="str">
        <f ca="1">IFERROR(__xludf.DUMMYFUNCTION("VLOOKUP($D655,IMPORTRANGE(""1F5N2lheBqU_ssv2fEg7XSiyl0_Jtf24RQubw3IWp7fc"",""'LC-2 BOM'!C2:AF1000""),AB$1,FALSE)"),"#N/A")</f>
        <v>#N/A</v>
      </c>
      <c r="AT379" t="str">
        <f ca="1">IFERROR(__xludf.DUMMYFUNCTION("VLOOKUP($D655,IMPORTRANGE(""1F5N2lheBqU_ssv2fEg7XSiyl0_Jtf24RQubw3IWp7fc"",""'LC-2 BOM'!C2:AF1000""),AB$1,FALSE)"),"#N/A")</f>
        <v>#N/A</v>
      </c>
      <c r="AU379" t="str">
        <f ca="1">IFERROR(__xludf.DUMMYFUNCTION("VLOOKUP($D655,IMPORTRANGE(""1F5N2lheBqU_ssv2fEg7XSiyl0_Jtf24RQubw3IWp7fc"",""'LC-2 BOM'!C2:AF1000""),AB$1,FALSE)"),"#N/A")</f>
        <v>#N/A</v>
      </c>
      <c r="AV379" t="str">
        <f ca="1">IFERROR(__xludf.DUMMYFUNCTION("VLOOKUP($D655,IMPORTRANGE(""1F5N2lheBqU_ssv2fEg7XSiyl0_Jtf24RQubw3IWp7fc"",""'LC-2 BOM'!C2:AF1000""),AB$1,FALSE)"),"#N/A")</f>
        <v>#N/A</v>
      </c>
      <c r="AW379" t="str">
        <f ca="1">IFERROR(__xludf.DUMMYFUNCTION("VLOOKUP($D655,IMPORTRANGE(""1F5N2lheBqU_ssv2fEg7XSiyl0_Jtf24RQubw3IWp7fc"",""'LC-2 BOM'!C2:AF1000""),AB$1,FALSE)"),"#N/A")</f>
        <v>#N/A</v>
      </c>
      <c r="AX379" t="str">
        <f ca="1">IFERROR(__xludf.DUMMYFUNCTION("VLOOKUP($D655,IMPORTRANGE(""1F5N2lheBqU_ssv2fEg7XSiyl0_Jtf24RQubw3IWp7fc"",""'LC-2 BOM'!C2:AF1000""),AB$1,FALSE)"),"#N/A")</f>
        <v>#N/A</v>
      </c>
      <c r="AY379" t="str">
        <f ca="1">IFERROR(__xludf.DUMMYFUNCTION("VLOOKUP($D655,IMPORTRANGE(""1F5N2lheBqU_ssv2fEg7XSiyl0_Jtf24RQubw3IWp7fc"",""'LC-2 BOM'!C2:AF1000""),AB$1,FALSE)"),"#N/A")</f>
        <v>#N/A</v>
      </c>
      <c r="AZ379" t="str">
        <f ca="1">IFERROR(__xludf.DUMMYFUNCTION("VLOOKUP($D655,IMPORTRANGE(""1F5N2lheBqU_ssv2fEg7XSiyl0_Jtf24RQubw3IWp7fc"",""'LC-2 BOM'!C2:AF1000""),AB$1,FALSE)"),"#N/A")</f>
        <v>#N/A</v>
      </c>
      <c r="BA379" t="str">
        <f ca="1">IFERROR(__xludf.DUMMYFUNCTION("VLOOKUP($D655,IMPORTRANGE(""1F5N2lheBqU_ssv2fEg7XSiyl0_Jtf24RQubw3IWp7fc"",""'LC-2 BOM'!C2:AF1000""),AB$1,FALSE)"),"#N/A")</f>
        <v>#N/A</v>
      </c>
    </row>
    <row r="380" spans="1:53" ht="13" x14ac:dyDescent="0.15">
      <c r="A380" t="str">
        <f t="shared" si="31"/>
        <v>HVAC-IS1-HTR-ST-481</v>
      </c>
      <c r="B380">
        <v>481</v>
      </c>
      <c r="C380" t="s">
        <v>900</v>
      </c>
      <c r="D380" t="s">
        <v>915</v>
      </c>
      <c r="E380" t="s">
        <v>395</v>
      </c>
      <c r="F380" t="s">
        <v>405</v>
      </c>
      <c r="G380" t="s">
        <v>843</v>
      </c>
      <c r="H380" t="s">
        <v>116</v>
      </c>
      <c r="I380" t="str">
        <f t="shared" si="32"/>
        <v>N5</v>
      </c>
      <c r="J380" t="str">
        <f>VLOOKUP(I380,'[1]REF - Interface Cards'!$F$2:$G$11,2,FALSE)</f>
        <v>CB6</v>
      </c>
      <c r="K380">
        <f t="shared" si="33"/>
        <v>6</v>
      </c>
      <c r="L380" t="s">
        <v>902</v>
      </c>
      <c r="M380">
        <v>2</v>
      </c>
      <c r="N380" t="s">
        <v>68</v>
      </c>
      <c r="O380" t="s">
        <v>298</v>
      </c>
      <c r="R380" t="s">
        <v>891</v>
      </c>
      <c r="V380" t="b">
        <v>0</v>
      </c>
      <c r="W380" t="str">
        <f t="shared" si="34"/>
        <v>AO8:01</v>
      </c>
      <c r="X380" t="str">
        <f ca="1">IFERROR(__xludf.DUMMYFUNCTION("VLOOKUP($D475,IMPORTRANGE(""1F5N2lheBqU_ssv2fEg7XSiyl0_Jtf24RQubw3IWp7fc"",""'LC-2 BOM'!C2:AF1000""),X$1,FALSE)"),"04C706")</f>
        <v>04C706</v>
      </c>
      <c r="Y380" t="str">
        <f ca="1">IFERROR(__xludf.DUMMYFUNCTION("VLOOKUP($D659,IMPORTRANGE(""1zGeY54V42y3h6ga3LEauokEcjIAfHuNXKCYKLfLWtMI"",""'LC-2 BOM'!C2:AF900""),Y$1,FALSE)"),"#N/A")</f>
        <v>#N/A</v>
      </c>
      <c r="Z380" t="str">
        <f ca="1">IFERROR(__xludf.DUMMYFUNCTION("VLOOKUP($D659,IMPORTRANGE(""1zGeY54V42y3h6ga3LEauokEcjIAfHuNXKCYKLfLWtMI"",""'LC-2 BOM'!C2:AF900""),Y$1,FALSE)"),"#N/A")</f>
        <v>#N/A</v>
      </c>
      <c r="AA380" t="str">
        <f ca="1">IFERROR(__xludf.DUMMYFUNCTION("VLOOKUP($D659,IMPORTRANGE(""1zGeY54V42y3h6ga3LEauokEcjIAfHuNXKCYKLfLWtMI"",""'LC-2 BOM'!C2:AF900""),Y$1,FALSE)"),"#N/A")</f>
        <v>#N/A</v>
      </c>
      <c r="AB380" t="str">
        <f ca="1">IFERROR(__xludf.DUMMYFUNCTION("VLOOKUP($D659,IMPORTRANGE(""1F5N2lheBqU_ssv2fEg7XSiyl0_Jtf24RQubw3IWp7fc"",""'LC-2 BOM'!C2:AF1000""),AB$1,FALSE)"),"#N/A")</f>
        <v>#N/A</v>
      </c>
      <c r="AC380" t="str">
        <f ca="1">IFERROR(__xludf.DUMMYFUNCTION("VLOOKUP($D659,IMPORTRANGE(""1F5N2lheBqU_ssv2fEg7XSiyl0_Jtf24RQubw3IWp7fc"",""'LC-2 BOM'!C2:AF1000""),AB$1,FALSE)"),"#N/A")</f>
        <v>#N/A</v>
      </c>
      <c r="AD380" t="str">
        <f ca="1">IFERROR(__xludf.DUMMYFUNCTION("VLOOKUP($D659,IMPORTRANGE(""1F5N2lheBqU_ssv2fEg7XSiyl0_Jtf24RQubw3IWp7fc"",""'LC-2 BOM'!C2:AF1000""),AB$1,FALSE)"),"#N/A")</f>
        <v>#N/A</v>
      </c>
      <c r="AE380" t="str">
        <f ca="1">IFERROR(__xludf.DUMMYFUNCTION("VLOOKUP($D659,IMPORTRANGE(""1F5N2lheBqU_ssv2fEg7XSiyl0_Jtf24RQubw3IWp7fc"",""'LC-2 BOM'!C2:AF1000""),AB$1,FALSE)"),"#N/A")</f>
        <v>#N/A</v>
      </c>
      <c r="AF380" t="str">
        <f ca="1">IFERROR(__xludf.DUMMYFUNCTION("VLOOKUP($D659,IMPORTRANGE(""1F5N2lheBqU_ssv2fEg7XSiyl0_Jtf24RQubw3IWp7fc"",""'LC-2 BOM'!C2:AF1000""),AB$1,FALSE)"),"#N/A")</f>
        <v>#N/A</v>
      </c>
      <c r="AG380" t="str">
        <f ca="1">IFERROR(__xludf.DUMMYFUNCTION("VLOOKUP($D659,IMPORTRANGE(""1F5N2lheBqU_ssv2fEg7XSiyl0_Jtf24RQubw3IWp7fc"",""'LC-2 BOM'!C2:AF1000""),AB$1,FALSE)"),"#N/A")</f>
        <v>#N/A</v>
      </c>
      <c r="AH380" t="str">
        <f ca="1">IFERROR(__xludf.DUMMYFUNCTION("VLOOKUP($D659,IMPORTRANGE(""1F5N2lheBqU_ssv2fEg7XSiyl0_Jtf24RQubw3IWp7fc"",""'LC-2 BOM'!C2:AF1000""),AB$1,FALSE)"),"#N/A")</f>
        <v>#N/A</v>
      </c>
      <c r="AI380" t="str">
        <f ca="1">IFERROR(__xludf.DUMMYFUNCTION("VLOOKUP($D659,IMPORTRANGE(""1F5N2lheBqU_ssv2fEg7XSiyl0_Jtf24RQubw3IWp7fc"",""'LC-2 BOM'!C2:AF1000""),AB$1,FALSE)"),"#N/A")</f>
        <v>#N/A</v>
      </c>
      <c r="AJ380" t="str">
        <f ca="1">IFERROR(__xludf.DUMMYFUNCTION("VLOOKUP($D659,IMPORTRANGE(""1F5N2lheBqU_ssv2fEg7XSiyl0_Jtf24RQubw3IWp7fc"",""'LC-2 BOM'!C2:AF1000""),AB$1,FALSE)"),"#N/A")</f>
        <v>#N/A</v>
      </c>
      <c r="AK380" t="str">
        <f ca="1">IFERROR(__xludf.DUMMYFUNCTION("VLOOKUP($D659,IMPORTRANGE(""1F5N2lheBqU_ssv2fEg7XSiyl0_Jtf24RQubw3IWp7fc"",""'LC-2 BOM'!C2:AF1000""),AB$1,FALSE)"),"#N/A")</f>
        <v>#N/A</v>
      </c>
      <c r="AL380" t="str">
        <f ca="1">IFERROR(__xludf.DUMMYFUNCTION("VLOOKUP($D659,IMPORTRANGE(""1F5N2lheBqU_ssv2fEg7XSiyl0_Jtf24RQubw3IWp7fc"",""'LC-2 BOM'!C2:AF1000""),AB$1,FALSE)"),"#N/A")</f>
        <v>#N/A</v>
      </c>
      <c r="AM380" t="str">
        <f ca="1">IFERROR(__xludf.DUMMYFUNCTION("VLOOKUP($D659,IMPORTRANGE(""1F5N2lheBqU_ssv2fEg7XSiyl0_Jtf24RQubw3IWp7fc"",""'LC-2 BOM'!C2:AF1000""),AB$1,FALSE)"),"#N/A")</f>
        <v>#N/A</v>
      </c>
      <c r="AN380" t="str">
        <f ca="1">IFERROR(__xludf.DUMMYFUNCTION("VLOOKUP($D659,IMPORTRANGE(""1F5N2lheBqU_ssv2fEg7XSiyl0_Jtf24RQubw3IWp7fc"",""'LC-2 BOM'!C2:AF1000""),AB$1,FALSE)"),"#N/A")</f>
        <v>#N/A</v>
      </c>
      <c r="AO380" t="str">
        <f ca="1">IFERROR(__xludf.DUMMYFUNCTION("VLOOKUP($D659,IMPORTRANGE(""1F5N2lheBqU_ssv2fEg7XSiyl0_Jtf24RQubw3IWp7fc"",""'LC-2 BOM'!C2:AF1000""),AB$1,FALSE)"),"#N/A")</f>
        <v>#N/A</v>
      </c>
      <c r="AP380" t="str">
        <f ca="1">IFERROR(__xludf.DUMMYFUNCTION("VLOOKUP($D659,IMPORTRANGE(""1F5N2lheBqU_ssv2fEg7XSiyl0_Jtf24RQubw3IWp7fc"",""'LC-2 BOM'!C2:AF1000""),AB$1,FALSE)"),"#N/A")</f>
        <v>#N/A</v>
      </c>
      <c r="AQ380" t="str">
        <f ca="1">IFERROR(__xludf.DUMMYFUNCTION("VLOOKUP($D659,IMPORTRANGE(""1F5N2lheBqU_ssv2fEg7XSiyl0_Jtf24RQubw3IWp7fc"",""'LC-2 BOM'!C2:AF1000""),AB$1,FALSE)"),"#N/A")</f>
        <v>#N/A</v>
      </c>
      <c r="AR380" t="str">
        <f ca="1">IFERROR(__xludf.DUMMYFUNCTION("VLOOKUP($D659,IMPORTRANGE(""1F5N2lheBqU_ssv2fEg7XSiyl0_Jtf24RQubw3IWp7fc"",""'LC-2 BOM'!C2:AF1000""),AB$1,FALSE)"),"#N/A")</f>
        <v>#N/A</v>
      </c>
      <c r="AS380" t="str">
        <f ca="1">IFERROR(__xludf.DUMMYFUNCTION("VLOOKUP($D659,IMPORTRANGE(""1F5N2lheBqU_ssv2fEg7XSiyl0_Jtf24RQubw3IWp7fc"",""'LC-2 BOM'!C2:AF1000""),AB$1,FALSE)"),"#N/A")</f>
        <v>#N/A</v>
      </c>
      <c r="AT380" t="str">
        <f ca="1">IFERROR(__xludf.DUMMYFUNCTION("VLOOKUP($D659,IMPORTRANGE(""1F5N2lheBqU_ssv2fEg7XSiyl0_Jtf24RQubw3IWp7fc"",""'LC-2 BOM'!C2:AF1000""),AB$1,FALSE)"),"#N/A")</f>
        <v>#N/A</v>
      </c>
      <c r="AU380" t="str">
        <f ca="1">IFERROR(__xludf.DUMMYFUNCTION("VLOOKUP($D659,IMPORTRANGE(""1F5N2lheBqU_ssv2fEg7XSiyl0_Jtf24RQubw3IWp7fc"",""'LC-2 BOM'!C2:AF1000""),AB$1,FALSE)"),"#N/A")</f>
        <v>#N/A</v>
      </c>
      <c r="AV380" t="str">
        <f ca="1">IFERROR(__xludf.DUMMYFUNCTION("VLOOKUP($D659,IMPORTRANGE(""1F5N2lheBqU_ssv2fEg7XSiyl0_Jtf24RQubw3IWp7fc"",""'LC-2 BOM'!C2:AF1000""),AB$1,FALSE)"),"#N/A")</f>
        <v>#N/A</v>
      </c>
      <c r="AW380" t="str">
        <f ca="1">IFERROR(__xludf.DUMMYFUNCTION("VLOOKUP($D659,IMPORTRANGE(""1F5N2lheBqU_ssv2fEg7XSiyl0_Jtf24RQubw3IWp7fc"",""'LC-2 BOM'!C2:AF1000""),AB$1,FALSE)"),"#N/A")</f>
        <v>#N/A</v>
      </c>
      <c r="AX380" t="str">
        <f ca="1">IFERROR(__xludf.DUMMYFUNCTION("VLOOKUP($D659,IMPORTRANGE(""1F5N2lheBqU_ssv2fEg7XSiyl0_Jtf24RQubw3IWp7fc"",""'LC-2 BOM'!C2:AF1000""),AB$1,FALSE)"),"#N/A")</f>
        <v>#N/A</v>
      </c>
      <c r="AY380" t="str">
        <f ca="1">IFERROR(__xludf.DUMMYFUNCTION("VLOOKUP($D659,IMPORTRANGE(""1F5N2lheBqU_ssv2fEg7XSiyl0_Jtf24RQubw3IWp7fc"",""'LC-2 BOM'!C2:AF1000""),AB$1,FALSE)"),"#N/A")</f>
        <v>#N/A</v>
      </c>
      <c r="AZ380" t="str">
        <f ca="1">IFERROR(__xludf.DUMMYFUNCTION("VLOOKUP($D659,IMPORTRANGE(""1F5N2lheBqU_ssv2fEg7XSiyl0_Jtf24RQubw3IWp7fc"",""'LC-2 BOM'!C2:AF1000""),AB$1,FALSE)"),"#N/A")</f>
        <v>#N/A</v>
      </c>
      <c r="BA380" t="str">
        <f ca="1">IFERROR(__xludf.DUMMYFUNCTION("VLOOKUP($D659,IMPORTRANGE(""1F5N2lheBqU_ssv2fEg7XSiyl0_Jtf24RQubw3IWp7fc"",""'LC-2 BOM'!C2:AF1000""),AB$1,FALSE)"),"#N/A")</f>
        <v>#N/A</v>
      </c>
    </row>
    <row r="381" spans="1:53" ht="13" x14ac:dyDescent="0.15">
      <c r="A381" t="str">
        <f t="shared" si="31"/>
        <v>HVAC-IS1-HTR-ST-482</v>
      </c>
      <c r="B381">
        <v>482</v>
      </c>
      <c r="C381" t="s">
        <v>903</v>
      </c>
      <c r="D381" t="s">
        <v>916</v>
      </c>
      <c r="E381" t="s">
        <v>395</v>
      </c>
      <c r="F381" t="s">
        <v>405</v>
      </c>
      <c r="G381" t="s">
        <v>843</v>
      </c>
      <c r="H381" t="s">
        <v>66</v>
      </c>
      <c r="I381" t="str">
        <f t="shared" si="32"/>
        <v>N5</v>
      </c>
      <c r="J381" t="str">
        <f>VLOOKUP(I381,'[1]REF - Interface Cards'!$F$2:$G$11,2,FALSE)</f>
        <v>CB6</v>
      </c>
      <c r="K381">
        <f t="shared" si="33"/>
        <v>1</v>
      </c>
      <c r="L381" t="s">
        <v>532</v>
      </c>
      <c r="M381">
        <v>18</v>
      </c>
      <c r="N381">
        <v>15</v>
      </c>
      <c r="O381" t="s">
        <v>298</v>
      </c>
      <c r="P381" t="s">
        <v>298</v>
      </c>
      <c r="Q381" t="s">
        <v>844</v>
      </c>
      <c r="R381" t="s">
        <v>891</v>
      </c>
      <c r="S381" t="s">
        <v>60</v>
      </c>
      <c r="V381" t="b">
        <v>0</v>
      </c>
      <c r="W381" t="str">
        <f t="shared" si="34"/>
        <v>DO5:15</v>
      </c>
      <c r="X381" t="str">
        <f ca="1">IFERROR(__xludf.DUMMYFUNCTION("VLOOKUP($D475,IMPORTRANGE(""1F5N2lheBqU_ssv2fEg7XSiyl0_Jtf24RQubw3IWp7fc"",""'LC-2 BOM'!C2:AF1000""),X$1,FALSE)"),"04C706")</f>
        <v>04C706</v>
      </c>
      <c r="Y381" t="str">
        <f ca="1">IFERROR(__xludf.DUMMYFUNCTION("VLOOKUP($D597,IMPORTRANGE(""1zGeY54V42y3h6ga3LEauokEcjIAfHuNXKCYKLfLWtMI"",""'LC-2 BOM'!C2:AF900""),Y$1,FALSE)"),"#N/A")</f>
        <v>#N/A</v>
      </c>
      <c r="Z381" t="str">
        <f ca="1">IFERROR(__xludf.DUMMYFUNCTION("VLOOKUP($D597,IMPORTRANGE(""1zGeY54V42y3h6ga3LEauokEcjIAfHuNXKCYKLfLWtMI"",""'LC-2 BOM'!C2:AF900""),Y$1,FALSE)"),"#N/A")</f>
        <v>#N/A</v>
      </c>
      <c r="AA381" t="str">
        <f ca="1">IFERROR(__xludf.DUMMYFUNCTION("VLOOKUP($D597,IMPORTRANGE(""1zGeY54V42y3h6ga3LEauokEcjIAfHuNXKCYKLfLWtMI"",""'LC-2 BOM'!C2:AF900""),Y$1,FALSE)"),"#N/A")</f>
        <v>#N/A</v>
      </c>
      <c r="AB381" t="str">
        <f ca="1">IFERROR(__xludf.DUMMYFUNCTION("VLOOKUP($D597,IMPORTRANGE(""1F5N2lheBqU_ssv2fEg7XSiyl0_Jtf24RQubw3IWp7fc"",""'LC-2 BOM'!C2:AF1000""),AB$1,FALSE)"),"#N/A")</f>
        <v>#N/A</v>
      </c>
      <c r="AC381" t="str">
        <f ca="1">IFERROR(__xludf.DUMMYFUNCTION("VLOOKUP($D597,IMPORTRANGE(""1F5N2lheBqU_ssv2fEg7XSiyl0_Jtf24RQubw3IWp7fc"",""'LC-2 BOM'!C2:AF1000""),AB$1,FALSE)"),"#N/A")</f>
        <v>#N/A</v>
      </c>
      <c r="AD381" t="str">
        <f ca="1">IFERROR(__xludf.DUMMYFUNCTION("VLOOKUP($D597,IMPORTRANGE(""1F5N2lheBqU_ssv2fEg7XSiyl0_Jtf24RQubw3IWp7fc"",""'LC-2 BOM'!C2:AF1000""),AB$1,FALSE)"),"#N/A")</f>
        <v>#N/A</v>
      </c>
      <c r="AE381" t="str">
        <f ca="1">IFERROR(__xludf.DUMMYFUNCTION("VLOOKUP($D597,IMPORTRANGE(""1F5N2lheBqU_ssv2fEg7XSiyl0_Jtf24RQubw3IWp7fc"",""'LC-2 BOM'!C2:AF1000""),AB$1,FALSE)"),"#N/A")</f>
        <v>#N/A</v>
      </c>
      <c r="AF381" t="str">
        <f ca="1">IFERROR(__xludf.DUMMYFUNCTION("VLOOKUP($D597,IMPORTRANGE(""1F5N2lheBqU_ssv2fEg7XSiyl0_Jtf24RQubw3IWp7fc"",""'LC-2 BOM'!C2:AF1000""),AB$1,FALSE)"),"#N/A")</f>
        <v>#N/A</v>
      </c>
      <c r="AG381" t="str">
        <f ca="1">IFERROR(__xludf.DUMMYFUNCTION("VLOOKUP($D597,IMPORTRANGE(""1F5N2lheBqU_ssv2fEg7XSiyl0_Jtf24RQubw3IWp7fc"",""'LC-2 BOM'!C2:AF1000""),AB$1,FALSE)"),"#N/A")</f>
        <v>#N/A</v>
      </c>
      <c r="AH381" t="str">
        <f ca="1">IFERROR(__xludf.DUMMYFUNCTION("VLOOKUP($D597,IMPORTRANGE(""1F5N2lheBqU_ssv2fEg7XSiyl0_Jtf24RQubw3IWp7fc"",""'LC-2 BOM'!C2:AF1000""),AB$1,FALSE)"),"#N/A")</f>
        <v>#N/A</v>
      </c>
      <c r="AI381" t="str">
        <f ca="1">IFERROR(__xludf.DUMMYFUNCTION("VLOOKUP($D597,IMPORTRANGE(""1F5N2lheBqU_ssv2fEg7XSiyl0_Jtf24RQubw3IWp7fc"",""'LC-2 BOM'!C2:AF1000""),AB$1,FALSE)"),"#N/A")</f>
        <v>#N/A</v>
      </c>
      <c r="AJ381" t="str">
        <f ca="1">IFERROR(__xludf.DUMMYFUNCTION("VLOOKUP($D597,IMPORTRANGE(""1F5N2lheBqU_ssv2fEg7XSiyl0_Jtf24RQubw3IWp7fc"",""'LC-2 BOM'!C2:AF1000""),AB$1,FALSE)"),"#N/A")</f>
        <v>#N/A</v>
      </c>
      <c r="AK381" t="str">
        <f ca="1">IFERROR(__xludf.DUMMYFUNCTION("VLOOKUP($D597,IMPORTRANGE(""1F5N2lheBqU_ssv2fEg7XSiyl0_Jtf24RQubw3IWp7fc"",""'LC-2 BOM'!C2:AF1000""),AB$1,FALSE)"),"#N/A")</f>
        <v>#N/A</v>
      </c>
      <c r="AL381" t="str">
        <f ca="1">IFERROR(__xludf.DUMMYFUNCTION("VLOOKUP($D597,IMPORTRANGE(""1F5N2lheBqU_ssv2fEg7XSiyl0_Jtf24RQubw3IWp7fc"",""'LC-2 BOM'!C2:AF1000""),AB$1,FALSE)"),"#N/A")</f>
        <v>#N/A</v>
      </c>
      <c r="AM381" t="str">
        <f ca="1">IFERROR(__xludf.DUMMYFUNCTION("VLOOKUP($D597,IMPORTRANGE(""1F5N2lheBqU_ssv2fEg7XSiyl0_Jtf24RQubw3IWp7fc"",""'LC-2 BOM'!C2:AF1000""),AB$1,FALSE)"),"#N/A")</f>
        <v>#N/A</v>
      </c>
      <c r="AN381" t="str">
        <f ca="1">IFERROR(__xludf.DUMMYFUNCTION("VLOOKUP($D597,IMPORTRANGE(""1F5N2lheBqU_ssv2fEg7XSiyl0_Jtf24RQubw3IWp7fc"",""'LC-2 BOM'!C2:AF1000""),AB$1,FALSE)"),"#N/A")</f>
        <v>#N/A</v>
      </c>
      <c r="AO381" t="str">
        <f ca="1">IFERROR(__xludf.DUMMYFUNCTION("VLOOKUP($D597,IMPORTRANGE(""1F5N2lheBqU_ssv2fEg7XSiyl0_Jtf24RQubw3IWp7fc"",""'LC-2 BOM'!C2:AF1000""),AB$1,FALSE)"),"#N/A")</f>
        <v>#N/A</v>
      </c>
      <c r="AP381" t="str">
        <f ca="1">IFERROR(__xludf.DUMMYFUNCTION("VLOOKUP($D597,IMPORTRANGE(""1F5N2lheBqU_ssv2fEg7XSiyl0_Jtf24RQubw3IWp7fc"",""'LC-2 BOM'!C2:AF1000""),AB$1,FALSE)"),"#N/A")</f>
        <v>#N/A</v>
      </c>
      <c r="AQ381" t="str">
        <f ca="1">IFERROR(__xludf.DUMMYFUNCTION("VLOOKUP($D597,IMPORTRANGE(""1F5N2lheBqU_ssv2fEg7XSiyl0_Jtf24RQubw3IWp7fc"",""'LC-2 BOM'!C2:AF1000""),AB$1,FALSE)"),"#N/A")</f>
        <v>#N/A</v>
      </c>
      <c r="AR381" t="str">
        <f ca="1">IFERROR(__xludf.DUMMYFUNCTION("VLOOKUP($D597,IMPORTRANGE(""1F5N2lheBqU_ssv2fEg7XSiyl0_Jtf24RQubw3IWp7fc"",""'LC-2 BOM'!C2:AF1000""),AB$1,FALSE)"),"#N/A")</f>
        <v>#N/A</v>
      </c>
      <c r="AS381" t="str">
        <f ca="1">IFERROR(__xludf.DUMMYFUNCTION("VLOOKUP($D597,IMPORTRANGE(""1F5N2lheBqU_ssv2fEg7XSiyl0_Jtf24RQubw3IWp7fc"",""'LC-2 BOM'!C2:AF1000""),AB$1,FALSE)"),"#N/A")</f>
        <v>#N/A</v>
      </c>
      <c r="AT381" t="str">
        <f ca="1">IFERROR(__xludf.DUMMYFUNCTION("VLOOKUP($D597,IMPORTRANGE(""1F5N2lheBqU_ssv2fEg7XSiyl0_Jtf24RQubw3IWp7fc"",""'LC-2 BOM'!C2:AF1000""),AB$1,FALSE)"),"#N/A")</f>
        <v>#N/A</v>
      </c>
      <c r="AU381" t="str">
        <f ca="1">IFERROR(__xludf.DUMMYFUNCTION("VLOOKUP($D597,IMPORTRANGE(""1F5N2lheBqU_ssv2fEg7XSiyl0_Jtf24RQubw3IWp7fc"",""'LC-2 BOM'!C2:AF1000""),AB$1,FALSE)"),"#N/A")</f>
        <v>#N/A</v>
      </c>
      <c r="AV381" t="str">
        <f ca="1">IFERROR(__xludf.DUMMYFUNCTION("VLOOKUP($D597,IMPORTRANGE(""1F5N2lheBqU_ssv2fEg7XSiyl0_Jtf24RQubw3IWp7fc"",""'LC-2 BOM'!C2:AF1000""),AB$1,FALSE)"),"#N/A")</f>
        <v>#N/A</v>
      </c>
      <c r="AW381" t="str">
        <f ca="1">IFERROR(__xludf.DUMMYFUNCTION("VLOOKUP($D597,IMPORTRANGE(""1F5N2lheBqU_ssv2fEg7XSiyl0_Jtf24RQubw3IWp7fc"",""'LC-2 BOM'!C2:AF1000""),AB$1,FALSE)"),"#N/A")</f>
        <v>#N/A</v>
      </c>
      <c r="AX381" t="str">
        <f ca="1">IFERROR(__xludf.DUMMYFUNCTION("VLOOKUP($D597,IMPORTRANGE(""1F5N2lheBqU_ssv2fEg7XSiyl0_Jtf24RQubw3IWp7fc"",""'LC-2 BOM'!C2:AF1000""),AB$1,FALSE)"),"#N/A")</f>
        <v>#N/A</v>
      </c>
      <c r="AY381" t="str">
        <f ca="1">IFERROR(__xludf.DUMMYFUNCTION("VLOOKUP($D597,IMPORTRANGE(""1F5N2lheBqU_ssv2fEg7XSiyl0_Jtf24RQubw3IWp7fc"",""'LC-2 BOM'!C2:AF1000""),AB$1,FALSE)"),"#N/A")</f>
        <v>#N/A</v>
      </c>
      <c r="AZ381" t="str">
        <f ca="1">IFERROR(__xludf.DUMMYFUNCTION("VLOOKUP($D597,IMPORTRANGE(""1F5N2lheBqU_ssv2fEg7XSiyl0_Jtf24RQubw3IWp7fc"",""'LC-2 BOM'!C2:AF1000""),AB$1,FALSE)"),"#N/A")</f>
        <v>#N/A</v>
      </c>
      <c r="BA381" t="str">
        <f ca="1">IFERROR(__xludf.DUMMYFUNCTION("VLOOKUP($D597,IMPORTRANGE(""1F5N2lheBqU_ssv2fEg7XSiyl0_Jtf24RQubw3IWp7fc"",""'LC-2 BOM'!C2:AF1000""),AB$1,FALSE)"),"#N/A")</f>
        <v>#N/A</v>
      </c>
    </row>
    <row r="382" spans="1:53" ht="13" x14ac:dyDescent="0.15">
      <c r="A382" t="str">
        <f t="shared" si="31"/>
        <v>HVAC-IS1-HTR-ST-483</v>
      </c>
      <c r="B382">
        <v>483</v>
      </c>
      <c r="C382" t="s">
        <v>905</v>
      </c>
      <c r="D382" t="s">
        <v>917</v>
      </c>
      <c r="E382" t="s">
        <v>395</v>
      </c>
      <c r="F382" t="s">
        <v>405</v>
      </c>
      <c r="G382" t="s">
        <v>843</v>
      </c>
      <c r="H382" t="s">
        <v>66</v>
      </c>
      <c r="I382" t="str">
        <f t="shared" si="32"/>
        <v>N5</v>
      </c>
      <c r="J382" t="str">
        <f>VLOOKUP(I382,'[1]REF - Interface Cards'!$F$2:$G$11,2,FALSE)</f>
        <v>CB6</v>
      </c>
      <c r="K382">
        <f t="shared" si="33"/>
        <v>1</v>
      </c>
      <c r="L382" t="s">
        <v>532</v>
      </c>
      <c r="M382">
        <v>20</v>
      </c>
      <c r="N382">
        <v>16</v>
      </c>
      <c r="O382" t="s">
        <v>298</v>
      </c>
      <c r="P382" t="s">
        <v>298</v>
      </c>
      <c r="Q382" t="s">
        <v>844</v>
      </c>
      <c r="R382" t="s">
        <v>891</v>
      </c>
      <c r="S382" t="s">
        <v>60</v>
      </c>
      <c r="V382" t="b">
        <v>0</v>
      </c>
      <c r="W382" t="str">
        <f t="shared" si="34"/>
        <v>DO5:16</v>
      </c>
      <c r="X382" t="str">
        <f ca="1">IFERROR(__xludf.DUMMYFUNCTION("VLOOKUP($D475,IMPORTRANGE(""1F5N2lheBqU_ssv2fEg7XSiyl0_Jtf24RQubw3IWp7fc"",""'LC-2 BOM'!C2:AF1000""),X$1,FALSE)"),"04C706")</f>
        <v>04C706</v>
      </c>
      <c r="Y382" t="str">
        <f ca="1">IFERROR(__xludf.DUMMYFUNCTION("VLOOKUP($D598,IMPORTRANGE(""1zGeY54V42y3h6ga3LEauokEcjIAfHuNXKCYKLfLWtMI"",""'LC-2 BOM'!C2:AF900""),Y$1,FALSE)"),"#N/A")</f>
        <v>#N/A</v>
      </c>
      <c r="Z382" t="str">
        <f ca="1">IFERROR(__xludf.DUMMYFUNCTION("VLOOKUP($D598,IMPORTRANGE(""1zGeY54V42y3h6ga3LEauokEcjIAfHuNXKCYKLfLWtMI"",""'LC-2 BOM'!C2:AF900""),Y$1,FALSE)"),"#N/A")</f>
        <v>#N/A</v>
      </c>
      <c r="AA382" t="str">
        <f ca="1">IFERROR(__xludf.DUMMYFUNCTION("VLOOKUP($D598,IMPORTRANGE(""1zGeY54V42y3h6ga3LEauokEcjIAfHuNXKCYKLfLWtMI"",""'LC-2 BOM'!C2:AF900""),Y$1,FALSE)"),"#N/A")</f>
        <v>#N/A</v>
      </c>
      <c r="AB382" t="str">
        <f ca="1">IFERROR(__xludf.DUMMYFUNCTION("VLOOKUP($D598,IMPORTRANGE(""1F5N2lheBqU_ssv2fEg7XSiyl0_Jtf24RQubw3IWp7fc"",""'LC-2 BOM'!C2:AF1000""),AB$1,FALSE)"),"#N/A")</f>
        <v>#N/A</v>
      </c>
      <c r="AC382" t="str">
        <f ca="1">IFERROR(__xludf.DUMMYFUNCTION("VLOOKUP($D598,IMPORTRANGE(""1F5N2lheBqU_ssv2fEg7XSiyl0_Jtf24RQubw3IWp7fc"",""'LC-2 BOM'!C2:AF1000""),AB$1,FALSE)"),"#N/A")</f>
        <v>#N/A</v>
      </c>
      <c r="AD382" t="str">
        <f ca="1">IFERROR(__xludf.DUMMYFUNCTION("VLOOKUP($D598,IMPORTRANGE(""1F5N2lheBqU_ssv2fEg7XSiyl0_Jtf24RQubw3IWp7fc"",""'LC-2 BOM'!C2:AF1000""),AB$1,FALSE)"),"#N/A")</f>
        <v>#N/A</v>
      </c>
      <c r="AE382" t="str">
        <f ca="1">IFERROR(__xludf.DUMMYFUNCTION("VLOOKUP($D598,IMPORTRANGE(""1F5N2lheBqU_ssv2fEg7XSiyl0_Jtf24RQubw3IWp7fc"",""'LC-2 BOM'!C2:AF1000""),AB$1,FALSE)"),"#N/A")</f>
        <v>#N/A</v>
      </c>
      <c r="AF382" t="str">
        <f ca="1">IFERROR(__xludf.DUMMYFUNCTION("VLOOKUP($D598,IMPORTRANGE(""1F5N2lheBqU_ssv2fEg7XSiyl0_Jtf24RQubw3IWp7fc"",""'LC-2 BOM'!C2:AF1000""),AB$1,FALSE)"),"#N/A")</f>
        <v>#N/A</v>
      </c>
      <c r="AG382" t="str">
        <f ca="1">IFERROR(__xludf.DUMMYFUNCTION("VLOOKUP($D598,IMPORTRANGE(""1F5N2lheBqU_ssv2fEg7XSiyl0_Jtf24RQubw3IWp7fc"",""'LC-2 BOM'!C2:AF1000""),AB$1,FALSE)"),"#N/A")</f>
        <v>#N/A</v>
      </c>
      <c r="AH382" t="str">
        <f ca="1">IFERROR(__xludf.DUMMYFUNCTION("VLOOKUP($D598,IMPORTRANGE(""1F5N2lheBqU_ssv2fEg7XSiyl0_Jtf24RQubw3IWp7fc"",""'LC-2 BOM'!C2:AF1000""),AB$1,FALSE)"),"#N/A")</f>
        <v>#N/A</v>
      </c>
      <c r="AI382" t="str">
        <f ca="1">IFERROR(__xludf.DUMMYFUNCTION("VLOOKUP($D598,IMPORTRANGE(""1F5N2lheBqU_ssv2fEg7XSiyl0_Jtf24RQubw3IWp7fc"",""'LC-2 BOM'!C2:AF1000""),AB$1,FALSE)"),"#N/A")</f>
        <v>#N/A</v>
      </c>
      <c r="AJ382" t="str">
        <f ca="1">IFERROR(__xludf.DUMMYFUNCTION("VLOOKUP($D598,IMPORTRANGE(""1F5N2lheBqU_ssv2fEg7XSiyl0_Jtf24RQubw3IWp7fc"",""'LC-2 BOM'!C2:AF1000""),AB$1,FALSE)"),"#N/A")</f>
        <v>#N/A</v>
      </c>
      <c r="AK382" t="str">
        <f ca="1">IFERROR(__xludf.DUMMYFUNCTION("VLOOKUP($D598,IMPORTRANGE(""1F5N2lheBqU_ssv2fEg7XSiyl0_Jtf24RQubw3IWp7fc"",""'LC-2 BOM'!C2:AF1000""),AB$1,FALSE)"),"#N/A")</f>
        <v>#N/A</v>
      </c>
      <c r="AL382" t="str">
        <f ca="1">IFERROR(__xludf.DUMMYFUNCTION("VLOOKUP($D598,IMPORTRANGE(""1F5N2lheBqU_ssv2fEg7XSiyl0_Jtf24RQubw3IWp7fc"",""'LC-2 BOM'!C2:AF1000""),AB$1,FALSE)"),"#N/A")</f>
        <v>#N/A</v>
      </c>
      <c r="AM382" t="str">
        <f ca="1">IFERROR(__xludf.DUMMYFUNCTION("VLOOKUP($D598,IMPORTRANGE(""1F5N2lheBqU_ssv2fEg7XSiyl0_Jtf24RQubw3IWp7fc"",""'LC-2 BOM'!C2:AF1000""),AB$1,FALSE)"),"#N/A")</f>
        <v>#N/A</v>
      </c>
      <c r="AN382" t="str">
        <f ca="1">IFERROR(__xludf.DUMMYFUNCTION("VLOOKUP($D598,IMPORTRANGE(""1F5N2lheBqU_ssv2fEg7XSiyl0_Jtf24RQubw3IWp7fc"",""'LC-2 BOM'!C2:AF1000""),AB$1,FALSE)"),"#N/A")</f>
        <v>#N/A</v>
      </c>
      <c r="AO382" t="str">
        <f ca="1">IFERROR(__xludf.DUMMYFUNCTION("VLOOKUP($D598,IMPORTRANGE(""1F5N2lheBqU_ssv2fEg7XSiyl0_Jtf24RQubw3IWp7fc"",""'LC-2 BOM'!C2:AF1000""),AB$1,FALSE)"),"#N/A")</f>
        <v>#N/A</v>
      </c>
      <c r="AP382" t="str">
        <f ca="1">IFERROR(__xludf.DUMMYFUNCTION("VLOOKUP($D598,IMPORTRANGE(""1F5N2lheBqU_ssv2fEg7XSiyl0_Jtf24RQubw3IWp7fc"",""'LC-2 BOM'!C2:AF1000""),AB$1,FALSE)"),"#N/A")</f>
        <v>#N/A</v>
      </c>
      <c r="AQ382" t="str">
        <f ca="1">IFERROR(__xludf.DUMMYFUNCTION("VLOOKUP($D598,IMPORTRANGE(""1F5N2lheBqU_ssv2fEg7XSiyl0_Jtf24RQubw3IWp7fc"",""'LC-2 BOM'!C2:AF1000""),AB$1,FALSE)"),"#N/A")</f>
        <v>#N/A</v>
      </c>
      <c r="AR382" t="str">
        <f ca="1">IFERROR(__xludf.DUMMYFUNCTION("VLOOKUP($D598,IMPORTRANGE(""1F5N2lheBqU_ssv2fEg7XSiyl0_Jtf24RQubw3IWp7fc"",""'LC-2 BOM'!C2:AF1000""),AB$1,FALSE)"),"#N/A")</f>
        <v>#N/A</v>
      </c>
      <c r="AS382" t="str">
        <f ca="1">IFERROR(__xludf.DUMMYFUNCTION("VLOOKUP($D598,IMPORTRANGE(""1F5N2lheBqU_ssv2fEg7XSiyl0_Jtf24RQubw3IWp7fc"",""'LC-2 BOM'!C2:AF1000""),AB$1,FALSE)"),"#N/A")</f>
        <v>#N/A</v>
      </c>
      <c r="AT382" t="str">
        <f ca="1">IFERROR(__xludf.DUMMYFUNCTION("VLOOKUP($D598,IMPORTRANGE(""1F5N2lheBqU_ssv2fEg7XSiyl0_Jtf24RQubw3IWp7fc"",""'LC-2 BOM'!C2:AF1000""),AB$1,FALSE)"),"#N/A")</f>
        <v>#N/A</v>
      </c>
      <c r="AU382" t="str">
        <f ca="1">IFERROR(__xludf.DUMMYFUNCTION("VLOOKUP($D598,IMPORTRANGE(""1F5N2lheBqU_ssv2fEg7XSiyl0_Jtf24RQubw3IWp7fc"",""'LC-2 BOM'!C2:AF1000""),AB$1,FALSE)"),"#N/A")</f>
        <v>#N/A</v>
      </c>
      <c r="AV382" t="str">
        <f ca="1">IFERROR(__xludf.DUMMYFUNCTION("VLOOKUP($D598,IMPORTRANGE(""1F5N2lheBqU_ssv2fEg7XSiyl0_Jtf24RQubw3IWp7fc"",""'LC-2 BOM'!C2:AF1000""),AB$1,FALSE)"),"#N/A")</f>
        <v>#N/A</v>
      </c>
      <c r="AW382" t="str">
        <f ca="1">IFERROR(__xludf.DUMMYFUNCTION("VLOOKUP($D598,IMPORTRANGE(""1F5N2lheBqU_ssv2fEg7XSiyl0_Jtf24RQubw3IWp7fc"",""'LC-2 BOM'!C2:AF1000""),AB$1,FALSE)"),"#N/A")</f>
        <v>#N/A</v>
      </c>
      <c r="AX382" t="str">
        <f ca="1">IFERROR(__xludf.DUMMYFUNCTION("VLOOKUP($D598,IMPORTRANGE(""1F5N2lheBqU_ssv2fEg7XSiyl0_Jtf24RQubw3IWp7fc"",""'LC-2 BOM'!C2:AF1000""),AB$1,FALSE)"),"#N/A")</f>
        <v>#N/A</v>
      </c>
      <c r="AY382" t="str">
        <f ca="1">IFERROR(__xludf.DUMMYFUNCTION("VLOOKUP($D598,IMPORTRANGE(""1F5N2lheBqU_ssv2fEg7XSiyl0_Jtf24RQubw3IWp7fc"",""'LC-2 BOM'!C2:AF1000""),AB$1,FALSE)"),"#N/A")</f>
        <v>#N/A</v>
      </c>
      <c r="AZ382" t="str">
        <f ca="1">IFERROR(__xludf.DUMMYFUNCTION("VLOOKUP($D598,IMPORTRANGE(""1F5N2lheBqU_ssv2fEg7XSiyl0_Jtf24RQubw3IWp7fc"",""'LC-2 BOM'!C2:AF1000""),AB$1,FALSE)"),"#N/A")</f>
        <v>#N/A</v>
      </c>
      <c r="BA382" t="str">
        <f ca="1">IFERROR(__xludf.DUMMYFUNCTION("VLOOKUP($D598,IMPORTRANGE(""1F5N2lheBqU_ssv2fEg7XSiyl0_Jtf24RQubw3IWp7fc"",""'LC-2 BOM'!C2:AF1000""),AB$1,FALSE)"),"#N/A")</f>
        <v>#N/A</v>
      </c>
    </row>
    <row r="383" spans="1:53" ht="13" x14ac:dyDescent="0.15">
      <c r="A383" t="str">
        <f t="shared" si="31"/>
        <v>HVAC-IS1-HTR-Ts-484</v>
      </c>
      <c r="B383">
        <v>484</v>
      </c>
      <c r="C383" t="s">
        <v>907</v>
      </c>
      <c r="D383" t="s">
        <v>918</v>
      </c>
      <c r="E383" t="s">
        <v>395</v>
      </c>
      <c r="F383" t="s">
        <v>405</v>
      </c>
      <c r="G383" t="s">
        <v>843</v>
      </c>
      <c r="H383" t="s">
        <v>111</v>
      </c>
      <c r="I383" t="str">
        <f t="shared" si="32"/>
        <v>N5</v>
      </c>
      <c r="J383" t="str">
        <f>VLOOKUP(I383,'[1]REF - Interface Cards'!$F$2:$G$11,2,FALSE)</f>
        <v>CB6</v>
      </c>
      <c r="K383">
        <f t="shared" si="33"/>
        <v>4</v>
      </c>
      <c r="L383" t="s">
        <v>909</v>
      </c>
      <c r="M383">
        <v>2</v>
      </c>
      <c r="N383" t="s">
        <v>68</v>
      </c>
      <c r="O383" t="s">
        <v>298</v>
      </c>
      <c r="P383" t="s">
        <v>298</v>
      </c>
      <c r="R383" t="s">
        <v>316</v>
      </c>
      <c r="S383" t="s">
        <v>317</v>
      </c>
      <c r="V383" t="b">
        <v>0</v>
      </c>
      <c r="W383" t="str">
        <f t="shared" si="34"/>
        <v>AI10:01</v>
      </c>
      <c r="X383" t="str">
        <f ca="1">IFERROR(__xludf.DUMMYFUNCTION("VLOOKUP($D475,IMPORTRANGE(""1F5N2lheBqU_ssv2fEg7XSiyl0_Jtf24RQubw3IWp7fc"",""'LC-2 BOM'!C2:AF1000""),X$1,FALSE)"),"04C706")</f>
        <v>04C706</v>
      </c>
      <c r="Y383" t="str">
        <f ca="1">IFERROR(__xludf.DUMMYFUNCTION("VLOOKUP($D648,IMPORTRANGE(""1zGeY54V42y3h6ga3LEauokEcjIAfHuNXKCYKLfLWtMI"",""'LC-2 BOM'!C2:AF900""),Y$1,FALSE)"),"#N/A")</f>
        <v>#N/A</v>
      </c>
      <c r="Z383" t="str">
        <f ca="1">IFERROR(__xludf.DUMMYFUNCTION("VLOOKUP($D648,IMPORTRANGE(""1zGeY54V42y3h6ga3LEauokEcjIAfHuNXKCYKLfLWtMI"",""'LC-2 BOM'!C2:AF900""),Y$1,FALSE)"),"#N/A")</f>
        <v>#N/A</v>
      </c>
      <c r="AA383" t="str">
        <f ca="1">IFERROR(__xludf.DUMMYFUNCTION("VLOOKUP($D648,IMPORTRANGE(""1zGeY54V42y3h6ga3LEauokEcjIAfHuNXKCYKLfLWtMI"",""'LC-2 BOM'!C2:AF900""),Y$1,FALSE)"),"#N/A")</f>
        <v>#N/A</v>
      </c>
      <c r="AB383" t="str">
        <f ca="1">IFERROR(__xludf.DUMMYFUNCTION("VLOOKUP($D648,IMPORTRANGE(""1F5N2lheBqU_ssv2fEg7XSiyl0_Jtf24RQubw3IWp7fc"",""'LC-2 BOM'!C2:AF1000""),AB$1,FALSE)"),"#N/A")</f>
        <v>#N/A</v>
      </c>
      <c r="AC383" t="str">
        <f ca="1">IFERROR(__xludf.DUMMYFUNCTION("VLOOKUP($D648,IMPORTRANGE(""1F5N2lheBqU_ssv2fEg7XSiyl0_Jtf24RQubw3IWp7fc"",""'LC-2 BOM'!C2:AF1000""),AB$1,FALSE)"),"#N/A")</f>
        <v>#N/A</v>
      </c>
      <c r="AD383" t="str">
        <f ca="1">IFERROR(__xludf.DUMMYFUNCTION("VLOOKUP($D648,IMPORTRANGE(""1F5N2lheBqU_ssv2fEg7XSiyl0_Jtf24RQubw3IWp7fc"",""'LC-2 BOM'!C2:AF1000""),AB$1,FALSE)"),"#N/A")</f>
        <v>#N/A</v>
      </c>
      <c r="AE383" t="str">
        <f ca="1">IFERROR(__xludf.DUMMYFUNCTION("VLOOKUP($D648,IMPORTRANGE(""1F5N2lheBqU_ssv2fEg7XSiyl0_Jtf24RQubw3IWp7fc"",""'LC-2 BOM'!C2:AF1000""),AB$1,FALSE)"),"#N/A")</f>
        <v>#N/A</v>
      </c>
      <c r="AF383" t="str">
        <f ca="1">IFERROR(__xludf.DUMMYFUNCTION("VLOOKUP($D648,IMPORTRANGE(""1F5N2lheBqU_ssv2fEg7XSiyl0_Jtf24RQubw3IWp7fc"",""'LC-2 BOM'!C2:AF1000""),AB$1,FALSE)"),"#N/A")</f>
        <v>#N/A</v>
      </c>
      <c r="AG383" t="str">
        <f ca="1">IFERROR(__xludf.DUMMYFUNCTION("VLOOKUP($D648,IMPORTRANGE(""1F5N2lheBqU_ssv2fEg7XSiyl0_Jtf24RQubw3IWp7fc"",""'LC-2 BOM'!C2:AF1000""),AB$1,FALSE)"),"#N/A")</f>
        <v>#N/A</v>
      </c>
      <c r="AH383" t="str">
        <f ca="1">IFERROR(__xludf.DUMMYFUNCTION("VLOOKUP($D648,IMPORTRANGE(""1F5N2lheBqU_ssv2fEg7XSiyl0_Jtf24RQubw3IWp7fc"",""'LC-2 BOM'!C2:AF1000""),AB$1,FALSE)"),"#N/A")</f>
        <v>#N/A</v>
      </c>
      <c r="AI383" t="str">
        <f ca="1">IFERROR(__xludf.DUMMYFUNCTION("VLOOKUP($D648,IMPORTRANGE(""1F5N2lheBqU_ssv2fEg7XSiyl0_Jtf24RQubw3IWp7fc"",""'LC-2 BOM'!C2:AF1000""),AB$1,FALSE)"),"#N/A")</f>
        <v>#N/A</v>
      </c>
      <c r="AJ383" t="str">
        <f ca="1">IFERROR(__xludf.DUMMYFUNCTION("VLOOKUP($D648,IMPORTRANGE(""1F5N2lheBqU_ssv2fEg7XSiyl0_Jtf24RQubw3IWp7fc"",""'LC-2 BOM'!C2:AF1000""),AB$1,FALSE)"),"#N/A")</f>
        <v>#N/A</v>
      </c>
      <c r="AK383" t="str">
        <f ca="1">IFERROR(__xludf.DUMMYFUNCTION("VLOOKUP($D648,IMPORTRANGE(""1F5N2lheBqU_ssv2fEg7XSiyl0_Jtf24RQubw3IWp7fc"",""'LC-2 BOM'!C2:AF1000""),AB$1,FALSE)"),"#N/A")</f>
        <v>#N/A</v>
      </c>
      <c r="AL383" t="str">
        <f ca="1">IFERROR(__xludf.DUMMYFUNCTION("VLOOKUP($D648,IMPORTRANGE(""1F5N2lheBqU_ssv2fEg7XSiyl0_Jtf24RQubw3IWp7fc"",""'LC-2 BOM'!C2:AF1000""),AB$1,FALSE)"),"#N/A")</f>
        <v>#N/A</v>
      </c>
      <c r="AM383" t="str">
        <f ca="1">IFERROR(__xludf.DUMMYFUNCTION("VLOOKUP($D648,IMPORTRANGE(""1F5N2lheBqU_ssv2fEg7XSiyl0_Jtf24RQubw3IWp7fc"",""'LC-2 BOM'!C2:AF1000""),AB$1,FALSE)"),"#N/A")</f>
        <v>#N/A</v>
      </c>
      <c r="AN383" t="str">
        <f ca="1">IFERROR(__xludf.DUMMYFUNCTION("VLOOKUP($D648,IMPORTRANGE(""1F5N2lheBqU_ssv2fEg7XSiyl0_Jtf24RQubw3IWp7fc"",""'LC-2 BOM'!C2:AF1000""),AB$1,FALSE)"),"#N/A")</f>
        <v>#N/A</v>
      </c>
      <c r="AO383" t="str">
        <f ca="1">IFERROR(__xludf.DUMMYFUNCTION("VLOOKUP($D648,IMPORTRANGE(""1F5N2lheBqU_ssv2fEg7XSiyl0_Jtf24RQubw3IWp7fc"",""'LC-2 BOM'!C2:AF1000""),AB$1,FALSE)"),"#N/A")</f>
        <v>#N/A</v>
      </c>
      <c r="AP383" t="str">
        <f ca="1">IFERROR(__xludf.DUMMYFUNCTION("VLOOKUP($D648,IMPORTRANGE(""1F5N2lheBqU_ssv2fEg7XSiyl0_Jtf24RQubw3IWp7fc"",""'LC-2 BOM'!C2:AF1000""),AB$1,FALSE)"),"#N/A")</f>
        <v>#N/A</v>
      </c>
      <c r="AQ383" t="str">
        <f ca="1">IFERROR(__xludf.DUMMYFUNCTION("VLOOKUP($D648,IMPORTRANGE(""1F5N2lheBqU_ssv2fEg7XSiyl0_Jtf24RQubw3IWp7fc"",""'LC-2 BOM'!C2:AF1000""),AB$1,FALSE)"),"#N/A")</f>
        <v>#N/A</v>
      </c>
      <c r="AR383" t="str">
        <f ca="1">IFERROR(__xludf.DUMMYFUNCTION("VLOOKUP($D648,IMPORTRANGE(""1F5N2lheBqU_ssv2fEg7XSiyl0_Jtf24RQubw3IWp7fc"",""'LC-2 BOM'!C2:AF1000""),AB$1,FALSE)"),"#N/A")</f>
        <v>#N/A</v>
      </c>
      <c r="AS383" t="str">
        <f ca="1">IFERROR(__xludf.DUMMYFUNCTION("VLOOKUP($D648,IMPORTRANGE(""1F5N2lheBqU_ssv2fEg7XSiyl0_Jtf24RQubw3IWp7fc"",""'LC-2 BOM'!C2:AF1000""),AB$1,FALSE)"),"#N/A")</f>
        <v>#N/A</v>
      </c>
      <c r="AT383" t="str">
        <f ca="1">IFERROR(__xludf.DUMMYFUNCTION("VLOOKUP($D648,IMPORTRANGE(""1F5N2lheBqU_ssv2fEg7XSiyl0_Jtf24RQubw3IWp7fc"",""'LC-2 BOM'!C2:AF1000""),AB$1,FALSE)"),"#N/A")</f>
        <v>#N/A</v>
      </c>
      <c r="AU383" t="str">
        <f ca="1">IFERROR(__xludf.DUMMYFUNCTION("VLOOKUP($D648,IMPORTRANGE(""1F5N2lheBqU_ssv2fEg7XSiyl0_Jtf24RQubw3IWp7fc"",""'LC-2 BOM'!C2:AF1000""),AB$1,FALSE)"),"#N/A")</f>
        <v>#N/A</v>
      </c>
      <c r="AV383" t="str">
        <f ca="1">IFERROR(__xludf.DUMMYFUNCTION("VLOOKUP($D648,IMPORTRANGE(""1F5N2lheBqU_ssv2fEg7XSiyl0_Jtf24RQubw3IWp7fc"",""'LC-2 BOM'!C2:AF1000""),AB$1,FALSE)"),"#N/A")</f>
        <v>#N/A</v>
      </c>
      <c r="AW383" t="str">
        <f ca="1">IFERROR(__xludf.DUMMYFUNCTION("VLOOKUP($D648,IMPORTRANGE(""1F5N2lheBqU_ssv2fEg7XSiyl0_Jtf24RQubw3IWp7fc"",""'LC-2 BOM'!C2:AF1000""),AB$1,FALSE)"),"#N/A")</f>
        <v>#N/A</v>
      </c>
      <c r="AX383" t="str">
        <f ca="1">IFERROR(__xludf.DUMMYFUNCTION("VLOOKUP($D648,IMPORTRANGE(""1F5N2lheBqU_ssv2fEg7XSiyl0_Jtf24RQubw3IWp7fc"",""'LC-2 BOM'!C2:AF1000""),AB$1,FALSE)"),"#N/A")</f>
        <v>#N/A</v>
      </c>
      <c r="AY383" t="str">
        <f ca="1">IFERROR(__xludf.DUMMYFUNCTION("VLOOKUP($D648,IMPORTRANGE(""1F5N2lheBqU_ssv2fEg7XSiyl0_Jtf24RQubw3IWp7fc"",""'LC-2 BOM'!C2:AF1000""),AB$1,FALSE)"),"#N/A")</f>
        <v>#N/A</v>
      </c>
      <c r="AZ383" t="str">
        <f ca="1">IFERROR(__xludf.DUMMYFUNCTION("VLOOKUP($D648,IMPORTRANGE(""1F5N2lheBqU_ssv2fEg7XSiyl0_Jtf24RQubw3IWp7fc"",""'LC-2 BOM'!C2:AF1000""),AB$1,FALSE)"),"#N/A")</f>
        <v>#N/A</v>
      </c>
      <c r="BA383" t="str">
        <f ca="1">IFERROR(__xludf.DUMMYFUNCTION("VLOOKUP($D648,IMPORTRANGE(""1F5N2lheBqU_ssv2fEg7XSiyl0_Jtf24RQubw3IWp7fc"",""'LC-2 BOM'!C2:AF1000""),AB$1,FALSE)"),"#N/A")</f>
        <v>#N/A</v>
      </c>
    </row>
    <row r="384" spans="1:53" ht="13" x14ac:dyDescent="0.15">
      <c r="A384" t="str">
        <f t="shared" si="31"/>
        <v>HVAC-IS1-HTR-Ts-485</v>
      </c>
      <c r="B384">
        <v>485</v>
      </c>
      <c r="C384" t="s">
        <v>910</v>
      </c>
      <c r="D384" t="s">
        <v>919</v>
      </c>
      <c r="E384" t="s">
        <v>395</v>
      </c>
      <c r="F384" t="s">
        <v>405</v>
      </c>
      <c r="G384" t="s">
        <v>843</v>
      </c>
      <c r="H384" t="s">
        <v>53</v>
      </c>
      <c r="I384" t="str">
        <f t="shared" si="32"/>
        <v>N5</v>
      </c>
      <c r="J384" t="str">
        <f>VLOOKUP(I384,'[1]REF - Interface Cards'!$F$2:$G$11,2,FALSE)</f>
        <v>CB6</v>
      </c>
      <c r="K384">
        <f t="shared" si="33"/>
        <v>2</v>
      </c>
      <c r="L384" t="s">
        <v>857</v>
      </c>
      <c r="M384">
        <v>17</v>
      </c>
      <c r="N384">
        <v>14</v>
      </c>
      <c r="O384" t="s">
        <v>298</v>
      </c>
      <c r="P384" t="s">
        <v>298</v>
      </c>
      <c r="R384" t="s">
        <v>316</v>
      </c>
      <c r="S384" t="s">
        <v>60</v>
      </c>
      <c r="V384" t="b">
        <v>0</v>
      </c>
      <c r="W384" t="str">
        <f t="shared" si="34"/>
        <v>DI5:14</v>
      </c>
      <c r="X384" t="str">
        <f ca="1">IFERROR(__xludf.DUMMYFUNCTION("VLOOKUP($D475,IMPORTRANGE(""1F5N2lheBqU_ssv2fEg7XSiyl0_Jtf24RQubw3IWp7fc"",""'LC-2 BOM'!C2:AF1000""),X$1,FALSE)"),"04C706")</f>
        <v>04C706</v>
      </c>
      <c r="Y384" t="str">
        <f ca="1">IFERROR(__xludf.DUMMYFUNCTION("VLOOKUP($D623,IMPORTRANGE(""1F5N2lheBqU_ssv2fEg7XSiyl0_Jtf24RQubw3IWp7fc"",""'LC-2 BOM'!C2:AF900""),Y$1,FALSE)"),"#N/A")</f>
        <v>#N/A</v>
      </c>
      <c r="Z384" t="str">
        <f ca="1">IFERROR(__xludf.DUMMYFUNCTION("VLOOKUP($D623,IMPORTRANGE(""1F5N2lheBqU_ssv2fEg7XSiyl0_Jtf24RQubw3IWp7fc"",""'LC-2 BOM'!C2:AF900""),Y$1,FALSE)"),"#N/A")</f>
        <v>#N/A</v>
      </c>
      <c r="AA384" t="str">
        <f ca="1">IFERROR(__xludf.DUMMYFUNCTION("VLOOKUP($D623,IMPORTRANGE(""1F5N2lheBqU_ssv2fEg7XSiyl0_Jtf24RQubw3IWp7fc"",""'LC-2 BOM'!C2:AF900""),Y$1,FALSE)"),"#N/A")</f>
        <v>#N/A</v>
      </c>
      <c r="AB384" t="str">
        <f ca="1">IFERROR(__xludf.DUMMYFUNCTION("VLOOKUP($D623,IMPORTRANGE(""1F5N2lheBqU_ssv2fEg7XSiyl0_Jtf24RQubw3IWp7fc"",""'LC-2 BOM'!C2:AF1000""),AB$1,FALSE)"),"#N/A")</f>
        <v>#N/A</v>
      </c>
      <c r="AC384" t="str">
        <f ca="1">IFERROR(__xludf.DUMMYFUNCTION("VLOOKUP($D623,IMPORTRANGE(""1F5N2lheBqU_ssv2fEg7XSiyl0_Jtf24RQubw3IWp7fc"",""'LC-2 BOM'!C2:AF1000""),AB$1,FALSE)"),"#N/A")</f>
        <v>#N/A</v>
      </c>
      <c r="AD384" t="str">
        <f ca="1">IFERROR(__xludf.DUMMYFUNCTION("VLOOKUP($D623,IMPORTRANGE(""1F5N2lheBqU_ssv2fEg7XSiyl0_Jtf24RQubw3IWp7fc"",""'LC-2 BOM'!C2:AF1000""),AB$1,FALSE)"),"#N/A")</f>
        <v>#N/A</v>
      </c>
      <c r="AE384" t="str">
        <f ca="1">IFERROR(__xludf.DUMMYFUNCTION("VLOOKUP($D623,IMPORTRANGE(""1F5N2lheBqU_ssv2fEg7XSiyl0_Jtf24RQubw3IWp7fc"",""'LC-2 BOM'!C2:AF1000""),AB$1,FALSE)"),"#N/A")</f>
        <v>#N/A</v>
      </c>
      <c r="AF384" t="str">
        <f ca="1">IFERROR(__xludf.DUMMYFUNCTION("VLOOKUP($D623,IMPORTRANGE(""1F5N2lheBqU_ssv2fEg7XSiyl0_Jtf24RQubw3IWp7fc"",""'LC-2 BOM'!C2:AF1000""),AB$1,FALSE)"),"#N/A")</f>
        <v>#N/A</v>
      </c>
      <c r="AG384" t="str">
        <f ca="1">IFERROR(__xludf.DUMMYFUNCTION("VLOOKUP($D623,IMPORTRANGE(""1F5N2lheBqU_ssv2fEg7XSiyl0_Jtf24RQubw3IWp7fc"",""'LC-2 BOM'!C2:AF1000""),AB$1,FALSE)"),"#N/A")</f>
        <v>#N/A</v>
      </c>
      <c r="AH384" t="str">
        <f ca="1">IFERROR(__xludf.DUMMYFUNCTION("VLOOKUP($D623,IMPORTRANGE(""1F5N2lheBqU_ssv2fEg7XSiyl0_Jtf24RQubw3IWp7fc"",""'LC-2 BOM'!C2:AF1000""),AB$1,FALSE)"),"#N/A")</f>
        <v>#N/A</v>
      </c>
      <c r="AI384" t="str">
        <f ca="1">IFERROR(__xludf.DUMMYFUNCTION("VLOOKUP($D623,IMPORTRANGE(""1F5N2lheBqU_ssv2fEg7XSiyl0_Jtf24RQubw3IWp7fc"",""'LC-2 BOM'!C2:AF1000""),AB$1,FALSE)"),"#N/A")</f>
        <v>#N/A</v>
      </c>
      <c r="AJ384" t="str">
        <f ca="1">IFERROR(__xludf.DUMMYFUNCTION("VLOOKUP($D623,IMPORTRANGE(""1F5N2lheBqU_ssv2fEg7XSiyl0_Jtf24RQubw3IWp7fc"",""'LC-2 BOM'!C2:AF1000""),AB$1,FALSE)"),"#N/A")</f>
        <v>#N/A</v>
      </c>
      <c r="AK384" t="str">
        <f ca="1">IFERROR(__xludf.DUMMYFUNCTION("VLOOKUP($D623,IMPORTRANGE(""1F5N2lheBqU_ssv2fEg7XSiyl0_Jtf24RQubw3IWp7fc"",""'LC-2 BOM'!C2:AF1000""),AB$1,FALSE)"),"#N/A")</f>
        <v>#N/A</v>
      </c>
      <c r="AL384" t="str">
        <f ca="1">IFERROR(__xludf.DUMMYFUNCTION("VLOOKUP($D623,IMPORTRANGE(""1F5N2lheBqU_ssv2fEg7XSiyl0_Jtf24RQubw3IWp7fc"",""'LC-2 BOM'!C2:AF1000""),AB$1,FALSE)"),"#N/A")</f>
        <v>#N/A</v>
      </c>
      <c r="AM384" t="str">
        <f ca="1">IFERROR(__xludf.DUMMYFUNCTION("VLOOKUP($D623,IMPORTRANGE(""1F5N2lheBqU_ssv2fEg7XSiyl0_Jtf24RQubw3IWp7fc"",""'LC-2 BOM'!C2:AF1000""),AB$1,FALSE)"),"#N/A")</f>
        <v>#N/A</v>
      </c>
      <c r="AN384" t="str">
        <f ca="1">IFERROR(__xludf.DUMMYFUNCTION("VLOOKUP($D623,IMPORTRANGE(""1F5N2lheBqU_ssv2fEg7XSiyl0_Jtf24RQubw3IWp7fc"",""'LC-2 BOM'!C2:AF1000""),AB$1,FALSE)"),"#N/A")</f>
        <v>#N/A</v>
      </c>
      <c r="AO384" t="str">
        <f ca="1">IFERROR(__xludf.DUMMYFUNCTION("VLOOKUP($D623,IMPORTRANGE(""1F5N2lheBqU_ssv2fEg7XSiyl0_Jtf24RQubw3IWp7fc"",""'LC-2 BOM'!C2:AF1000""),AB$1,FALSE)"),"#N/A")</f>
        <v>#N/A</v>
      </c>
      <c r="AP384" t="str">
        <f ca="1">IFERROR(__xludf.DUMMYFUNCTION("VLOOKUP($D623,IMPORTRANGE(""1F5N2lheBqU_ssv2fEg7XSiyl0_Jtf24RQubw3IWp7fc"",""'LC-2 BOM'!C2:AF1000""),AB$1,FALSE)"),"#N/A")</f>
        <v>#N/A</v>
      </c>
      <c r="AQ384" t="str">
        <f ca="1">IFERROR(__xludf.DUMMYFUNCTION("VLOOKUP($D623,IMPORTRANGE(""1F5N2lheBqU_ssv2fEg7XSiyl0_Jtf24RQubw3IWp7fc"",""'LC-2 BOM'!C2:AF1000""),AB$1,FALSE)"),"#N/A")</f>
        <v>#N/A</v>
      </c>
      <c r="AR384" t="str">
        <f ca="1">IFERROR(__xludf.DUMMYFUNCTION("VLOOKUP($D623,IMPORTRANGE(""1F5N2lheBqU_ssv2fEg7XSiyl0_Jtf24RQubw3IWp7fc"",""'LC-2 BOM'!C2:AF1000""),AB$1,FALSE)"),"#N/A")</f>
        <v>#N/A</v>
      </c>
      <c r="AS384" t="str">
        <f ca="1">IFERROR(__xludf.DUMMYFUNCTION("VLOOKUP($D623,IMPORTRANGE(""1F5N2lheBqU_ssv2fEg7XSiyl0_Jtf24RQubw3IWp7fc"",""'LC-2 BOM'!C2:AF1000""),AB$1,FALSE)"),"#N/A")</f>
        <v>#N/A</v>
      </c>
      <c r="AT384" t="str">
        <f ca="1">IFERROR(__xludf.DUMMYFUNCTION("VLOOKUP($D623,IMPORTRANGE(""1F5N2lheBqU_ssv2fEg7XSiyl0_Jtf24RQubw3IWp7fc"",""'LC-2 BOM'!C2:AF1000""),AB$1,FALSE)"),"#N/A")</f>
        <v>#N/A</v>
      </c>
      <c r="AU384" t="str">
        <f ca="1">IFERROR(__xludf.DUMMYFUNCTION("VLOOKUP($D623,IMPORTRANGE(""1F5N2lheBqU_ssv2fEg7XSiyl0_Jtf24RQubw3IWp7fc"",""'LC-2 BOM'!C2:AF1000""),AB$1,FALSE)"),"#N/A")</f>
        <v>#N/A</v>
      </c>
      <c r="AV384" t="str">
        <f ca="1">IFERROR(__xludf.DUMMYFUNCTION("VLOOKUP($D623,IMPORTRANGE(""1F5N2lheBqU_ssv2fEg7XSiyl0_Jtf24RQubw3IWp7fc"",""'LC-2 BOM'!C2:AF1000""),AB$1,FALSE)"),"#N/A")</f>
        <v>#N/A</v>
      </c>
      <c r="AW384" t="str">
        <f ca="1">IFERROR(__xludf.DUMMYFUNCTION("VLOOKUP($D623,IMPORTRANGE(""1F5N2lheBqU_ssv2fEg7XSiyl0_Jtf24RQubw3IWp7fc"",""'LC-2 BOM'!C2:AF1000""),AB$1,FALSE)"),"#N/A")</f>
        <v>#N/A</v>
      </c>
      <c r="AX384" t="str">
        <f ca="1">IFERROR(__xludf.DUMMYFUNCTION("VLOOKUP($D623,IMPORTRANGE(""1F5N2lheBqU_ssv2fEg7XSiyl0_Jtf24RQubw3IWp7fc"",""'LC-2 BOM'!C2:AF1000""),AB$1,FALSE)"),"#N/A")</f>
        <v>#N/A</v>
      </c>
      <c r="AY384" t="str">
        <f ca="1">IFERROR(__xludf.DUMMYFUNCTION("VLOOKUP($D623,IMPORTRANGE(""1F5N2lheBqU_ssv2fEg7XSiyl0_Jtf24RQubw3IWp7fc"",""'LC-2 BOM'!C2:AF1000""),AB$1,FALSE)"),"#N/A")</f>
        <v>#N/A</v>
      </c>
      <c r="AZ384" t="str">
        <f ca="1">IFERROR(__xludf.DUMMYFUNCTION("VLOOKUP($D623,IMPORTRANGE(""1F5N2lheBqU_ssv2fEg7XSiyl0_Jtf24RQubw3IWp7fc"",""'LC-2 BOM'!C2:AF1000""),AB$1,FALSE)"),"#N/A")</f>
        <v>#N/A</v>
      </c>
      <c r="BA384" t="str">
        <f ca="1">IFERROR(__xludf.DUMMYFUNCTION("VLOOKUP($D623,IMPORTRANGE(""1F5N2lheBqU_ssv2fEg7XSiyl0_Jtf24RQubw3IWp7fc"",""'LC-2 BOM'!C2:AF1000""),AB$1,FALSE)"),"#N/A")</f>
        <v>#N/A</v>
      </c>
    </row>
    <row r="385" spans="1:53" ht="13" x14ac:dyDescent="0.15">
      <c r="A385" t="str">
        <f t="shared" si="31"/>
        <v>HVAC-IS2-HTR-ST-487</v>
      </c>
      <c r="B385">
        <v>487</v>
      </c>
      <c r="C385" t="s">
        <v>920</v>
      </c>
      <c r="D385" t="s">
        <v>921</v>
      </c>
      <c r="E385" t="s">
        <v>395</v>
      </c>
      <c r="F385" t="s">
        <v>402</v>
      </c>
      <c r="G385" t="s">
        <v>843</v>
      </c>
      <c r="H385" t="s">
        <v>66</v>
      </c>
      <c r="I385" t="str">
        <f t="shared" si="32"/>
        <v>N5</v>
      </c>
      <c r="J385" t="str">
        <f>VLOOKUP(I385,'[1]REF - Interface Cards'!$F$2:$G$11,2,FALSE)</f>
        <v>CB6</v>
      </c>
      <c r="K385">
        <f t="shared" si="33"/>
        <v>1</v>
      </c>
      <c r="L385" t="s">
        <v>532</v>
      </c>
      <c r="M385">
        <v>30</v>
      </c>
      <c r="N385">
        <v>24</v>
      </c>
      <c r="O385" t="s">
        <v>298</v>
      </c>
      <c r="P385" t="s">
        <v>298</v>
      </c>
      <c r="Q385" t="s">
        <v>844</v>
      </c>
      <c r="R385" t="s">
        <v>891</v>
      </c>
      <c r="S385" t="s">
        <v>60</v>
      </c>
      <c r="V385" t="b">
        <v>0</v>
      </c>
      <c r="W385" t="str">
        <f t="shared" si="34"/>
        <v>DO5:24</v>
      </c>
      <c r="X385" t="str">
        <f ca="1">IFERROR(__xludf.DUMMYFUNCTION("VLOOKUP($D475,IMPORTRANGE(""1F5N2lheBqU_ssv2fEg7XSiyl0_Jtf24RQubw3IWp7fc"",""'LC-2 BOM'!C2:AF1000""),X$1,FALSE)"),"04C706")</f>
        <v>04C706</v>
      </c>
      <c r="Y385" t="str">
        <f ca="1">IFERROR(__xludf.DUMMYFUNCTION("VLOOKUP($D606,IMPORTRANGE(""1F5N2lheBqU_ssv2fEg7XSiyl0_Jtf24RQubw3IWp7fc"",""'LC-2 BOM'!C2:AF900""),Y$1,FALSE)"),"#N/A")</f>
        <v>#N/A</v>
      </c>
      <c r="Z385" t="str">
        <f ca="1">IFERROR(__xludf.DUMMYFUNCTION("VLOOKUP($D606,IMPORTRANGE(""1F5N2lheBqU_ssv2fEg7XSiyl0_Jtf24RQubw3IWp7fc"",""'LC-2 BOM'!C2:AF900""),Y$1,FALSE)"),"#N/A")</f>
        <v>#N/A</v>
      </c>
      <c r="AA385" t="str">
        <f ca="1">IFERROR(__xludf.DUMMYFUNCTION("VLOOKUP($D606,IMPORTRANGE(""1F5N2lheBqU_ssv2fEg7XSiyl0_Jtf24RQubw3IWp7fc"",""'LC-2 BOM'!C2:AF900""),Y$1,FALSE)"),"#N/A")</f>
        <v>#N/A</v>
      </c>
      <c r="AB385" t="str">
        <f ca="1">IFERROR(__xludf.DUMMYFUNCTION("VLOOKUP($D606,IMPORTRANGE(""1F5N2lheBqU_ssv2fEg7XSiyl0_Jtf24RQubw3IWp7fc"",""'LC-2 BOM'!C2:AF1000""),AB$1,FALSE)"),"#N/A")</f>
        <v>#N/A</v>
      </c>
      <c r="AC385" t="str">
        <f ca="1">IFERROR(__xludf.DUMMYFUNCTION("VLOOKUP($D606,IMPORTRANGE(""1F5N2lheBqU_ssv2fEg7XSiyl0_Jtf24RQubw3IWp7fc"",""'LC-2 BOM'!C2:AF1000""),AB$1,FALSE)"),"#N/A")</f>
        <v>#N/A</v>
      </c>
      <c r="AD385" t="str">
        <f ca="1">IFERROR(__xludf.DUMMYFUNCTION("VLOOKUP($D606,IMPORTRANGE(""1F5N2lheBqU_ssv2fEg7XSiyl0_Jtf24RQubw3IWp7fc"",""'LC-2 BOM'!C2:AF1000""),AB$1,FALSE)"),"#N/A")</f>
        <v>#N/A</v>
      </c>
      <c r="AE385" t="str">
        <f ca="1">IFERROR(__xludf.DUMMYFUNCTION("VLOOKUP($D606,IMPORTRANGE(""1F5N2lheBqU_ssv2fEg7XSiyl0_Jtf24RQubw3IWp7fc"",""'LC-2 BOM'!C2:AF1000""),AB$1,FALSE)"),"#N/A")</f>
        <v>#N/A</v>
      </c>
      <c r="AF385" t="str">
        <f ca="1">IFERROR(__xludf.DUMMYFUNCTION("VLOOKUP($D606,IMPORTRANGE(""1F5N2lheBqU_ssv2fEg7XSiyl0_Jtf24RQubw3IWp7fc"",""'LC-2 BOM'!C2:AF1000""),AB$1,FALSE)"),"#N/A")</f>
        <v>#N/A</v>
      </c>
      <c r="AG385" t="str">
        <f ca="1">IFERROR(__xludf.DUMMYFUNCTION("VLOOKUP($D606,IMPORTRANGE(""1F5N2lheBqU_ssv2fEg7XSiyl0_Jtf24RQubw3IWp7fc"",""'LC-2 BOM'!C2:AF1000""),AB$1,FALSE)"),"#N/A")</f>
        <v>#N/A</v>
      </c>
      <c r="AH385" t="str">
        <f ca="1">IFERROR(__xludf.DUMMYFUNCTION("VLOOKUP($D606,IMPORTRANGE(""1F5N2lheBqU_ssv2fEg7XSiyl0_Jtf24RQubw3IWp7fc"",""'LC-2 BOM'!C2:AF1000""),AB$1,FALSE)"),"#N/A")</f>
        <v>#N/A</v>
      </c>
      <c r="AI385" t="str">
        <f ca="1">IFERROR(__xludf.DUMMYFUNCTION("VLOOKUP($D606,IMPORTRANGE(""1F5N2lheBqU_ssv2fEg7XSiyl0_Jtf24RQubw3IWp7fc"",""'LC-2 BOM'!C2:AF1000""),AB$1,FALSE)"),"#N/A")</f>
        <v>#N/A</v>
      </c>
      <c r="AJ385" t="str">
        <f ca="1">IFERROR(__xludf.DUMMYFUNCTION("VLOOKUP($D606,IMPORTRANGE(""1F5N2lheBqU_ssv2fEg7XSiyl0_Jtf24RQubw3IWp7fc"",""'LC-2 BOM'!C2:AF1000""),AB$1,FALSE)"),"#N/A")</f>
        <v>#N/A</v>
      </c>
      <c r="AK385" t="str">
        <f ca="1">IFERROR(__xludf.DUMMYFUNCTION("VLOOKUP($D606,IMPORTRANGE(""1F5N2lheBqU_ssv2fEg7XSiyl0_Jtf24RQubw3IWp7fc"",""'LC-2 BOM'!C2:AF1000""),AB$1,FALSE)"),"#N/A")</f>
        <v>#N/A</v>
      </c>
      <c r="AL385" t="str">
        <f ca="1">IFERROR(__xludf.DUMMYFUNCTION("VLOOKUP($D606,IMPORTRANGE(""1F5N2lheBqU_ssv2fEg7XSiyl0_Jtf24RQubw3IWp7fc"",""'LC-2 BOM'!C2:AF1000""),AB$1,FALSE)"),"#N/A")</f>
        <v>#N/A</v>
      </c>
      <c r="AM385" t="str">
        <f ca="1">IFERROR(__xludf.DUMMYFUNCTION("VLOOKUP($D606,IMPORTRANGE(""1F5N2lheBqU_ssv2fEg7XSiyl0_Jtf24RQubw3IWp7fc"",""'LC-2 BOM'!C2:AF1000""),AB$1,FALSE)"),"#N/A")</f>
        <v>#N/A</v>
      </c>
      <c r="AN385" t="str">
        <f ca="1">IFERROR(__xludf.DUMMYFUNCTION("VLOOKUP($D606,IMPORTRANGE(""1F5N2lheBqU_ssv2fEg7XSiyl0_Jtf24RQubw3IWp7fc"",""'LC-2 BOM'!C2:AF1000""),AB$1,FALSE)"),"#N/A")</f>
        <v>#N/A</v>
      </c>
      <c r="AO385" t="str">
        <f ca="1">IFERROR(__xludf.DUMMYFUNCTION("VLOOKUP($D606,IMPORTRANGE(""1F5N2lheBqU_ssv2fEg7XSiyl0_Jtf24RQubw3IWp7fc"",""'LC-2 BOM'!C2:AF1000""),AB$1,FALSE)"),"#N/A")</f>
        <v>#N/A</v>
      </c>
      <c r="AP385" t="str">
        <f ca="1">IFERROR(__xludf.DUMMYFUNCTION("VLOOKUP($D606,IMPORTRANGE(""1F5N2lheBqU_ssv2fEg7XSiyl0_Jtf24RQubw3IWp7fc"",""'LC-2 BOM'!C2:AF1000""),AB$1,FALSE)"),"#N/A")</f>
        <v>#N/A</v>
      </c>
      <c r="AQ385" t="str">
        <f ca="1">IFERROR(__xludf.DUMMYFUNCTION("VLOOKUP($D606,IMPORTRANGE(""1F5N2lheBqU_ssv2fEg7XSiyl0_Jtf24RQubw3IWp7fc"",""'LC-2 BOM'!C2:AF1000""),AB$1,FALSE)"),"#N/A")</f>
        <v>#N/A</v>
      </c>
      <c r="AR385" t="str">
        <f ca="1">IFERROR(__xludf.DUMMYFUNCTION("VLOOKUP($D606,IMPORTRANGE(""1F5N2lheBqU_ssv2fEg7XSiyl0_Jtf24RQubw3IWp7fc"",""'LC-2 BOM'!C2:AF1000""),AB$1,FALSE)"),"#N/A")</f>
        <v>#N/A</v>
      </c>
      <c r="AS385" t="str">
        <f ca="1">IFERROR(__xludf.DUMMYFUNCTION("VLOOKUP($D606,IMPORTRANGE(""1F5N2lheBqU_ssv2fEg7XSiyl0_Jtf24RQubw3IWp7fc"",""'LC-2 BOM'!C2:AF1000""),AB$1,FALSE)"),"#N/A")</f>
        <v>#N/A</v>
      </c>
      <c r="AT385" t="str">
        <f ca="1">IFERROR(__xludf.DUMMYFUNCTION("VLOOKUP($D606,IMPORTRANGE(""1F5N2lheBqU_ssv2fEg7XSiyl0_Jtf24RQubw3IWp7fc"",""'LC-2 BOM'!C2:AF1000""),AB$1,FALSE)"),"#N/A")</f>
        <v>#N/A</v>
      </c>
      <c r="AU385" t="str">
        <f ca="1">IFERROR(__xludf.DUMMYFUNCTION("VLOOKUP($D606,IMPORTRANGE(""1F5N2lheBqU_ssv2fEg7XSiyl0_Jtf24RQubw3IWp7fc"",""'LC-2 BOM'!C2:AF1000""),AB$1,FALSE)"),"#N/A")</f>
        <v>#N/A</v>
      </c>
      <c r="AV385" t="str">
        <f ca="1">IFERROR(__xludf.DUMMYFUNCTION("VLOOKUP($D606,IMPORTRANGE(""1F5N2lheBqU_ssv2fEg7XSiyl0_Jtf24RQubw3IWp7fc"",""'LC-2 BOM'!C2:AF1000""),AB$1,FALSE)"),"#N/A")</f>
        <v>#N/A</v>
      </c>
      <c r="AW385" t="str">
        <f ca="1">IFERROR(__xludf.DUMMYFUNCTION("VLOOKUP($D606,IMPORTRANGE(""1F5N2lheBqU_ssv2fEg7XSiyl0_Jtf24RQubw3IWp7fc"",""'LC-2 BOM'!C2:AF1000""),AB$1,FALSE)"),"#N/A")</f>
        <v>#N/A</v>
      </c>
      <c r="AX385" t="str">
        <f ca="1">IFERROR(__xludf.DUMMYFUNCTION("VLOOKUP($D606,IMPORTRANGE(""1F5N2lheBqU_ssv2fEg7XSiyl0_Jtf24RQubw3IWp7fc"",""'LC-2 BOM'!C2:AF1000""),AB$1,FALSE)"),"#N/A")</f>
        <v>#N/A</v>
      </c>
      <c r="AY385" t="str">
        <f ca="1">IFERROR(__xludf.DUMMYFUNCTION("VLOOKUP($D606,IMPORTRANGE(""1F5N2lheBqU_ssv2fEg7XSiyl0_Jtf24RQubw3IWp7fc"",""'LC-2 BOM'!C2:AF1000""),AB$1,FALSE)"),"#N/A")</f>
        <v>#N/A</v>
      </c>
      <c r="AZ385" t="str">
        <f ca="1">IFERROR(__xludf.DUMMYFUNCTION("VLOOKUP($D606,IMPORTRANGE(""1F5N2lheBqU_ssv2fEg7XSiyl0_Jtf24RQubw3IWp7fc"",""'LC-2 BOM'!C2:AF1000""),AB$1,FALSE)"),"#N/A")</f>
        <v>#N/A</v>
      </c>
      <c r="BA385" t="str">
        <f ca="1">IFERROR(__xludf.DUMMYFUNCTION("VLOOKUP($D606,IMPORTRANGE(""1F5N2lheBqU_ssv2fEg7XSiyl0_Jtf24RQubw3IWp7fc"",""'LC-2 BOM'!C2:AF1000""),AB$1,FALSE)"),"#N/A")</f>
        <v>#N/A</v>
      </c>
    </row>
    <row r="386" spans="1:53" ht="13" x14ac:dyDescent="0.15">
      <c r="A386" t="str">
        <f t="shared" ref="A386:A387" si="35">CONCATENATE(VLOOKUP(E386,Systems,2,FALSE),"-",VLOOKUP(F386,Subsystems,2,FALSE),"-",VLOOKUP(G386,Components,2,FALSE),"-",VLOOKUP(R386,Metrics,2,FALSE),"-",B386)</f>
        <v>HVAC-IS2-HTR-ST-488</v>
      </c>
      <c r="B386">
        <v>488</v>
      </c>
      <c r="C386" t="s">
        <v>898</v>
      </c>
      <c r="D386" t="s">
        <v>922</v>
      </c>
      <c r="E386" t="s">
        <v>395</v>
      </c>
      <c r="F386" t="s">
        <v>402</v>
      </c>
      <c r="G386" t="s">
        <v>843</v>
      </c>
      <c r="H386" t="s">
        <v>116</v>
      </c>
      <c r="I386" t="str">
        <f t="shared" si="32"/>
        <v>N5</v>
      </c>
      <c r="J386" t="str">
        <f>VLOOKUP(I386,'[1]REF - Interface Cards'!$F$2:$G$11,2,FALSE)</f>
        <v>CB6</v>
      </c>
      <c r="K386">
        <f t="shared" si="33"/>
        <v>5</v>
      </c>
      <c r="L386" t="s">
        <v>785</v>
      </c>
      <c r="M386">
        <v>10</v>
      </c>
      <c r="N386" t="s">
        <v>93</v>
      </c>
      <c r="O386" t="s">
        <v>298</v>
      </c>
      <c r="P386" t="s">
        <v>298</v>
      </c>
      <c r="R386" t="s">
        <v>891</v>
      </c>
      <c r="V386" t="b">
        <v>0</v>
      </c>
      <c r="W386" t="str">
        <f t="shared" si="34"/>
        <v>AO4:05</v>
      </c>
      <c r="X386" t="str">
        <f ca="1">IFERROR(__xludf.DUMMYFUNCTION("VLOOKUP($D475,IMPORTRANGE(""1F5N2lheBqU_ssv2fEg7XSiyl0_Jtf24RQubw3IWp7fc"",""'LC-2 BOM'!C2:AF1000""),X$1,FALSE)"),"04C706")</f>
        <v>04C706</v>
      </c>
      <c r="Y386" t="str">
        <f ca="1">IFERROR(__xludf.DUMMYFUNCTION("VLOOKUP($D656,IMPORTRANGE(""1zGeY54V42y3h6ga3LEauokEcjIAfHuNXKCYKLfLWtMI"",""'LC-2 BOM'!C2:AF900""),Y$1,FALSE)"),"#N/A")</f>
        <v>#N/A</v>
      </c>
      <c r="Z386" t="str">
        <f ca="1">IFERROR(__xludf.DUMMYFUNCTION("VLOOKUP($D656,IMPORTRANGE(""1zGeY54V42y3h6ga3LEauokEcjIAfHuNXKCYKLfLWtMI"",""'LC-2 BOM'!C2:AF900""),Y$1,FALSE)"),"#N/A")</f>
        <v>#N/A</v>
      </c>
      <c r="AA386" t="str">
        <f ca="1">IFERROR(__xludf.DUMMYFUNCTION("VLOOKUP($D656,IMPORTRANGE(""1zGeY54V42y3h6ga3LEauokEcjIAfHuNXKCYKLfLWtMI"",""'LC-2 BOM'!C2:AF900""),Y$1,FALSE)"),"#N/A")</f>
        <v>#N/A</v>
      </c>
      <c r="AB386" t="str">
        <f ca="1">IFERROR(__xludf.DUMMYFUNCTION("VLOOKUP($D656,IMPORTRANGE(""1F5N2lheBqU_ssv2fEg7XSiyl0_Jtf24RQubw3IWp7fc"",""'LC-2 BOM'!C2:AF1000""),AB$1,FALSE)"),"#N/A")</f>
        <v>#N/A</v>
      </c>
      <c r="AC386" t="str">
        <f ca="1">IFERROR(__xludf.DUMMYFUNCTION("VLOOKUP($D656,IMPORTRANGE(""1F5N2lheBqU_ssv2fEg7XSiyl0_Jtf24RQubw3IWp7fc"",""'LC-2 BOM'!C2:AF1000""),AB$1,FALSE)"),"#N/A")</f>
        <v>#N/A</v>
      </c>
      <c r="AD386" t="str">
        <f ca="1">IFERROR(__xludf.DUMMYFUNCTION("VLOOKUP($D656,IMPORTRANGE(""1F5N2lheBqU_ssv2fEg7XSiyl0_Jtf24RQubw3IWp7fc"",""'LC-2 BOM'!C2:AF1000""),AB$1,FALSE)"),"#N/A")</f>
        <v>#N/A</v>
      </c>
      <c r="AE386" t="str">
        <f ca="1">IFERROR(__xludf.DUMMYFUNCTION("VLOOKUP($D656,IMPORTRANGE(""1F5N2lheBqU_ssv2fEg7XSiyl0_Jtf24RQubw3IWp7fc"",""'LC-2 BOM'!C2:AF1000""),AB$1,FALSE)"),"#N/A")</f>
        <v>#N/A</v>
      </c>
      <c r="AF386" t="str">
        <f ca="1">IFERROR(__xludf.DUMMYFUNCTION("VLOOKUP($D656,IMPORTRANGE(""1F5N2lheBqU_ssv2fEg7XSiyl0_Jtf24RQubw3IWp7fc"",""'LC-2 BOM'!C2:AF1000""),AB$1,FALSE)"),"#N/A")</f>
        <v>#N/A</v>
      </c>
      <c r="AG386" t="str">
        <f ca="1">IFERROR(__xludf.DUMMYFUNCTION("VLOOKUP($D656,IMPORTRANGE(""1F5N2lheBqU_ssv2fEg7XSiyl0_Jtf24RQubw3IWp7fc"",""'LC-2 BOM'!C2:AF1000""),AB$1,FALSE)"),"#N/A")</f>
        <v>#N/A</v>
      </c>
      <c r="AH386" t="str">
        <f ca="1">IFERROR(__xludf.DUMMYFUNCTION("VLOOKUP($D656,IMPORTRANGE(""1F5N2lheBqU_ssv2fEg7XSiyl0_Jtf24RQubw3IWp7fc"",""'LC-2 BOM'!C2:AF1000""),AB$1,FALSE)"),"#N/A")</f>
        <v>#N/A</v>
      </c>
      <c r="AI386" t="str">
        <f ca="1">IFERROR(__xludf.DUMMYFUNCTION("VLOOKUP($D656,IMPORTRANGE(""1F5N2lheBqU_ssv2fEg7XSiyl0_Jtf24RQubw3IWp7fc"",""'LC-2 BOM'!C2:AF1000""),AB$1,FALSE)"),"#N/A")</f>
        <v>#N/A</v>
      </c>
      <c r="AJ386" t="str">
        <f ca="1">IFERROR(__xludf.DUMMYFUNCTION("VLOOKUP($D656,IMPORTRANGE(""1F5N2lheBqU_ssv2fEg7XSiyl0_Jtf24RQubw3IWp7fc"",""'LC-2 BOM'!C2:AF1000""),AB$1,FALSE)"),"#N/A")</f>
        <v>#N/A</v>
      </c>
      <c r="AK386" t="str">
        <f ca="1">IFERROR(__xludf.DUMMYFUNCTION("VLOOKUP($D656,IMPORTRANGE(""1F5N2lheBqU_ssv2fEg7XSiyl0_Jtf24RQubw3IWp7fc"",""'LC-2 BOM'!C2:AF1000""),AB$1,FALSE)"),"#N/A")</f>
        <v>#N/A</v>
      </c>
      <c r="AL386" t="str">
        <f ca="1">IFERROR(__xludf.DUMMYFUNCTION("VLOOKUP($D656,IMPORTRANGE(""1F5N2lheBqU_ssv2fEg7XSiyl0_Jtf24RQubw3IWp7fc"",""'LC-2 BOM'!C2:AF1000""),AB$1,FALSE)"),"#N/A")</f>
        <v>#N/A</v>
      </c>
      <c r="AM386" t="str">
        <f ca="1">IFERROR(__xludf.DUMMYFUNCTION("VLOOKUP($D656,IMPORTRANGE(""1F5N2lheBqU_ssv2fEg7XSiyl0_Jtf24RQubw3IWp7fc"",""'LC-2 BOM'!C2:AF1000""),AB$1,FALSE)"),"#N/A")</f>
        <v>#N/A</v>
      </c>
      <c r="AN386" t="str">
        <f ca="1">IFERROR(__xludf.DUMMYFUNCTION("VLOOKUP($D656,IMPORTRANGE(""1F5N2lheBqU_ssv2fEg7XSiyl0_Jtf24RQubw3IWp7fc"",""'LC-2 BOM'!C2:AF1000""),AB$1,FALSE)"),"#N/A")</f>
        <v>#N/A</v>
      </c>
      <c r="AO386" t="str">
        <f ca="1">IFERROR(__xludf.DUMMYFUNCTION("VLOOKUP($D656,IMPORTRANGE(""1F5N2lheBqU_ssv2fEg7XSiyl0_Jtf24RQubw3IWp7fc"",""'LC-2 BOM'!C2:AF1000""),AB$1,FALSE)"),"#N/A")</f>
        <v>#N/A</v>
      </c>
      <c r="AP386" t="str">
        <f ca="1">IFERROR(__xludf.DUMMYFUNCTION("VLOOKUP($D656,IMPORTRANGE(""1F5N2lheBqU_ssv2fEg7XSiyl0_Jtf24RQubw3IWp7fc"",""'LC-2 BOM'!C2:AF1000""),AB$1,FALSE)"),"#N/A")</f>
        <v>#N/A</v>
      </c>
      <c r="AQ386" t="str">
        <f ca="1">IFERROR(__xludf.DUMMYFUNCTION("VLOOKUP($D656,IMPORTRANGE(""1F5N2lheBqU_ssv2fEg7XSiyl0_Jtf24RQubw3IWp7fc"",""'LC-2 BOM'!C2:AF1000""),AB$1,FALSE)"),"#N/A")</f>
        <v>#N/A</v>
      </c>
      <c r="AR386" t="str">
        <f ca="1">IFERROR(__xludf.DUMMYFUNCTION("VLOOKUP($D656,IMPORTRANGE(""1F5N2lheBqU_ssv2fEg7XSiyl0_Jtf24RQubw3IWp7fc"",""'LC-2 BOM'!C2:AF1000""),AB$1,FALSE)"),"#N/A")</f>
        <v>#N/A</v>
      </c>
      <c r="AS386" t="str">
        <f ca="1">IFERROR(__xludf.DUMMYFUNCTION("VLOOKUP($D656,IMPORTRANGE(""1F5N2lheBqU_ssv2fEg7XSiyl0_Jtf24RQubw3IWp7fc"",""'LC-2 BOM'!C2:AF1000""),AB$1,FALSE)"),"#N/A")</f>
        <v>#N/A</v>
      </c>
      <c r="AT386" t="str">
        <f ca="1">IFERROR(__xludf.DUMMYFUNCTION("VLOOKUP($D656,IMPORTRANGE(""1F5N2lheBqU_ssv2fEg7XSiyl0_Jtf24RQubw3IWp7fc"",""'LC-2 BOM'!C2:AF1000""),AB$1,FALSE)"),"#N/A")</f>
        <v>#N/A</v>
      </c>
      <c r="AU386" t="str">
        <f ca="1">IFERROR(__xludf.DUMMYFUNCTION("VLOOKUP($D656,IMPORTRANGE(""1F5N2lheBqU_ssv2fEg7XSiyl0_Jtf24RQubw3IWp7fc"",""'LC-2 BOM'!C2:AF1000""),AB$1,FALSE)"),"#N/A")</f>
        <v>#N/A</v>
      </c>
      <c r="AV386" t="str">
        <f ca="1">IFERROR(__xludf.DUMMYFUNCTION("VLOOKUP($D656,IMPORTRANGE(""1F5N2lheBqU_ssv2fEg7XSiyl0_Jtf24RQubw3IWp7fc"",""'LC-2 BOM'!C2:AF1000""),AB$1,FALSE)"),"#N/A")</f>
        <v>#N/A</v>
      </c>
      <c r="AW386" t="str">
        <f ca="1">IFERROR(__xludf.DUMMYFUNCTION("VLOOKUP($D656,IMPORTRANGE(""1F5N2lheBqU_ssv2fEg7XSiyl0_Jtf24RQubw3IWp7fc"",""'LC-2 BOM'!C2:AF1000""),AB$1,FALSE)"),"#N/A")</f>
        <v>#N/A</v>
      </c>
      <c r="AX386" t="str">
        <f ca="1">IFERROR(__xludf.DUMMYFUNCTION("VLOOKUP($D656,IMPORTRANGE(""1F5N2lheBqU_ssv2fEg7XSiyl0_Jtf24RQubw3IWp7fc"",""'LC-2 BOM'!C2:AF1000""),AB$1,FALSE)"),"#N/A")</f>
        <v>#N/A</v>
      </c>
      <c r="AY386" t="str">
        <f ca="1">IFERROR(__xludf.DUMMYFUNCTION("VLOOKUP($D656,IMPORTRANGE(""1F5N2lheBqU_ssv2fEg7XSiyl0_Jtf24RQubw3IWp7fc"",""'LC-2 BOM'!C2:AF1000""),AB$1,FALSE)"),"#N/A")</f>
        <v>#N/A</v>
      </c>
      <c r="AZ386" t="str">
        <f ca="1">IFERROR(__xludf.DUMMYFUNCTION("VLOOKUP($D656,IMPORTRANGE(""1F5N2lheBqU_ssv2fEg7XSiyl0_Jtf24RQubw3IWp7fc"",""'LC-2 BOM'!C2:AF1000""),AB$1,FALSE)"),"#N/A")</f>
        <v>#N/A</v>
      </c>
      <c r="BA386" t="str">
        <f ca="1">IFERROR(__xludf.DUMMYFUNCTION("VLOOKUP($D656,IMPORTRANGE(""1F5N2lheBqU_ssv2fEg7XSiyl0_Jtf24RQubw3IWp7fc"",""'LC-2 BOM'!C2:AF1000""),AB$1,FALSE)"),"#N/A")</f>
        <v>#N/A</v>
      </c>
    </row>
    <row r="387" spans="1:53" ht="13" x14ac:dyDescent="0.15">
      <c r="A387" t="str">
        <f t="shared" si="35"/>
        <v>HVAC-IS2-HTR-ST-489</v>
      </c>
      <c r="B387">
        <v>489</v>
      </c>
      <c r="C387" t="s">
        <v>900</v>
      </c>
      <c r="D387" t="s">
        <v>923</v>
      </c>
      <c r="E387" t="s">
        <v>395</v>
      </c>
      <c r="F387" t="s">
        <v>402</v>
      </c>
      <c r="G387" t="s">
        <v>843</v>
      </c>
      <c r="H387" t="s">
        <v>116</v>
      </c>
      <c r="I387" t="str">
        <f t="shared" si="32"/>
        <v>N5</v>
      </c>
      <c r="J387" t="str">
        <f>VLOOKUP(I387,'[1]REF - Interface Cards'!$F$2:$G$11,2,FALSE)</f>
        <v>CB6</v>
      </c>
      <c r="K387">
        <f t="shared" si="33"/>
        <v>6</v>
      </c>
      <c r="L387" t="s">
        <v>902</v>
      </c>
      <c r="M387">
        <v>4</v>
      </c>
      <c r="N387" t="s">
        <v>72</v>
      </c>
      <c r="O387" t="s">
        <v>298</v>
      </c>
      <c r="R387" t="s">
        <v>891</v>
      </c>
      <c r="V387" t="b">
        <v>0</v>
      </c>
      <c r="W387" t="str">
        <f t="shared" si="34"/>
        <v>AO8:02</v>
      </c>
      <c r="X387" t="str">
        <f ca="1">IFERROR(__xludf.DUMMYFUNCTION("VLOOKUP($D475,IMPORTRANGE(""1F5N2lheBqU_ssv2fEg7XSiyl0_Jtf24RQubw3IWp7fc"",""'LC-2 BOM'!C2:AF1000""),X$1,FALSE)"),"04C706")</f>
        <v>04C706</v>
      </c>
      <c r="Y387" t="str">
        <f ca="1">IFERROR(__xludf.DUMMYFUNCTION("VLOOKUP($D660,IMPORTRANGE(""1zGeY54V42y3h6ga3LEauokEcjIAfHuNXKCYKLfLWtMI"",""'LC-2 BOM'!C2:AF900""),Y$1,FALSE)"),"#N/A")</f>
        <v>#N/A</v>
      </c>
      <c r="Z387" t="str">
        <f ca="1">IFERROR(__xludf.DUMMYFUNCTION("VLOOKUP($D660,IMPORTRANGE(""1zGeY54V42y3h6ga3LEauokEcjIAfHuNXKCYKLfLWtMI"",""'LC-2 BOM'!C2:AF900""),Y$1,FALSE)"),"#N/A")</f>
        <v>#N/A</v>
      </c>
      <c r="AA387" t="str">
        <f ca="1">IFERROR(__xludf.DUMMYFUNCTION("VLOOKUP($D660,IMPORTRANGE(""1zGeY54V42y3h6ga3LEauokEcjIAfHuNXKCYKLfLWtMI"",""'LC-2 BOM'!C2:AF900""),Y$1,FALSE)"),"#N/A")</f>
        <v>#N/A</v>
      </c>
      <c r="AB387" t="str">
        <f ca="1">IFERROR(__xludf.DUMMYFUNCTION("VLOOKUP($D660,IMPORTRANGE(""1F5N2lheBqU_ssv2fEg7XSiyl0_Jtf24RQubw3IWp7fc"",""'LC-2 BOM'!C2:AF1000""),AB$1,FALSE)"),"#N/A")</f>
        <v>#N/A</v>
      </c>
      <c r="AC387" t="str">
        <f ca="1">IFERROR(__xludf.DUMMYFUNCTION("VLOOKUP($D660,IMPORTRANGE(""1F5N2lheBqU_ssv2fEg7XSiyl0_Jtf24RQubw3IWp7fc"",""'LC-2 BOM'!C2:AF1000""),AB$1,FALSE)"),"#N/A")</f>
        <v>#N/A</v>
      </c>
      <c r="AD387" t="str">
        <f ca="1">IFERROR(__xludf.DUMMYFUNCTION("VLOOKUP($D660,IMPORTRANGE(""1F5N2lheBqU_ssv2fEg7XSiyl0_Jtf24RQubw3IWp7fc"",""'LC-2 BOM'!C2:AF1000""),AB$1,FALSE)"),"#N/A")</f>
        <v>#N/A</v>
      </c>
      <c r="AE387" t="str">
        <f ca="1">IFERROR(__xludf.DUMMYFUNCTION("VLOOKUP($D660,IMPORTRANGE(""1F5N2lheBqU_ssv2fEg7XSiyl0_Jtf24RQubw3IWp7fc"",""'LC-2 BOM'!C2:AF1000""),AB$1,FALSE)"),"#N/A")</f>
        <v>#N/A</v>
      </c>
      <c r="AF387" t="str">
        <f ca="1">IFERROR(__xludf.DUMMYFUNCTION("VLOOKUP($D660,IMPORTRANGE(""1F5N2lheBqU_ssv2fEg7XSiyl0_Jtf24RQubw3IWp7fc"",""'LC-2 BOM'!C2:AF1000""),AB$1,FALSE)"),"#N/A")</f>
        <v>#N/A</v>
      </c>
      <c r="AG387" t="str">
        <f ca="1">IFERROR(__xludf.DUMMYFUNCTION("VLOOKUP($D660,IMPORTRANGE(""1F5N2lheBqU_ssv2fEg7XSiyl0_Jtf24RQubw3IWp7fc"",""'LC-2 BOM'!C2:AF1000""),AB$1,FALSE)"),"#N/A")</f>
        <v>#N/A</v>
      </c>
      <c r="AH387" t="str">
        <f ca="1">IFERROR(__xludf.DUMMYFUNCTION("VLOOKUP($D660,IMPORTRANGE(""1F5N2lheBqU_ssv2fEg7XSiyl0_Jtf24RQubw3IWp7fc"",""'LC-2 BOM'!C2:AF1000""),AB$1,FALSE)"),"#N/A")</f>
        <v>#N/A</v>
      </c>
      <c r="AI387" t="str">
        <f ca="1">IFERROR(__xludf.DUMMYFUNCTION("VLOOKUP($D660,IMPORTRANGE(""1F5N2lheBqU_ssv2fEg7XSiyl0_Jtf24RQubw3IWp7fc"",""'LC-2 BOM'!C2:AF1000""),AB$1,FALSE)"),"#N/A")</f>
        <v>#N/A</v>
      </c>
      <c r="AJ387" t="str">
        <f ca="1">IFERROR(__xludf.DUMMYFUNCTION("VLOOKUP($D660,IMPORTRANGE(""1F5N2lheBqU_ssv2fEg7XSiyl0_Jtf24RQubw3IWp7fc"",""'LC-2 BOM'!C2:AF1000""),AB$1,FALSE)"),"#N/A")</f>
        <v>#N/A</v>
      </c>
      <c r="AK387" t="str">
        <f ca="1">IFERROR(__xludf.DUMMYFUNCTION("VLOOKUP($D660,IMPORTRANGE(""1F5N2lheBqU_ssv2fEg7XSiyl0_Jtf24RQubw3IWp7fc"",""'LC-2 BOM'!C2:AF1000""),AB$1,FALSE)"),"#N/A")</f>
        <v>#N/A</v>
      </c>
      <c r="AL387" t="str">
        <f ca="1">IFERROR(__xludf.DUMMYFUNCTION("VLOOKUP($D660,IMPORTRANGE(""1F5N2lheBqU_ssv2fEg7XSiyl0_Jtf24RQubw3IWp7fc"",""'LC-2 BOM'!C2:AF1000""),AB$1,FALSE)"),"#N/A")</f>
        <v>#N/A</v>
      </c>
      <c r="AM387" t="str">
        <f ca="1">IFERROR(__xludf.DUMMYFUNCTION("VLOOKUP($D660,IMPORTRANGE(""1F5N2lheBqU_ssv2fEg7XSiyl0_Jtf24RQubw3IWp7fc"",""'LC-2 BOM'!C2:AF1000""),AB$1,FALSE)"),"#N/A")</f>
        <v>#N/A</v>
      </c>
      <c r="AN387" t="str">
        <f ca="1">IFERROR(__xludf.DUMMYFUNCTION("VLOOKUP($D660,IMPORTRANGE(""1F5N2lheBqU_ssv2fEg7XSiyl0_Jtf24RQubw3IWp7fc"",""'LC-2 BOM'!C2:AF1000""),AB$1,FALSE)"),"#N/A")</f>
        <v>#N/A</v>
      </c>
      <c r="AO387" t="str">
        <f ca="1">IFERROR(__xludf.DUMMYFUNCTION("VLOOKUP($D660,IMPORTRANGE(""1F5N2lheBqU_ssv2fEg7XSiyl0_Jtf24RQubw3IWp7fc"",""'LC-2 BOM'!C2:AF1000""),AB$1,FALSE)"),"#N/A")</f>
        <v>#N/A</v>
      </c>
      <c r="AP387" t="str">
        <f ca="1">IFERROR(__xludf.DUMMYFUNCTION("VLOOKUP($D660,IMPORTRANGE(""1F5N2lheBqU_ssv2fEg7XSiyl0_Jtf24RQubw3IWp7fc"",""'LC-2 BOM'!C2:AF1000""),AB$1,FALSE)"),"#N/A")</f>
        <v>#N/A</v>
      </c>
      <c r="AQ387" t="str">
        <f ca="1">IFERROR(__xludf.DUMMYFUNCTION("VLOOKUP($D660,IMPORTRANGE(""1F5N2lheBqU_ssv2fEg7XSiyl0_Jtf24RQubw3IWp7fc"",""'LC-2 BOM'!C2:AF1000""),AB$1,FALSE)"),"#N/A")</f>
        <v>#N/A</v>
      </c>
      <c r="AR387" t="str">
        <f ca="1">IFERROR(__xludf.DUMMYFUNCTION("VLOOKUP($D660,IMPORTRANGE(""1F5N2lheBqU_ssv2fEg7XSiyl0_Jtf24RQubw3IWp7fc"",""'LC-2 BOM'!C2:AF1000""),AB$1,FALSE)"),"#N/A")</f>
        <v>#N/A</v>
      </c>
      <c r="AS387" t="str">
        <f ca="1">IFERROR(__xludf.DUMMYFUNCTION("VLOOKUP($D660,IMPORTRANGE(""1F5N2lheBqU_ssv2fEg7XSiyl0_Jtf24RQubw3IWp7fc"",""'LC-2 BOM'!C2:AF1000""),AB$1,FALSE)"),"#N/A")</f>
        <v>#N/A</v>
      </c>
      <c r="AT387" t="str">
        <f ca="1">IFERROR(__xludf.DUMMYFUNCTION("VLOOKUP($D660,IMPORTRANGE(""1F5N2lheBqU_ssv2fEg7XSiyl0_Jtf24RQubw3IWp7fc"",""'LC-2 BOM'!C2:AF1000""),AB$1,FALSE)"),"#N/A")</f>
        <v>#N/A</v>
      </c>
      <c r="AU387" t="str">
        <f ca="1">IFERROR(__xludf.DUMMYFUNCTION("VLOOKUP($D660,IMPORTRANGE(""1F5N2lheBqU_ssv2fEg7XSiyl0_Jtf24RQubw3IWp7fc"",""'LC-2 BOM'!C2:AF1000""),AB$1,FALSE)"),"#N/A")</f>
        <v>#N/A</v>
      </c>
      <c r="AV387" t="str">
        <f ca="1">IFERROR(__xludf.DUMMYFUNCTION("VLOOKUP($D660,IMPORTRANGE(""1F5N2lheBqU_ssv2fEg7XSiyl0_Jtf24RQubw3IWp7fc"",""'LC-2 BOM'!C2:AF1000""),AB$1,FALSE)"),"#N/A")</f>
        <v>#N/A</v>
      </c>
      <c r="AW387" t="str">
        <f ca="1">IFERROR(__xludf.DUMMYFUNCTION("VLOOKUP($D660,IMPORTRANGE(""1F5N2lheBqU_ssv2fEg7XSiyl0_Jtf24RQubw3IWp7fc"",""'LC-2 BOM'!C2:AF1000""),AB$1,FALSE)"),"#N/A")</f>
        <v>#N/A</v>
      </c>
      <c r="AX387" t="str">
        <f ca="1">IFERROR(__xludf.DUMMYFUNCTION("VLOOKUP($D660,IMPORTRANGE(""1F5N2lheBqU_ssv2fEg7XSiyl0_Jtf24RQubw3IWp7fc"",""'LC-2 BOM'!C2:AF1000""),AB$1,FALSE)"),"#N/A")</f>
        <v>#N/A</v>
      </c>
      <c r="AY387" t="str">
        <f ca="1">IFERROR(__xludf.DUMMYFUNCTION("VLOOKUP($D660,IMPORTRANGE(""1F5N2lheBqU_ssv2fEg7XSiyl0_Jtf24RQubw3IWp7fc"",""'LC-2 BOM'!C2:AF1000""),AB$1,FALSE)"),"#N/A")</f>
        <v>#N/A</v>
      </c>
      <c r="AZ387" t="str">
        <f ca="1">IFERROR(__xludf.DUMMYFUNCTION("VLOOKUP($D660,IMPORTRANGE(""1F5N2lheBqU_ssv2fEg7XSiyl0_Jtf24RQubw3IWp7fc"",""'LC-2 BOM'!C2:AF1000""),AB$1,FALSE)"),"#N/A")</f>
        <v>#N/A</v>
      </c>
      <c r="BA387" t="str">
        <f ca="1">IFERROR(__xludf.DUMMYFUNCTION("VLOOKUP($D660,IMPORTRANGE(""1F5N2lheBqU_ssv2fEg7XSiyl0_Jtf24RQubw3IWp7fc"",""'LC-2 BOM'!C2:AF1000""),AB$1,FALSE)"),"#N/A")</f>
        <v>#N/A</v>
      </c>
    </row>
    <row r="388" spans="1:53" ht="13" x14ac:dyDescent="0.15">
      <c r="A388" t="s">
        <v>924</v>
      </c>
      <c r="B388">
        <v>490</v>
      </c>
      <c r="C388" t="s">
        <v>903</v>
      </c>
      <c r="D388" t="s">
        <v>924</v>
      </c>
      <c r="E388" t="s">
        <v>395</v>
      </c>
      <c r="F388" t="s">
        <v>402</v>
      </c>
      <c r="G388" t="s">
        <v>843</v>
      </c>
      <c r="H388" t="s">
        <v>66</v>
      </c>
      <c r="I388" t="str">
        <f t="shared" si="32"/>
        <v>N5</v>
      </c>
      <c r="J388" t="str">
        <f>VLOOKUP(I388,'[1]REF - Interface Cards'!$F$2:$G$11,2,FALSE)</f>
        <v>CB6</v>
      </c>
      <c r="K388">
        <f t="shared" si="33"/>
        <v>1</v>
      </c>
      <c r="L388" t="s">
        <v>532</v>
      </c>
      <c r="M388">
        <v>21</v>
      </c>
      <c r="N388">
        <v>17</v>
      </c>
      <c r="O388" t="s">
        <v>298</v>
      </c>
      <c r="P388" t="s">
        <v>298</v>
      </c>
      <c r="Q388" t="s">
        <v>844</v>
      </c>
      <c r="R388" t="s">
        <v>891</v>
      </c>
      <c r="S388" t="s">
        <v>60</v>
      </c>
      <c r="V388" t="b">
        <v>0</v>
      </c>
      <c r="W388" t="str">
        <f t="shared" si="34"/>
        <v>DO5:17</v>
      </c>
      <c r="X388" t="str">
        <f ca="1">IFERROR(__xludf.DUMMYFUNCTION("VLOOKUP($D475,IMPORTRANGE(""1F5N2lheBqU_ssv2fEg7XSiyl0_Jtf24RQubw3IWp7fc"",""'LC-2 BOM'!C2:AF1000""),X$1,FALSE)"),"04C706")</f>
        <v>04C706</v>
      </c>
      <c r="Y388" t="str">
        <f ca="1">IFERROR(__xludf.DUMMYFUNCTION("VLOOKUP($D599,IMPORTRANGE(""1zGeY54V42y3h6ga3LEauokEcjIAfHuNXKCYKLfLWtMI"",""'LC-2 BOM'!C2:AF900""),Y$1,FALSE)"),"#N/A")</f>
        <v>#N/A</v>
      </c>
      <c r="Z388" t="str">
        <f ca="1">IFERROR(__xludf.DUMMYFUNCTION("VLOOKUP($D599,IMPORTRANGE(""1zGeY54V42y3h6ga3LEauokEcjIAfHuNXKCYKLfLWtMI"",""'LC-2 BOM'!C2:AF900""),Y$1,FALSE)"),"#N/A")</f>
        <v>#N/A</v>
      </c>
      <c r="AA388" t="str">
        <f ca="1">IFERROR(__xludf.DUMMYFUNCTION("VLOOKUP($D599,IMPORTRANGE(""1zGeY54V42y3h6ga3LEauokEcjIAfHuNXKCYKLfLWtMI"",""'LC-2 BOM'!C2:AF900""),Y$1,FALSE)"),"#N/A")</f>
        <v>#N/A</v>
      </c>
      <c r="AB388" t="str">
        <f ca="1">IFERROR(__xludf.DUMMYFUNCTION("VLOOKUP($D599,IMPORTRANGE(""1F5N2lheBqU_ssv2fEg7XSiyl0_Jtf24RQubw3IWp7fc"",""'LC-2 BOM'!C2:AF1000""),AB$1,FALSE)"),"#N/A")</f>
        <v>#N/A</v>
      </c>
      <c r="AC388" t="str">
        <f ca="1">IFERROR(__xludf.DUMMYFUNCTION("VLOOKUP($D599,IMPORTRANGE(""1F5N2lheBqU_ssv2fEg7XSiyl0_Jtf24RQubw3IWp7fc"",""'LC-2 BOM'!C2:AF1000""),AB$1,FALSE)"),"#N/A")</f>
        <v>#N/A</v>
      </c>
      <c r="AD388" t="str">
        <f ca="1">IFERROR(__xludf.DUMMYFUNCTION("VLOOKUP($D599,IMPORTRANGE(""1F5N2lheBqU_ssv2fEg7XSiyl0_Jtf24RQubw3IWp7fc"",""'LC-2 BOM'!C2:AF1000""),AB$1,FALSE)"),"#N/A")</f>
        <v>#N/A</v>
      </c>
      <c r="AE388" t="str">
        <f ca="1">IFERROR(__xludf.DUMMYFUNCTION("VLOOKUP($D599,IMPORTRANGE(""1F5N2lheBqU_ssv2fEg7XSiyl0_Jtf24RQubw3IWp7fc"",""'LC-2 BOM'!C2:AF1000""),AB$1,FALSE)"),"#N/A")</f>
        <v>#N/A</v>
      </c>
      <c r="AF388" t="str">
        <f ca="1">IFERROR(__xludf.DUMMYFUNCTION("VLOOKUP($D599,IMPORTRANGE(""1F5N2lheBqU_ssv2fEg7XSiyl0_Jtf24RQubw3IWp7fc"",""'LC-2 BOM'!C2:AF1000""),AB$1,FALSE)"),"#N/A")</f>
        <v>#N/A</v>
      </c>
      <c r="AG388" t="str">
        <f ca="1">IFERROR(__xludf.DUMMYFUNCTION("VLOOKUP($D599,IMPORTRANGE(""1F5N2lheBqU_ssv2fEg7XSiyl0_Jtf24RQubw3IWp7fc"",""'LC-2 BOM'!C2:AF1000""),AB$1,FALSE)"),"#N/A")</f>
        <v>#N/A</v>
      </c>
      <c r="AH388" t="str">
        <f ca="1">IFERROR(__xludf.DUMMYFUNCTION("VLOOKUP($D599,IMPORTRANGE(""1F5N2lheBqU_ssv2fEg7XSiyl0_Jtf24RQubw3IWp7fc"",""'LC-2 BOM'!C2:AF1000""),AB$1,FALSE)"),"#N/A")</f>
        <v>#N/A</v>
      </c>
      <c r="AI388" t="str">
        <f ca="1">IFERROR(__xludf.DUMMYFUNCTION("VLOOKUP($D599,IMPORTRANGE(""1F5N2lheBqU_ssv2fEg7XSiyl0_Jtf24RQubw3IWp7fc"",""'LC-2 BOM'!C2:AF1000""),AB$1,FALSE)"),"#N/A")</f>
        <v>#N/A</v>
      </c>
      <c r="AJ388" t="str">
        <f ca="1">IFERROR(__xludf.DUMMYFUNCTION("VLOOKUP($D599,IMPORTRANGE(""1F5N2lheBqU_ssv2fEg7XSiyl0_Jtf24RQubw3IWp7fc"",""'LC-2 BOM'!C2:AF1000""),AB$1,FALSE)"),"#N/A")</f>
        <v>#N/A</v>
      </c>
      <c r="AK388" t="str">
        <f ca="1">IFERROR(__xludf.DUMMYFUNCTION("VLOOKUP($D599,IMPORTRANGE(""1F5N2lheBqU_ssv2fEg7XSiyl0_Jtf24RQubw3IWp7fc"",""'LC-2 BOM'!C2:AF1000""),AB$1,FALSE)"),"#N/A")</f>
        <v>#N/A</v>
      </c>
      <c r="AL388" t="str">
        <f ca="1">IFERROR(__xludf.DUMMYFUNCTION("VLOOKUP($D599,IMPORTRANGE(""1F5N2lheBqU_ssv2fEg7XSiyl0_Jtf24RQubw3IWp7fc"",""'LC-2 BOM'!C2:AF1000""),AB$1,FALSE)"),"#N/A")</f>
        <v>#N/A</v>
      </c>
      <c r="AM388" t="str">
        <f ca="1">IFERROR(__xludf.DUMMYFUNCTION("VLOOKUP($D599,IMPORTRANGE(""1F5N2lheBqU_ssv2fEg7XSiyl0_Jtf24RQubw3IWp7fc"",""'LC-2 BOM'!C2:AF1000""),AB$1,FALSE)"),"#N/A")</f>
        <v>#N/A</v>
      </c>
      <c r="AN388" t="str">
        <f ca="1">IFERROR(__xludf.DUMMYFUNCTION("VLOOKUP($D599,IMPORTRANGE(""1F5N2lheBqU_ssv2fEg7XSiyl0_Jtf24RQubw3IWp7fc"",""'LC-2 BOM'!C2:AF1000""),AB$1,FALSE)"),"#N/A")</f>
        <v>#N/A</v>
      </c>
      <c r="AO388" t="str">
        <f ca="1">IFERROR(__xludf.DUMMYFUNCTION("VLOOKUP($D599,IMPORTRANGE(""1F5N2lheBqU_ssv2fEg7XSiyl0_Jtf24RQubw3IWp7fc"",""'LC-2 BOM'!C2:AF1000""),AB$1,FALSE)"),"#N/A")</f>
        <v>#N/A</v>
      </c>
      <c r="AP388" t="str">
        <f ca="1">IFERROR(__xludf.DUMMYFUNCTION("VLOOKUP($D599,IMPORTRANGE(""1F5N2lheBqU_ssv2fEg7XSiyl0_Jtf24RQubw3IWp7fc"",""'LC-2 BOM'!C2:AF1000""),AB$1,FALSE)"),"#N/A")</f>
        <v>#N/A</v>
      </c>
      <c r="AQ388" t="str">
        <f ca="1">IFERROR(__xludf.DUMMYFUNCTION("VLOOKUP($D599,IMPORTRANGE(""1F5N2lheBqU_ssv2fEg7XSiyl0_Jtf24RQubw3IWp7fc"",""'LC-2 BOM'!C2:AF1000""),AB$1,FALSE)"),"#N/A")</f>
        <v>#N/A</v>
      </c>
      <c r="AR388" t="str">
        <f ca="1">IFERROR(__xludf.DUMMYFUNCTION("VLOOKUP($D599,IMPORTRANGE(""1F5N2lheBqU_ssv2fEg7XSiyl0_Jtf24RQubw3IWp7fc"",""'LC-2 BOM'!C2:AF1000""),AB$1,FALSE)"),"#N/A")</f>
        <v>#N/A</v>
      </c>
      <c r="AS388" t="str">
        <f ca="1">IFERROR(__xludf.DUMMYFUNCTION("VLOOKUP($D599,IMPORTRANGE(""1F5N2lheBqU_ssv2fEg7XSiyl0_Jtf24RQubw3IWp7fc"",""'LC-2 BOM'!C2:AF1000""),AB$1,FALSE)"),"#N/A")</f>
        <v>#N/A</v>
      </c>
      <c r="AT388" t="str">
        <f ca="1">IFERROR(__xludf.DUMMYFUNCTION("VLOOKUP($D599,IMPORTRANGE(""1F5N2lheBqU_ssv2fEg7XSiyl0_Jtf24RQubw3IWp7fc"",""'LC-2 BOM'!C2:AF1000""),AB$1,FALSE)"),"#N/A")</f>
        <v>#N/A</v>
      </c>
      <c r="AU388" t="str">
        <f ca="1">IFERROR(__xludf.DUMMYFUNCTION("VLOOKUP($D599,IMPORTRANGE(""1F5N2lheBqU_ssv2fEg7XSiyl0_Jtf24RQubw3IWp7fc"",""'LC-2 BOM'!C2:AF1000""),AB$1,FALSE)"),"#N/A")</f>
        <v>#N/A</v>
      </c>
      <c r="AV388" t="str">
        <f ca="1">IFERROR(__xludf.DUMMYFUNCTION("VLOOKUP($D599,IMPORTRANGE(""1F5N2lheBqU_ssv2fEg7XSiyl0_Jtf24RQubw3IWp7fc"",""'LC-2 BOM'!C2:AF1000""),AB$1,FALSE)"),"#N/A")</f>
        <v>#N/A</v>
      </c>
      <c r="AW388" t="str">
        <f ca="1">IFERROR(__xludf.DUMMYFUNCTION("VLOOKUP($D599,IMPORTRANGE(""1F5N2lheBqU_ssv2fEg7XSiyl0_Jtf24RQubw3IWp7fc"",""'LC-2 BOM'!C2:AF1000""),AB$1,FALSE)"),"#N/A")</f>
        <v>#N/A</v>
      </c>
      <c r="AX388" t="str">
        <f ca="1">IFERROR(__xludf.DUMMYFUNCTION("VLOOKUP($D599,IMPORTRANGE(""1F5N2lheBqU_ssv2fEg7XSiyl0_Jtf24RQubw3IWp7fc"",""'LC-2 BOM'!C2:AF1000""),AB$1,FALSE)"),"#N/A")</f>
        <v>#N/A</v>
      </c>
      <c r="AY388" t="str">
        <f ca="1">IFERROR(__xludf.DUMMYFUNCTION("VLOOKUP($D599,IMPORTRANGE(""1F5N2lheBqU_ssv2fEg7XSiyl0_Jtf24RQubw3IWp7fc"",""'LC-2 BOM'!C2:AF1000""),AB$1,FALSE)"),"#N/A")</f>
        <v>#N/A</v>
      </c>
      <c r="AZ388" t="str">
        <f ca="1">IFERROR(__xludf.DUMMYFUNCTION("VLOOKUP($D599,IMPORTRANGE(""1F5N2lheBqU_ssv2fEg7XSiyl0_Jtf24RQubw3IWp7fc"",""'LC-2 BOM'!C2:AF1000""),AB$1,FALSE)"),"#N/A")</f>
        <v>#N/A</v>
      </c>
      <c r="BA388" t="str">
        <f ca="1">IFERROR(__xludf.DUMMYFUNCTION("VLOOKUP($D599,IMPORTRANGE(""1F5N2lheBqU_ssv2fEg7XSiyl0_Jtf24RQubw3IWp7fc"",""'LC-2 BOM'!C2:AF1000""),AB$1,FALSE)"),"#N/A")</f>
        <v>#N/A</v>
      </c>
    </row>
    <row r="389" spans="1:53" ht="13" x14ac:dyDescent="0.15">
      <c r="A389" t="str">
        <f t="shared" ref="A389:A452" si="36">CONCATENATE(VLOOKUP(E389,Systems,2,FALSE),"-",VLOOKUP(F389,Subsystems,2,FALSE),"-",VLOOKUP(G389,Components,2,FALSE),"-",VLOOKUP(R389,Metrics,2,FALSE),"-",B389)</f>
        <v>HVAC-IS2-HTR-ST-491</v>
      </c>
      <c r="B389">
        <v>491</v>
      </c>
      <c r="C389" t="s">
        <v>905</v>
      </c>
      <c r="D389" t="s">
        <v>925</v>
      </c>
      <c r="E389" t="s">
        <v>395</v>
      </c>
      <c r="F389" t="s">
        <v>402</v>
      </c>
      <c r="G389" t="s">
        <v>843</v>
      </c>
      <c r="H389" t="s">
        <v>66</v>
      </c>
      <c r="I389" t="str">
        <f t="shared" si="32"/>
        <v>N5</v>
      </c>
      <c r="J389" t="str">
        <f>VLOOKUP(I389,'[1]REF - Interface Cards'!$F$2:$G$11,2,FALSE)</f>
        <v>CB6</v>
      </c>
      <c r="K389">
        <f t="shared" si="33"/>
        <v>1</v>
      </c>
      <c r="L389" t="s">
        <v>532</v>
      </c>
      <c r="M389">
        <v>22</v>
      </c>
      <c r="N389">
        <v>18</v>
      </c>
      <c r="O389" t="s">
        <v>298</v>
      </c>
      <c r="P389" t="s">
        <v>298</v>
      </c>
      <c r="Q389" t="s">
        <v>844</v>
      </c>
      <c r="R389" t="s">
        <v>891</v>
      </c>
      <c r="S389" t="s">
        <v>60</v>
      </c>
      <c r="V389" t="b">
        <v>0</v>
      </c>
      <c r="W389" t="str">
        <f t="shared" si="34"/>
        <v>DO5:18</v>
      </c>
      <c r="X389" t="str">
        <f ca="1">IFERROR(__xludf.DUMMYFUNCTION("VLOOKUP($D475,IMPORTRANGE(""1F5N2lheBqU_ssv2fEg7XSiyl0_Jtf24RQubw3IWp7fc"",""'LC-2 BOM'!C2:AF1000""),X$1,FALSE)"),"04C706")</f>
        <v>04C706</v>
      </c>
      <c r="Y389" t="str">
        <f ca="1">IFERROR(__xludf.DUMMYFUNCTION("VLOOKUP($D600,IMPORTRANGE(""1F5N2lheBqU_ssv2fEg7XSiyl0_Jtf24RQubw3IWp7fc"",""'LC-2 BOM'!C2:AF900""),Y$1,FALSE)"),"#N/A")</f>
        <v>#N/A</v>
      </c>
      <c r="Z389" t="str">
        <f ca="1">IFERROR(__xludf.DUMMYFUNCTION("VLOOKUP($D600,IMPORTRANGE(""1F5N2lheBqU_ssv2fEg7XSiyl0_Jtf24RQubw3IWp7fc"",""'LC-2 BOM'!C2:AF900""),Y$1,FALSE)"),"#N/A")</f>
        <v>#N/A</v>
      </c>
      <c r="AA389" t="str">
        <f ca="1">IFERROR(__xludf.DUMMYFUNCTION("VLOOKUP($D600,IMPORTRANGE(""1F5N2lheBqU_ssv2fEg7XSiyl0_Jtf24RQubw3IWp7fc"",""'LC-2 BOM'!C2:AF900""),Y$1,FALSE)"),"#N/A")</f>
        <v>#N/A</v>
      </c>
      <c r="AB389" t="str">
        <f ca="1">IFERROR(__xludf.DUMMYFUNCTION("VLOOKUP($D600,IMPORTRANGE(""1F5N2lheBqU_ssv2fEg7XSiyl0_Jtf24RQubw3IWp7fc"",""'LC-2 BOM'!C2:AF1000""),AB$1,FALSE)"),"#N/A")</f>
        <v>#N/A</v>
      </c>
      <c r="AC389" t="str">
        <f ca="1">IFERROR(__xludf.DUMMYFUNCTION("VLOOKUP($D600,IMPORTRANGE(""1F5N2lheBqU_ssv2fEg7XSiyl0_Jtf24RQubw3IWp7fc"",""'LC-2 BOM'!C2:AF1000""),AB$1,FALSE)"),"#N/A")</f>
        <v>#N/A</v>
      </c>
      <c r="AD389" t="str">
        <f ca="1">IFERROR(__xludf.DUMMYFUNCTION("VLOOKUP($D600,IMPORTRANGE(""1F5N2lheBqU_ssv2fEg7XSiyl0_Jtf24RQubw3IWp7fc"",""'LC-2 BOM'!C2:AF1000""),AB$1,FALSE)"),"#N/A")</f>
        <v>#N/A</v>
      </c>
      <c r="AE389" t="str">
        <f ca="1">IFERROR(__xludf.DUMMYFUNCTION("VLOOKUP($D600,IMPORTRANGE(""1F5N2lheBqU_ssv2fEg7XSiyl0_Jtf24RQubw3IWp7fc"",""'LC-2 BOM'!C2:AF1000""),AB$1,FALSE)"),"#N/A")</f>
        <v>#N/A</v>
      </c>
      <c r="AF389" t="str">
        <f ca="1">IFERROR(__xludf.DUMMYFUNCTION("VLOOKUP($D600,IMPORTRANGE(""1F5N2lheBqU_ssv2fEg7XSiyl0_Jtf24RQubw3IWp7fc"",""'LC-2 BOM'!C2:AF1000""),AB$1,FALSE)"),"#N/A")</f>
        <v>#N/A</v>
      </c>
      <c r="AG389" t="str">
        <f ca="1">IFERROR(__xludf.DUMMYFUNCTION("VLOOKUP($D600,IMPORTRANGE(""1F5N2lheBqU_ssv2fEg7XSiyl0_Jtf24RQubw3IWp7fc"",""'LC-2 BOM'!C2:AF1000""),AB$1,FALSE)"),"#N/A")</f>
        <v>#N/A</v>
      </c>
      <c r="AH389" t="str">
        <f ca="1">IFERROR(__xludf.DUMMYFUNCTION("VLOOKUP($D600,IMPORTRANGE(""1F5N2lheBqU_ssv2fEg7XSiyl0_Jtf24RQubw3IWp7fc"",""'LC-2 BOM'!C2:AF1000""),AB$1,FALSE)"),"#N/A")</f>
        <v>#N/A</v>
      </c>
      <c r="AI389" t="str">
        <f ca="1">IFERROR(__xludf.DUMMYFUNCTION("VLOOKUP($D600,IMPORTRANGE(""1F5N2lheBqU_ssv2fEg7XSiyl0_Jtf24RQubw3IWp7fc"",""'LC-2 BOM'!C2:AF1000""),AB$1,FALSE)"),"#N/A")</f>
        <v>#N/A</v>
      </c>
      <c r="AJ389" t="str">
        <f ca="1">IFERROR(__xludf.DUMMYFUNCTION("VLOOKUP($D600,IMPORTRANGE(""1F5N2lheBqU_ssv2fEg7XSiyl0_Jtf24RQubw3IWp7fc"",""'LC-2 BOM'!C2:AF1000""),AB$1,FALSE)"),"#N/A")</f>
        <v>#N/A</v>
      </c>
      <c r="AK389" t="str">
        <f ca="1">IFERROR(__xludf.DUMMYFUNCTION("VLOOKUP($D600,IMPORTRANGE(""1F5N2lheBqU_ssv2fEg7XSiyl0_Jtf24RQubw3IWp7fc"",""'LC-2 BOM'!C2:AF1000""),AB$1,FALSE)"),"#N/A")</f>
        <v>#N/A</v>
      </c>
      <c r="AL389" t="str">
        <f ca="1">IFERROR(__xludf.DUMMYFUNCTION("VLOOKUP($D600,IMPORTRANGE(""1F5N2lheBqU_ssv2fEg7XSiyl0_Jtf24RQubw3IWp7fc"",""'LC-2 BOM'!C2:AF1000""),AB$1,FALSE)"),"#N/A")</f>
        <v>#N/A</v>
      </c>
      <c r="AM389" t="str">
        <f ca="1">IFERROR(__xludf.DUMMYFUNCTION("VLOOKUP($D600,IMPORTRANGE(""1F5N2lheBqU_ssv2fEg7XSiyl0_Jtf24RQubw3IWp7fc"",""'LC-2 BOM'!C2:AF1000""),AB$1,FALSE)"),"#N/A")</f>
        <v>#N/A</v>
      </c>
      <c r="AN389" t="str">
        <f ca="1">IFERROR(__xludf.DUMMYFUNCTION("VLOOKUP($D600,IMPORTRANGE(""1F5N2lheBqU_ssv2fEg7XSiyl0_Jtf24RQubw3IWp7fc"",""'LC-2 BOM'!C2:AF1000""),AB$1,FALSE)"),"#N/A")</f>
        <v>#N/A</v>
      </c>
      <c r="AO389" t="str">
        <f ca="1">IFERROR(__xludf.DUMMYFUNCTION("VLOOKUP($D600,IMPORTRANGE(""1F5N2lheBqU_ssv2fEg7XSiyl0_Jtf24RQubw3IWp7fc"",""'LC-2 BOM'!C2:AF1000""),AB$1,FALSE)"),"#N/A")</f>
        <v>#N/A</v>
      </c>
      <c r="AP389" t="str">
        <f ca="1">IFERROR(__xludf.DUMMYFUNCTION("VLOOKUP($D600,IMPORTRANGE(""1F5N2lheBqU_ssv2fEg7XSiyl0_Jtf24RQubw3IWp7fc"",""'LC-2 BOM'!C2:AF1000""),AB$1,FALSE)"),"#N/A")</f>
        <v>#N/A</v>
      </c>
      <c r="AQ389" t="str">
        <f ca="1">IFERROR(__xludf.DUMMYFUNCTION("VLOOKUP($D600,IMPORTRANGE(""1F5N2lheBqU_ssv2fEg7XSiyl0_Jtf24RQubw3IWp7fc"",""'LC-2 BOM'!C2:AF1000""),AB$1,FALSE)"),"#N/A")</f>
        <v>#N/A</v>
      </c>
      <c r="AR389" t="str">
        <f ca="1">IFERROR(__xludf.DUMMYFUNCTION("VLOOKUP($D600,IMPORTRANGE(""1F5N2lheBqU_ssv2fEg7XSiyl0_Jtf24RQubw3IWp7fc"",""'LC-2 BOM'!C2:AF1000""),AB$1,FALSE)"),"#N/A")</f>
        <v>#N/A</v>
      </c>
      <c r="AS389" t="str">
        <f ca="1">IFERROR(__xludf.DUMMYFUNCTION("VLOOKUP($D600,IMPORTRANGE(""1F5N2lheBqU_ssv2fEg7XSiyl0_Jtf24RQubw3IWp7fc"",""'LC-2 BOM'!C2:AF1000""),AB$1,FALSE)"),"#N/A")</f>
        <v>#N/A</v>
      </c>
      <c r="AT389" t="str">
        <f ca="1">IFERROR(__xludf.DUMMYFUNCTION("VLOOKUP($D600,IMPORTRANGE(""1F5N2lheBqU_ssv2fEg7XSiyl0_Jtf24RQubw3IWp7fc"",""'LC-2 BOM'!C2:AF1000""),AB$1,FALSE)"),"#N/A")</f>
        <v>#N/A</v>
      </c>
      <c r="AU389" t="str">
        <f ca="1">IFERROR(__xludf.DUMMYFUNCTION("VLOOKUP($D600,IMPORTRANGE(""1F5N2lheBqU_ssv2fEg7XSiyl0_Jtf24RQubw3IWp7fc"",""'LC-2 BOM'!C2:AF1000""),AB$1,FALSE)"),"#N/A")</f>
        <v>#N/A</v>
      </c>
      <c r="AV389" t="str">
        <f ca="1">IFERROR(__xludf.DUMMYFUNCTION("VLOOKUP($D600,IMPORTRANGE(""1F5N2lheBqU_ssv2fEg7XSiyl0_Jtf24RQubw3IWp7fc"",""'LC-2 BOM'!C2:AF1000""),AB$1,FALSE)"),"#N/A")</f>
        <v>#N/A</v>
      </c>
      <c r="AW389" t="str">
        <f ca="1">IFERROR(__xludf.DUMMYFUNCTION("VLOOKUP($D600,IMPORTRANGE(""1F5N2lheBqU_ssv2fEg7XSiyl0_Jtf24RQubw3IWp7fc"",""'LC-2 BOM'!C2:AF1000""),AB$1,FALSE)"),"#N/A")</f>
        <v>#N/A</v>
      </c>
      <c r="AX389" t="str">
        <f ca="1">IFERROR(__xludf.DUMMYFUNCTION("VLOOKUP($D600,IMPORTRANGE(""1F5N2lheBqU_ssv2fEg7XSiyl0_Jtf24RQubw3IWp7fc"",""'LC-2 BOM'!C2:AF1000""),AB$1,FALSE)"),"#N/A")</f>
        <v>#N/A</v>
      </c>
      <c r="AY389" t="str">
        <f ca="1">IFERROR(__xludf.DUMMYFUNCTION("VLOOKUP($D600,IMPORTRANGE(""1F5N2lheBqU_ssv2fEg7XSiyl0_Jtf24RQubw3IWp7fc"",""'LC-2 BOM'!C2:AF1000""),AB$1,FALSE)"),"#N/A")</f>
        <v>#N/A</v>
      </c>
      <c r="AZ389" t="str">
        <f ca="1">IFERROR(__xludf.DUMMYFUNCTION("VLOOKUP($D600,IMPORTRANGE(""1F5N2lheBqU_ssv2fEg7XSiyl0_Jtf24RQubw3IWp7fc"",""'LC-2 BOM'!C2:AF1000""),AB$1,FALSE)"),"#N/A")</f>
        <v>#N/A</v>
      </c>
      <c r="BA389" t="str">
        <f ca="1">IFERROR(__xludf.DUMMYFUNCTION("VLOOKUP($D600,IMPORTRANGE(""1F5N2lheBqU_ssv2fEg7XSiyl0_Jtf24RQubw3IWp7fc"",""'LC-2 BOM'!C2:AF1000""),AB$1,FALSE)"),"#N/A")</f>
        <v>#N/A</v>
      </c>
    </row>
    <row r="390" spans="1:53" ht="13" x14ac:dyDescent="0.15">
      <c r="A390" t="str">
        <f t="shared" si="36"/>
        <v>HVAC-IS2-HTR-Ts-492</v>
      </c>
      <c r="B390">
        <v>492</v>
      </c>
      <c r="C390" t="s">
        <v>907</v>
      </c>
      <c r="D390" t="s">
        <v>926</v>
      </c>
      <c r="E390" t="s">
        <v>395</v>
      </c>
      <c r="F390" t="s">
        <v>402</v>
      </c>
      <c r="G390" t="s">
        <v>843</v>
      </c>
      <c r="H390" t="s">
        <v>111</v>
      </c>
      <c r="I390" t="str">
        <f t="shared" si="32"/>
        <v>N5</v>
      </c>
      <c r="J390" t="str">
        <f>VLOOKUP(I390,'[1]REF - Interface Cards'!$F$2:$G$11,2,FALSE)</f>
        <v>CB6</v>
      </c>
      <c r="K390">
        <f t="shared" si="33"/>
        <v>4</v>
      </c>
      <c r="L390" t="s">
        <v>909</v>
      </c>
      <c r="M390">
        <v>3</v>
      </c>
      <c r="N390" t="s">
        <v>72</v>
      </c>
      <c r="O390" t="s">
        <v>298</v>
      </c>
      <c r="P390" t="s">
        <v>298</v>
      </c>
      <c r="R390" t="s">
        <v>316</v>
      </c>
      <c r="S390" t="s">
        <v>317</v>
      </c>
      <c r="V390" t="b">
        <v>0</v>
      </c>
      <c r="W390" t="str">
        <f t="shared" si="34"/>
        <v>AI10:02</v>
      </c>
      <c r="X390" t="str">
        <f ca="1">IFERROR(__xludf.DUMMYFUNCTION("VLOOKUP($D475,IMPORTRANGE(""1F5N2lheBqU_ssv2fEg7XSiyl0_Jtf24RQubw3IWp7fc"",""'LC-2 BOM'!C2:AF1000""),X$1,FALSE)"),"04C706")</f>
        <v>04C706</v>
      </c>
      <c r="Y390" t="str">
        <f ca="1">IFERROR(__xludf.DUMMYFUNCTION("VLOOKUP($D649,IMPORTRANGE(""1zGeY54V42y3h6ga3LEauokEcjIAfHuNXKCYKLfLWtMI"",""'LC-2 BOM'!C2:AF900""),Y$1,FALSE)"),"#N/A")</f>
        <v>#N/A</v>
      </c>
      <c r="Z390" t="str">
        <f ca="1">IFERROR(__xludf.DUMMYFUNCTION("VLOOKUP($D649,IMPORTRANGE(""1zGeY54V42y3h6ga3LEauokEcjIAfHuNXKCYKLfLWtMI"",""'LC-2 BOM'!C2:AF900""),Y$1,FALSE)"),"#N/A")</f>
        <v>#N/A</v>
      </c>
      <c r="AA390" t="str">
        <f ca="1">IFERROR(__xludf.DUMMYFUNCTION("VLOOKUP($D649,IMPORTRANGE(""1zGeY54V42y3h6ga3LEauokEcjIAfHuNXKCYKLfLWtMI"",""'LC-2 BOM'!C2:AF900""),Y$1,FALSE)"),"#N/A")</f>
        <v>#N/A</v>
      </c>
      <c r="AB390" t="str">
        <f ca="1">IFERROR(__xludf.DUMMYFUNCTION("VLOOKUP($D649,IMPORTRANGE(""1F5N2lheBqU_ssv2fEg7XSiyl0_Jtf24RQubw3IWp7fc"",""'LC-2 BOM'!C2:AF1000""),AB$1,FALSE)"),"#N/A")</f>
        <v>#N/A</v>
      </c>
      <c r="AC390" t="str">
        <f ca="1">IFERROR(__xludf.DUMMYFUNCTION("VLOOKUP($D649,IMPORTRANGE(""1F5N2lheBqU_ssv2fEg7XSiyl0_Jtf24RQubw3IWp7fc"",""'LC-2 BOM'!C2:AF1000""),AB$1,FALSE)"),"#N/A")</f>
        <v>#N/A</v>
      </c>
      <c r="AD390" t="str">
        <f ca="1">IFERROR(__xludf.DUMMYFUNCTION("VLOOKUP($D649,IMPORTRANGE(""1F5N2lheBqU_ssv2fEg7XSiyl0_Jtf24RQubw3IWp7fc"",""'LC-2 BOM'!C2:AF1000""),AB$1,FALSE)"),"#N/A")</f>
        <v>#N/A</v>
      </c>
      <c r="AE390" t="str">
        <f ca="1">IFERROR(__xludf.DUMMYFUNCTION("VLOOKUP($D649,IMPORTRANGE(""1F5N2lheBqU_ssv2fEg7XSiyl0_Jtf24RQubw3IWp7fc"",""'LC-2 BOM'!C2:AF1000""),AB$1,FALSE)"),"#N/A")</f>
        <v>#N/A</v>
      </c>
      <c r="AF390" t="str">
        <f ca="1">IFERROR(__xludf.DUMMYFUNCTION("VLOOKUP($D649,IMPORTRANGE(""1F5N2lheBqU_ssv2fEg7XSiyl0_Jtf24RQubw3IWp7fc"",""'LC-2 BOM'!C2:AF1000""),AB$1,FALSE)"),"#N/A")</f>
        <v>#N/A</v>
      </c>
      <c r="AG390" t="str">
        <f ca="1">IFERROR(__xludf.DUMMYFUNCTION("VLOOKUP($D649,IMPORTRANGE(""1F5N2lheBqU_ssv2fEg7XSiyl0_Jtf24RQubw3IWp7fc"",""'LC-2 BOM'!C2:AF1000""),AB$1,FALSE)"),"#N/A")</f>
        <v>#N/A</v>
      </c>
      <c r="AH390" t="str">
        <f ca="1">IFERROR(__xludf.DUMMYFUNCTION("VLOOKUP($D649,IMPORTRANGE(""1F5N2lheBqU_ssv2fEg7XSiyl0_Jtf24RQubw3IWp7fc"",""'LC-2 BOM'!C2:AF1000""),AB$1,FALSE)"),"#N/A")</f>
        <v>#N/A</v>
      </c>
      <c r="AI390" t="str">
        <f ca="1">IFERROR(__xludf.DUMMYFUNCTION("VLOOKUP($D649,IMPORTRANGE(""1F5N2lheBqU_ssv2fEg7XSiyl0_Jtf24RQubw3IWp7fc"",""'LC-2 BOM'!C2:AF1000""),AB$1,FALSE)"),"#N/A")</f>
        <v>#N/A</v>
      </c>
      <c r="AJ390" t="str">
        <f ca="1">IFERROR(__xludf.DUMMYFUNCTION("VLOOKUP($D649,IMPORTRANGE(""1F5N2lheBqU_ssv2fEg7XSiyl0_Jtf24RQubw3IWp7fc"",""'LC-2 BOM'!C2:AF1000""),AB$1,FALSE)"),"#N/A")</f>
        <v>#N/A</v>
      </c>
      <c r="AK390" t="str">
        <f ca="1">IFERROR(__xludf.DUMMYFUNCTION("VLOOKUP($D649,IMPORTRANGE(""1F5N2lheBqU_ssv2fEg7XSiyl0_Jtf24RQubw3IWp7fc"",""'LC-2 BOM'!C2:AF1000""),AB$1,FALSE)"),"#N/A")</f>
        <v>#N/A</v>
      </c>
      <c r="AL390" t="str">
        <f ca="1">IFERROR(__xludf.DUMMYFUNCTION("VLOOKUP($D649,IMPORTRANGE(""1F5N2lheBqU_ssv2fEg7XSiyl0_Jtf24RQubw3IWp7fc"",""'LC-2 BOM'!C2:AF1000""),AB$1,FALSE)"),"#N/A")</f>
        <v>#N/A</v>
      </c>
      <c r="AM390" t="str">
        <f ca="1">IFERROR(__xludf.DUMMYFUNCTION("VLOOKUP($D649,IMPORTRANGE(""1F5N2lheBqU_ssv2fEg7XSiyl0_Jtf24RQubw3IWp7fc"",""'LC-2 BOM'!C2:AF1000""),AB$1,FALSE)"),"#N/A")</f>
        <v>#N/A</v>
      </c>
      <c r="AN390" t="str">
        <f ca="1">IFERROR(__xludf.DUMMYFUNCTION("VLOOKUP($D649,IMPORTRANGE(""1F5N2lheBqU_ssv2fEg7XSiyl0_Jtf24RQubw3IWp7fc"",""'LC-2 BOM'!C2:AF1000""),AB$1,FALSE)"),"#N/A")</f>
        <v>#N/A</v>
      </c>
      <c r="AO390" t="str">
        <f ca="1">IFERROR(__xludf.DUMMYFUNCTION("VLOOKUP($D649,IMPORTRANGE(""1F5N2lheBqU_ssv2fEg7XSiyl0_Jtf24RQubw3IWp7fc"",""'LC-2 BOM'!C2:AF1000""),AB$1,FALSE)"),"#N/A")</f>
        <v>#N/A</v>
      </c>
      <c r="AP390" t="str">
        <f ca="1">IFERROR(__xludf.DUMMYFUNCTION("VLOOKUP($D649,IMPORTRANGE(""1F5N2lheBqU_ssv2fEg7XSiyl0_Jtf24RQubw3IWp7fc"",""'LC-2 BOM'!C2:AF1000""),AB$1,FALSE)"),"#N/A")</f>
        <v>#N/A</v>
      </c>
      <c r="AQ390" t="str">
        <f ca="1">IFERROR(__xludf.DUMMYFUNCTION("VLOOKUP($D649,IMPORTRANGE(""1F5N2lheBqU_ssv2fEg7XSiyl0_Jtf24RQubw3IWp7fc"",""'LC-2 BOM'!C2:AF1000""),AB$1,FALSE)"),"#N/A")</f>
        <v>#N/A</v>
      </c>
      <c r="AR390" t="str">
        <f ca="1">IFERROR(__xludf.DUMMYFUNCTION("VLOOKUP($D649,IMPORTRANGE(""1F5N2lheBqU_ssv2fEg7XSiyl0_Jtf24RQubw3IWp7fc"",""'LC-2 BOM'!C2:AF1000""),AB$1,FALSE)"),"#N/A")</f>
        <v>#N/A</v>
      </c>
      <c r="AS390" t="str">
        <f ca="1">IFERROR(__xludf.DUMMYFUNCTION("VLOOKUP($D649,IMPORTRANGE(""1F5N2lheBqU_ssv2fEg7XSiyl0_Jtf24RQubw3IWp7fc"",""'LC-2 BOM'!C2:AF1000""),AB$1,FALSE)"),"#N/A")</f>
        <v>#N/A</v>
      </c>
      <c r="AT390" t="str">
        <f ca="1">IFERROR(__xludf.DUMMYFUNCTION("VLOOKUP($D649,IMPORTRANGE(""1F5N2lheBqU_ssv2fEg7XSiyl0_Jtf24RQubw3IWp7fc"",""'LC-2 BOM'!C2:AF1000""),AB$1,FALSE)"),"#N/A")</f>
        <v>#N/A</v>
      </c>
      <c r="AU390" t="str">
        <f ca="1">IFERROR(__xludf.DUMMYFUNCTION("VLOOKUP($D649,IMPORTRANGE(""1F5N2lheBqU_ssv2fEg7XSiyl0_Jtf24RQubw3IWp7fc"",""'LC-2 BOM'!C2:AF1000""),AB$1,FALSE)"),"#N/A")</f>
        <v>#N/A</v>
      </c>
      <c r="AV390" t="str">
        <f ca="1">IFERROR(__xludf.DUMMYFUNCTION("VLOOKUP($D649,IMPORTRANGE(""1F5N2lheBqU_ssv2fEg7XSiyl0_Jtf24RQubw3IWp7fc"",""'LC-2 BOM'!C2:AF1000""),AB$1,FALSE)"),"#N/A")</f>
        <v>#N/A</v>
      </c>
      <c r="AW390" t="str">
        <f ca="1">IFERROR(__xludf.DUMMYFUNCTION("VLOOKUP($D649,IMPORTRANGE(""1F5N2lheBqU_ssv2fEg7XSiyl0_Jtf24RQubw3IWp7fc"",""'LC-2 BOM'!C2:AF1000""),AB$1,FALSE)"),"#N/A")</f>
        <v>#N/A</v>
      </c>
      <c r="AX390" t="str">
        <f ca="1">IFERROR(__xludf.DUMMYFUNCTION("VLOOKUP($D649,IMPORTRANGE(""1F5N2lheBqU_ssv2fEg7XSiyl0_Jtf24RQubw3IWp7fc"",""'LC-2 BOM'!C2:AF1000""),AB$1,FALSE)"),"#N/A")</f>
        <v>#N/A</v>
      </c>
      <c r="AY390" t="str">
        <f ca="1">IFERROR(__xludf.DUMMYFUNCTION("VLOOKUP($D649,IMPORTRANGE(""1F5N2lheBqU_ssv2fEg7XSiyl0_Jtf24RQubw3IWp7fc"",""'LC-2 BOM'!C2:AF1000""),AB$1,FALSE)"),"#N/A")</f>
        <v>#N/A</v>
      </c>
      <c r="AZ390" t="str">
        <f ca="1">IFERROR(__xludf.DUMMYFUNCTION("VLOOKUP($D649,IMPORTRANGE(""1F5N2lheBqU_ssv2fEg7XSiyl0_Jtf24RQubw3IWp7fc"",""'LC-2 BOM'!C2:AF1000""),AB$1,FALSE)"),"#N/A")</f>
        <v>#N/A</v>
      </c>
      <c r="BA390" t="str">
        <f ca="1">IFERROR(__xludf.DUMMYFUNCTION("VLOOKUP($D649,IMPORTRANGE(""1F5N2lheBqU_ssv2fEg7XSiyl0_Jtf24RQubw3IWp7fc"",""'LC-2 BOM'!C2:AF1000""),AB$1,FALSE)"),"#N/A")</f>
        <v>#N/A</v>
      </c>
    </row>
    <row r="391" spans="1:53" ht="13" x14ac:dyDescent="0.15">
      <c r="A391" t="str">
        <f t="shared" si="36"/>
        <v>HVAC-IS2-HTR-Ts-493</v>
      </c>
      <c r="B391">
        <v>493</v>
      </c>
      <c r="C391" t="s">
        <v>910</v>
      </c>
      <c r="D391" t="s">
        <v>927</v>
      </c>
      <c r="E391" t="s">
        <v>395</v>
      </c>
      <c r="F391" t="s">
        <v>402</v>
      </c>
      <c r="G391" t="s">
        <v>843</v>
      </c>
      <c r="H391" t="s">
        <v>53</v>
      </c>
      <c r="I391" t="str">
        <f t="shared" si="32"/>
        <v>N5</v>
      </c>
      <c r="J391" t="str">
        <f>VLOOKUP(I391,'[1]REF - Interface Cards'!$F$2:$G$11,2,FALSE)</f>
        <v>CB6</v>
      </c>
      <c r="K391">
        <f t="shared" si="33"/>
        <v>2</v>
      </c>
      <c r="L391" t="s">
        <v>857</v>
      </c>
      <c r="M391">
        <v>18</v>
      </c>
      <c r="N391">
        <v>15</v>
      </c>
      <c r="O391" t="s">
        <v>298</v>
      </c>
      <c r="P391" t="s">
        <v>298</v>
      </c>
      <c r="R391" t="s">
        <v>316</v>
      </c>
      <c r="S391" t="s">
        <v>60</v>
      </c>
      <c r="V391" t="b">
        <v>0</v>
      </c>
      <c r="W391" t="str">
        <f t="shared" si="34"/>
        <v>DI5:15</v>
      </c>
      <c r="X391" t="str">
        <f ca="1">IFERROR(__xludf.DUMMYFUNCTION("VLOOKUP($D475,IMPORTRANGE(""1F5N2lheBqU_ssv2fEg7XSiyl0_Jtf24RQubw3IWp7fc"",""'LC-2 BOM'!C2:AF1000""),X$1,FALSE)"),"04C706")</f>
        <v>04C706</v>
      </c>
      <c r="Y391" t="str">
        <f ca="1">IFERROR(__xludf.DUMMYFUNCTION("VLOOKUP($D624,IMPORTRANGE(""1zGeY54V42y3h6ga3LEauokEcjIAfHuNXKCYKLfLWtMI"",""'LC-2 BOM'!C2:AF900""),Y$1,FALSE)"),"#N/A")</f>
        <v>#N/A</v>
      </c>
      <c r="Z391" t="str">
        <f ca="1">IFERROR(__xludf.DUMMYFUNCTION("VLOOKUP($D624,IMPORTRANGE(""1zGeY54V42y3h6ga3LEauokEcjIAfHuNXKCYKLfLWtMI"",""'LC-2 BOM'!C2:AF900""),Y$1,FALSE)"),"#N/A")</f>
        <v>#N/A</v>
      </c>
      <c r="AA391" t="str">
        <f ca="1">IFERROR(__xludf.DUMMYFUNCTION("VLOOKUP($D624,IMPORTRANGE(""1zGeY54V42y3h6ga3LEauokEcjIAfHuNXKCYKLfLWtMI"",""'LC-2 BOM'!C2:AF900""),Y$1,FALSE)"),"#N/A")</f>
        <v>#N/A</v>
      </c>
      <c r="AB391" t="str">
        <f ca="1">IFERROR(__xludf.DUMMYFUNCTION("VLOOKUP($D624,IMPORTRANGE(""1F5N2lheBqU_ssv2fEg7XSiyl0_Jtf24RQubw3IWp7fc"",""'LC-2 BOM'!C2:AF1000""),AB$1,FALSE)"),"#N/A")</f>
        <v>#N/A</v>
      </c>
      <c r="AC391" t="str">
        <f ca="1">IFERROR(__xludf.DUMMYFUNCTION("VLOOKUP($D624,IMPORTRANGE(""1F5N2lheBqU_ssv2fEg7XSiyl0_Jtf24RQubw3IWp7fc"",""'LC-2 BOM'!C2:AF1000""),AB$1,FALSE)"),"#N/A")</f>
        <v>#N/A</v>
      </c>
      <c r="AD391" t="str">
        <f ca="1">IFERROR(__xludf.DUMMYFUNCTION("VLOOKUP($D624,IMPORTRANGE(""1F5N2lheBqU_ssv2fEg7XSiyl0_Jtf24RQubw3IWp7fc"",""'LC-2 BOM'!C2:AF1000""),AB$1,FALSE)"),"#N/A")</f>
        <v>#N/A</v>
      </c>
      <c r="AE391" t="str">
        <f ca="1">IFERROR(__xludf.DUMMYFUNCTION("VLOOKUP($D624,IMPORTRANGE(""1F5N2lheBqU_ssv2fEg7XSiyl0_Jtf24RQubw3IWp7fc"",""'LC-2 BOM'!C2:AF1000""),AB$1,FALSE)"),"#N/A")</f>
        <v>#N/A</v>
      </c>
      <c r="AF391" t="str">
        <f ca="1">IFERROR(__xludf.DUMMYFUNCTION("VLOOKUP($D624,IMPORTRANGE(""1F5N2lheBqU_ssv2fEg7XSiyl0_Jtf24RQubw3IWp7fc"",""'LC-2 BOM'!C2:AF1000""),AB$1,FALSE)"),"#N/A")</f>
        <v>#N/A</v>
      </c>
      <c r="AG391" t="str">
        <f ca="1">IFERROR(__xludf.DUMMYFUNCTION("VLOOKUP($D624,IMPORTRANGE(""1F5N2lheBqU_ssv2fEg7XSiyl0_Jtf24RQubw3IWp7fc"",""'LC-2 BOM'!C2:AF1000""),AB$1,FALSE)"),"#N/A")</f>
        <v>#N/A</v>
      </c>
      <c r="AH391" t="str">
        <f ca="1">IFERROR(__xludf.DUMMYFUNCTION("VLOOKUP($D624,IMPORTRANGE(""1F5N2lheBqU_ssv2fEg7XSiyl0_Jtf24RQubw3IWp7fc"",""'LC-2 BOM'!C2:AF1000""),AB$1,FALSE)"),"#N/A")</f>
        <v>#N/A</v>
      </c>
      <c r="AI391" t="str">
        <f ca="1">IFERROR(__xludf.DUMMYFUNCTION("VLOOKUP($D624,IMPORTRANGE(""1F5N2lheBqU_ssv2fEg7XSiyl0_Jtf24RQubw3IWp7fc"",""'LC-2 BOM'!C2:AF1000""),AB$1,FALSE)"),"#N/A")</f>
        <v>#N/A</v>
      </c>
      <c r="AJ391" t="str">
        <f ca="1">IFERROR(__xludf.DUMMYFUNCTION("VLOOKUP($D624,IMPORTRANGE(""1F5N2lheBqU_ssv2fEg7XSiyl0_Jtf24RQubw3IWp7fc"",""'LC-2 BOM'!C2:AF1000""),AB$1,FALSE)"),"#N/A")</f>
        <v>#N/A</v>
      </c>
      <c r="AK391" t="str">
        <f ca="1">IFERROR(__xludf.DUMMYFUNCTION("VLOOKUP($D624,IMPORTRANGE(""1F5N2lheBqU_ssv2fEg7XSiyl0_Jtf24RQubw3IWp7fc"",""'LC-2 BOM'!C2:AF1000""),AB$1,FALSE)"),"#N/A")</f>
        <v>#N/A</v>
      </c>
      <c r="AL391" t="str">
        <f ca="1">IFERROR(__xludf.DUMMYFUNCTION("VLOOKUP($D624,IMPORTRANGE(""1F5N2lheBqU_ssv2fEg7XSiyl0_Jtf24RQubw3IWp7fc"",""'LC-2 BOM'!C2:AF1000""),AB$1,FALSE)"),"#N/A")</f>
        <v>#N/A</v>
      </c>
      <c r="AM391" t="str">
        <f ca="1">IFERROR(__xludf.DUMMYFUNCTION("VLOOKUP($D624,IMPORTRANGE(""1F5N2lheBqU_ssv2fEg7XSiyl0_Jtf24RQubw3IWp7fc"",""'LC-2 BOM'!C2:AF1000""),AB$1,FALSE)"),"#N/A")</f>
        <v>#N/A</v>
      </c>
      <c r="AN391" t="str">
        <f ca="1">IFERROR(__xludf.DUMMYFUNCTION("VLOOKUP($D624,IMPORTRANGE(""1F5N2lheBqU_ssv2fEg7XSiyl0_Jtf24RQubw3IWp7fc"",""'LC-2 BOM'!C2:AF1000""),AB$1,FALSE)"),"#N/A")</f>
        <v>#N/A</v>
      </c>
      <c r="AO391" t="str">
        <f ca="1">IFERROR(__xludf.DUMMYFUNCTION("VLOOKUP($D624,IMPORTRANGE(""1F5N2lheBqU_ssv2fEg7XSiyl0_Jtf24RQubw3IWp7fc"",""'LC-2 BOM'!C2:AF1000""),AB$1,FALSE)"),"#N/A")</f>
        <v>#N/A</v>
      </c>
      <c r="AP391" t="str">
        <f ca="1">IFERROR(__xludf.DUMMYFUNCTION("VLOOKUP($D624,IMPORTRANGE(""1F5N2lheBqU_ssv2fEg7XSiyl0_Jtf24RQubw3IWp7fc"",""'LC-2 BOM'!C2:AF1000""),AB$1,FALSE)"),"#N/A")</f>
        <v>#N/A</v>
      </c>
      <c r="AQ391" t="str">
        <f ca="1">IFERROR(__xludf.DUMMYFUNCTION("VLOOKUP($D624,IMPORTRANGE(""1F5N2lheBqU_ssv2fEg7XSiyl0_Jtf24RQubw3IWp7fc"",""'LC-2 BOM'!C2:AF1000""),AB$1,FALSE)"),"#N/A")</f>
        <v>#N/A</v>
      </c>
      <c r="AR391" t="str">
        <f ca="1">IFERROR(__xludf.DUMMYFUNCTION("VLOOKUP($D624,IMPORTRANGE(""1F5N2lheBqU_ssv2fEg7XSiyl0_Jtf24RQubw3IWp7fc"",""'LC-2 BOM'!C2:AF1000""),AB$1,FALSE)"),"#N/A")</f>
        <v>#N/A</v>
      </c>
      <c r="AS391" t="str">
        <f ca="1">IFERROR(__xludf.DUMMYFUNCTION("VLOOKUP($D624,IMPORTRANGE(""1F5N2lheBqU_ssv2fEg7XSiyl0_Jtf24RQubw3IWp7fc"",""'LC-2 BOM'!C2:AF1000""),AB$1,FALSE)"),"#N/A")</f>
        <v>#N/A</v>
      </c>
      <c r="AT391" t="str">
        <f ca="1">IFERROR(__xludf.DUMMYFUNCTION("VLOOKUP($D624,IMPORTRANGE(""1F5N2lheBqU_ssv2fEg7XSiyl0_Jtf24RQubw3IWp7fc"",""'LC-2 BOM'!C2:AF1000""),AB$1,FALSE)"),"#N/A")</f>
        <v>#N/A</v>
      </c>
      <c r="AU391" t="str">
        <f ca="1">IFERROR(__xludf.DUMMYFUNCTION("VLOOKUP($D624,IMPORTRANGE(""1F5N2lheBqU_ssv2fEg7XSiyl0_Jtf24RQubw3IWp7fc"",""'LC-2 BOM'!C2:AF1000""),AB$1,FALSE)"),"#N/A")</f>
        <v>#N/A</v>
      </c>
      <c r="AV391" t="str">
        <f ca="1">IFERROR(__xludf.DUMMYFUNCTION("VLOOKUP($D624,IMPORTRANGE(""1F5N2lheBqU_ssv2fEg7XSiyl0_Jtf24RQubw3IWp7fc"",""'LC-2 BOM'!C2:AF1000""),AB$1,FALSE)"),"#N/A")</f>
        <v>#N/A</v>
      </c>
      <c r="AW391" t="str">
        <f ca="1">IFERROR(__xludf.DUMMYFUNCTION("VLOOKUP($D624,IMPORTRANGE(""1F5N2lheBqU_ssv2fEg7XSiyl0_Jtf24RQubw3IWp7fc"",""'LC-2 BOM'!C2:AF1000""),AB$1,FALSE)"),"#N/A")</f>
        <v>#N/A</v>
      </c>
      <c r="AX391" t="str">
        <f ca="1">IFERROR(__xludf.DUMMYFUNCTION("VLOOKUP($D624,IMPORTRANGE(""1F5N2lheBqU_ssv2fEg7XSiyl0_Jtf24RQubw3IWp7fc"",""'LC-2 BOM'!C2:AF1000""),AB$1,FALSE)"),"#N/A")</f>
        <v>#N/A</v>
      </c>
      <c r="AY391" t="str">
        <f ca="1">IFERROR(__xludf.DUMMYFUNCTION("VLOOKUP($D624,IMPORTRANGE(""1F5N2lheBqU_ssv2fEg7XSiyl0_Jtf24RQubw3IWp7fc"",""'LC-2 BOM'!C2:AF1000""),AB$1,FALSE)"),"#N/A")</f>
        <v>#N/A</v>
      </c>
      <c r="AZ391" t="str">
        <f ca="1">IFERROR(__xludf.DUMMYFUNCTION("VLOOKUP($D624,IMPORTRANGE(""1F5N2lheBqU_ssv2fEg7XSiyl0_Jtf24RQubw3IWp7fc"",""'LC-2 BOM'!C2:AF1000""),AB$1,FALSE)"),"#N/A")</f>
        <v>#N/A</v>
      </c>
      <c r="BA391" t="str">
        <f ca="1">IFERROR(__xludf.DUMMYFUNCTION("VLOOKUP($D624,IMPORTRANGE(""1F5N2lheBqU_ssv2fEg7XSiyl0_Jtf24RQubw3IWp7fc"",""'LC-2 BOM'!C2:AF1000""),AB$1,FALSE)"),"#N/A")</f>
        <v>#N/A</v>
      </c>
    </row>
    <row r="392" spans="1:53" ht="13" x14ac:dyDescent="0.15">
      <c r="A392" t="str">
        <f t="shared" si="36"/>
        <v>HVAC-S1-HTR-ST-470</v>
      </c>
      <c r="B392">
        <v>470</v>
      </c>
      <c r="C392" t="s">
        <v>928</v>
      </c>
      <c r="D392" t="s">
        <v>929</v>
      </c>
      <c r="E392" t="s">
        <v>395</v>
      </c>
      <c r="F392" t="s">
        <v>516</v>
      </c>
      <c r="G392" t="s">
        <v>843</v>
      </c>
      <c r="H392" t="s">
        <v>66</v>
      </c>
      <c r="I392" t="str">
        <f t="shared" si="32"/>
        <v>N5</v>
      </c>
      <c r="J392" t="str">
        <f>VLOOKUP(I392,'[1]REF - Interface Cards'!$F$2:$G$11,2,FALSE)</f>
        <v>CB6</v>
      </c>
      <c r="K392">
        <f t="shared" si="33"/>
        <v>1</v>
      </c>
      <c r="L392" t="s">
        <v>532</v>
      </c>
      <c r="M392">
        <v>25</v>
      </c>
      <c r="N392">
        <v>21</v>
      </c>
      <c r="O392" t="s">
        <v>298</v>
      </c>
      <c r="P392" t="s">
        <v>298</v>
      </c>
      <c r="Q392" t="s">
        <v>844</v>
      </c>
      <c r="R392" t="s">
        <v>891</v>
      </c>
      <c r="V392" t="b">
        <v>0</v>
      </c>
      <c r="W392" t="str">
        <f t="shared" si="34"/>
        <v>DO5:21</v>
      </c>
      <c r="X392" t="str">
        <f ca="1">IFERROR(__xludf.DUMMYFUNCTION("VLOOKUP($D475,IMPORTRANGE(""1F5N2lheBqU_ssv2fEg7XSiyl0_Jtf24RQubw3IWp7fc"",""'LC-2 BOM'!C2:AF1000""),X$1,FALSE)"),"04C706")</f>
        <v>04C706</v>
      </c>
      <c r="Y392" t="str">
        <f ca="1">IFERROR(__xludf.DUMMYFUNCTION("VLOOKUP($D603,IMPORTRANGE(""1F5N2lheBqU_ssv2fEg7XSiyl0_Jtf24RQubw3IWp7fc"",""'LC-2 BOM'!C2:AF900""),Y$1,FALSE)"),"#N/A")</f>
        <v>#N/A</v>
      </c>
      <c r="Z392" t="str">
        <f ca="1">IFERROR(__xludf.DUMMYFUNCTION("VLOOKUP($D603,IMPORTRANGE(""1F5N2lheBqU_ssv2fEg7XSiyl0_Jtf24RQubw3IWp7fc"",""'LC-2 BOM'!C2:AF900""),Y$1,FALSE)"),"#N/A")</f>
        <v>#N/A</v>
      </c>
      <c r="AA392" t="str">
        <f ca="1">IFERROR(__xludf.DUMMYFUNCTION("VLOOKUP($D603,IMPORTRANGE(""1F5N2lheBqU_ssv2fEg7XSiyl0_Jtf24RQubw3IWp7fc"",""'LC-2 BOM'!C2:AF900""),Y$1,FALSE)"),"#N/A")</f>
        <v>#N/A</v>
      </c>
      <c r="AB392" t="str">
        <f ca="1">IFERROR(__xludf.DUMMYFUNCTION("VLOOKUP($D603,IMPORTRANGE(""1F5N2lheBqU_ssv2fEg7XSiyl0_Jtf24RQubw3IWp7fc"",""'LC-2 BOM'!C2:AF1000""),AB$1,FALSE)"),"#N/A")</f>
        <v>#N/A</v>
      </c>
      <c r="AC392" t="str">
        <f ca="1">IFERROR(__xludf.DUMMYFUNCTION("VLOOKUP($D603,IMPORTRANGE(""1F5N2lheBqU_ssv2fEg7XSiyl0_Jtf24RQubw3IWp7fc"",""'LC-2 BOM'!C2:AF1000""),AB$1,FALSE)"),"#N/A")</f>
        <v>#N/A</v>
      </c>
      <c r="AD392" t="str">
        <f ca="1">IFERROR(__xludf.DUMMYFUNCTION("VLOOKUP($D603,IMPORTRANGE(""1F5N2lheBqU_ssv2fEg7XSiyl0_Jtf24RQubw3IWp7fc"",""'LC-2 BOM'!C2:AF1000""),AB$1,FALSE)"),"#N/A")</f>
        <v>#N/A</v>
      </c>
      <c r="AE392" t="str">
        <f ca="1">IFERROR(__xludf.DUMMYFUNCTION("VLOOKUP($D603,IMPORTRANGE(""1F5N2lheBqU_ssv2fEg7XSiyl0_Jtf24RQubw3IWp7fc"",""'LC-2 BOM'!C2:AF1000""),AB$1,FALSE)"),"#N/A")</f>
        <v>#N/A</v>
      </c>
      <c r="AF392" t="str">
        <f ca="1">IFERROR(__xludf.DUMMYFUNCTION("VLOOKUP($D603,IMPORTRANGE(""1F5N2lheBqU_ssv2fEg7XSiyl0_Jtf24RQubw3IWp7fc"",""'LC-2 BOM'!C2:AF1000""),AB$1,FALSE)"),"#N/A")</f>
        <v>#N/A</v>
      </c>
      <c r="AG392" t="str">
        <f ca="1">IFERROR(__xludf.DUMMYFUNCTION("VLOOKUP($D603,IMPORTRANGE(""1F5N2lheBqU_ssv2fEg7XSiyl0_Jtf24RQubw3IWp7fc"",""'LC-2 BOM'!C2:AF1000""),AB$1,FALSE)"),"#N/A")</f>
        <v>#N/A</v>
      </c>
      <c r="AH392" t="str">
        <f ca="1">IFERROR(__xludf.DUMMYFUNCTION("VLOOKUP($D603,IMPORTRANGE(""1F5N2lheBqU_ssv2fEg7XSiyl0_Jtf24RQubw3IWp7fc"",""'LC-2 BOM'!C2:AF1000""),AB$1,FALSE)"),"#N/A")</f>
        <v>#N/A</v>
      </c>
      <c r="AI392" t="str">
        <f ca="1">IFERROR(__xludf.DUMMYFUNCTION("VLOOKUP($D603,IMPORTRANGE(""1F5N2lheBqU_ssv2fEg7XSiyl0_Jtf24RQubw3IWp7fc"",""'LC-2 BOM'!C2:AF1000""),AB$1,FALSE)"),"#N/A")</f>
        <v>#N/A</v>
      </c>
      <c r="AJ392" t="str">
        <f ca="1">IFERROR(__xludf.DUMMYFUNCTION("VLOOKUP($D603,IMPORTRANGE(""1F5N2lheBqU_ssv2fEg7XSiyl0_Jtf24RQubw3IWp7fc"",""'LC-2 BOM'!C2:AF1000""),AB$1,FALSE)"),"#N/A")</f>
        <v>#N/A</v>
      </c>
      <c r="AK392" t="str">
        <f ca="1">IFERROR(__xludf.DUMMYFUNCTION("VLOOKUP($D603,IMPORTRANGE(""1F5N2lheBqU_ssv2fEg7XSiyl0_Jtf24RQubw3IWp7fc"",""'LC-2 BOM'!C2:AF1000""),AB$1,FALSE)"),"#N/A")</f>
        <v>#N/A</v>
      </c>
      <c r="AL392" t="str">
        <f ca="1">IFERROR(__xludf.DUMMYFUNCTION("VLOOKUP($D603,IMPORTRANGE(""1F5N2lheBqU_ssv2fEg7XSiyl0_Jtf24RQubw3IWp7fc"",""'LC-2 BOM'!C2:AF1000""),AB$1,FALSE)"),"#N/A")</f>
        <v>#N/A</v>
      </c>
      <c r="AM392" t="str">
        <f ca="1">IFERROR(__xludf.DUMMYFUNCTION("VLOOKUP($D603,IMPORTRANGE(""1F5N2lheBqU_ssv2fEg7XSiyl0_Jtf24RQubw3IWp7fc"",""'LC-2 BOM'!C2:AF1000""),AB$1,FALSE)"),"#N/A")</f>
        <v>#N/A</v>
      </c>
      <c r="AN392" t="str">
        <f ca="1">IFERROR(__xludf.DUMMYFUNCTION("VLOOKUP($D603,IMPORTRANGE(""1F5N2lheBqU_ssv2fEg7XSiyl0_Jtf24RQubw3IWp7fc"",""'LC-2 BOM'!C2:AF1000""),AB$1,FALSE)"),"#N/A")</f>
        <v>#N/A</v>
      </c>
      <c r="AO392" t="str">
        <f ca="1">IFERROR(__xludf.DUMMYFUNCTION("VLOOKUP($D603,IMPORTRANGE(""1F5N2lheBqU_ssv2fEg7XSiyl0_Jtf24RQubw3IWp7fc"",""'LC-2 BOM'!C2:AF1000""),AB$1,FALSE)"),"#N/A")</f>
        <v>#N/A</v>
      </c>
      <c r="AP392" t="str">
        <f ca="1">IFERROR(__xludf.DUMMYFUNCTION("VLOOKUP($D603,IMPORTRANGE(""1F5N2lheBqU_ssv2fEg7XSiyl0_Jtf24RQubw3IWp7fc"",""'LC-2 BOM'!C2:AF1000""),AB$1,FALSE)"),"#N/A")</f>
        <v>#N/A</v>
      </c>
      <c r="AQ392" t="str">
        <f ca="1">IFERROR(__xludf.DUMMYFUNCTION("VLOOKUP($D603,IMPORTRANGE(""1F5N2lheBqU_ssv2fEg7XSiyl0_Jtf24RQubw3IWp7fc"",""'LC-2 BOM'!C2:AF1000""),AB$1,FALSE)"),"#N/A")</f>
        <v>#N/A</v>
      </c>
      <c r="AR392" t="str">
        <f ca="1">IFERROR(__xludf.DUMMYFUNCTION("VLOOKUP($D603,IMPORTRANGE(""1F5N2lheBqU_ssv2fEg7XSiyl0_Jtf24RQubw3IWp7fc"",""'LC-2 BOM'!C2:AF1000""),AB$1,FALSE)"),"#N/A")</f>
        <v>#N/A</v>
      </c>
      <c r="AS392" t="str">
        <f ca="1">IFERROR(__xludf.DUMMYFUNCTION("VLOOKUP($D603,IMPORTRANGE(""1F5N2lheBqU_ssv2fEg7XSiyl0_Jtf24RQubw3IWp7fc"",""'LC-2 BOM'!C2:AF1000""),AB$1,FALSE)"),"#N/A")</f>
        <v>#N/A</v>
      </c>
      <c r="AT392" t="str">
        <f ca="1">IFERROR(__xludf.DUMMYFUNCTION("VLOOKUP($D603,IMPORTRANGE(""1F5N2lheBqU_ssv2fEg7XSiyl0_Jtf24RQubw3IWp7fc"",""'LC-2 BOM'!C2:AF1000""),AB$1,FALSE)"),"#N/A")</f>
        <v>#N/A</v>
      </c>
      <c r="AU392" t="str">
        <f ca="1">IFERROR(__xludf.DUMMYFUNCTION("VLOOKUP($D603,IMPORTRANGE(""1F5N2lheBqU_ssv2fEg7XSiyl0_Jtf24RQubw3IWp7fc"",""'LC-2 BOM'!C2:AF1000""),AB$1,FALSE)"),"#N/A")</f>
        <v>#N/A</v>
      </c>
      <c r="AV392" t="str">
        <f ca="1">IFERROR(__xludf.DUMMYFUNCTION("VLOOKUP($D603,IMPORTRANGE(""1F5N2lheBqU_ssv2fEg7XSiyl0_Jtf24RQubw3IWp7fc"",""'LC-2 BOM'!C2:AF1000""),AB$1,FALSE)"),"#N/A")</f>
        <v>#N/A</v>
      </c>
      <c r="AW392" t="str">
        <f ca="1">IFERROR(__xludf.DUMMYFUNCTION("VLOOKUP($D603,IMPORTRANGE(""1F5N2lheBqU_ssv2fEg7XSiyl0_Jtf24RQubw3IWp7fc"",""'LC-2 BOM'!C2:AF1000""),AB$1,FALSE)"),"#N/A")</f>
        <v>#N/A</v>
      </c>
      <c r="AX392" t="str">
        <f ca="1">IFERROR(__xludf.DUMMYFUNCTION("VLOOKUP($D603,IMPORTRANGE(""1F5N2lheBqU_ssv2fEg7XSiyl0_Jtf24RQubw3IWp7fc"",""'LC-2 BOM'!C2:AF1000""),AB$1,FALSE)"),"#N/A")</f>
        <v>#N/A</v>
      </c>
      <c r="AY392" t="str">
        <f ca="1">IFERROR(__xludf.DUMMYFUNCTION("VLOOKUP($D603,IMPORTRANGE(""1F5N2lheBqU_ssv2fEg7XSiyl0_Jtf24RQubw3IWp7fc"",""'LC-2 BOM'!C2:AF1000""),AB$1,FALSE)"),"#N/A")</f>
        <v>#N/A</v>
      </c>
      <c r="AZ392" t="str">
        <f ca="1">IFERROR(__xludf.DUMMYFUNCTION("VLOOKUP($D603,IMPORTRANGE(""1F5N2lheBqU_ssv2fEg7XSiyl0_Jtf24RQubw3IWp7fc"",""'LC-2 BOM'!C2:AF1000""),AB$1,FALSE)"),"#N/A")</f>
        <v>#N/A</v>
      </c>
      <c r="BA392" t="str">
        <f ca="1">IFERROR(__xludf.DUMMYFUNCTION("VLOOKUP($D603,IMPORTRANGE(""1F5N2lheBqU_ssv2fEg7XSiyl0_Jtf24RQubw3IWp7fc"",""'LC-2 BOM'!C2:AF1000""),AB$1,FALSE)"),"#N/A")</f>
        <v>#N/A</v>
      </c>
    </row>
    <row r="393" spans="1:53" ht="13" x14ac:dyDescent="0.15">
      <c r="A393" t="str">
        <f t="shared" si="36"/>
        <v>HVAC-S1-HTR-ST-471</v>
      </c>
      <c r="B393">
        <v>471</v>
      </c>
      <c r="C393" t="s">
        <v>930</v>
      </c>
      <c r="D393" t="s">
        <v>931</v>
      </c>
      <c r="E393" t="s">
        <v>395</v>
      </c>
      <c r="F393" t="s">
        <v>516</v>
      </c>
      <c r="G393" t="s">
        <v>843</v>
      </c>
      <c r="H393" t="s">
        <v>66</v>
      </c>
      <c r="I393" t="str">
        <f t="shared" si="32"/>
        <v>N5</v>
      </c>
      <c r="J393" t="str">
        <f>VLOOKUP(I393,'[1]REF - Interface Cards'!$F$2:$G$11,2,FALSE)</f>
        <v>CB6</v>
      </c>
      <c r="K393">
        <f t="shared" si="33"/>
        <v>1</v>
      </c>
      <c r="L393" t="s">
        <v>532</v>
      </c>
      <c r="M393">
        <v>26</v>
      </c>
      <c r="N393">
        <v>22</v>
      </c>
      <c r="O393" t="s">
        <v>298</v>
      </c>
      <c r="P393" t="s">
        <v>298</v>
      </c>
      <c r="Q393" t="s">
        <v>844</v>
      </c>
      <c r="R393" t="s">
        <v>891</v>
      </c>
      <c r="S393" t="s">
        <v>60</v>
      </c>
      <c r="V393" t="b">
        <v>0</v>
      </c>
      <c r="W393" t="str">
        <f t="shared" si="34"/>
        <v>DO5:22</v>
      </c>
      <c r="X393" t="str">
        <f ca="1">IFERROR(__xludf.DUMMYFUNCTION("VLOOKUP($D475,IMPORTRANGE(""1F5N2lheBqU_ssv2fEg7XSiyl0_Jtf24RQubw3IWp7fc"",""'LC-2 BOM'!C2:AF1000""),X$1,FALSE)"),"04C706")</f>
        <v>04C706</v>
      </c>
      <c r="Y393" t="str">
        <f ca="1">IFERROR(__xludf.DUMMYFUNCTION("VLOOKUP($D604,IMPORTRANGE(""1F5N2lheBqU_ssv2fEg7XSiyl0_Jtf24RQubw3IWp7fc"",""'LC-2 BOM'!C2:AF900""),Y$1,FALSE)"),"#N/A")</f>
        <v>#N/A</v>
      </c>
      <c r="Z393" t="str">
        <f ca="1">IFERROR(__xludf.DUMMYFUNCTION("VLOOKUP($D604,IMPORTRANGE(""1F5N2lheBqU_ssv2fEg7XSiyl0_Jtf24RQubw3IWp7fc"",""'LC-2 BOM'!C2:AF900""),Y$1,FALSE)"),"#N/A")</f>
        <v>#N/A</v>
      </c>
      <c r="AA393" t="str">
        <f ca="1">IFERROR(__xludf.DUMMYFUNCTION("VLOOKUP($D604,IMPORTRANGE(""1F5N2lheBqU_ssv2fEg7XSiyl0_Jtf24RQubw3IWp7fc"",""'LC-2 BOM'!C2:AF900""),Y$1,FALSE)"),"#N/A")</f>
        <v>#N/A</v>
      </c>
      <c r="AB393" t="str">
        <f ca="1">IFERROR(__xludf.DUMMYFUNCTION("VLOOKUP($D604,IMPORTRANGE(""1F5N2lheBqU_ssv2fEg7XSiyl0_Jtf24RQubw3IWp7fc"",""'LC-2 BOM'!C2:AF1000""),AB$1,FALSE)"),"#N/A")</f>
        <v>#N/A</v>
      </c>
      <c r="AC393" t="str">
        <f ca="1">IFERROR(__xludf.DUMMYFUNCTION("VLOOKUP($D604,IMPORTRANGE(""1F5N2lheBqU_ssv2fEg7XSiyl0_Jtf24RQubw3IWp7fc"",""'LC-2 BOM'!C2:AF1000""),AB$1,FALSE)"),"#N/A")</f>
        <v>#N/A</v>
      </c>
      <c r="AD393" t="str">
        <f ca="1">IFERROR(__xludf.DUMMYFUNCTION("VLOOKUP($D604,IMPORTRANGE(""1F5N2lheBqU_ssv2fEg7XSiyl0_Jtf24RQubw3IWp7fc"",""'LC-2 BOM'!C2:AF1000""),AB$1,FALSE)"),"#N/A")</f>
        <v>#N/A</v>
      </c>
      <c r="AE393" t="str">
        <f ca="1">IFERROR(__xludf.DUMMYFUNCTION("VLOOKUP($D604,IMPORTRANGE(""1F5N2lheBqU_ssv2fEg7XSiyl0_Jtf24RQubw3IWp7fc"",""'LC-2 BOM'!C2:AF1000""),AB$1,FALSE)"),"#N/A")</f>
        <v>#N/A</v>
      </c>
      <c r="AF393" t="str">
        <f ca="1">IFERROR(__xludf.DUMMYFUNCTION("VLOOKUP($D604,IMPORTRANGE(""1F5N2lheBqU_ssv2fEg7XSiyl0_Jtf24RQubw3IWp7fc"",""'LC-2 BOM'!C2:AF1000""),AB$1,FALSE)"),"#N/A")</f>
        <v>#N/A</v>
      </c>
      <c r="AG393" t="str">
        <f ca="1">IFERROR(__xludf.DUMMYFUNCTION("VLOOKUP($D604,IMPORTRANGE(""1F5N2lheBqU_ssv2fEg7XSiyl0_Jtf24RQubw3IWp7fc"",""'LC-2 BOM'!C2:AF1000""),AB$1,FALSE)"),"#N/A")</f>
        <v>#N/A</v>
      </c>
      <c r="AH393" t="str">
        <f ca="1">IFERROR(__xludf.DUMMYFUNCTION("VLOOKUP($D604,IMPORTRANGE(""1F5N2lheBqU_ssv2fEg7XSiyl0_Jtf24RQubw3IWp7fc"",""'LC-2 BOM'!C2:AF1000""),AB$1,FALSE)"),"#N/A")</f>
        <v>#N/A</v>
      </c>
      <c r="AI393" t="str">
        <f ca="1">IFERROR(__xludf.DUMMYFUNCTION("VLOOKUP($D604,IMPORTRANGE(""1F5N2lheBqU_ssv2fEg7XSiyl0_Jtf24RQubw3IWp7fc"",""'LC-2 BOM'!C2:AF1000""),AB$1,FALSE)"),"#N/A")</f>
        <v>#N/A</v>
      </c>
      <c r="AJ393" t="str">
        <f ca="1">IFERROR(__xludf.DUMMYFUNCTION("VLOOKUP($D604,IMPORTRANGE(""1F5N2lheBqU_ssv2fEg7XSiyl0_Jtf24RQubw3IWp7fc"",""'LC-2 BOM'!C2:AF1000""),AB$1,FALSE)"),"#N/A")</f>
        <v>#N/A</v>
      </c>
      <c r="AK393" t="str">
        <f ca="1">IFERROR(__xludf.DUMMYFUNCTION("VLOOKUP($D604,IMPORTRANGE(""1F5N2lheBqU_ssv2fEg7XSiyl0_Jtf24RQubw3IWp7fc"",""'LC-2 BOM'!C2:AF1000""),AB$1,FALSE)"),"#N/A")</f>
        <v>#N/A</v>
      </c>
      <c r="AL393" t="str">
        <f ca="1">IFERROR(__xludf.DUMMYFUNCTION("VLOOKUP($D604,IMPORTRANGE(""1F5N2lheBqU_ssv2fEg7XSiyl0_Jtf24RQubw3IWp7fc"",""'LC-2 BOM'!C2:AF1000""),AB$1,FALSE)"),"#N/A")</f>
        <v>#N/A</v>
      </c>
      <c r="AM393" t="str">
        <f ca="1">IFERROR(__xludf.DUMMYFUNCTION("VLOOKUP($D604,IMPORTRANGE(""1F5N2lheBqU_ssv2fEg7XSiyl0_Jtf24RQubw3IWp7fc"",""'LC-2 BOM'!C2:AF1000""),AB$1,FALSE)"),"#N/A")</f>
        <v>#N/A</v>
      </c>
      <c r="AN393" t="str">
        <f ca="1">IFERROR(__xludf.DUMMYFUNCTION("VLOOKUP($D604,IMPORTRANGE(""1F5N2lheBqU_ssv2fEg7XSiyl0_Jtf24RQubw3IWp7fc"",""'LC-2 BOM'!C2:AF1000""),AB$1,FALSE)"),"#N/A")</f>
        <v>#N/A</v>
      </c>
      <c r="AO393" t="str">
        <f ca="1">IFERROR(__xludf.DUMMYFUNCTION("VLOOKUP($D604,IMPORTRANGE(""1F5N2lheBqU_ssv2fEg7XSiyl0_Jtf24RQubw3IWp7fc"",""'LC-2 BOM'!C2:AF1000""),AB$1,FALSE)"),"#N/A")</f>
        <v>#N/A</v>
      </c>
      <c r="AP393" t="str">
        <f ca="1">IFERROR(__xludf.DUMMYFUNCTION("VLOOKUP($D604,IMPORTRANGE(""1F5N2lheBqU_ssv2fEg7XSiyl0_Jtf24RQubw3IWp7fc"",""'LC-2 BOM'!C2:AF1000""),AB$1,FALSE)"),"#N/A")</f>
        <v>#N/A</v>
      </c>
      <c r="AQ393" t="str">
        <f ca="1">IFERROR(__xludf.DUMMYFUNCTION("VLOOKUP($D604,IMPORTRANGE(""1F5N2lheBqU_ssv2fEg7XSiyl0_Jtf24RQubw3IWp7fc"",""'LC-2 BOM'!C2:AF1000""),AB$1,FALSE)"),"#N/A")</f>
        <v>#N/A</v>
      </c>
      <c r="AR393" t="str">
        <f ca="1">IFERROR(__xludf.DUMMYFUNCTION("VLOOKUP($D604,IMPORTRANGE(""1F5N2lheBqU_ssv2fEg7XSiyl0_Jtf24RQubw3IWp7fc"",""'LC-2 BOM'!C2:AF1000""),AB$1,FALSE)"),"#N/A")</f>
        <v>#N/A</v>
      </c>
      <c r="AS393" t="str">
        <f ca="1">IFERROR(__xludf.DUMMYFUNCTION("VLOOKUP($D604,IMPORTRANGE(""1F5N2lheBqU_ssv2fEg7XSiyl0_Jtf24RQubw3IWp7fc"",""'LC-2 BOM'!C2:AF1000""),AB$1,FALSE)"),"#N/A")</f>
        <v>#N/A</v>
      </c>
      <c r="AT393" t="str">
        <f ca="1">IFERROR(__xludf.DUMMYFUNCTION("VLOOKUP($D604,IMPORTRANGE(""1F5N2lheBqU_ssv2fEg7XSiyl0_Jtf24RQubw3IWp7fc"",""'LC-2 BOM'!C2:AF1000""),AB$1,FALSE)"),"#N/A")</f>
        <v>#N/A</v>
      </c>
      <c r="AU393" t="str">
        <f ca="1">IFERROR(__xludf.DUMMYFUNCTION("VLOOKUP($D604,IMPORTRANGE(""1F5N2lheBqU_ssv2fEg7XSiyl0_Jtf24RQubw3IWp7fc"",""'LC-2 BOM'!C2:AF1000""),AB$1,FALSE)"),"#N/A")</f>
        <v>#N/A</v>
      </c>
      <c r="AV393" t="str">
        <f ca="1">IFERROR(__xludf.DUMMYFUNCTION("VLOOKUP($D604,IMPORTRANGE(""1F5N2lheBqU_ssv2fEg7XSiyl0_Jtf24RQubw3IWp7fc"",""'LC-2 BOM'!C2:AF1000""),AB$1,FALSE)"),"#N/A")</f>
        <v>#N/A</v>
      </c>
      <c r="AW393" t="str">
        <f ca="1">IFERROR(__xludf.DUMMYFUNCTION("VLOOKUP($D604,IMPORTRANGE(""1F5N2lheBqU_ssv2fEg7XSiyl0_Jtf24RQubw3IWp7fc"",""'LC-2 BOM'!C2:AF1000""),AB$1,FALSE)"),"#N/A")</f>
        <v>#N/A</v>
      </c>
      <c r="AX393" t="str">
        <f ca="1">IFERROR(__xludf.DUMMYFUNCTION("VLOOKUP($D604,IMPORTRANGE(""1F5N2lheBqU_ssv2fEg7XSiyl0_Jtf24RQubw3IWp7fc"",""'LC-2 BOM'!C2:AF1000""),AB$1,FALSE)"),"#N/A")</f>
        <v>#N/A</v>
      </c>
      <c r="AY393" t="str">
        <f ca="1">IFERROR(__xludf.DUMMYFUNCTION("VLOOKUP($D604,IMPORTRANGE(""1F5N2lheBqU_ssv2fEg7XSiyl0_Jtf24RQubw3IWp7fc"",""'LC-2 BOM'!C2:AF1000""),AB$1,FALSE)"),"#N/A")</f>
        <v>#N/A</v>
      </c>
      <c r="AZ393" t="str">
        <f ca="1">IFERROR(__xludf.DUMMYFUNCTION("VLOOKUP($D604,IMPORTRANGE(""1F5N2lheBqU_ssv2fEg7XSiyl0_Jtf24RQubw3IWp7fc"",""'LC-2 BOM'!C2:AF1000""),AB$1,FALSE)"),"#N/A")</f>
        <v>#N/A</v>
      </c>
      <c r="BA393" t="str">
        <f ca="1">IFERROR(__xludf.DUMMYFUNCTION("VLOOKUP($D604,IMPORTRANGE(""1F5N2lheBqU_ssv2fEg7XSiyl0_Jtf24RQubw3IWp7fc"",""'LC-2 BOM'!C2:AF1000""),AB$1,FALSE)"),"#N/A")</f>
        <v>#N/A</v>
      </c>
    </row>
    <row r="394" spans="1:53" ht="13" x14ac:dyDescent="0.15">
      <c r="A394" t="str">
        <f t="shared" si="36"/>
        <v>HVAC-S1-HTR-ST-472</v>
      </c>
      <c r="B394">
        <v>472</v>
      </c>
      <c r="C394" t="s">
        <v>898</v>
      </c>
      <c r="D394" t="s">
        <v>932</v>
      </c>
      <c r="E394" t="s">
        <v>395</v>
      </c>
      <c r="F394" t="s">
        <v>516</v>
      </c>
      <c r="G394" t="s">
        <v>843</v>
      </c>
      <c r="H394" t="s">
        <v>116</v>
      </c>
      <c r="I394" t="str">
        <f t="shared" si="32"/>
        <v>N5</v>
      </c>
      <c r="J394" t="str">
        <f>VLOOKUP(I394,'[1]REF - Interface Cards'!$F$2:$G$11,2,FALSE)</f>
        <v>CB6</v>
      </c>
      <c r="K394">
        <f t="shared" si="33"/>
        <v>5</v>
      </c>
      <c r="L394" t="s">
        <v>785</v>
      </c>
      <c r="M394">
        <v>6</v>
      </c>
      <c r="N394" t="s">
        <v>77</v>
      </c>
      <c r="O394" t="s">
        <v>298</v>
      </c>
      <c r="P394" t="s">
        <v>298</v>
      </c>
      <c r="R394" t="s">
        <v>891</v>
      </c>
      <c r="V394" t="b">
        <v>0</v>
      </c>
      <c r="W394" t="str">
        <f t="shared" si="34"/>
        <v>AO4:03</v>
      </c>
      <c r="X394" t="str">
        <f ca="1">IFERROR(__xludf.DUMMYFUNCTION("VLOOKUP($D475,IMPORTRANGE(""1F5N2lheBqU_ssv2fEg7XSiyl0_Jtf24RQubw3IWp7fc"",""'LC-2 BOM'!C2:AF1000""),X$1,FALSE)"),"04C706")</f>
        <v>04C706</v>
      </c>
      <c r="Y394" t="str">
        <f ca="1">IFERROR(__xludf.DUMMYFUNCTION("VLOOKUP($D654,IMPORTRANGE(""1F5N2lheBqU_ssv2fEg7XSiyl0_Jtf24RQubw3IWp7fc"",""'LC-2 BOM'!C2:AF900""),Y$1,FALSE)"),"#N/A")</f>
        <v>#N/A</v>
      </c>
      <c r="Z394" t="str">
        <f ca="1">IFERROR(__xludf.DUMMYFUNCTION("VLOOKUP($D654,IMPORTRANGE(""1F5N2lheBqU_ssv2fEg7XSiyl0_Jtf24RQubw3IWp7fc"",""'LC-2 BOM'!C2:AF900""),Y$1,FALSE)"),"#N/A")</f>
        <v>#N/A</v>
      </c>
      <c r="AA394" t="str">
        <f ca="1">IFERROR(__xludf.DUMMYFUNCTION("VLOOKUP($D654,IMPORTRANGE(""1F5N2lheBqU_ssv2fEg7XSiyl0_Jtf24RQubw3IWp7fc"",""'LC-2 BOM'!C2:AF900""),Y$1,FALSE)"),"#N/A")</f>
        <v>#N/A</v>
      </c>
      <c r="AB394" t="str">
        <f ca="1">IFERROR(__xludf.DUMMYFUNCTION("VLOOKUP($D654,IMPORTRANGE(""1F5N2lheBqU_ssv2fEg7XSiyl0_Jtf24RQubw3IWp7fc"",""'LC-2 BOM'!C2:AF1000""),AB$1,FALSE)"),"#N/A")</f>
        <v>#N/A</v>
      </c>
      <c r="AC394" t="str">
        <f ca="1">IFERROR(__xludf.DUMMYFUNCTION("VLOOKUP($D654,IMPORTRANGE(""1F5N2lheBqU_ssv2fEg7XSiyl0_Jtf24RQubw3IWp7fc"",""'LC-2 BOM'!C2:AF1000""),AB$1,FALSE)"),"#N/A")</f>
        <v>#N/A</v>
      </c>
      <c r="AD394" t="str">
        <f ca="1">IFERROR(__xludf.DUMMYFUNCTION("VLOOKUP($D654,IMPORTRANGE(""1F5N2lheBqU_ssv2fEg7XSiyl0_Jtf24RQubw3IWp7fc"",""'LC-2 BOM'!C2:AF1000""),AB$1,FALSE)"),"#N/A")</f>
        <v>#N/A</v>
      </c>
      <c r="AE394" t="str">
        <f ca="1">IFERROR(__xludf.DUMMYFUNCTION("VLOOKUP($D654,IMPORTRANGE(""1F5N2lheBqU_ssv2fEg7XSiyl0_Jtf24RQubw3IWp7fc"",""'LC-2 BOM'!C2:AF1000""),AB$1,FALSE)"),"#N/A")</f>
        <v>#N/A</v>
      </c>
      <c r="AF394" t="str">
        <f ca="1">IFERROR(__xludf.DUMMYFUNCTION("VLOOKUP($D654,IMPORTRANGE(""1F5N2lheBqU_ssv2fEg7XSiyl0_Jtf24RQubw3IWp7fc"",""'LC-2 BOM'!C2:AF1000""),AB$1,FALSE)"),"#N/A")</f>
        <v>#N/A</v>
      </c>
      <c r="AG394" t="str">
        <f ca="1">IFERROR(__xludf.DUMMYFUNCTION("VLOOKUP($D654,IMPORTRANGE(""1F5N2lheBqU_ssv2fEg7XSiyl0_Jtf24RQubw3IWp7fc"",""'LC-2 BOM'!C2:AF1000""),AB$1,FALSE)"),"#N/A")</f>
        <v>#N/A</v>
      </c>
      <c r="AH394" t="str">
        <f ca="1">IFERROR(__xludf.DUMMYFUNCTION("VLOOKUP($D654,IMPORTRANGE(""1F5N2lheBqU_ssv2fEg7XSiyl0_Jtf24RQubw3IWp7fc"",""'LC-2 BOM'!C2:AF1000""),AB$1,FALSE)"),"#N/A")</f>
        <v>#N/A</v>
      </c>
      <c r="AI394" t="str">
        <f ca="1">IFERROR(__xludf.DUMMYFUNCTION("VLOOKUP($D654,IMPORTRANGE(""1F5N2lheBqU_ssv2fEg7XSiyl0_Jtf24RQubw3IWp7fc"",""'LC-2 BOM'!C2:AF1000""),AB$1,FALSE)"),"#N/A")</f>
        <v>#N/A</v>
      </c>
      <c r="AJ394" t="str">
        <f ca="1">IFERROR(__xludf.DUMMYFUNCTION("VLOOKUP($D654,IMPORTRANGE(""1F5N2lheBqU_ssv2fEg7XSiyl0_Jtf24RQubw3IWp7fc"",""'LC-2 BOM'!C2:AF1000""),AB$1,FALSE)"),"#N/A")</f>
        <v>#N/A</v>
      </c>
      <c r="AK394" t="str">
        <f ca="1">IFERROR(__xludf.DUMMYFUNCTION("VLOOKUP($D654,IMPORTRANGE(""1F5N2lheBqU_ssv2fEg7XSiyl0_Jtf24RQubw3IWp7fc"",""'LC-2 BOM'!C2:AF1000""),AB$1,FALSE)"),"#N/A")</f>
        <v>#N/A</v>
      </c>
      <c r="AL394" t="str">
        <f ca="1">IFERROR(__xludf.DUMMYFUNCTION("VLOOKUP($D654,IMPORTRANGE(""1F5N2lheBqU_ssv2fEg7XSiyl0_Jtf24RQubw3IWp7fc"",""'LC-2 BOM'!C2:AF1000""),AB$1,FALSE)"),"#N/A")</f>
        <v>#N/A</v>
      </c>
      <c r="AM394" t="str">
        <f ca="1">IFERROR(__xludf.DUMMYFUNCTION("VLOOKUP($D654,IMPORTRANGE(""1F5N2lheBqU_ssv2fEg7XSiyl0_Jtf24RQubw3IWp7fc"",""'LC-2 BOM'!C2:AF1000""),AB$1,FALSE)"),"#N/A")</f>
        <v>#N/A</v>
      </c>
      <c r="AN394" t="str">
        <f ca="1">IFERROR(__xludf.DUMMYFUNCTION("VLOOKUP($D654,IMPORTRANGE(""1F5N2lheBqU_ssv2fEg7XSiyl0_Jtf24RQubw3IWp7fc"",""'LC-2 BOM'!C2:AF1000""),AB$1,FALSE)"),"#N/A")</f>
        <v>#N/A</v>
      </c>
      <c r="AO394" t="str">
        <f ca="1">IFERROR(__xludf.DUMMYFUNCTION("VLOOKUP($D654,IMPORTRANGE(""1F5N2lheBqU_ssv2fEg7XSiyl0_Jtf24RQubw3IWp7fc"",""'LC-2 BOM'!C2:AF1000""),AB$1,FALSE)"),"#N/A")</f>
        <v>#N/A</v>
      </c>
      <c r="AP394" t="str">
        <f ca="1">IFERROR(__xludf.DUMMYFUNCTION("VLOOKUP($D654,IMPORTRANGE(""1F5N2lheBqU_ssv2fEg7XSiyl0_Jtf24RQubw3IWp7fc"",""'LC-2 BOM'!C2:AF1000""),AB$1,FALSE)"),"#N/A")</f>
        <v>#N/A</v>
      </c>
      <c r="AQ394" t="str">
        <f ca="1">IFERROR(__xludf.DUMMYFUNCTION("VLOOKUP($D654,IMPORTRANGE(""1F5N2lheBqU_ssv2fEg7XSiyl0_Jtf24RQubw3IWp7fc"",""'LC-2 BOM'!C2:AF1000""),AB$1,FALSE)"),"#N/A")</f>
        <v>#N/A</v>
      </c>
      <c r="AR394" t="str">
        <f ca="1">IFERROR(__xludf.DUMMYFUNCTION("VLOOKUP($D654,IMPORTRANGE(""1F5N2lheBqU_ssv2fEg7XSiyl0_Jtf24RQubw3IWp7fc"",""'LC-2 BOM'!C2:AF1000""),AB$1,FALSE)"),"#N/A")</f>
        <v>#N/A</v>
      </c>
      <c r="AS394" t="str">
        <f ca="1">IFERROR(__xludf.DUMMYFUNCTION("VLOOKUP($D654,IMPORTRANGE(""1F5N2lheBqU_ssv2fEg7XSiyl0_Jtf24RQubw3IWp7fc"",""'LC-2 BOM'!C2:AF1000""),AB$1,FALSE)"),"#N/A")</f>
        <v>#N/A</v>
      </c>
      <c r="AT394" t="str">
        <f ca="1">IFERROR(__xludf.DUMMYFUNCTION("VLOOKUP($D654,IMPORTRANGE(""1F5N2lheBqU_ssv2fEg7XSiyl0_Jtf24RQubw3IWp7fc"",""'LC-2 BOM'!C2:AF1000""),AB$1,FALSE)"),"#N/A")</f>
        <v>#N/A</v>
      </c>
      <c r="AU394" t="str">
        <f ca="1">IFERROR(__xludf.DUMMYFUNCTION("VLOOKUP($D654,IMPORTRANGE(""1F5N2lheBqU_ssv2fEg7XSiyl0_Jtf24RQubw3IWp7fc"",""'LC-2 BOM'!C2:AF1000""),AB$1,FALSE)"),"#N/A")</f>
        <v>#N/A</v>
      </c>
      <c r="AV394" t="str">
        <f ca="1">IFERROR(__xludf.DUMMYFUNCTION("VLOOKUP($D654,IMPORTRANGE(""1F5N2lheBqU_ssv2fEg7XSiyl0_Jtf24RQubw3IWp7fc"",""'LC-2 BOM'!C2:AF1000""),AB$1,FALSE)"),"#N/A")</f>
        <v>#N/A</v>
      </c>
      <c r="AW394" t="str">
        <f ca="1">IFERROR(__xludf.DUMMYFUNCTION("VLOOKUP($D654,IMPORTRANGE(""1F5N2lheBqU_ssv2fEg7XSiyl0_Jtf24RQubw3IWp7fc"",""'LC-2 BOM'!C2:AF1000""),AB$1,FALSE)"),"#N/A")</f>
        <v>#N/A</v>
      </c>
      <c r="AX394" t="str">
        <f ca="1">IFERROR(__xludf.DUMMYFUNCTION("VLOOKUP($D654,IMPORTRANGE(""1F5N2lheBqU_ssv2fEg7XSiyl0_Jtf24RQubw3IWp7fc"",""'LC-2 BOM'!C2:AF1000""),AB$1,FALSE)"),"#N/A")</f>
        <v>#N/A</v>
      </c>
      <c r="AY394" t="str">
        <f ca="1">IFERROR(__xludf.DUMMYFUNCTION("VLOOKUP($D654,IMPORTRANGE(""1F5N2lheBqU_ssv2fEg7XSiyl0_Jtf24RQubw3IWp7fc"",""'LC-2 BOM'!C2:AF1000""),AB$1,FALSE)"),"#N/A")</f>
        <v>#N/A</v>
      </c>
      <c r="AZ394" t="str">
        <f ca="1">IFERROR(__xludf.DUMMYFUNCTION("VLOOKUP($D654,IMPORTRANGE(""1F5N2lheBqU_ssv2fEg7XSiyl0_Jtf24RQubw3IWp7fc"",""'LC-2 BOM'!C2:AF1000""),AB$1,FALSE)"),"#N/A")</f>
        <v>#N/A</v>
      </c>
      <c r="BA394" t="str">
        <f ca="1">IFERROR(__xludf.DUMMYFUNCTION("VLOOKUP($D654,IMPORTRANGE(""1F5N2lheBqU_ssv2fEg7XSiyl0_Jtf24RQubw3IWp7fc"",""'LC-2 BOM'!C2:AF1000""),AB$1,FALSE)"),"#N/A")</f>
        <v>#N/A</v>
      </c>
    </row>
    <row r="395" spans="1:53" ht="13" x14ac:dyDescent="0.15">
      <c r="A395" t="str">
        <f t="shared" si="36"/>
        <v>HVAC-S1-HTR-ST-473</v>
      </c>
      <c r="B395">
        <v>473</v>
      </c>
      <c r="C395" t="s">
        <v>900</v>
      </c>
      <c r="D395" t="s">
        <v>933</v>
      </c>
      <c r="E395" t="s">
        <v>395</v>
      </c>
      <c r="F395" t="s">
        <v>516</v>
      </c>
      <c r="G395" t="s">
        <v>843</v>
      </c>
      <c r="H395" t="s">
        <v>116</v>
      </c>
      <c r="I395" t="str">
        <f t="shared" si="32"/>
        <v>N5</v>
      </c>
      <c r="J395" t="str">
        <f>VLOOKUP(I395,'[1]REF - Interface Cards'!$F$2:$G$11,2,FALSE)</f>
        <v>CB6</v>
      </c>
      <c r="K395">
        <f t="shared" si="33"/>
        <v>6</v>
      </c>
      <c r="L395" t="s">
        <v>902</v>
      </c>
      <c r="M395">
        <v>0</v>
      </c>
      <c r="N395" t="s">
        <v>55</v>
      </c>
      <c r="O395" t="s">
        <v>298</v>
      </c>
      <c r="R395" t="s">
        <v>891</v>
      </c>
      <c r="V395" t="b">
        <v>0</v>
      </c>
      <c r="W395" t="str">
        <f t="shared" si="34"/>
        <v>AO8:00</v>
      </c>
      <c r="X395" t="str">
        <f ca="1">IFERROR(__xludf.DUMMYFUNCTION("VLOOKUP($D475,IMPORTRANGE(""1F5N2lheBqU_ssv2fEg7XSiyl0_Jtf24RQubw3IWp7fc"",""'LC-2 BOM'!C2:AF1000""),X$1,FALSE)"),"04C706")</f>
        <v>04C706</v>
      </c>
      <c r="Y395" t="str">
        <f ca="1">IFERROR(__xludf.DUMMYFUNCTION("VLOOKUP($D658,IMPORTRANGE(""1zGeY54V42y3h6ga3LEauokEcjIAfHuNXKCYKLfLWtMI"",""'LC-2 BOM'!C2:AF900""),Y$1,FALSE)"),"#N/A")</f>
        <v>#N/A</v>
      </c>
      <c r="Z395" t="str">
        <f ca="1">IFERROR(__xludf.DUMMYFUNCTION("VLOOKUP($D658,IMPORTRANGE(""1zGeY54V42y3h6ga3LEauokEcjIAfHuNXKCYKLfLWtMI"",""'LC-2 BOM'!C2:AF900""),Y$1,FALSE)"),"#N/A")</f>
        <v>#N/A</v>
      </c>
      <c r="AA395" t="str">
        <f ca="1">IFERROR(__xludf.DUMMYFUNCTION("VLOOKUP($D658,IMPORTRANGE(""1zGeY54V42y3h6ga3LEauokEcjIAfHuNXKCYKLfLWtMI"",""'LC-2 BOM'!C2:AF900""),Y$1,FALSE)"),"#N/A")</f>
        <v>#N/A</v>
      </c>
      <c r="AB395" t="str">
        <f ca="1">IFERROR(__xludf.DUMMYFUNCTION("VLOOKUP($D658,IMPORTRANGE(""1F5N2lheBqU_ssv2fEg7XSiyl0_Jtf24RQubw3IWp7fc"",""'LC-2 BOM'!C2:AF1000""),AB$1,FALSE)"),"#N/A")</f>
        <v>#N/A</v>
      </c>
      <c r="AC395" t="str">
        <f ca="1">IFERROR(__xludf.DUMMYFUNCTION("VLOOKUP($D658,IMPORTRANGE(""1F5N2lheBqU_ssv2fEg7XSiyl0_Jtf24RQubw3IWp7fc"",""'LC-2 BOM'!C2:AF1000""),AB$1,FALSE)"),"#N/A")</f>
        <v>#N/A</v>
      </c>
      <c r="AD395" t="str">
        <f ca="1">IFERROR(__xludf.DUMMYFUNCTION("VLOOKUP($D658,IMPORTRANGE(""1F5N2lheBqU_ssv2fEg7XSiyl0_Jtf24RQubw3IWp7fc"",""'LC-2 BOM'!C2:AF1000""),AB$1,FALSE)"),"#N/A")</f>
        <v>#N/A</v>
      </c>
      <c r="AE395" t="str">
        <f ca="1">IFERROR(__xludf.DUMMYFUNCTION("VLOOKUP($D658,IMPORTRANGE(""1F5N2lheBqU_ssv2fEg7XSiyl0_Jtf24RQubw3IWp7fc"",""'LC-2 BOM'!C2:AF1000""),AB$1,FALSE)"),"#N/A")</f>
        <v>#N/A</v>
      </c>
      <c r="AF395" t="str">
        <f ca="1">IFERROR(__xludf.DUMMYFUNCTION("VLOOKUP($D658,IMPORTRANGE(""1F5N2lheBqU_ssv2fEg7XSiyl0_Jtf24RQubw3IWp7fc"",""'LC-2 BOM'!C2:AF1000""),AB$1,FALSE)"),"#N/A")</f>
        <v>#N/A</v>
      </c>
      <c r="AG395" t="str">
        <f ca="1">IFERROR(__xludf.DUMMYFUNCTION("VLOOKUP($D658,IMPORTRANGE(""1F5N2lheBqU_ssv2fEg7XSiyl0_Jtf24RQubw3IWp7fc"",""'LC-2 BOM'!C2:AF1000""),AB$1,FALSE)"),"#N/A")</f>
        <v>#N/A</v>
      </c>
      <c r="AH395" t="str">
        <f ca="1">IFERROR(__xludf.DUMMYFUNCTION("VLOOKUP($D658,IMPORTRANGE(""1F5N2lheBqU_ssv2fEg7XSiyl0_Jtf24RQubw3IWp7fc"",""'LC-2 BOM'!C2:AF1000""),AB$1,FALSE)"),"#N/A")</f>
        <v>#N/A</v>
      </c>
      <c r="AI395" t="str">
        <f ca="1">IFERROR(__xludf.DUMMYFUNCTION("VLOOKUP($D658,IMPORTRANGE(""1F5N2lheBqU_ssv2fEg7XSiyl0_Jtf24RQubw3IWp7fc"",""'LC-2 BOM'!C2:AF1000""),AB$1,FALSE)"),"#N/A")</f>
        <v>#N/A</v>
      </c>
      <c r="AJ395" t="str">
        <f ca="1">IFERROR(__xludf.DUMMYFUNCTION("VLOOKUP($D658,IMPORTRANGE(""1F5N2lheBqU_ssv2fEg7XSiyl0_Jtf24RQubw3IWp7fc"",""'LC-2 BOM'!C2:AF1000""),AB$1,FALSE)"),"#N/A")</f>
        <v>#N/A</v>
      </c>
      <c r="AK395" t="str">
        <f ca="1">IFERROR(__xludf.DUMMYFUNCTION("VLOOKUP($D658,IMPORTRANGE(""1F5N2lheBqU_ssv2fEg7XSiyl0_Jtf24RQubw3IWp7fc"",""'LC-2 BOM'!C2:AF1000""),AB$1,FALSE)"),"#N/A")</f>
        <v>#N/A</v>
      </c>
      <c r="AL395" t="str">
        <f ca="1">IFERROR(__xludf.DUMMYFUNCTION("VLOOKUP($D658,IMPORTRANGE(""1F5N2lheBqU_ssv2fEg7XSiyl0_Jtf24RQubw3IWp7fc"",""'LC-2 BOM'!C2:AF1000""),AB$1,FALSE)"),"#N/A")</f>
        <v>#N/A</v>
      </c>
      <c r="AM395" t="str">
        <f ca="1">IFERROR(__xludf.DUMMYFUNCTION("VLOOKUP($D658,IMPORTRANGE(""1F5N2lheBqU_ssv2fEg7XSiyl0_Jtf24RQubw3IWp7fc"",""'LC-2 BOM'!C2:AF1000""),AB$1,FALSE)"),"#N/A")</f>
        <v>#N/A</v>
      </c>
      <c r="AN395" t="str">
        <f ca="1">IFERROR(__xludf.DUMMYFUNCTION("VLOOKUP($D658,IMPORTRANGE(""1F5N2lheBqU_ssv2fEg7XSiyl0_Jtf24RQubw3IWp7fc"",""'LC-2 BOM'!C2:AF1000""),AB$1,FALSE)"),"#N/A")</f>
        <v>#N/A</v>
      </c>
      <c r="AO395" t="str">
        <f ca="1">IFERROR(__xludf.DUMMYFUNCTION("VLOOKUP($D658,IMPORTRANGE(""1F5N2lheBqU_ssv2fEg7XSiyl0_Jtf24RQubw3IWp7fc"",""'LC-2 BOM'!C2:AF1000""),AB$1,FALSE)"),"#N/A")</f>
        <v>#N/A</v>
      </c>
      <c r="AP395" t="str">
        <f ca="1">IFERROR(__xludf.DUMMYFUNCTION("VLOOKUP($D658,IMPORTRANGE(""1F5N2lheBqU_ssv2fEg7XSiyl0_Jtf24RQubw3IWp7fc"",""'LC-2 BOM'!C2:AF1000""),AB$1,FALSE)"),"#N/A")</f>
        <v>#N/A</v>
      </c>
      <c r="AQ395" t="str">
        <f ca="1">IFERROR(__xludf.DUMMYFUNCTION("VLOOKUP($D658,IMPORTRANGE(""1F5N2lheBqU_ssv2fEg7XSiyl0_Jtf24RQubw3IWp7fc"",""'LC-2 BOM'!C2:AF1000""),AB$1,FALSE)"),"#N/A")</f>
        <v>#N/A</v>
      </c>
      <c r="AR395" t="str">
        <f ca="1">IFERROR(__xludf.DUMMYFUNCTION("VLOOKUP($D658,IMPORTRANGE(""1F5N2lheBqU_ssv2fEg7XSiyl0_Jtf24RQubw3IWp7fc"",""'LC-2 BOM'!C2:AF1000""),AB$1,FALSE)"),"#N/A")</f>
        <v>#N/A</v>
      </c>
      <c r="AS395" t="str">
        <f ca="1">IFERROR(__xludf.DUMMYFUNCTION("VLOOKUP($D658,IMPORTRANGE(""1F5N2lheBqU_ssv2fEg7XSiyl0_Jtf24RQubw3IWp7fc"",""'LC-2 BOM'!C2:AF1000""),AB$1,FALSE)"),"#N/A")</f>
        <v>#N/A</v>
      </c>
      <c r="AT395" t="str">
        <f ca="1">IFERROR(__xludf.DUMMYFUNCTION("VLOOKUP($D658,IMPORTRANGE(""1F5N2lheBqU_ssv2fEg7XSiyl0_Jtf24RQubw3IWp7fc"",""'LC-2 BOM'!C2:AF1000""),AB$1,FALSE)"),"#N/A")</f>
        <v>#N/A</v>
      </c>
      <c r="AU395" t="str">
        <f ca="1">IFERROR(__xludf.DUMMYFUNCTION("VLOOKUP($D658,IMPORTRANGE(""1F5N2lheBqU_ssv2fEg7XSiyl0_Jtf24RQubw3IWp7fc"",""'LC-2 BOM'!C2:AF1000""),AB$1,FALSE)"),"#N/A")</f>
        <v>#N/A</v>
      </c>
      <c r="AV395" t="str">
        <f ca="1">IFERROR(__xludf.DUMMYFUNCTION("VLOOKUP($D658,IMPORTRANGE(""1F5N2lheBqU_ssv2fEg7XSiyl0_Jtf24RQubw3IWp7fc"",""'LC-2 BOM'!C2:AF1000""),AB$1,FALSE)"),"#N/A")</f>
        <v>#N/A</v>
      </c>
      <c r="AW395" t="str">
        <f ca="1">IFERROR(__xludf.DUMMYFUNCTION("VLOOKUP($D658,IMPORTRANGE(""1F5N2lheBqU_ssv2fEg7XSiyl0_Jtf24RQubw3IWp7fc"",""'LC-2 BOM'!C2:AF1000""),AB$1,FALSE)"),"#N/A")</f>
        <v>#N/A</v>
      </c>
      <c r="AX395" t="str">
        <f ca="1">IFERROR(__xludf.DUMMYFUNCTION("VLOOKUP($D658,IMPORTRANGE(""1F5N2lheBqU_ssv2fEg7XSiyl0_Jtf24RQubw3IWp7fc"",""'LC-2 BOM'!C2:AF1000""),AB$1,FALSE)"),"#N/A")</f>
        <v>#N/A</v>
      </c>
      <c r="AY395" t="str">
        <f ca="1">IFERROR(__xludf.DUMMYFUNCTION("VLOOKUP($D658,IMPORTRANGE(""1F5N2lheBqU_ssv2fEg7XSiyl0_Jtf24RQubw3IWp7fc"",""'LC-2 BOM'!C2:AF1000""),AB$1,FALSE)"),"#N/A")</f>
        <v>#N/A</v>
      </c>
      <c r="AZ395" t="str">
        <f ca="1">IFERROR(__xludf.DUMMYFUNCTION("VLOOKUP($D658,IMPORTRANGE(""1F5N2lheBqU_ssv2fEg7XSiyl0_Jtf24RQubw3IWp7fc"",""'LC-2 BOM'!C2:AF1000""),AB$1,FALSE)"),"#N/A")</f>
        <v>#N/A</v>
      </c>
      <c r="BA395" t="str">
        <f ca="1">IFERROR(__xludf.DUMMYFUNCTION("VLOOKUP($D658,IMPORTRANGE(""1F5N2lheBqU_ssv2fEg7XSiyl0_Jtf24RQubw3IWp7fc"",""'LC-2 BOM'!C2:AF1000""),AB$1,FALSE)"),"#N/A")</f>
        <v>#N/A</v>
      </c>
    </row>
    <row r="396" spans="1:53" ht="13" x14ac:dyDescent="0.15">
      <c r="A396" t="str">
        <f t="shared" si="36"/>
        <v>HVAC-S1-HTR-ST-474</v>
      </c>
      <c r="B396">
        <v>474</v>
      </c>
      <c r="C396" t="s">
        <v>903</v>
      </c>
      <c r="D396" t="s">
        <v>934</v>
      </c>
      <c r="E396" t="s">
        <v>395</v>
      </c>
      <c r="F396" t="s">
        <v>516</v>
      </c>
      <c r="G396" t="s">
        <v>843</v>
      </c>
      <c r="H396" t="s">
        <v>66</v>
      </c>
      <c r="I396" t="str">
        <f t="shared" si="32"/>
        <v>N5</v>
      </c>
      <c r="J396" t="str">
        <f>VLOOKUP(I396,'[1]REF - Interface Cards'!$F$2:$G$11,2,FALSE)</f>
        <v>CB6</v>
      </c>
      <c r="K396">
        <f t="shared" si="33"/>
        <v>1</v>
      </c>
      <c r="L396" t="s">
        <v>532</v>
      </c>
      <c r="M396">
        <v>16</v>
      </c>
      <c r="N396">
        <v>13</v>
      </c>
      <c r="O396" t="s">
        <v>298</v>
      </c>
      <c r="P396" t="s">
        <v>298</v>
      </c>
      <c r="Q396" t="s">
        <v>844</v>
      </c>
      <c r="R396" t="s">
        <v>891</v>
      </c>
      <c r="S396" t="s">
        <v>60</v>
      </c>
      <c r="V396" t="b">
        <v>0</v>
      </c>
      <c r="W396" t="str">
        <f t="shared" si="34"/>
        <v>DO5:13</v>
      </c>
      <c r="X396" t="str">
        <f ca="1">IFERROR(__xludf.DUMMYFUNCTION("VLOOKUP($D475,IMPORTRANGE(""1F5N2lheBqU_ssv2fEg7XSiyl0_Jtf24RQubw3IWp7fc"",""'LC-2 BOM'!C2:AF1000""),X$1,FALSE)"),"04C706")</f>
        <v>04C706</v>
      </c>
      <c r="Y396" t="str">
        <f ca="1">IFERROR(__xludf.DUMMYFUNCTION("VLOOKUP($D595,IMPORTRANGE(""1zGeY54V42y3h6ga3LEauokEcjIAfHuNXKCYKLfLWtMI"",""'LC-2 BOM'!C2:AF900""),Y$1,FALSE)"),"#N/A")</f>
        <v>#N/A</v>
      </c>
      <c r="Z396" t="str">
        <f ca="1">IFERROR(__xludf.DUMMYFUNCTION("VLOOKUP($D595,IMPORTRANGE(""1zGeY54V42y3h6ga3LEauokEcjIAfHuNXKCYKLfLWtMI"",""'LC-2 BOM'!C2:AF900""),Y$1,FALSE)"),"#N/A")</f>
        <v>#N/A</v>
      </c>
      <c r="AA396" t="str">
        <f ca="1">IFERROR(__xludf.DUMMYFUNCTION("VLOOKUP($D595,IMPORTRANGE(""1zGeY54V42y3h6ga3LEauokEcjIAfHuNXKCYKLfLWtMI"",""'LC-2 BOM'!C2:AF900""),Y$1,FALSE)"),"#N/A")</f>
        <v>#N/A</v>
      </c>
      <c r="AB396" t="str">
        <f ca="1">IFERROR(__xludf.DUMMYFUNCTION("VLOOKUP($D595,IMPORTRANGE(""1F5N2lheBqU_ssv2fEg7XSiyl0_Jtf24RQubw3IWp7fc"",""'LC-2 BOM'!C2:AF1000""),AB$1,FALSE)"),"#N/A")</f>
        <v>#N/A</v>
      </c>
      <c r="AC396" t="str">
        <f ca="1">IFERROR(__xludf.DUMMYFUNCTION("VLOOKUP($D595,IMPORTRANGE(""1F5N2lheBqU_ssv2fEg7XSiyl0_Jtf24RQubw3IWp7fc"",""'LC-2 BOM'!C2:AF1000""),AB$1,FALSE)"),"#N/A")</f>
        <v>#N/A</v>
      </c>
      <c r="AD396" t="str">
        <f ca="1">IFERROR(__xludf.DUMMYFUNCTION("VLOOKUP($D595,IMPORTRANGE(""1F5N2lheBqU_ssv2fEg7XSiyl0_Jtf24RQubw3IWp7fc"",""'LC-2 BOM'!C2:AF1000""),AB$1,FALSE)"),"#N/A")</f>
        <v>#N/A</v>
      </c>
      <c r="AE396" t="str">
        <f ca="1">IFERROR(__xludf.DUMMYFUNCTION("VLOOKUP($D595,IMPORTRANGE(""1F5N2lheBqU_ssv2fEg7XSiyl0_Jtf24RQubw3IWp7fc"",""'LC-2 BOM'!C2:AF1000""),AB$1,FALSE)"),"#N/A")</f>
        <v>#N/A</v>
      </c>
      <c r="AF396" t="str">
        <f ca="1">IFERROR(__xludf.DUMMYFUNCTION("VLOOKUP($D595,IMPORTRANGE(""1F5N2lheBqU_ssv2fEg7XSiyl0_Jtf24RQubw3IWp7fc"",""'LC-2 BOM'!C2:AF1000""),AB$1,FALSE)"),"#N/A")</f>
        <v>#N/A</v>
      </c>
      <c r="AG396" t="str">
        <f ca="1">IFERROR(__xludf.DUMMYFUNCTION("VLOOKUP($D595,IMPORTRANGE(""1F5N2lheBqU_ssv2fEg7XSiyl0_Jtf24RQubw3IWp7fc"",""'LC-2 BOM'!C2:AF1000""),AB$1,FALSE)"),"#N/A")</f>
        <v>#N/A</v>
      </c>
      <c r="AH396" t="str">
        <f ca="1">IFERROR(__xludf.DUMMYFUNCTION("VLOOKUP($D595,IMPORTRANGE(""1F5N2lheBqU_ssv2fEg7XSiyl0_Jtf24RQubw3IWp7fc"",""'LC-2 BOM'!C2:AF1000""),AB$1,FALSE)"),"#N/A")</f>
        <v>#N/A</v>
      </c>
      <c r="AI396" t="str">
        <f ca="1">IFERROR(__xludf.DUMMYFUNCTION("VLOOKUP($D595,IMPORTRANGE(""1F5N2lheBqU_ssv2fEg7XSiyl0_Jtf24RQubw3IWp7fc"",""'LC-2 BOM'!C2:AF1000""),AB$1,FALSE)"),"#N/A")</f>
        <v>#N/A</v>
      </c>
      <c r="AJ396" t="str">
        <f ca="1">IFERROR(__xludf.DUMMYFUNCTION("VLOOKUP($D595,IMPORTRANGE(""1F5N2lheBqU_ssv2fEg7XSiyl0_Jtf24RQubw3IWp7fc"",""'LC-2 BOM'!C2:AF1000""),AB$1,FALSE)"),"#N/A")</f>
        <v>#N/A</v>
      </c>
      <c r="AK396" t="str">
        <f ca="1">IFERROR(__xludf.DUMMYFUNCTION("VLOOKUP($D595,IMPORTRANGE(""1F5N2lheBqU_ssv2fEg7XSiyl0_Jtf24RQubw3IWp7fc"",""'LC-2 BOM'!C2:AF1000""),AB$1,FALSE)"),"#N/A")</f>
        <v>#N/A</v>
      </c>
      <c r="AL396" t="str">
        <f ca="1">IFERROR(__xludf.DUMMYFUNCTION("VLOOKUP($D595,IMPORTRANGE(""1F5N2lheBqU_ssv2fEg7XSiyl0_Jtf24RQubw3IWp7fc"",""'LC-2 BOM'!C2:AF1000""),AB$1,FALSE)"),"#N/A")</f>
        <v>#N/A</v>
      </c>
      <c r="AM396" t="str">
        <f ca="1">IFERROR(__xludf.DUMMYFUNCTION("VLOOKUP($D595,IMPORTRANGE(""1F5N2lheBqU_ssv2fEg7XSiyl0_Jtf24RQubw3IWp7fc"",""'LC-2 BOM'!C2:AF1000""),AB$1,FALSE)"),"#N/A")</f>
        <v>#N/A</v>
      </c>
      <c r="AN396" t="str">
        <f ca="1">IFERROR(__xludf.DUMMYFUNCTION("VLOOKUP($D595,IMPORTRANGE(""1F5N2lheBqU_ssv2fEg7XSiyl0_Jtf24RQubw3IWp7fc"",""'LC-2 BOM'!C2:AF1000""),AB$1,FALSE)"),"#N/A")</f>
        <v>#N/A</v>
      </c>
      <c r="AO396" t="str">
        <f ca="1">IFERROR(__xludf.DUMMYFUNCTION("VLOOKUP($D595,IMPORTRANGE(""1F5N2lheBqU_ssv2fEg7XSiyl0_Jtf24RQubw3IWp7fc"",""'LC-2 BOM'!C2:AF1000""),AB$1,FALSE)"),"#N/A")</f>
        <v>#N/A</v>
      </c>
      <c r="AP396" t="str">
        <f ca="1">IFERROR(__xludf.DUMMYFUNCTION("VLOOKUP($D595,IMPORTRANGE(""1F5N2lheBqU_ssv2fEg7XSiyl0_Jtf24RQubw3IWp7fc"",""'LC-2 BOM'!C2:AF1000""),AB$1,FALSE)"),"#N/A")</f>
        <v>#N/A</v>
      </c>
      <c r="AQ396" t="str">
        <f ca="1">IFERROR(__xludf.DUMMYFUNCTION("VLOOKUP($D595,IMPORTRANGE(""1F5N2lheBqU_ssv2fEg7XSiyl0_Jtf24RQubw3IWp7fc"",""'LC-2 BOM'!C2:AF1000""),AB$1,FALSE)"),"#N/A")</f>
        <v>#N/A</v>
      </c>
      <c r="AR396" t="str">
        <f ca="1">IFERROR(__xludf.DUMMYFUNCTION("VLOOKUP($D595,IMPORTRANGE(""1F5N2lheBqU_ssv2fEg7XSiyl0_Jtf24RQubw3IWp7fc"",""'LC-2 BOM'!C2:AF1000""),AB$1,FALSE)"),"#N/A")</f>
        <v>#N/A</v>
      </c>
      <c r="AS396" t="str">
        <f ca="1">IFERROR(__xludf.DUMMYFUNCTION("VLOOKUP($D595,IMPORTRANGE(""1F5N2lheBqU_ssv2fEg7XSiyl0_Jtf24RQubw3IWp7fc"",""'LC-2 BOM'!C2:AF1000""),AB$1,FALSE)"),"#N/A")</f>
        <v>#N/A</v>
      </c>
      <c r="AT396" t="str">
        <f ca="1">IFERROR(__xludf.DUMMYFUNCTION("VLOOKUP($D595,IMPORTRANGE(""1F5N2lheBqU_ssv2fEg7XSiyl0_Jtf24RQubw3IWp7fc"",""'LC-2 BOM'!C2:AF1000""),AB$1,FALSE)"),"#N/A")</f>
        <v>#N/A</v>
      </c>
      <c r="AU396" t="str">
        <f ca="1">IFERROR(__xludf.DUMMYFUNCTION("VLOOKUP($D595,IMPORTRANGE(""1F5N2lheBqU_ssv2fEg7XSiyl0_Jtf24RQubw3IWp7fc"",""'LC-2 BOM'!C2:AF1000""),AB$1,FALSE)"),"#N/A")</f>
        <v>#N/A</v>
      </c>
      <c r="AV396" t="str">
        <f ca="1">IFERROR(__xludf.DUMMYFUNCTION("VLOOKUP($D595,IMPORTRANGE(""1F5N2lheBqU_ssv2fEg7XSiyl0_Jtf24RQubw3IWp7fc"",""'LC-2 BOM'!C2:AF1000""),AB$1,FALSE)"),"#N/A")</f>
        <v>#N/A</v>
      </c>
      <c r="AW396" t="str">
        <f ca="1">IFERROR(__xludf.DUMMYFUNCTION("VLOOKUP($D595,IMPORTRANGE(""1F5N2lheBqU_ssv2fEg7XSiyl0_Jtf24RQubw3IWp7fc"",""'LC-2 BOM'!C2:AF1000""),AB$1,FALSE)"),"#N/A")</f>
        <v>#N/A</v>
      </c>
      <c r="AX396" t="str">
        <f ca="1">IFERROR(__xludf.DUMMYFUNCTION("VLOOKUP($D595,IMPORTRANGE(""1F5N2lheBqU_ssv2fEg7XSiyl0_Jtf24RQubw3IWp7fc"",""'LC-2 BOM'!C2:AF1000""),AB$1,FALSE)"),"#N/A")</f>
        <v>#N/A</v>
      </c>
      <c r="AY396" t="str">
        <f ca="1">IFERROR(__xludf.DUMMYFUNCTION("VLOOKUP($D595,IMPORTRANGE(""1F5N2lheBqU_ssv2fEg7XSiyl0_Jtf24RQubw3IWp7fc"",""'LC-2 BOM'!C2:AF1000""),AB$1,FALSE)"),"#N/A")</f>
        <v>#N/A</v>
      </c>
      <c r="AZ396" t="str">
        <f ca="1">IFERROR(__xludf.DUMMYFUNCTION("VLOOKUP($D595,IMPORTRANGE(""1F5N2lheBqU_ssv2fEg7XSiyl0_Jtf24RQubw3IWp7fc"",""'LC-2 BOM'!C2:AF1000""),AB$1,FALSE)"),"#N/A")</f>
        <v>#N/A</v>
      </c>
      <c r="BA396" t="str">
        <f ca="1">IFERROR(__xludf.DUMMYFUNCTION("VLOOKUP($D595,IMPORTRANGE(""1F5N2lheBqU_ssv2fEg7XSiyl0_Jtf24RQubw3IWp7fc"",""'LC-2 BOM'!C2:AF1000""),AB$1,FALSE)"),"#N/A")</f>
        <v>#N/A</v>
      </c>
    </row>
    <row r="397" spans="1:53" ht="13" x14ac:dyDescent="0.15">
      <c r="A397" t="str">
        <f t="shared" si="36"/>
        <v>HVAC-S1-HTR-ST-475</v>
      </c>
      <c r="B397">
        <v>475</v>
      </c>
      <c r="C397" t="s">
        <v>905</v>
      </c>
      <c r="D397" t="s">
        <v>935</v>
      </c>
      <c r="E397" t="s">
        <v>395</v>
      </c>
      <c r="F397" t="s">
        <v>516</v>
      </c>
      <c r="G397" t="s">
        <v>843</v>
      </c>
      <c r="H397" t="s">
        <v>66</v>
      </c>
      <c r="I397" t="str">
        <f t="shared" si="32"/>
        <v>N5</v>
      </c>
      <c r="J397" t="str">
        <f>VLOOKUP(I397,'[1]REF - Interface Cards'!$F$2:$G$11,2,FALSE)</f>
        <v>CB6</v>
      </c>
      <c r="K397">
        <f t="shared" si="33"/>
        <v>1</v>
      </c>
      <c r="L397" t="s">
        <v>532</v>
      </c>
      <c r="M397">
        <v>17</v>
      </c>
      <c r="N397">
        <v>14</v>
      </c>
      <c r="O397" t="s">
        <v>211</v>
      </c>
      <c r="P397" t="s">
        <v>298</v>
      </c>
      <c r="Q397" t="s">
        <v>844</v>
      </c>
      <c r="R397" t="s">
        <v>891</v>
      </c>
      <c r="S397" t="s">
        <v>60</v>
      </c>
      <c r="V397" t="b">
        <v>0</v>
      </c>
      <c r="W397" t="str">
        <f t="shared" si="34"/>
        <v>DO5:14</v>
      </c>
      <c r="X397" t="str">
        <f ca="1">IFERROR(__xludf.DUMMYFUNCTION("VLOOKUP($D475,IMPORTRANGE(""1F5N2lheBqU_ssv2fEg7XSiyl0_Jtf24RQubw3IWp7fc"",""'LC-2 BOM'!C2:AF1000""),X$1,FALSE)"),"04C706")</f>
        <v>04C706</v>
      </c>
      <c r="Y397" t="str">
        <f ca="1">IFERROR(__xludf.DUMMYFUNCTION("VLOOKUP($D596,IMPORTRANGE(""1F5N2lheBqU_ssv2fEg7XSiyl0_Jtf24RQubw3IWp7fc"",""'LC-2 BOM'!C2:AF900""),Y$1,FALSE)"),"#N/A")</f>
        <v>#N/A</v>
      </c>
      <c r="Z397" t="str">
        <f ca="1">IFERROR(__xludf.DUMMYFUNCTION("VLOOKUP($D596,IMPORTRANGE(""1F5N2lheBqU_ssv2fEg7XSiyl0_Jtf24RQubw3IWp7fc"",""'LC-2 BOM'!C2:AF900""),Y$1,FALSE)"),"#N/A")</f>
        <v>#N/A</v>
      </c>
      <c r="AA397" t="str">
        <f ca="1">IFERROR(__xludf.DUMMYFUNCTION("VLOOKUP($D596,IMPORTRANGE(""1F5N2lheBqU_ssv2fEg7XSiyl0_Jtf24RQubw3IWp7fc"",""'LC-2 BOM'!C2:AF900""),Y$1,FALSE)"),"#N/A")</f>
        <v>#N/A</v>
      </c>
      <c r="AB397" t="str">
        <f ca="1">IFERROR(__xludf.DUMMYFUNCTION("VLOOKUP($D596,IMPORTRANGE(""1F5N2lheBqU_ssv2fEg7XSiyl0_Jtf24RQubw3IWp7fc"",""'LC-2 BOM'!C2:AF1000""),AB$1,FALSE)"),"#N/A")</f>
        <v>#N/A</v>
      </c>
      <c r="AC397" t="str">
        <f ca="1">IFERROR(__xludf.DUMMYFUNCTION("VLOOKUP($D596,IMPORTRANGE(""1F5N2lheBqU_ssv2fEg7XSiyl0_Jtf24RQubw3IWp7fc"",""'LC-2 BOM'!C2:AF1000""),AB$1,FALSE)"),"#N/A")</f>
        <v>#N/A</v>
      </c>
      <c r="AD397" t="str">
        <f ca="1">IFERROR(__xludf.DUMMYFUNCTION("VLOOKUP($D596,IMPORTRANGE(""1F5N2lheBqU_ssv2fEg7XSiyl0_Jtf24RQubw3IWp7fc"",""'LC-2 BOM'!C2:AF1000""),AB$1,FALSE)"),"#N/A")</f>
        <v>#N/A</v>
      </c>
      <c r="AE397" t="str">
        <f ca="1">IFERROR(__xludf.DUMMYFUNCTION("VLOOKUP($D596,IMPORTRANGE(""1F5N2lheBqU_ssv2fEg7XSiyl0_Jtf24RQubw3IWp7fc"",""'LC-2 BOM'!C2:AF1000""),AB$1,FALSE)"),"#N/A")</f>
        <v>#N/A</v>
      </c>
      <c r="AF397" t="str">
        <f ca="1">IFERROR(__xludf.DUMMYFUNCTION("VLOOKUP($D596,IMPORTRANGE(""1F5N2lheBqU_ssv2fEg7XSiyl0_Jtf24RQubw3IWp7fc"",""'LC-2 BOM'!C2:AF1000""),AB$1,FALSE)"),"#N/A")</f>
        <v>#N/A</v>
      </c>
      <c r="AG397" t="str">
        <f ca="1">IFERROR(__xludf.DUMMYFUNCTION("VLOOKUP($D596,IMPORTRANGE(""1F5N2lheBqU_ssv2fEg7XSiyl0_Jtf24RQubw3IWp7fc"",""'LC-2 BOM'!C2:AF1000""),AB$1,FALSE)"),"#N/A")</f>
        <v>#N/A</v>
      </c>
      <c r="AH397" t="str">
        <f ca="1">IFERROR(__xludf.DUMMYFUNCTION("VLOOKUP($D596,IMPORTRANGE(""1F5N2lheBqU_ssv2fEg7XSiyl0_Jtf24RQubw3IWp7fc"",""'LC-2 BOM'!C2:AF1000""),AB$1,FALSE)"),"#N/A")</f>
        <v>#N/A</v>
      </c>
      <c r="AI397" t="str">
        <f ca="1">IFERROR(__xludf.DUMMYFUNCTION("VLOOKUP($D596,IMPORTRANGE(""1F5N2lheBqU_ssv2fEg7XSiyl0_Jtf24RQubw3IWp7fc"",""'LC-2 BOM'!C2:AF1000""),AB$1,FALSE)"),"#N/A")</f>
        <v>#N/A</v>
      </c>
      <c r="AJ397" t="str">
        <f ca="1">IFERROR(__xludf.DUMMYFUNCTION("VLOOKUP($D596,IMPORTRANGE(""1F5N2lheBqU_ssv2fEg7XSiyl0_Jtf24RQubw3IWp7fc"",""'LC-2 BOM'!C2:AF1000""),AB$1,FALSE)"),"#N/A")</f>
        <v>#N/A</v>
      </c>
      <c r="AK397" t="str">
        <f ca="1">IFERROR(__xludf.DUMMYFUNCTION("VLOOKUP($D596,IMPORTRANGE(""1F5N2lheBqU_ssv2fEg7XSiyl0_Jtf24RQubw3IWp7fc"",""'LC-2 BOM'!C2:AF1000""),AB$1,FALSE)"),"#N/A")</f>
        <v>#N/A</v>
      </c>
      <c r="AL397" t="str">
        <f ca="1">IFERROR(__xludf.DUMMYFUNCTION("VLOOKUP($D596,IMPORTRANGE(""1F5N2lheBqU_ssv2fEg7XSiyl0_Jtf24RQubw3IWp7fc"",""'LC-2 BOM'!C2:AF1000""),AB$1,FALSE)"),"#N/A")</f>
        <v>#N/A</v>
      </c>
      <c r="AM397" t="str">
        <f ca="1">IFERROR(__xludf.DUMMYFUNCTION("VLOOKUP($D596,IMPORTRANGE(""1F5N2lheBqU_ssv2fEg7XSiyl0_Jtf24RQubw3IWp7fc"",""'LC-2 BOM'!C2:AF1000""),AB$1,FALSE)"),"#N/A")</f>
        <v>#N/A</v>
      </c>
      <c r="AN397" t="str">
        <f ca="1">IFERROR(__xludf.DUMMYFUNCTION("VLOOKUP($D596,IMPORTRANGE(""1F5N2lheBqU_ssv2fEg7XSiyl0_Jtf24RQubw3IWp7fc"",""'LC-2 BOM'!C2:AF1000""),AB$1,FALSE)"),"#N/A")</f>
        <v>#N/A</v>
      </c>
      <c r="AO397" t="str">
        <f ca="1">IFERROR(__xludf.DUMMYFUNCTION("VLOOKUP($D596,IMPORTRANGE(""1F5N2lheBqU_ssv2fEg7XSiyl0_Jtf24RQubw3IWp7fc"",""'LC-2 BOM'!C2:AF1000""),AB$1,FALSE)"),"#N/A")</f>
        <v>#N/A</v>
      </c>
      <c r="AP397" t="str">
        <f ca="1">IFERROR(__xludf.DUMMYFUNCTION("VLOOKUP($D596,IMPORTRANGE(""1F5N2lheBqU_ssv2fEg7XSiyl0_Jtf24RQubw3IWp7fc"",""'LC-2 BOM'!C2:AF1000""),AB$1,FALSE)"),"#N/A")</f>
        <v>#N/A</v>
      </c>
      <c r="AQ397" t="str">
        <f ca="1">IFERROR(__xludf.DUMMYFUNCTION("VLOOKUP($D596,IMPORTRANGE(""1F5N2lheBqU_ssv2fEg7XSiyl0_Jtf24RQubw3IWp7fc"",""'LC-2 BOM'!C2:AF1000""),AB$1,FALSE)"),"#N/A")</f>
        <v>#N/A</v>
      </c>
      <c r="AR397" t="str">
        <f ca="1">IFERROR(__xludf.DUMMYFUNCTION("VLOOKUP($D596,IMPORTRANGE(""1F5N2lheBqU_ssv2fEg7XSiyl0_Jtf24RQubw3IWp7fc"",""'LC-2 BOM'!C2:AF1000""),AB$1,FALSE)"),"#N/A")</f>
        <v>#N/A</v>
      </c>
      <c r="AS397" t="str">
        <f ca="1">IFERROR(__xludf.DUMMYFUNCTION("VLOOKUP($D596,IMPORTRANGE(""1F5N2lheBqU_ssv2fEg7XSiyl0_Jtf24RQubw3IWp7fc"",""'LC-2 BOM'!C2:AF1000""),AB$1,FALSE)"),"#N/A")</f>
        <v>#N/A</v>
      </c>
      <c r="AT397" t="str">
        <f ca="1">IFERROR(__xludf.DUMMYFUNCTION("VLOOKUP($D596,IMPORTRANGE(""1F5N2lheBqU_ssv2fEg7XSiyl0_Jtf24RQubw3IWp7fc"",""'LC-2 BOM'!C2:AF1000""),AB$1,FALSE)"),"#N/A")</f>
        <v>#N/A</v>
      </c>
      <c r="AU397" t="str">
        <f ca="1">IFERROR(__xludf.DUMMYFUNCTION("VLOOKUP($D596,IMPORTRANGE(""1F5N2lheBqU_ssv2fEg7XSiyl0_Jtf24RQubw3IWp7fc"",""'LC-2 BOM'!C2:AF1000""),AB$1,FALSE)"),"#N/A")</f>
        <v>#N/A</v>
      </c>
      <c r="AV397" t="str">
        <f ca="1">IFERROR(__xludf.DUMMYFUNCTION("VLOOKUP($D596,IMPORTRANGE(""1F5N2lheBqU_ssv2fEg7XSiyl0_Jtf24RQubw3IWp7fc"",""'LC-2 BOM'!C2:AF1000""),AB$1,FALSE)"),"#N/A")</f>
        <v>#N/A</v>
      </c>
      <c r="AW397" t="str">
        <f ca="1">IFERROR(__xludf.DUMMYFUNCTION("VLOOKUP($D596,IMPORTRANGE(""1F5N2lheBqU_ssv2fEg7XSiyl0_Jtf24RQubw3IWp7fc"",""'LC-2 BOM'!C2:AF1000""),AB$1,FALSE)"),"#N/A")</f>
        <v>#N/A</v>
      </c>
      <c r="AX397" t="str">
        <f ca="1">IFERROR(__xludf.DUMMYFUNCTION("VLOOKUP($D596,IMPORTRANGE(""1F5N2lheBqU_ssv2fEg7XSiyl0_Jtf24RQubw3IWp7fc"",""'LC-2 BOM'!C2:AF1000""),AB$1,FALSE)"),"#N/A")</f>
        <v>#N/A</v>
      </c>
      <c r="AY397" t="str">
        <f ca="1">IFERROR(__xludf.DUMMYFUNCTION("VLOOKUP($D596,IMPORTRANGE(""1F5N2lheBqU_ssv2fEg7XSiyl0_Jtf24RQubw3IWp7fc"",""'LC-2 BOM'!C2:AF1000""),AB$1,FALSE)"),"#N/A")</f>
        <v>#N/A</v>
      </c>
      <c r="AZ397" t="str">
        <f ca="1">IFERROR(__xludf.DUMMYFUNCTION("VLOOKUP($D596,IMPORTRANGE(""1F5N2lheBqU_ssv2fEg7XSiyl0_Jtf24RQubw3IWp7fc"",""'LC-2 BOM'!C2:AF1000""),AB$1,FALSE)"),"#N/A")</f>
        <v>#N/A</v>
      </c>
      <c r="BA397" t="str">
        <f ca="1">IFERROR(__xludf.DUMMYFUNCTION("VLOOKUP($D596,IMPORTRANGE(""1F5N2lheBqU_ssv2fEg7XSiyl0_Jtf24RQubw3IWp7fc"",""'LC-2 BOM'!C2:AF1000""),AB$1,FALSE)"),"#N/A")</f>
        <v>#N/A</v>
      </c>
    </row>
    <row r="398" spans="1:53" ht="13" x14ac:dyDescent="0.15">
      <c r="A398" t="str">
        <f t="shared" si="36"/>
        <v>HVAC-S1-HTR-Ts-476</v>
      </c>
      <c r="B398">
        <v>476</v>
      </c>
      <c r="C398" t="s">
        <v>907</v>
      </c>
      <c r="D398" t="s">
        <v>936</v>
      </c>
      <c r="E398" t="s">
        <v>395</v>
      </c>
      <c r="F398" t="s">
        <v>516</v>
      </c>
      <c r="G398" t="s">
        <v>843</v>
      </c>
      <c r="H398" t="s">
        <v>111</v>
      </c>
      <c r="I398" t="str">
        <f t="shared" ref="I398:I461" si="37">VLOOKUP(L398,InterfaceCards,2,FALSE)</f>
        <v>N5</v>
      </c>
      <c r="J398" t="str">
        <f>VLOOKUP(I398,'[1]REF - Interface Cards'!$F$2:$G$11,2,FALSE)</f>
        <v>CB6</v>
      </c>
      <c r="K398">
        <f t="shared" ref="K398:K461" si="38">VLOOKUP(L398,InterfaceCards,3,FALSE)</f>
        <v>4</v>
      </c>
      <c r="L398" t="s">
        <v>909</v>
      </c>
      <c r="M398">
        <v>1</v>
      </c>
      <c r="N398" t="s">
        <v>55</v>
      </c>
      <c r="O398" t="s">
        <v>298</v>
      </c>
      <c r="P398" t="s">
        <v>298</v>
      </c>
      <c r="R398" t="s">
        <v>316</v>
      </c>
      <c r="S398" t="s">
        <v>317</v>
      </c>
      <c r="V398" t="b">
        <v>0</v>
      </c>
      <c r="W398" t="str">
        <f t="shared" ref="W398:W461" si="39">CONCATENATE(L398,":",N398)</f>
        <v>AI10:00</v>
      </c>
      <c r="X398" t="str">
        <f ca="1">IFERROR(__xludf.DUMMYFUNCTION("VLOOKUP($D475,IMPORTRANGE(""1F5N2lheBqU_ssv2fEg7XSiyl0_Jtf24RQubw3IWp7fc"",""'LC-2 BOM'!C2:AF1000""),X$1,FALSE)"),"04C706")</f>
        <v>04C706</v>
      </c>
      <c r="Y398" t="str">
        <f ca="1">IFERROR(__xludf.DUMMYFUNCTION("VLOOKUP($D647,IMPORTRANGE(""1F5N2lheBqU_ssv2fEg7XSiyl0_Jtf24RQubw3IWp7fc"",""'LC-2 BOM'!C2:AF900""),Y$1,FALSE)"),"#N/A")</f>
        <v>#N/A</v>
      </c>
      <c r="Z398" t="str">
        <f ca="1">IFERROR(__xludf.DUMMYFUNCTION("VLOOKUP($D647,IMPORTRANGE(""1F5N2lheBqU_ssv2fEg7XSiyl0_Jtf24RQubw3IWp7fc"",""'LC-2 BOM'!C2:AF900""),Y$1,FALSE)"),"#N/A")</f>
        <v>#N/A</v>
      </c>
      <c r="AA398" t="str">
        <f ca="1">IFERROR(__xludf.DUMMYFUNCTION("VLOOKUP($D647,IMPORTRANGE(""1F5N2lheBqU_ssv2fEg7XSiyl0_Jtf24RQubw3IWp7fc"",""'LC-2 BOM'!C2:AF900""),Y$1,FALSE)"),"#N/A")</f>
        <v>#N/A</v>
      </c>
      <c r="AB398" t="str">
        <f ca="1">IFERROR(__xludf.DUMMYFUNCTION("VLOOKUP($D647,IMPORTRANGE(""1F5N2lheBqU_ssv2fEg7XSiyl0_Jtf24RQubw3IWp7fc"",""'LC-2 BOM'!C2:AF1000""),AB$1,FALSE)"),"#N/A")</f>
        <v>#N/A</v>
      </c>
      <c r="AC398" t="str">
        <f ca="1">IFERROR(__xludf.DUMMYFUNCTION("VLOOKUP($D647,IMPORTRANGE(""1F5N2lheBqU_ssv2fEg7XSiyl0_Jtf24RQubw3IWp7fc"",""'LC-2 BOM'!C2:AF1000""),AB$1,FALSE)"),"#N/A")</f>
        <v>#N/A</v>
      </c>
      <c r="AD398" t="str">
        <f ca="1">IFERROR(__xludf.DUMMYFUNCTION("VLOOKUP($D647,IMPORTRANGE(""1F5N2lheBqU_ssv2fEg7XSiyl0_Jtf24RQubw3IWp7fc"",""'LC-2 BOM'!C2:AF1000""),AB$1,FALSE)"),"#N/A")</f>
        <v>#N/A</v>
      </c>
      <c r="AE398" t="str">
        <f ca="1">IFERROR(__xludf.DUMMYFUNCTION("VLOOKUP($D647,IMPORTRANGE(""1F5N2lheBqU_ssv2fEg7XSiyl0_Jtf24RQubw3IWp7fc"",""'LC-2 BOM'!C2:AF1000""),AB$1,FALSE)"),"#N/A")</f>
        <v>#N/A</v>
      </c>
      <c r="AF398" t="str">
        <f ca="1">IFERROR(__xludf.DUMMYFUNCTION("VLOOKUP($D647,IMPORTRANGE(""1F5N2lheBqU_ssv2fEg7XSiyl0_Jtf24RQubw3IWp7fc"",""'LC-2 BOM'!C2:AF1000""),AB$1,FALSE)"),"#N/A")</f>
        <v>#N/A</v>
      </c>
      <c r="AG398" t="str">
        <f ca="1">IFERROR(__xludf.DUMMYFUNCTION("VLOOKUP($D647,IMPORTRANGE(""1F5N2lheBqU_ssv2fEg7XSiyl0_Jtf24RQubw3IWp7fc"",""'LC-2 BOM'!C2:AF1000""),AB$1,FALSE)"),"#N/A")</f>
        <v>#N/A</v>
      </c>
      <c r="AH398" t="str">
        <f ca="1">IFERROR(__xludf.DUMMYFUNCTION("VLOOKUP($D647,IMPORTRANGE(""1F5N2lheBqU_ssv2fEg7XSiyl0_Jtf24RQubw3IWp7fc"",""'LC-2 BOM'!C2:AF1000""),AB$1,FALSE)"),"#N/A")</f>
        <v>#N/A</v>
      </c>
      <c r="AI398" t="str">
        <f ca="1">IFERROR(__xludf.DUMMYFUNCTION("VLOOKUP($D647,IMPORTRANGE(""1F5N2lheBqU_ssv2fEg7XSiyl0_Jtf24RQubw3IWp7fc"",""'LC-2 BOM'!C2:AF1000""),AB$1,FALSE)"),"#N/A")</f>
        <v>#N/A</v>
      </c>
      <c r="AJ398" t="str">
        <f ca="1">IFERROR(__xludf.DUMMYFUNCTION("VLOOKUP($D647,IMPORTRANGE(""1F5N2lheBqU_ssv2fEg7XSiyl0_Jtf24RQubw3IWp7fc"",""'LC-2 BOM'!C2:AF1000""),AB$1,FALSE)"),"#N/A")</f>
        <v>#N/A</v>
      </c>
      <c r="AK398" t="str">
        <f ca="1">IFERROR(__xludf.DUMMYFUNCTION("VLOOKUP($D647,IMPORTRANGE(""1F5N2lheBqU_ssv2fEg7XSiyl0_Jtf24RQubw3IWp7fc"",""'LC-2 BOM'!C2:AF1000""),AB$1,FALSE)"),"#N/A")</f>
        <v>#N/A</v>
      </c>
      <c r="AL398" t="str">
        <f ca="1">IFERROR(__xludf.DUMMYFUNCTION("VLOOKUP($D647,IMPORTRANGE(""1F5N2lheBqU_ssv2fEg7XSiyl0_Jtf24RQubw3IWp7fc"",""'LC-2 BOM'!C2:AF1000""),AB$1,FALSE)"),"#N/A")</f>
        <v>#N/A</v>
      </c>
      <c r="AM398" t="str">
        <f ca="1">IFERROR(__xludf.DUMMYFUNCTION("VLOOKUP($D647,IMPORTRANGE(""1F5N2lheBqU_ssv2fEg7XSiyl0_Jtf24RQubw3IWp7fc"",""'LC-2 BOM'!C2:AF1000""),AB$1,FALSE)"),"#N/A")</f>
        <v>#N/A</v>
      </c>
      <c r="AN398" t="str">
        <f ca="1">IFERROR(__xludf.DUMMYFUNCTION("VLOOKUP($D647,IMPORTRANGE(""1F5N2lheBqU_ssv2fEg7XSiyl0_Jtf24RQubw3IWp7fc"",""'LC-2 BOM'!C2:AF1000""),AB$1,FALSE)"),"#N/A")</f>
        <v>#N/A</v>
      </c>
      <c r="AO398" t="str">
        <f ca="1">IFERROR(__xludf.DUMMYFUNCTION("VLOOKUP($D647,IMPORTRANGE(""1F5N2lheBqU_ssv2fEg7XSiyl0_Jtf24RQubw3IWp7fc"",""'LC-2 BOM'!C2:AF1000""),AB$1,FALSE)"),"#N/A")</f>
        <v>#N/A</v>
      </c>
      <c r="AP398" t="str">
        <f ca="1">IFERROR(__xludf.DUMMYFUNCTION("VLOOKUP($D647,IMPORTRANGE(""1F5N2lheBqU_ssv2fEg7XSiyl0_Jtf24RQubw3IWp7fc"",""'LC-2 BOM'!C2:AF1000""),AB$1,FALSE)"),"#N/A")</f>
        <v>#N/A</v>
      </c>
      <c r="AQ398" t="str">
        <f ca="1">IFERROR(__xludf.DUMMYFUNCTION("VLOOKUP($D647,IMPORTRANGE(""1F5N2lheBqU_ssv2fEg7XSiyl0_Jtf24RQubw3IWp7fc"",""'LC-2 BOM'!C2:AF1000""),AB$1,FALSE)"),"#N/A")</f>
        <v>#N/A</v>
      </c>
      <c r="AR398" t="str">
        <f ca="1">IFERROR(__xludf.DUMMYFUNCTION("VLOOKUP($D647,IMPORTRANGE(""1F5N2lheBqU_ssv2fEg7XSiyl0_Jtf24RQubw3IWp7fc"",""'LC-2 BOM'!C2:AF1000""),AB$1,FALSE)"),"#N/A")</f>
        <v>#N/A</v>
      </c>
      <c r="AS398" t="str">
        <f ca="1">IFERROR(__xludf.DUMMYFUNCTION("VLOOKUP($D647,IMPORTRANGE(""1F5N2lheBqU_ssv2fEg7XSiyl0_Jtf24RQubw3IWp7fc"",""'LC-2 BOM'!C2:AF1000""),AB$1,FALSE)"),"#N/A")</f>
        <v>#N/A</v>
      </c>
      <c r="AT398" t="str">
        <f ca="1">IFERROR(__xludf.DUMMYFUNCTION("VLOOKUP($D647,IMPORTRANGE(""1F5N2lheBqU_ssv2fEg7XSiyl0_Jtf24RQubw3IWp7fc"",""'LC-2 BOM'!C2:AF1000""),AB$1,FALSE)"),"#N/A")</f>
        <v>#N/A</v>
      </c>
      <c r="AU398" t="str">
        <f ca="1">IFERROR(__xludf.DUMMYFUNCTION("VLOOKUP($D647,IMPORTRANGE(""1F5N2lheBqU_ssv2fEg7XSiyl0_Jtf24RQubw3IWp7fc"",""'LC-2 BOM'!C2:AF1000""),AB$1,FALSE)"),"#N/A")</f>
        <v>#N/A</v>
      </c>
      <c r="AV398" t="str">
        <f ca="1">IFERROR(__xludf.DUMMYFUNCTION("VLOOKUP($D647,IMPORTRANGE(""1F5N2lheBqU_ssv2fEg7XSiyl0_Jtf24RQubw3IWp7fc"",""'LC-2 BOM'!C2:AF1000""),AB$1,FALSE)"),"#N/A")</f>
        <v>#N/A</v>
      </c>
      <c r="AW398" t="str">
        <f ca="1">IFERROR(__xludf.DUMMYFUNCTION("VLOOKUP($D647,IMPORTRANGE(""1F5N2lheBqU_ssv2fEg7XSiyl0_Jtf24RQubw3IWp7fc"",""'LC-2 BOM'!C2:AF1000""),AB$1,FALSE)"),"#N/A")</f>
        <v>#N/A</v>
      </c>
      <c r="AX398" t="str">
        <f ca="1">IFERROR(__xludf.DUMMYFUNCTION("VLOOKUP($D647,IMPORTRANGE(""1F5N2lheBqU_ssv2fEg7XSiyl0_Jtf24RQubw3IWp7fc"",""'LC-2 BOM'!C2:AF1000""),AB$1,FALSE)"),"#N/A")</f>
        <v>#N/A</v>
      </c>
      <c r="AY398" t="str">
        <f ca="1">IFERROR(__xludf.DUMMYFUNCTION("VLOOKUP($D647,IMPORTRANGE(""1F5N2lheBqU_ssv2fEg7XSiyl0_Jtf24RQubw3IWp7fc"",""'LC-2 BOM'!C2:AF1000""),AB$1,FALSE)"),"#N/A")</f>
        <v>#N/A</v>
      </c>
      <c r="AZ398" t="str">
        <f ca="1">IFERROR(__xludf.DUMMYFUNCTION("VLOOKUP($D647,IMPORTRANGE(""1F5N2lheBqU_ssv2fEg7XSiyl0_Jtf24RQubw3IWp7fc"",""'LC-2 BOM'!C2:AF1000""),AB$1,FALSE)"),"#N/A")</f>
        <v>#N/A</v>
      </c>
      <c r="BA398" t="str">
        <f ca="1">IFERROR(__xludf.DUMMYFUNCTION("VLOOKUP($D647,IMPORTRANGE(""1F5N2lheBqU_ssv2fEg7XSiyl0_Jtf24RQubw3IWp7fc"",""'LC-2 BOM'!C2:AF1000""),AB$1,FALSE)"),"#N/A")</f>
        <v>#N/A</v>
      </c>
    </row>
    <row r="399" spans="1:53" ht="13" x14ac:dyDescent="0.15">
      <c r="A399" t="str">
        <f t="shared" si="36"/>
        <v>HVAC-S1-HTR-Ts-477</v>
      </c>
      <c r="B399">
        <v>477</v>
      </c>
      <c r="C399" t="s">
        <v>910</v>
      </c>
      <c r="D399" t="s">
        <v>937</v>
      </c>
      <c r="E399" t="s">
        <v>395</v>
      </c>
      <c r="F399" t="s">
        <v>516</v>
      </c>
      <c r="G399" t="s">
        <v>843</v>
      </c>
      <c r="H399" t="s">
        <v>53</v>
      </c>
      <c r="I399" t="str">
        <f t="shared" si="37"/>
        <v>N5</v>
      </c>
      <c r="J399" t="str">
        <f>VLOOKUP(I399,'[1]REF - Interface Cards'!$F$2:$G$11,2,FALSE)</f>
        <v>CB6</v>
      </c>
      <c r="K399">
        <f t="shared" si="38"/>
        <v>2</v>
      </c>
      <c r="L399" t="s">
        <v>857</v>
      </c>
      <c r="M399">
        <v>16</v>
      </c>
      <c r="N399">
        <v>13</v>
      </c>
      <c r="O399" t="s">
        <v>298</v>
      </c>
      <c r="P399" t="s">
        <v>298</v>
      </c>
      <c r="R399" t="s">
        <v>316</v>
      </c>
      <c r="S399" t="s">
        <v>60</v>
      </c>
      <c r="V399" t="b">
        <v>0</v>
      </c>
      <c r="W399" t="str">
        <f t="shared" si="39"/>
        <v>DI5:13</v>
      </c>
      <c r="X399" t="str">
        <f ca="1">IFERROR(__xludf.DUMMYFUNCTION("VLOOKUP($D475,IMPORTRANGE(""1F5N2lheBqU_ssv2fEg7XSiyl0_Jtf24RQubw3IWp7fc"",""'LC-2 BOM'!C2:AF1000""),X$1,FALSE)"),"04C706")</f>
        <v>04C706</v>
      </c>
      <c r="Y399" t="str">
        <f ca="1">IFERROR(__xludf.DUMMYFUNCTION("VLOOKUP($D622,IMPORTRANGE(""1zGeY54V42y3h6ga3LEauokEcjIAfHuNXKCYKLfLWtMI"",""'LC-2 BOM'!C2:AF900""),Y$1,FALSE)"),"#N/A")</f>
        <v>#N/A</v>
      </c>
      <c r="Z399" t="str">
        <f ca="1">IFERROR(__xludf.DUMMYFUNCTION("VLOOKUP($D622,IMPORTRANGE(""1zGeY54V42y3h6ga3LEauokEcjIAfHuNXKCYKLfLWtMI"",""'LC-2 BOM'!C2:AF900""),Y$1,FALSE)"),"#N/A")</f>
        <v>#N/A</v>
      </c>
      <c r="AA399" t="str">
        <f ca="1">IFERROR(__xludf.DUMMYFUNCTION("VLOOKUP($D622,IMPORTRANGE(""1zGeY54V42y3h6ga3LEauokEcjIAfHuNXKCYKLfLWtMI"",""'LC-2 BOM'!C2:AF900""),Y$1,FALSE)"),"#N/A")</f>
        <v>#N/A</v>
      </c>
      <c r="AB399" t="str">
        <f ca="1">IFERROR(__xludf.DUMMYFUNCTION("VLOOKUP($D622,IMPORTRANGE(""1F5N2lheBqU_ssv2fEg7XSiyl0_Jtf24RQubw3IWp7fc"",""'LC-2 BOM'!C2:AF1000""),AB$1,FALSE)"),"#N/A")</f>
        <v>#N/A</v>
      </c>
      <c r="AC399" t="str">
        <f ca="1">IFERROR(__xludf.DUMMYFUNCTION("VLOOKUP($D622,IMPORTRANGE(""1F5N2lheBqU_ssv2fEg7XSiyl0_Jtf24RQubw3IWp7fc"",""'LC-2 BOM'!C2:AF1000""),AB$1,FALSE)"),"#N/A")</f>
        <v>#N/A</v>
      </c>
      <c r="AD399" t="str">
        <f ca="1">IFERROR(__xludf.DUMMYFUNCTION("VLOOKUP($D622,IMPORTRANGE(""1F5N2lheBqU_ssv2fEg7XSiyl0_Jtf24RQubw3IWp7fc"",""'LC-2 BOM'!C2:AF1000""),AB$1,FALSE)"),"#N/A")</f>
        <v>#N/A</v>
      </c>
      <c r="AE399" t="str">
        <f ca="1">IFERROR(__xludf.DUMMYFUNCTION("VLOOKUP($D622,IMPORTRANGE(""1F5N2lheBqU_ssv2fEg7XSiyl0_Jtf24RQubw3IWp7fc"",""'LC-2 BOM'!C2:AF1000""),AB$1,FALSE)"),"#N/A")</f>
        <v>#N/A</v>
      </c>
      <c r="AF399" t="str">
        <f ca="1">IFERROR(__xludf.DUMMYFUNCTION("VLOOKUP($D622,IMPORTRANGE(""1F5N2lheBqU_ssv2fEg7XSiyl0_Jtf24RQubw3IWp7fc"",""'LC-2 BOM'!C2:AF1000""),AB$1,FALSE)"),"#N/A")</f>
        <v>#N/A</v>
      </c>
      <c r="AG399" t="str">
        <f ca="1">IFERROR(__xludf.DUMMYFUNCTION("VLOOKUP($D622,IMPORTRANGE(""1F5N2lheBqU_ssv2fEg7XSiyl0_Jtf24RQubw3IWp7fc"",""'LC-2 BOM'!C2:AF1000""),AB$1,FALSE)"),"#N/A")</f>
        <v>#N/A</v>
      </c>
      <c r="AH399" t="str">
        <f ca="1">IFERROR(__xludf.DUMMYFUNCTION("VLOOKUP($D622,IMPORTRANGE(""1F5N2lheBqU_ssv2fEg7XSiyl0_Jtf24RQubw3IWp7fc"",""'LC-2 BOM'!C2:AF1000""),AB$1,FALSE)"),"#N/A")</f>
        <v>#N/A</v>
      </c>
      <c r="AI399" t="str">
        <f ca="1">IFERROR(__xludf.DUMMYFUNCTION("VLOOKUP($D622,IMPORTRANGE(""1F5N2lheBqU_ssv2fEg7XSiyl0_Jtf24RQubw3IWp7fc"",""'LC-2 BOM'!C2:AF1000""),AB$1,FALSE)"),"#N/A")</f>
        <v>#N/A</v>
      </c>
      <c r="AJ399" t="str">
        <f ca="1">IFERROR(__xludf.DUMMYFUNCTION("VLOOKUP($D622,IMPORTRANGE(""1F5N2lheBqU_ssv2fEg7XSiyl0_Jtf24RQubw3IWp7fc"",""'LC-2 BOM'!C2:AF1000""),AB$1,FALSE)"),"#N/A")</f>
        <v>#N/A</v>
      </c>
      <c r="AK399" t="str">
        <f ca="1">IFERROR(__xludf.DUMMYFUNCTION("VLOOKUP($D622,IMPORTRANGE(""1F5N2lheBqU_ssv2fEg7XSiyl0_Jtf24RQubw3IWp7fc"",""'LC-2 BOM'!C2:AF1000""),AB$1,FALSE)"),"#N/A")</f>
        <v>#N/A</v>
      </c>
      <c r="AL399" t="str">
        <f ca="1">IFERROR(__xludf.DUMMYFUNCTION("VLOOKUP($D622,IMPORTRANGE(""1F5N2lheBqU_ssv2fEg7XSiyl0_Jtf24RQubw3IWp7fc"",""'LC-2 BOM'!C2:AF1000""),AB$1,FALSE)"),"#N/A")</f>
        <v>#N/A</v>
      </c>
      <c r="AM399" t="str">
        <f ca="1">IFERROR(__xludf.DUMMYFUNCTION("VLOOKUP($D622,IMPORTRANGE(""1F5N2lheBqU_ssv2fEg7XSiyl0_Jtf24RQubw3IWp7fc"",""'LC-2 BOM'!C2:AF1000""),AB$1,FALSE)"),"#N/A")</f>
        <v>#N/A</v>
      </c>
      <c r="AN399" t="str">
        <f ca="1">IFERROR(__xludf.DUMMYFUNCTION("VLOOKUP($D622,IMPORTRANGE(""1F5N2lheBqU_ssv2fEg7XSiyl0_Jtf24RQubw3IWp7fc"",""'LC-2 BOM'!C2:AF1000""),AB$1,FALSE)"),"#N/A")</f>
        <v>#N/A</v>
      </c>
      <c r="AO399" t="str">
        <f ca="1">IFERROR(__xludf.DUMMYFUNCTION("VLOOKUP($D622,IMPORTRANGE(""1F5N2lheBqU_ssv2fEg7XSiyl0_Jtf24RQubw3IWp7fc"",""'LC-2 BOM'!C2:AF1000""),AB$1,FALSE)"),"#N/A")</f>
        <v>#N/A</v>
      </c>
      <c r="AP399" t="str">
        <f ca="1">IFERROR(__xludf.DUMMYFUNCTION("VLOOKUP($D622,IMPORTRANGE(""1F5N2lheBqU_ssv2fEg7XSiyl0_Jtf24RQubw3IWp7fc"",""'LC-2 BOM'!C2:AF1000""),AB$1,FALSE)"),"#N/A")</f>
        <v>#N/A</v>
      </c>
      <c r="AQ399" t="str">
        <f ca="1">IFERROR(__xludf.DUMMYFUNCTION("VLOOKUP($D622,IMPORTRANGE(""1F5N2lheBqU_ssv2fEg7XSiyl0_Jtf24RQubw3IWp7fc"",""'LC-2 BOM'!C2:AF1000""),AB$1,FALSE)"),"#N/A")</f>
        <v>#N/A</v>
      </c>
      <c r="AR399" t="str">
        <f ca="1">IFERROR(__xludf.DUMMYFUNCTION("VLOOKUP($D622,IMPORTRANGE(""1F5N2lheBqU_ssv2fEg7XSiyl0_Jtf24RQubw3IWp7fc"",""'LC-2 BOM'!C2:AF1000""),AB$1,FALSE)"),"#N/A")</f>
        <v>#N/A</v>
      </c>
      <c r="AS399" t="str">
        <f ca="1">IFERROR(__xludf.DUMMYFUNCTION("VLOOKUP($D622,IMPORTRANGE(""1F5N2lheBqU_ssv2fEg7XSiyl0_Jtf24RQubw3IWp7fc"",""'LC-2 BOM'!C2:AF1000""),AB$1,FALSE)"),"#N/A")</f>
        <v>#N/A</v>
      </c>
      <c r="AT399" t="str">
        <f ca="1">IFERROR(__xludf.DUMMYFUNCTION("VLOOKUP($D622,IMPORTRANGE(""1F5N2lheBqU_ssv2fEg7XSiyl0_Jtf24RQubw3IWp7fc"",""'LC-2 BOM'!C2:AF1000""),AB$1,FALSE)"),"#N/A")</f>
        <v>#N/A</v>
      </c>
      <c r="AU399" t="str">
        <f ca="1">IFERROR(__xludf.DUMMYFUNCTION("VLOOKUP($D622,IMPORTRANGE(""1F5N2lheBqU_ssv2fEg7XSiyl0_Jtf24RQubw3IWp7fc"",""'LC-2 BOM'!C2:AF1000""),AB$1,FALSE)"),"#N/A")</f>
        <v>#N/A</v>
      </c>
      <c r="AV399" t="str">
        <f ca="1">IFERROR(__xludf.DUMMYFUNCTION("VLOOKUP($D622,IMPORTRANGE(""1F5N2lheBqU_ssv2fEg7XSiyl0_Jtf24RQubw3IWp7fc"",""'LC-2 BOM'!C2:AF1000""),AB$1,FALSE)"),"#N/A")</f>
        <v>#N/A</v>
      </c>
      <c r="AW399" t="str">
        <f ca="1">IFERROR(__xludf.DUMMYFUNCTION("VLOOKUP($D622,IMPORTRANGE(""1F5N2lheBqU_ssv2fEg7XSiyl0_Jtf24RQubw3IWp7fc"",""'LC-2 BOM'!C2:AF1000""),AB$1,FALSE)"),"#N/A")</f>
        <v>#N/A</v>
      </c>
      <c r="AX399" t="str">
        <f ca="1">IFERROR(__xludf.DUMMYFUNCTION("VLOOKUP($D622,IMPORTRANGE(""1F5N2lheBqU_ssv2fEg7XSiyl0_Jtf24RQubw3IWp7fc"",""'LC-2 BOM'!C2:AF1000""),AB$1,FALSE)"),"#N/A")</f>
        <v>#N/A</v>
      </c>
      <c r="AY399" t="str">
        <f ca="1">IFERROR(__xludf.DUMMYFUNCTION("VLOOKUP($D622,IMPORTRANGE(""1F5N2lheBqU_ssv2fEg7XSiyl0_Jtf24RQubw3IWp7fc"",""'LC-2 BOM'!C2:AF1000""),AB$1,FALSE)"),"#N/A")</f>
        <v>#N/A</v>
      </c>
      <c r="AZ399" t="str">
        <f ca="1">IFERROR(__xludf.DUMMYFUNCTION("VLOOKUP($D622,IMPORTRANGE(""1F5N2lheBqU_ssv2fEg7XSiyl0_Jtf24RQubw3IWp7fc"",""'LC-2 BOM'!C2:AF1000""),AB$1,FALSE)"),"#N/A")</f>
        <v>#N/A</v>
      </c>
      <c r="BA399" t="str">
        <f ca="1">IFERROR(__xludf.DUMMYFUNCTION("VLOOKUP($D622,IMPORTRANGE(""1F5N2lheBqU_ssv2fEg7XSiyl0_Jtf24RQubw3IWp7fc"",""'LC-2 BOM'!C2:AF1000""),AB$1,FALSE)"),"#N/A")</f>
        <v>#N/A</v>
      </c>
    </row>
    <row r="400" spans="1:53" ht="13" x14ac:dyDescent="0.15">
      <c r="A400" t="str">
        <f t="shared" si="36"/>
        <v>HVBH-CD-AMP-CD-72</v>
      </c>
      <c r="B400">
        <v>72</v>
      </c>
      <c r="C400" t="s">
        <v>938</v>
      </c>
      <c r="D400" t="str">
        <f t="shared" ref="D400:D441" si="40">A400</f>
        <v>HVBH-CD-AMP-CD-72</v>
      </c>
      <c r="E400" t="s">
        <v>939</v>
      </c>
      <c r="F400" t="s">
        <v>854</v>
      </c>
      <c r="G400" t="s">
        <v>940</v>
      </c>
      <c r="H400" t="s">
        <v>111</v>
      </c>
      <c r="I400" t="str">
        <f t="shared" si="37"/>
        <v>N6</v>
      </c>
      <c r="J400" t="str">
        <f>VLOOKUP(I400,'[1]REF - Interface Cards'!$F$2:$G$11,2,FALSE)</f>
        <v>CB9</v>
      </c>
      <c r="K400">
        <f t="shared" si="38"/>
        <v>4</v>
      </c>
      <c r="L400" t="s">
        <v>941</v>
      </c>
      <c r="M400">
        <v>1</v>
      </c>
      <c r="N400" t="s">
        <v>55</v>
      </c>
      <c r="O400" t="s">
        <v>277</v>
      </c>
      <c r="P400" t="s">
        <v>277</v>
      </c>
      <c r="Q400" t="s">
        <v>890</v>
      </c>
      <c r="R400" t="s">
        <v>854</v>
      </c>
      <c r="S400" t="s">
        <v>942</v>
      </c>
      <c r="V400" t="b">
        <v>0</v>
      </c>
      <c r="W400" t="str">
        <f t="shared" si="39"/>
        <v>AI13:00</v>
      </c>
      <c r="X400" t="str">
        <f ca="1">IFERROR(__xludf.DUMMYFUNCTION("VLOOKUP($D475,IMPORTRANGE(""1F5N2lheBqU_ssv2fEg7XSiyl0_Jtf24RQubw3IWp7fc"",""'LC-2 BOM'!C2:AF1000""),X$1,FALSE)"),"04C706")</f>
        <v>04C706</v>
      </c>
      <c r="Y400" t="str">
        <f ca="1">IFERROR(__xludf.DUMMYFUNCTION("VLOOKUP($D694,IMPORTRANGE(""1F5N2lheBqU_ssv2fEg7XSiyl0_Jtf24RQubw3IWp7fc"",""'LC-2 BOM'!C2:AF900""),Y$1,FALSE)"),"#N/A")</f>
        <v>#N/A</v>
      </c>
      <c r="Z400" t="str">
        <f ca="1">IFERROR(__xludf.DUMMYFUNCTION("VLOOKUP($D694,IMPORTRANGE(""1F5N2lheBqU_ssv2fEg7XSiyl0_Jtf24RQubw3IWp7fc"",""'LC-2 BOM'!C2:AF900""),Y$1,FALSE)"),"#N/A")</f>
        <v>#N/A</v>
      </c>
      <c r="AA400" t="str">
        <f ca="1">IFERROR(__xludf.DUMMYFUNCTION("VLOOKUP($D694,IMPORTRANGE(""1F5N2lheBqU_ssv2fEg7XSiyl0_Jtf24RQubw3IWp7fc"",""'LC-2 BOM'!C2:AF900""),Y$1,FALSE)"),"#N/A")</f>
        <v>#N/A</v>
      </c>
      <c r="AB400" t="str">
        <f ca="1">IFERROR(__xludf.DUMMYFUNCTION("VLOOKUP($D694,IMPORTRANGE(""1F5N2lheBqU_ssv2fEg7XSiyl0_Jtf24RQubw3IWp7fc"",""'LC-2 BOM'!C2:AF1000""),AB$1,FALSE)"),"#N/A")</f>
        <v>#N/A</v>
      </c>
      <c r="AC400" t="str">
        <f ca="1">IFERROR(__xludf.DUMMYFUNCTION("VLOOKUP($D694,IMPORTRANGE(""1F5N2lheBqU_ssv2fEg7XSiyl0_Jtf24RQubw3IWp7fc"",""'LC-2 BOM'!C2:AF1000""),AB$1,FALSE)"),"#N/A")</f>
        <v>#N/A</v>
      </c>
      <c r="AD400" t="str">
        <f ca="1">IFERROR(__xludf.DUMMYFUNCTION("VLOOKUP($D694,IMPORTRANGE(""1F5N2lheBqU_ssv2fEg7XSiyl0_Jtf24RQubw3IWp7fc"",""'LC-2 BOM'!C2:AF1000""),AB$1,FALSE)"),"#N/A")</f>
        <v>#N/A</v>
      </c>
      <c r="AE400" t="str">
        <f ca="1">IFERROR(__xludf.DUMMYFUNCTION("VLOOKUP($D694,IMPORTRANGE(""1F5N2lheBqU_ssv2fEg7XSiyl0_Jtf24RQubw3IWp7fc"",""'LC-2 BOM'!C2:AF1000""),AB$1,FALSE)"),"#N/A")</f>
        <v>#N/A</v>
      </c>
      <c r="AF400" t="str">
        <f ca="1">IFERROR(__xludf.DUMMYFUNCTION("VLOOKUP($D694,IMPORTRANGE(""1F5N2lheBqU_ssv2fEg7XSiyl0_Jtf24RQubw3IWp7fc"",""'LC-2 BOM'!C2:AF1000""),AB$1,FALSE)"),"#N/A")</f>
        <v>#N/A</v>
      </c>
      <c r="AG400" t="str">
        <f ca="1">IFERROR(__xludf.DUMMYFUNCTION("VLOOKUP($D694,IMPORTRANGE(""1F5N2lheBqU_ssv2fEg7XSiyl0_Jtf24RQubw3IWp7fc"",""'LC-2 BOM'!C2:AF1000""),AB$1,FALSE)"),"#N/A")</f>
        <v>#N/A</v>
      </c>
      <c r="AH400" t="str">
        <f ca="1">IFERROR(__xludf.DUMMYFUNCTION("VLOOKUP($D694,IMPORTRANGE(""1F5N2lheBqU_ssv2fEg7XSiyl0_Jtf24RQubw3IWp7fc"",""'LC-2 BOM'!C2:AF1000""),AB$1,FALSE)"),"#N/A")</f>
        <v>#N/A</v>
      </c>
      <c r="AI400" t="str">
        <f ca="1">IFERROR(__xludf.DUMMYFUNCTION("VLOOKUP($D694,IMPORTRANGE(""1F5N2lheBqU_ssv2fEg7XSiyl0_Jtf24RQubw3IWp7fc"",""'LC-2 BOM'!C2:AF1000""),AB$1,FALSE)"),"#N/A")</f>
        <v>#N/A</v>
      </c>
      <c r="AJ400" t="str">
        <f ca="1">IFERROR(__xludf.DUMMYFUNCTION("VLOOKUP($D694,IMPORTRANGE(""1F5N2lheBqU_ssv2fEg7XSiyl0_Jtf24RQubw3IWp7fc"",""'LC-2 BOM'!C2:AF1000""),AB$1,FALSE)"),"#N/A")</f>
        <v>#N/A</v>
      </c>
      <c r="AK400" t="str">
        <f ca="1">IFERROR(__xludf.DUMMYFUNCTION("VLOOKUP($D694,IMPORTRANGE(""1F5N2lheBqU_ssv2fEg7XSiyl0_Jtf24RQubw3IWp7fc"",""'LC-2 BOM'!C2:AF1000""),AB$1,FALSE)"),"#N/A")</f>
        <v>#N/A</v>
      </c>
      <c r="AL400" t="str">
        <f ca="1">IFERROR(__xludf.DUMMYFUNCTION("VLOOKUP($D694,IMPORTRANGE(""1F5N2lheBqU_ssv2fEg7XSiyl0_Jtf24RQubw3IWp7fc"",""'LC-2 BOM'!C2:AF1000""),AB$1,FALSE)"),"#N/A")</f>
        <v>#N/A</v>
      </c>
      <c r="AM400" t="str">
        <f ca="1">IFERROR(__xludf.DUMMYFUNCTION("VLOOKUP($D694,IMPORTRANGE(""1F5N2lheBqU_ssv2fEg7XSiyl0_Jtf24RQubw3IWp7fc"",""'LC-2 BOM'!C2:AF1000""),AB$1,FALSE)"),"#N/A")</f>
        <v>#N/A</v>
      </c>
      <c r="AN400" t="str">
        <f ca="1">IFERROR(__xludf.DUMMYFUNCTION("VLOOKUP($D694,IMPORTRANGE(""1F5N2lheBqU_ssv2fEg7XSiyl0_Jtf24RQubw3IWp7fc"",""'LC-2 BOM'!C2:AF1000""),AB$1,FALSE)"),"#N/A")</f>
        <v>#N/A</v>
      </c>
      <c r="AO400" t="str">
        <f ca="1">IFERROR(__xludf.DUMMYFUNCTION("VLOOKUP($D694,IMPORTRANGE(""1F5N2lheBqU_ssv2fEg7XSiyl0_Jtf24RQubw3IWp7fc"",""'LC-2 BOM'!C2:AF1000""),AB$1,FALSE)"),"#N/A")</f>
        <v>#N/A</v>
      </c>
      <c r="AP400" t="str">
        <f ca="1">IFERROR(__xludf.DUMMYFUNCTION("VLOOKUP($D694,IMPORTRANGE(""1F5N2lheBqU_ssv2fEg7XSiyl0_Jtf24RQubw3IWp7fc"",""'LC-2 BOM'!C2:AF1000""),AB$1,FALSE)"),"#N/A")</f>
        <v>#N/A</v>
      </c>
      <c r="AQ400" t="str">
        <f ca="1">IFERROR(__xludf.DUMMYFUNCTION("VLOOKUP($D694,IMPORTRANGE(""1F5N2lheBqU_ssv2fEg7XSiyl0_Jtf24RQubw3IWp7fc"",""'LC-2 BOM'!C2:AF1000""),AB$1,FALSE)"),"#N/A")</f>
        <v>#N/A</v>
      </c>
      <c r="AR400" t="str">
        <f ca="1">IFERROR(__xludf.DUMMYFUNCTION("VLOOKUP($D694,IMPORTRANGE(""1F5N2lheBqU_ssv2fEg7XSiyl0_Jtf24RQubw3IWp7fc"",""'LC-2 BOM'!C2:AF1000""),AB$1,FALSE)"),"#N/A")</f>
        <v>#N/A</v>
      </c>
      <c r="AS400" t="str">
        <f ca="1">IFERROR(__xludf.DUMMYFUNCTION("VLOOKUP($D694,IMPORTRANGE(""1F5N2lheBqU_ssv2fEg7XSiyl0_Jtf24RQubw3IWp7fc"",""'LC-2 BOM'!C2:AF1000""),AB$1,FALSE)"),"#N/A")</f>
        <v>#N/A</v>
      </c>
      <c r="AT400" t="str">
        <f ca="1">IFERROR(__xludf.DUMMYFUNCTION("VLOOKUP($D694,IMPORTRANGE(""1F5N2lheBqU_ssv2fEg7XSiyl0_Jtf24RQubw3IWp7fc"",""'LC-2 BOM'!C2:AF1000""),AB$1,FALSE)"),"#N/A")</f>
        <v>#N/A</v>
      </c>
      <c r="AU400" t="str">
        <f ca="1">IFERROR(__xludf.DUMMYFUNCTION("VLOOKUP($D694,IMPORTRANGE(""1F5N2lheBqU_ssv2fEg7XSiyl0_Jtf24RQubw3IWp7fc"",""'LC-2 BOM'!C2:AF1000""),AB$1,FALSE)"),"#N/A")</f>
        <v>#N/A</v>
      </c>
      <c r="AV400" t="str">
        <f ca="1">IFERROR(__xludf.DUMMYFUNCTION("VLOOKUP($D694,IMPORTRANGE(""1F5N2lheBqU_ssv2fEg7XSiyl0_Jtf24RQubw3IWp7fc"",""'LC-2 BOM'!C2:AF1000""),AB$1,FALSE)"),"#N/A")</f>
        <v>#N/A</v>
      </c>
      <c r="AW400" t="str">
        <f ca="1">IFERROR(__xludf.DUMMYFUNCTION("VLOOKUP($D694,IMPORTRANGE(""1F5N2lheBqU_ssv2fEg7XSiyl0_Jtf24RQubw3IWp7fc"",""'LC-2 BOM'!C2:AF1000""),AB$1,FALSE)"),"#N/A")</f>
        <v>#N/A</v>
      </c>
      <c r="AX400" t="str">
        <f ca="1">IFERROR(__xludf.DUMMYFUNCTION("VLOOKUP($D694,IMPORTRANGE(""1F5N2lheBqU_ssv2fEg7XSiyl0_Jtf24RQubw3IWp7fc"",""'LC-2 BOM'!C2:AF1000""),AB$1,FALSE)"),"#N/A")</f>
        <v>#N/A</v>
      </c>
      <c r="AY400" t="str">
        <f ca="1">IFERROR(__xludf.DUMMYFUNCTION("VLOOKUP($D694,IMPORTRANGE(""1F5N2lheBqU_ssv2fEg7XSiyl0_Jtf24RQubw3IWp7fc"",""'LC-2 BOM'!C2:AF1000""),AB$1,FALSE)"),"#N/A")</f>
        <v>#N/A</v>
      </c>
      <c r="AZ400" t="str">
        <f ca="1">IFERROR(__xludf.DUMMYFUNCTION("VLOOKUP($D694,IMPORTRANGE(""1F5N2lheBqU_ssv2fEg7XSiyl0_Jtf24RQubw3IWp7fc"",""'LC-2 BOM'!C2:AF1000""),AB$1,FALSE)"),"#N/A")</f>
        <v>#N/A</v>
      </c>
      <c r="BA400" t="str">
        <f ca="1">IFERROR(__xludf.DUMMYFUNCTION("VLOOKUP($D694,IMPORTRANGE(""1F5N2lheBqU_ssv2fEg7XSiyl0_Jtf24RQubw3IWp7fc"",""'LC-2 BOM'!C2:AF1000""),AB$1,FALSE)"),"#N/A")</f>
        <v>#N/A</v>
      </c>
    </row>
    <row r="401" spans="1:53" ht="13" x14ac:dyDescent="0.15">
      <c r="A401" t="str">
        <f t="shared" si="36"/>
        <v>HVBH-CD-AMP-CD-73</v>
      </c>
      <c r="B401">
        <v>73</v>
      </c>
      <c r="C401" t="s">
        <v>943</v>
      </c>
      <c r="D401" t="str">
        <f t="shared" si="40"/>
        <v>HVBH-CD-AMP-CD-73</v>
      </c>
      <c r="E401" t="s">
        <v>939</v>
      </c>
      <c r="F401" t="s">
        <v>854</v>
      </c>
      <c r="G401" t="s">
        <v>940</v>
      </c>
      <c r="H401" t="s">
        <v>111</v>
      </c>
      <c r="I401" t="str">
        <f t="shared" si="37"/>
        <v>N6</v>
      </c>
      <c r="J401" t="str">
        <f>VLOOKUP(I401,'[1]REF - Interface Cards'!$F$2:$G$11,2,FALSE)</f>
        <v>CB9</v>
      </c>
      <c r="K401">
        <f t="shared" si="38"/>
        <v>4</v>
      </c>
      <c r="L401" t="s">
        <v>941</v>
      </c>
      <c r="M401">
        <v>2</v>
      </c>
      <c r="N401" t="s">
        <v>68</v>
      </c>
      <c r="O401" t="s">
        <v>277</v>
      </c>
      <c r="P401" t="s">
        <v>277</v>
      </c>
      <c r="Q401" t="s">
        <v>890</v>
      </c>
      <c r="R401" t="s">
        <v>854</v>
      </c>
      <c r="S401" t="s">
        <v>942</v>
      </c>
      <c r="V401" t="b">
        <v>0</v>
      </c>
      <c r="W401" t="str">
        <f t="shared" si="39"/>
        <v>AI13:01</v>
      </c>
      <c r="X401" t="str">
        <f ca="1">IFERROR(__xludf.DUMMYFUNCTION("VLOOKUP($D475,IMPORTRANGE(""1F5N2lheBqU_ssv2fEg7XSiyl0_Jtf24RQubw3IWp7fc"",""'LC-2 BOM'!C2:AF1000""),X$1,FALSE)"),"04C706")</f>
        <v>04C706</v>
      </c>
      <c r="Y401" t="str">
        <f ca="1">IFERROR(__xludf.DUMMYFUNCTION("VLOOKUP($D695,IMPORTRANGE(""1zGeY54V42y3h6ga3LEauokEcjIAfHuNXKCYKLfLWtMI"",""'LC-2 BOM'!C2:AF900""),Y$1,FALSE)"),"#N/A")</f>
        <v>#N/A</v>
      </c>
      <c r="Z401" t="str">
        <f ca="1">IFERROR(__xludf.DUMMYFUNCTION("VLOOKUP($D695,IMPORTRANGE(""1zGeY54V42y3h6ga3LEauokEcjIAfHuNXKCYKLfLWtMI"",""'LC-2 BOM'!C2:AF900""),Y$1,FALSE)"),"#N/A")</f>
        <v>#N/A</v>
      </c>
      <c r="AA401" t="str">
        <f ca="1">IFERROR(__xludf.DUMMYFUNCTION("VLOOKUP($D695,IMPORTRANGE(""1zGeY54V42y3h6ga3LEauokEcjIAfHuNXKCYKLfLWtMI"",""'LC-2 BOM'!C2:AF900""),Y$1,FALSE)"),"#N/A")</f>
        <v>#N/A</v>
      </c>
      <c r="AB401" t="str">
        <f ca="1">IFERROR(__xludf.DUMMYFUNCTION("VLOOKUP($D695,IMPORTRANGE(""1F5N2lheBqU_ssv2fEg7XSiyl0_Jtf24RQubw3IWp7fc"",""'LC-2 BOM'!C2:AF1000""),AB$1,FALSE)"),"#N/A")</f>
        <v>#N/A</v>
      </c>
      <c r="AC401" t="str">
        <f ca="1">IFERROR(__xludf.DUMMYFUNCTION("VLOOKUP($D695,IMPORTRANGE(""1F5N2lheBqU_ssv2fEg7XSiyl0_Jtf24RQubw3IWp7fc"",""'LC-2 BOM'!C2:AF1000""),AB$1,FALSE)"),"#N/A")</f>
        <v>#N/A</v>
      </c>
      <c r="AD401" t="str">
        <f ca="1">IFERROR(__xludf.DUMMYFUNCTION("VLOOKUP($D695,IMPORTRANGE(""1F5N2lheBqU_ssv2fEg7XSiyl0_Jtf24RQubw3IWp7fc"",""'LC-2 BOM'!C2:AF1000""),AB$1,FALSE)"),"#N/A")</f>
        <v>#N/A</v>
      </c>
      <c r="AE401" t="str">
        <f ca="1">IFERROR(__xludf.DUMMYFUNCTION("VLOOKUP($D695,IMPORTRANGE(""1F5N2lheBqU_ssv2fEg7XSiyl0_Jtf24RQubw3IWp7fc"",""'LC-2 BOM'!C2:AF1000""),AB$1,FALSE)"),"#N/A")</f>
        <v>#N/A</v>
      </c>
      <c r="AF401" t="str">
        <f ca="1">IFERROR(__xludf.DUMMYFUNCTION("VLOOKUP($D695,IMPORTRANGE(""1F5N2lheBqU_ssv2fEg7XSiyl0_Jtf24RQubw3IWp7fc"",""'LC-2 BOM'!C2:AF1000""),AB$1,FALSE)"),"#N/A")</f>
        <v>#N/A</v>
      </c>
      <c r="AG401" t="str">
        <f ca="1">IFERROR(__xludf.DUMMYFUNCTION("VLOOKUP($D695,IMPORTRANGE(""1F5N2lheBqU_ssv2fEg7XSiyl0_Jtf24RQubw3IWp7fc"",""'LC-2 BOM'!C2:AF1000""),AB$1,FALSE)"),"#N/A")</f>
        <v>#N/A</v>
      </c>
      <c r="AH401" t="str">
        <f ca="1">IFERROR(__xludf.DUMMYFUNCTION("VLOOKUP($D695,IMPORTRANGE(""1F5N2lheBqU_ssv2fEg7XSiyl0_Jtf24RQubw3IWp7fc"",""'LC-2 BOM'!C2:AF1000""),AB$1,FALSE)"),"#N/A")</f>
        <v>#N/A</v>
      </c>
      <c r="AI401" t="str">
        <f ca="1">IFERROR(__xludf.DUMMYFUNCTION("VLOOKUP($D695,IMPORTRANGE(""1F5N2lheBqU_ssv2fEg7XSiyl0_Jtf24RQubw3IWp7fc"",""'LC-2 BOM'!C2:AF1000""),AB$1,FALSE)"),"#N/A")</f>
        <v>#N/A</v>
      </c>
      <c r="AJ401" t="str">
        <f ca="1">IFERROR(__xludf.DUMMYFUNCTION("VLOOKUP($D695,IMPORTRANGE(""1F5N2lheBqU_ssv2fEg7XSiyl0_Jtf24RQubw3IWp7fc"",""'LC-2 BOM'!C2:AF1000""),AB$1,FALSE)"),"#N/A")</f>
        <v>#N/A</v>
      </c>
      <c r="AK401" t="str">
        <f ca="1">IFERROR(__xludf.DUMMYFUNCTION("VLOOKUP($D695,IMPORTRANGE(""1F5N2lheBqU_ssv2fEg7XSiyl0_Jtf24RQubw3IWp7fc"",""'LC-2 BOM'!C2:AF1000""),AB$1,FALSE)"),"#N/A")</f>
        <v>#N/A</v>
      </c>
      <c r="AL401" t="str">
        <f ca="1">IFERROR(__xludf.DUMMYFUNCTION("VLOOKUP($D695,IMPORTRANGE(""1F5N2lheBqU_ssv2fEg7XSiyl0_Jtf24RQubw3IWp7fc"",""'LC-2 BOM'!C2:AF1000""),AB$1,FALSE)"),"#N/A")</f>
        <v>#N/A</v>
      </c>
      <c r="AM401" t="str">
        <f ca="1">IFERROR(__xludf.DUMMYFUNCTION("VLOOKUP($D695,IMPORTRANGE(""1F5N2lheBqU_ssv2fEg7XSiyl0_Jtf24RQubw3IWp7fc"",""'LC-2 BOM'!C2:AF1000""),AB$1,FALSE)"),"#N/A")</f>
        <v>#N/A</v>
      </c>
      <c r="AN401" t="str">
        <f ca="1">IFERROR(__xludf.DUMMYFUNCTION("VLOOKUP($D695,IMPORTRANGE(""1F5N2lheBqU_ssv2fEg7XSiyl0_Jtf24RQubw3IWp7fc"",""'LC-2 BOM'!C2:AF1000""),AB$1,FALSE)"),"#N/A")</f>
        <v>#N/A</v>
      </c>
      <c r="AO401" t="str">
        <f ca="1">IFERROR(__xludf.DUMMYFUNCTION("VLOOKUP($D695,IMPORTRANGE(""1F5N2lheBqU_ssv2fEg7XSiyl0_Jtf24RQubw3IWp7fc"",""'LC-2 BOM'!C2:AF1000""),AB$1,FALSE)"),"#N/A")</f>
        <v>#N/A</v>
      </c>
      <c r="AP401" t="str">
        <f ca="1">IFERROR(__xludf.DUMMYFUNCTION("VLOOKUP($D695,IMPORTRANGE(""1F5N2lheBqU_ssv2fEg7XSiyl0_Jtf24RQubw3IWp7fc"",""'LC-2 BOM'!C2:AF1000""),AB$1,FALSE)"),"#N/A")</f>
        <v>#N/A</v>
      </c>
      <c r="AQ401" t="str">
        <f ca="1">IFERROR(__xludf.DUMMYFUNCTION("VLOOKUP($D695,IMPORTRANGE(""1F5N2lheBqU_ssv2fEg7XSiyl0_Jtf24RQubw3IWp7fc"",""'LC-2 BOM'!C2:AF1000""),AB$1,FALSE)"),"#N/A")</f>
        <v>#N/A</v>
      </c>
      <c r="AR401" t="str">
        <f ca="1">IFERROR(__xludf.DUMMYFUNCTION("VLOOKUP($D695,IMPORTRANGE(""1F5N2lheBqU_ssv2fEg7XSiyl0_Jtf24RQubw3IWp7fc"",""'LC-2 BOM'!C2:AF1000""),AB$1,FALSE)"),"#N/A")</f>
        <v>#N/A</v>
      </c>
      <c r="AS401" t="str">
        <f ca="1">IFERROR(__xludf.DUMMYFUNCTION("VLOOKUP($D695,IMPORTRANGE(""1F5N2lheBqU_ssv2fEg7XSiyl0_Jtf24RQubw3IWp7fc"",""'LC-2 BOM'!C2:AF1000""),AB$1,FALSE)"),"#N/A")</f>
        <v>#N/A</v>
      </c>
      <c r="AT401" t="str">
        <f ca="1">IFERROR(__xludf.DUMMYFUNCTION("VLOOKUP($D695,IMPORTRANGE(""1F5N2lheBqU_ssv2fEg7XSiyl0_Jtf24RQubw3IWp7fc"",""'LC-2 BOM'!C2:AF1000""),AB$1,FALSE)"),"#N/A")</f>
        <v>#N/A</v>
      </c>
      <c r="AU401" t="str">
        <f ca="1">IFERROR(__xludf.DUMMYFUNCTION("VLOOKUP($D695,IMPORTRANGE(""1F5N2lheBqU_ssv2fEg7XSiyl0_Jtf24RQubw3IWp7fc"",""'LC-2 BOM'!C2:AF1000""),AB$1,FALSE)"),"#N/A")</f>
        <v>#N/A</v>
      </c>
      <c r="AV401" t="str">
        <f ca="1">IFERROR(__xludf.DUMMYFUNCTION("VLOOKUP($D695,IMPORTRANGE(""1F5N2lheBqU_ssv2fEg7XSiyl0_Jtf24RQubw3IWp7fc"",""'LC-2 BOM'!C2:AF1000""),AB$1,FALSE)"),"#N/A")</f>
        <v>#N/A</v>
      </c>
      <c r="AW401" t="str">
        <f ca="1">IFERROR(__xludf.DUMMYFUNCTION("VLOOKUP($D695,IMPORTRANGE(""1F5N2lheBqU_ssv2fEg7XSiyl0_Jtf24RQubw3IWp7fc"",""'LC-2 BOM'!C2:AF1000""),AB$1,FALSE)"),"#N/A")</f>
        <v>#N/A</v>
      </c>
      <c r="AX401" t="str">
        <f ca="1">IFERROR(__xludf.DUMMYFUNCTION("VLOOKUP($D695,IMPORTRANGE(""1F5N2lheBqU_ssv2fEg7XSiyl0_Jtf24RQubw3IWp7fc"",""'LC-2 BOM'!C2:AF1000""),AB$1,FALSE)"),"#N/A")</f>
        <v>#N/A</v>
      </c>
      <c r="AY401" t="str">
        <f ca="1">IFERROR(__xludf.DUMMYFUNCTION("VLOOKUP($D695,IMPORTRANGE(""1F5N2lheBqU_ssv2fEg7XSiyl0_Jtf24RQubw3IWp7fc"",""'LC-2 BOM'!C2:AF1000""),AB$1,FALSE)"),"#N/A")</f>
        <v>#N/A</v>
      </c>
      <c r="AZ401" t="str">
        <f ca="1">IFERROR(__xludf.DUMMYFUNCTION("VLOOKUP($D695,IMPORTRANGE(""1F5N2lheBqU_ssv2fEg7XSiyl0_Jtf24RQubw3IWp7fc"",""'LC-2 BOM'!C2:AF1000""),AB$1,FALSE)"),"#N/A")</f>
        <v>#N/A</v>
      </c>
      <c r="BA401" t="str">
        <f ca="1">IFERROR(__xludf.DUMMYFUNCTION("VLOOKUP($D695,IMPORTRANGE(""1F5N2lheBqU_ssv2fEg7XSiyl0_Jtf24RQubw3IWp7fc"",""'LC-2 BOM'!C2:AF1000""),AB$1,FALSE)"),"#N/A")</f>
        <v>#N/A</v>
      </c>
    </row>
    <row r="402" spans="1:53" ht="13" x14ac:dyDescent="0.15">
      <c r="A402" t="str">
        <f t="shared" si="36"/>
        <v>HVBH-CD-AMP-CD-74</v>
      </c>
      <c r="B402">
        <v>74</v>
      </c>
      <c r="C402" t="s">
        <v>944</v>
      </c>
      <c r="D402" t="str">
        <f t="shared" si="40"/>
        <v>HVBH-CD-AMP-CD-74</v>
      </c>
      <c r="E402" t="s">
        <v>939</v>
      </c>
      <c r="F402" t="s">
        <v>854</v>
      </c>
      <c r="G402" t="s">
        <v>940</v>
      </c>
      <c r="H402" t="s">
        <v>111</v>
      </c>
      <c r="I402" t="str">
        <f t="shared" si="37"/>
        <v>N6</v>
      </c>
      <c r="J402" t="str">
        <f>VLOOKUP(I402,'[1]REF - Interface Cards'!$F$2:$G$11,2,FALSE)</f>
        <v>CB9</v>
      </c>
      <c r="K402">
        <f t="shared" si="38"/>
        <v>4</v>
      </c>
      <c r="L402" t="s">
        <v>941</v>
      </c>
      <c r="M402">
        <v>3</v>
      </c>
      <c r="N402" t="s">
        <v>72</v>
      </c>
      <c r="O402" t="s">
        <v>277</v>
      </c>
      <c r="P402" t="s">
        <v>277</v>
      </c>
      <c r="Q402" t="s">
        <v>890</v>
      </c>
      <c r="R402" t="s">
        <v>854</v>
      </c>
      <c r="S402" t="s">
        <v>942</v>
      </c>
      <c r="V402" t="b">
        <v>0</v>
      </c>
      <c r="W402" t="str">
        <f t="shared" si="39"/>
        <v>AI13:02</v>
      </c>
      <c r="X402" t="str">
        <f ca="1">IFERROR(__xludf.DUMMYFUNCTION("VLOOKUP($D475,IMPORTRANGE(""1F5N2lheBqU_ssv2fEg7XSiyl0_Jtf24RQubw3IWp7fc"",""'LC-2 BOM'!C2:AF1000""),X$1,FALSE)"),"04C706")</f>
        <v>04C706</v>
      </c>
      <c r="Y402" t="str">
        <f ca="1">IFERROR(__xludf.DUMMYFUNCTION("VLOOKUP($D696,IMPORTRANGE(""1zGeY54V42y3h6ga3LEauokEcjIAfHuNXKCYKLfLWtMI"",""'LC-2 BOM'!C2:AF900""),Y$1,FALSE)"),"#N/A")</f>
        <v>#N/A</v>
      </c>
      <c r="Z402" t="str">
        <f ca="1">IFERROR(__xludf.DUMMYFUNCTION("VLOOKUP($D696,IMPORTRANGE(""1zGeY54V42y3h6ga3LEauokEcjIAfHuNXKCYKLfLWtMI"",""'LC-2 BOM'!C2:AF900""),Y$1,FALSE)"),"#N/A")</f>
        <v>#N/A</v>
      </c>
      <c r="AA402" t="str">
        <f ca="1">IFERROR(__xludf.DUMMYFUNCTION("VLOOKUP($D696,IMPORTRANGE(""1zGeY54V42y3h6ga3LEauokEcjIAfHuNXKCYKLfLWtMI"",""'LC-2 BOM'!C2:AF900""),Y$1,FALSE)"),"#N/A")</f>
        <v>#N/A</v>
      </c>
      <c r="AB402" t="str">
        <f ca="1">IFERROR(__xludf.DUMMYFUNCTION("VLOOKUP($D696,IMPORTRANGE(""1F5N2lheBqU_ssv2fEg7XSiyl0_Jtf24RQubw3IWp7fc"",""'LC-2 BOM'!C2:AF1000""),AB$1,FALSE)"),"#N/A")</f>
        <v>#N/A</v>
      </c>
      <c r="AC402" t="str">
        <f ca="1">IFERROR(__xludf.DUMMYFUNCTION("VLOOKUP($D696,IMPORTRANGE(""1F5N2lheBqU_ssv2fEg7XSiyl0_Jtf24RQubw3IWp7fc"",""'LC-2 BOM'!C2:AF1000""),AB$1,FALSE)"),"#N/A")</f>
        <v>#N/A</v>
      </c>
      <c r="AD402" t="str">
        <f ca="1">IFERROR(__xludf.DUMMYFUNCTION("VLOOKUP($D696,IMPORTRANGE(""1F5N2lheBqU_ssv2fEg7XSiyl0_Jtf24RQubw3IWp7fc"",""'LC-2 BOM'!C2:AF1000""),AB$1,FALSE)"),"#N/A")</f>
        <v>#N/A</v>
      </c>
      <c r="AE402" t="str">
        <f ca="1">IFERROR(__xludf.DUMMYFUNCTION("VLOOKUP($D696,IMPORTRANGE(""1F5N2lheBqU_ssv2fEg7XSiyl0_Jtf24RQubw3IWp7fc"",""'LC-2 BOM'!C2:AF1000""),AB$1,FALSE)"),"#N/A")</f>
        <v>#N/A</v>
      </c>
      <c r="AF402" t="str">
        <f ca="1">IFERROR(__xludf.DUMMYFUNCTION("VLOOKUP($D696,IMPORTRANGE(""1F5N2lheBqU_ssv2fEg7XSiyl0_Jtf24RQubw3IWp7fc"",""'LC-2 BOM'!C2:AF1000""),AB$1,FALSE)"),"#N/A")</f>
        <v>#N/A</v>
      </c>
      <c r="AG402" t="str">
        <f ca="1">IFERROR(__xludf.DUMMYFUNCTION("VLOOKUP($D696,IMPORTRANGE(""1F5N2lheBqU_ssv2fEg7XSiyl0_Jtf24RQubw3IWp7fc"",""'LC-2 BOM'!C2:AF1000""),AB$1,FALSE)"),"#N/A")</f>
        <v>#N/A</v>
      </c>
      <c r="AH402" t="str">
        <f ca="1">IFERROR(__xludf.DUMMYFUNCTION("VLOOKUP($D696,IMPORTRANGE(""1F5N2lheBqU_ssv2fEg7XSiyl0_Jtf24RQubw3IWp7fc"",""'LC-2 BOM'!C2:AF1000""),AB$1,FALSE)"),"#N/A")</f>
        <v>#N/A</v>
      </c>
      <c r="AI402" t="str">
        <f ca="1">IFERROR(__xludf.DUMMYFUNCTION("VLOOKUP($D696,IMPORTRANGE(""1F5N2lheBqU_ssv2fEg7XSiyl0_Jtf24RQubw3IWp7fc"",""'LC-2 BOM'!C2:AF1000""),AB$1,FALSE)"),"#N/A")</f>
        <v>#N/A</v>
      </c>
      <c r="AJ402" t="str">
        <f ca="1">IFERROR(__xludf.DUMMYFUNCTION("VLOOKUP($D696,IMPORTRANGE(""1F5N2lheBqU_ssv2fEg7XSiyl0_Jtf24RQubw3IWp7fc"",""'LC-2 BOM'!C2:AF1000""),AB$1,FALSE)"),"#N/A")</f>
        <v>#N/A</v>
      </c>
      <c r="AK402" t="str">
        <f ca="1">IFERROR(__xludf.DUMMYFUNCTION("VLOOKUP($D696,IMPORTRANGE(""1F5N2lheBqU_ssv2fEg7XSiyl0_Jtf24RQubw3IWp7fc"",""'LC-2 BOM'!C2:AF1000""),AB$1,FALSE)"),"#N/A")</f>
        <v>#N/A</v>
      </c>
      <c r="AL402" t="str">
        <f ca="1">IFERROR(__xludf.DUMMYFUNCTION("VLOOKUP($D696,IMPORTRANGE(""1F5N2lheBqU_ssv2fEg7XSiyl0_Jtf24RQubw3IWp7fc"",""'LC-2 BOM'!C2:AF1000""),AB$1,FALSE)"),"#N/A")</f>
        <v>#N/A</v>
      </c>
      <c r="AM402" t="str">
        <f ca="1">IFERROR(__xludf.DUMMYFUNCTION("VLOOKUP($D696,IMPORTRANGE(""1F5N2lheBqU_ssv2fEg7XSiyl0_Jtf24RQubw3IWp7fc"",""'LC-2 BOM'!C2:AF1000""),AB$1,FALSE)"),"#N/A")</f>
        <v>#N/A</v>
      </c>
      <c r="AN402" t="str">
        <f ca="1">IFERROR(__xludf.DUMMYFUNCTION("VLOOKUP($D696,IMPORTRANGE(""1F5N2lheBqU_ssv2fEg7XSiyl0_Jtf24RQubw3IWp7fc"",""'LC-2 BOM'!C2:AF1000""),AB$1,FALSE)"),"#N/A")</f>
        <v>#N/A</v>
      </c>
      <c r="AO402" t="str">
        <f ca="1">IFERROR(__xludf.DUMMYFUNCTION("VLOOKUP($D696,IMPORTRANGE(""1F5N2lheBqU_ssv2fEg7XSiyl0_Jtf24RQubw3IWp7fc"",""'LC-2 BOM'!C2:AF1000""),AB$1,FALSE)"),"#N/A")</f>
        <v>#N/A</v>
      </c>
      <c r="AP402" t="str">
        <f ca="1">IFERROR(__xludf.DUMMYFUNCTION("VLOOKUP($D696,IMPORTRANGE(""1F5N2lheBqU_ssv2fEg7XSiyl0_Jtf24RQubw3IWp7fc"",""'LC-2 BOM'!C2:AF1000""),AB$1,FALSE)"),"#N/A")</f>
        <v>#N/A</v>
      </c>
      <c r="AQ402" t="str">
        <f ca="1">IFERROR(__xludf.DUMMYFUNCTION("VLOOKUP($D696,IMPORTRANGE(""1F5N2lheBqU_ssv2fEg7XSiyl0_Jtf24RQubw3IWp7fc"",""'LC-2 BOM'!C2:AF1000""),AB$1,FALSE)"),"#N/A")</f>
        <v>#N/A</v>
      </c>
      <c r="AR402" t="str">
        <f ca="1">IFERROR(__xludf.DUMMYFUNCTION("VLOOKUP($D696,IMPORTRANGE(""1F5N2lheBqU_ssv2fEg7XSiyl0_Jtf24RQubw3IWp7fc"",""'LC-2 BOM'!C2:AF1000""),AB$1,FALSE)"),"#N/A")</f>
        <v>#N/A</v>
      </c>
      <c r="AS402" t="str">
        <f ca="1">IFERROR(__xludf.DUMMYFUNCTION("VLOOKUP($D696,IMPORTRANGE(""1F5N2lheBqU_ssv2fEg7XSiyl0_Jtf24RQubw3IWp7fc"",""'LC-2 BOM'!C2:AF1000""),AB$1,FALSE)"),"#N/A")</f>
        <v>#N/A</v>
      </c>
      <c r="AT402" t="str">
        <f ca="1">IFERROR(__xludf.DUMMYFUNCTION("VLOOKUP($D696,IMPORTRANGE(""1F5N2lheBqU_ssv2fEg7XSiyl0_Jtf24RQubw3IWp7fc"",""'LC-2 BOM'!C2:AF1000""),AB$1,FALSE)"),"#N/A")</f>
        <v>#N/A</v>
      </c>
      <c r="AU402" t="str">
        <f ca="1">IFERROR(__xludf.DUMMYFUNCTION("VLOOKUP($D696,IMPORTRANGE(""1F5N2lheBqU_ssv2fEg7XSiyl0_Jtf24RQubw3IWp7fc"",""'LC-2 BOM'!C2:AF1000""),AB$1,FALSE)"),"#N/A")</f>
        <v>#N/A</v>
      </c>
      <c r="AV402" t="str">
        <f ca="1">IFERROR(__xludf.DUMMYFUNCTION("VLOOKUP($D696,IMPORTRANGE(""1F5N2lheBqU_ssv2fEg7XSiyl0_Jtf24RQubw3IWp7fc"",""'LC-2 BOM'!C2:AF1000""),AB$1,FALSE)"),"#N/A")</f>
        <v>#N/A</v>
      </c>
      <c r="AW402" t="str">
        <f ca="1">IFERROR(__xludf.DUMMYFUNCTION("VLOOKUP($D696,IMPORTRANGE(""1F5N2lheBqU_ssv2fEg7XSiyl0_Jtf24RQubw3IWp7fc"",""'LC-2 BOM'!C2:AF1000""),AB$1,FALSE)"),"#N/A")</f>
        <v>#N/A</v>
      </c>
      <c r="AX402" t="str">
        <f ca="1">IFERROR(__xludf.DUMMYFUNCTION("VLOOKUP($D696,IMPORTRANGE(""1F5N2lheBqU_ssv2fEg7XSiyl0_Jtf24RQubw3IWp7fc"",""'LC-2 BOM'!C2:AF1000""),AB$1,FALSE)"),"#N/A")</f>
        <v>#N/A</v>
      </c>
      <c r="AY402" t="str">
        <f ca="1">IFERROR(__xludf.DUMMYFUNCTION("VLOOKUP($D696,IMPORTRANGE(""1F5N2lheBqU_ssv2fEg7XSiyl0_Jtf24RQubw3IWp7fc"",""'LC-2 BOM'!C2:AF1000""),AB$1,FALSE)"),"#N/A")</f>
        <v>#N/A</v>
      </c>
      <c r="AZ402" t="str">
        <f ca="1">IFERROR(__xludf.DUMMYFUNCTION("VLOOKUP($D696,IMPORTRANGE(""1F5N2lheBqU_ssv2fEg7XSiyl0_Jtf24RQubw3IWp7fc"",""'LC-2 BOM'!C2:AF1000""),AB$1,FALSE)"),"#N/A")</f>
        <v>#N/A</v>
      </c>
      <c r="BA402" t="str">
        <f ca="1">IFERROR(__xludf.DUMMYFUNCTION("VLOOKUP($D696,IMPORTRANGE(""1F5N2lheBqU_ssv2fEg7XSiyl0_Jtf24RQubw3IWp7fc"",""'LC-2 BOM'!C2:AF1000""),AB$1,FALSE)"),"#N/A")</f>
        <v>#N/A</v>
      </c>
    </row>
    <row r="403" spans="1:53" ht="13" x14ac:dyDescent="0.15">
      <c r="A403" t="str">
        <f t="shared" si="36"/>
        <v>HVBH-CD-AMP-CD-75</v>
      </c>
      <c r="B403">
        <v>75</v>
      </c>
      <c r="C403" t="s">
        <v>945</v>
      </c>
      <c r="D403" t="str">
        <f t="shared" si="40"/>
        <v>HVBH-CD-AMP-CD-75</v>
      </c>
      <c r="E403" t="s">
        <v>939</v>
      </c>
      <c r="F403" t="s">
        <v>854</v>
      </c>
      <c r="G403" t="s">
        <v>940</v>
      </c>
      <c r="H403" t="s">
        <v>111</v>
      </c>
      <c r="I403" t="str">
        <f t="shared" si="37"/>
        <v>N6</v>
      </c>
      <c r="J403" t="str">
        <f>VLOOKUP(I403,'[1]REF - Interface Cards'!$F$2:$G$11,2,FALSE)</f>
        <v>CB9</v>
      </c>
      <c r="K403">
        <f t="shared" si="38"/>
        <v>4</v>
      </c>
      <c r="L403" t="s">
        <v>941</v>
      </c>
      <c r="M403">
        <v>4</v>
      </c>
      <c r="N403" t="s">
        <v>77</v>
      </c>
      <c r="O403" t="s">
        <v>277</v>
      </c>
      <c r="P403" t="s">
        <v>277</v>
      </c>
      <c r="Q403" t="s">
        <v>890</v>
      </c>
      <c r="R403" t="s">
        <v>854</v>
      </c>
      <c r="S403" t="s">
        <v>942</v>
      </c>
      <c r="V403" t="b">
        <v>0</v>
      </c>
      <c r="W403" t="str">
        <f t="shared" si="39"/>
        <v>AI13:03</v>
      </c>
      <c r="X403" t="str">
        <f ca="1">IFERROR(__xludf.DUMMYFUNCTION("VLOOKUP($D475,IMPORTRANGE(""1F5N2lheBqU_ssv2fEg7XSiyl0_Jtf24RQubw3IWp7fc"",""'LC-2 BOM'!C2:AF1000""),X$1,FALSE)"),"04C706")</f>
        <v>04C706</v>
      </c>
      <c r="Y403" t="str">
        <f ca="1">IFERROR(__xludf.DUMMYFUNCTION("VLOOKUP($D697,IMPORTRANGE(""1zGeY54V42y3h6ga3LEauokEcjIAfHuNXKCYKLfLWtMI"",""'LC-2 BOM'!C2:AF900""),Y$1,FALSE)"),"#N/A")</f>
        <v>#N/A</v>
      </c>
      <c r="Z403" t="str">
        <f ca="1">IFERROR(__xludf.DUMMYFUNCTION("VLOOKUP($D697,IMPORTRANGE(""1zGeY54V42y3h6ga3LEauokEcjIAfHuNXKCYKLfLWtMI"",""'LC-2 BOM'!C2:AF900""),Y$1,FALSE)"),"#N/A")</f>
        <v>#N/A</v>
      </c>
      <c r="AA403" t="str">
        <f ca="1">IFERROR(__xludf.DUMMYFUNCTION("VLOOKUP($D697,IMPORTRANGE(""1zGeY54V42y3h6ga3LEauokEcjIAfHuNXKCYKLfLWtMI"",""'LC-2 BOM'!C2:AF900""),Y$1,FALSE)"),"#N/A")</f>
        <v>#N/A</v>
      </c>
      <c r="AB403" t="str">
        <f ca="1">IFERROR(__xludf.DUMMYFUNCTION("VLOOKUP($D697,IMPORTRANGE(""1F5N2lheBqU_ssv2fEg7XSiyl0_Jtf24RQubw3IWp7fc"",""'LC-2 BOM'!C2:AF1000""),AB$1,FALSE)"),"#N/A")</f>
        <v>#N/A</v>
      </c>
      <c r="AC403" t="str">
        <f ca="1">IFERROR(__xludf.DUMMYFUNCTION("VLOOKUP($D697,IMPORTRANGE(""1F5N2lheBqU_ssv2fEg7XSiyl0_Jtf24RQubw3IWp7fc"",""'LC-2 BOM'!C2:AF1000""),AB$1,FALSE)"),"#N/A")</f>
        <v>#N/A</v>
      </c>
      <c r="AD403" t="str">
        <f ca="1">IFERROR(__xludf.DUMMYFUNCTION("VLOOKUP($D697,IMPORTRANGE(""1F5N2lheBqU_ssv2fEg7XSiyl0_Jtf24RQubw3IWp7fc"",""'LC-2 BOM'!C2:AF1000""),AB$1,FALSE)"),"#N/A")</f>
        <v>#N/A</v>
      </c>
      <c r="AE403" t="str">
        <f ca="1">IFERROR(__xludf.DUMMYFUNCTION("VLOOKUP($D697,IMPORTRANGE(""1F5N2lheBqU_ssv2fEg7XSiyl0_Jtf24RQubw3IWp7fc"",""'LC-2 BOM'!C2:AF1000""),AB$1,FALSE)"),"#N/A")</f>
        <v>#N/A</v>
      </c>
      <c r="AF403" t="str">
        <f ca="1">IFERROR(__xludf.DUMMYFUNCTION("VLOOKUP($D697,IMPORTRANGE(""1F5N2lheBqU_ssv2fEg7XSiyl0_Jtf24RQubw3IWp7fc"",""'LC-2 BOM'!C2:AF1000""),AB$1,FALSE)"),"#N/A")</f>
        <v>#N/A</v>
      </c>
      <c r="AG403" t="str">
        <f ca="1">IFERROR(__xludf.DUMMYFUNCTION("VLOOKUP($D697,IMPORTRANGE(""1F5N2lheBqU_ssv2fEg7XSiyl0_Jtf24RQubw3IWp7fc"",""'LC-2 BOM'!C2:AF1000""),AB$1,FALSE)"),"#N/A")</f>
        <v>#N/A</v>
      </c>
      <c r="AH403" t="str">
        <f ca="1">IFERROR(__xludf.DUMMYFUNCTION("VLOOKUP($D697,IMPORTRANGE(""1F5N2lheBqU_ssv2fEg7XSiyl0_Jtf24RQubw3IWp7fc"",""'LC-2 BOM'!C2:AF1000""),AB$1,FALSE)"),"#N/A")</f>
        <v>#N/A</v>
      </c>
      <c r="AI403" t="str">
        <f ca="1">IFERROR(__xludf.DUMMYFUNCTION("VLOOKUP($D697,IMPORTRANGE(""1F5N2lheBqU_ssv2fEg7XSiyl0_Jtf24RQubw3IWp7fc"",""'LC-2 BOM'!C2:AF1000""),AB$1,FALSE)"),"#N/A")</f>
        <v>#N/A</v>
      </c>
      <c r="AJ403" t="str">
        <f ca="1">IFERROR(__xludf.DUMMYFUNCTION("VLOOKUP($D697,IMPORTRANGE(""1F5N2lheBqU_ssv2fEg7XSiyl0_Jtf24RQubw3IWp7fc"",""'LC-2 BOM'!C2:AF1000""),AB$1,FALSE)"),"#N/A")</f>
        <v>#N/A</v>
      </c>
      <c r="AK403" t="str">
        <f ca="1">IFERROR(__xludf.DUMMYFUNCTION("VLOOKUP($D697,IMPORTRANGE(""1F5N2lheBqU_ssv2fEg7XSiyl0_Jtf24RQubw3IWp7fc"",""'LC-2 BOM'!C2:AF1000""),AB$1,FALSE)"),"#N/A")</f>
        <v>#N/A</v>
      </c>
      <c r="AL403" t="str">
        <f ca="1">IFERROR(__xludf.DUMMYFUNCTION("VLOOKUP($D697,IMPORTRANGE(""1F5N2lheBqU_ssv2fEg7XSiyl0_Jtf24RQubw3IWp7fc"",""'LC-2 BOM'!C2:AF1000""),AB$1,FALSE)"),"#N/A")</f>
        <v>#N/A</v>
      </c>
      <c r="AM403" t="str">
        <f ca="1">IFERROR(__xludf.DUMMYFUNCTION("VLOOKUP($D697,IMPORTRANGE(""1F5N2lheBqU_ssv2fEg7XSiyl0_Jtf24RQubw3IWp7fc"",""'LC-2 BOM'!C2:AF1000""),AB$1,FALSE)"),"#N/A")</f>
        <v>#N/A</v>
      </c>
      <c r="AN403" t="str">
        <f ca="1">IFERROR(__xludf.DUMMYFUNCTION("VLOOKUP($D697,IMPORTRANGE(""1F5N2lheBqU_ssv2fEg7XSiyl0_Jtf24RQubw3IWp7fc"",""'LC-2 BOM'!C2:AF1000""),AB$1,FALSE)"),"#N/A")</f>
        <v>#N/A</v>
      </c>
      <c r="AO403" t="str">
        <f ca="1">IFERROR(__xludf.DUMMYFUNCTION("VLOOKUP($D697,IMPORTRANGE(""1F5N2lheBqU_ssv2fEg7XSiyl0_Jtf24RQubw3IWp7fc"",""'LC-2 BOM'!C2:AF1000""),AB$1,FALSE)"),"#N/A")</f>
        <v>#N/A</v>
      </c>
      <c r="AP403" t="str">
        <f ca="1">IFERROR(__xludf.DUMMYFUNCTION("VLOOKUP($D697,IMPORTRANGE(""1F5N2lheBqU_ssv2fEg7XSiyl0_Jtf24RQubw3IWp7fc"",""'LC-2 BOM'!C2:AF1000""),AB$1,FALSE)"),"#N/A")</f>
        <v>#N/A</v>
      </c>
      <c r="AQ403" t="str">
        <f ca="1">IFERROR(__xludf.DUMMYFUNCTION("VLOOKUP($D697,IMPORTRANGE(""1F5N2lheBqU_ssv2fEg7XSiyl0_Jtf24RQubw3IWp7fc"",""'LC-2 BOM'!C2:AF1000""),AB$1,FALSE)"),"#N/A")</f>
        <v>#N/A</v>
      </c>
      <c r="AR403" t="str">
        <f ca="1">IFERROR(__xludf.DUMMYFUNCTION("VLOOKUP($D697,IMPORTRANGE(""1F5N2lheBqU_ssv2fEg7XSiyl0_Jtf24RQubw3IWp7fc"",""'LC-2 BOM'!C2:AF1000""),AB$1,FALSE)"),"#N/A")</f>
        <v>#N/A</v>
      </c>
      <c r="AS403" t="str">
        <f ca="1">IFERROR(__xludf.DUMMYFUNCTION("VLOOKUP($D697,IMPORTRANGE(""1F5N2lheBqU_ssv2fEg7XSiyl0_Jtf24RQubw3IWp7fc"",""'LC-2 BOM'!C2:AF1000""),AB$1,FALSE)"),"#N/A")</f>
        <v>#N/A</v>
      </c>
      <c r="AT403" t="str">
        <f ca="1">IFERROR(__xludf.DUMMYFUNCTION("VLOOKUP($D697,IMPORTRANGE(""1F5N2lheBqU_ssv2fEg7XSiyl0_Jtf24RQubw3IWp7fc"",""'LC-2 BOM'!C2:AF1000""),AB$1,FALSE)"),"#N/A")</f>
        <v>#N/A</v>
      </c>
      <c r="AU403" t="str">
        <f ca="1">IFERROR(__xludf.DUMMYFUNCTION("VLOOKUP($D697,IMPORTRANGE(""1F5N2lheBqU_ssv2fEg7XSiyl0_Jtf24RQubw3IWp7fc"",""'LC-2 BOM'!C2:AF1000""),AB$1,FALSE)"),"#N/A")</f>
        <v>#N/A</v>
      </c>
      <c r="AV403" t="str">
        <f ca="1">IFERROR(__xludf.DUMMYFUNCTION("VLOOKUP($D697,IMPORTRANGE(""1F5N2lheBqU_ssv2fEg7XSiyl0_Jtf24RQubw3IWp7fc"",""'LC-2 BOM'!C2:AF1000""),AB$1,FALSE)"),"#N/A")</f>
        <v>#N/A</v>
      </c>
      <c r="AW403" t="str">
        <f ca="1">IFERROR(__xludf.DUMMYFUNCTION("VLOOKUP($D697,IMPORTRANGE(""1F5N2lheBqU_ssv2fEg7XSiyl0_Jtf24RQubw3IWp7fc"",""'LC-2 BOM'!C2:AF1000""),AB$1,FALSE)"),"#N/A")</f>
        <v>#N/A</v>
      </c>
      <c r="AX403" t="str">
        <f ca="1">IFERROR(__xludf.DUMMYFUNCTION("VLOOKUP($D697,IMPORTRANGE(""1F5N2lheBqU_ssv2fEg7XSiyl0_Jtf24RQubw3IWp7fc"",""'LC-2 BOM'!C2:AF1000""),AB$1,FALSE)"),"#N/A")</f>
        <v>#N/A</v>
      </c>
      <c r="AY403" t="str">
        <f ca="1">IFERROR(__xludf.DUMMYFUNCTION("VLOOKUP($D697,IMPORTRANGE(""1F5N2lheBqU_ssv2fEg7XSiyl0_Jtf24RQubw3IWp7fc"",""'LC-2 BOM'!C2:AF1000""),AB$1,FALSE)"),"#N/A")</f>
        <v>#N/A</v>
      </c>
      <c r="AZ403" t="str">
        <f ca="1">IFERROR(__xludf.DUMMYFUNCTION("VLOOKUP($D697,IMPORTRANGE(""1F5N2lheBqU_ssv2fEg7XSiyl0_Jtf24RQubw3IWp7fc"",""'LC-2 BOM'!C2:AF1000""),AB$1,FALSE)"),"#N/A")</f>
        <v>#N/A</v>
      </c>
      <c r="BA403" t="str">
        <f ca="1">IFERROR(__xludf.DUMMYFUNCTION("VLOOKUP($D697,IMPORTRANGE(""1F5N2lheBqU_ssv2fEg7XSiyl0_Jtf24RQubw3IWp7fc"",""'LC-2 BOM'!C2:AF1000""),AB$1,FALSE)"),"#N/A")</f>
        <v>#N/A</v>
      </c>
    </row>
    <row r="404" spans="1:53" ht="13" x14ac:dyDescent="0.15">
      <c r="A404" t="str">
        <f t="shared" si="36"/>
        <v>HVBH-CD-AMP-CD-76</v>
      </c>
      <c r="B404">
        <v>76</v>
      </c>
      <c r="C404" t="s">
        <v>946</v>
      </c>
      <c r="D404" t="str">
        <f t="shared" si="40"/>
        <v>HVBH-CD-AMP-CD-76</v>
      </c>
      <c r="E404" t="s">
        <v>939</v>
      </c>
      <c r="F404" t="s">
        <v>854</v>
      </c>
      <c r="G404" t="s">
        <v>940</v>
      </c>
      <c r="H404" t="s">
        <v>111</v>
      </c>
      <c r="I404" t="str">
        <f t="shared" si="37"/>
        <v>N6</v>
      </c>
      <c r="J404" t="str">
        <f>VLOOKUP(I404,'[1]REF - Interface Cards'!$F$2:$G$11,2,FALSE)</f>
        <v>CB9</v>
      </c>
      <c r="K404">
        <f t="shared" si="38"/>
        <v>4</v>
      </c>
      <c r="L404" t="s">
        <v>941</v>
      </c>
      <c r="M404">
        <v>5</v>
      </c>
      <c r="N404" t="s">
        <v>82</v>
      </c>
      <c r="O404" t="s">
        <v>277</v>
      </c>
      <c r="P404" t="s">
        <v>277</v>
      </c>
      <c r="Q404" t="s">
        <v>890</v>
      </c>
      <c r="R404" t="s">
        <v>854</v>
      </c>
      <c r="S404" t="s">
        <v>942</v>
      </c>
      <c r="V404" t="b">
        <v>0</v>
      </c>
      <c r="W404" t="str">
        <f t="shared" si="39"/>
        <v>AI13:04</v>
      </c>
      <c r="X404" t="str">
        <f ca="1">IFERROR(__xludf.DUMMYFUNCTION("VLOOKUP($D475,IMPORTRANGE(""1F5N2lheBqU_ssv2fEg7XSiyl0_Jtf24RQubw3IWp7fc"",""'LC-2 BOM'!C2:AF1000""),X$1,FALSE)"),"04C706")</f>
        <v>04C706</v>
      </c>
      <c r="Y404" t="str">
        <f ca="1">IFERROR(__xludf.DUMMYFUNCTION("VLOOKUP($D698,IMPORTRANGE(""1F5N2lheBqU_ssv2fEg7XSiyl0_Jtf24RQubw3IWp7fc"",""'LC-2 BOM'!C2:AF900""),Y$1,FALSE)"),"#N/A")</f>
        <v>#N/A</v>
      </c>
      <c r="Z404" t="str">
        <f ca="1">IFERROR(__xludf.DUMMYFUNCTION("VLOOKUP($D698,IMPORTRANGE(""1F5N2lheBqU_ssv2fEg7XSiyl0_Jtf24RQubw3IWp7fc"",""'LC-2 BOM'!C2:AF900""),Y$1,FALSE)"),"#N/A")</f>
        <v>#N/A</v>
      </c>
      <c r="AA404" t="str">
        <f ca="1">IFERROR(__xludf.DUMMYFUNCTION("VLOOKUP($D698,IMPORTRANGE(""1F5N2lheBqU_ssv2fEg7XSiyl0_Jtf24RQubw3IWp7fc"",""'LC-2 BOM'!C2:AF900""),Y$1,FALSE)"),"#N/A")</f>
        <v>#N/A</v>
      </c>
      <c r="AB404" t="str">
        <f ca="1">IFERROR(__xludf.DUMMYFUNCTION("VLOOKUP($D698,IMPORTRANGE(""1F5N2lheBqU_ssv2fEg7XSiyl0_Jtf24RQubw3IWp7fc"",""'LC-2 BOM'!C2:AF1000""),AB$1,FALSE)"),"#N/A")</f>
        <v>#N/A</v>
      </c>
      <c r="AC404" t="str">
        <f ca="1">IFERROR(__xludf.DUMMYFUNCTION("VLOOKUP($D698,IMPORTRANGE(""1F5N2lheBqU_ssv2fEg7XSiyl0_Jtf24RQubw3IWp7fc"",""'LC-2 BOM'!C2:AF1000""),AB$1,FALSE)"),"#N/A")</f>
        <v>#N/A</v>
      </c>
      <c r="AD404" t="str">
        <f ca="1">IFERROR(__xludf.DUMMYFUNCTION("VLOOKUP($D698,IMPORTRANGE(""1F5N2lheBqU_ssv2fEg7XSiyl0_Jtf24RQubw3IWp7fc"",""'LC-2 BOM'!C2:AF1000""),AB$1,FALSE)"),"#N/A")</f>
        <v>#N/A</v>
      </c>
      <c r="AE404" t="str">
        <f ca="1">IFERROR(__xludf.DUMMYFUNCTION("VLOOKUP($D698,IMPORTRANGE(""1F5N2lheBqU_ssv2fEg7XSiyl0_Jtf24RQubw3IWp7fc"",""'LC-2 BOM'!C2:AF1000""),AB$1,FALSE)"),"#N/A")</f>
        <v>#N/A</v>
      </c>
      <c r="AF404" t="str">
        <f ca="1">IFERROR(__xludf.DUMMYFUNCTION("VLOOKUP($D698,IMPORTRANGE(""1F5N2lheBqU_ssv2fEg7XSiyl0_Jtf24RQubw3IWp7fc"",""'LC-2 BOM'!C2:AF1000""),AB$1,FALSE)"),"#N/A")</f>
        <v>#N/A</v>
      </c>
      <c r="AG404" t="str">
        <f ca="1">IFERROR(__xludf.DUMMYFUNCTION("VLOOKUP($D698,IMPORTRANGE(""1F5N2lheBqU_ssv2fEg7XSiyl0_Jtf24RQubw3IWp7fc"",""'LC-2 BOM'!C2:AF1000""),AB$1,FALSE)"),"#N/A")</f>
        <v>#N/A</v>
      </c>
      <c r="AH404" t="str">
        <f ca="1">IFERROR(__xludf.DUMMYFUNCTION("VLOOKUP($D698,IMPORTRANGE(""1F5N2lheBqU_ssv2fEg7XSiyl0_Jtf24RQubw3IWp7fc"",""'LC-2 BOM'!C2:AF1000""),AB$1,FALSE)"),"#N/A")</f>
        <v>#N/A</v>
      </c>
      <c r="AI404" t="str">
        <f ca="1">IFERROR(__xludf.DUMMYFUNCTION("VLOOKUP($D698,IMPORTRANGE(""1F5N2lheBqU_ssv2fEg7XSiyl0_Jtf24RQubw3IWp7fc"",""'LC-2 BOM'!C2:AF1000""),AB$1,FALSE)"),"#N/A")</f>
        <v>#N/A</v>
      </c>
      <c r="AJ404" t="str">
        <f ca="1">IFERROR(__xludf.DUMMYFUNCTION("VLOOKUP($D698,IMPORTRANGE(""1F5N2lheBqU_ssv2fEg7XSiyl0_Jtf24RQubw3IWp7fc"",""'LC-2 BOM'!C2:AF1000""),AB$1,FALSE)"),"#N/A")</f>
        <v>#N/A</v>
      </c>
      <c r="AK404" t="str">
        <f ca="1">IFERROR(__xludf.DUMMYFUNCTION("VLOOKUP($D698,IMPORTRANGE(""1F5N2lheBqU_ssv2fEg7XSiyl0_Jtf24RQubw3IWp7fc"",""'LC-2 BOM'!C2:AF1000""),AB$1,FALSE)"),"#N/A")</f>
        <v>#N/A</v>
      </c>
      <c r="AL404" t="str">
        <f ca="1">IFERROR(__xludf.DUMMYFUNCTION("VLOOKUP($D698,IMPORTRANGE(""1F5N2lheBqU_ssv2fEg7XSiyl0_Jtf24RQubw3IWp7fc"",""'LC-2 BOM'!C2:AF1000""),AB$1,FALSE)"),"#N/A")</f>
        <v>#N/A</v>
      </c>
      <c r="AM404" t="str">
        <f ca="1">IFERROR(__xludf.DUMMYFUNCTION("VLOOKUP($D698,IMPORTRANGE(""1F5N2lheBqU_ssv2fEg7XSiyl0_Jtf24RQubw3IWp7fc"",""'LC-2 BOM'!C2:AF1000""),AB$1,FALSE)"),"#N/A")</f>
        <v>#N/A</v>
      </c>
      <c r="AN404" t="str">
        <f ca="1">IFERROR(__xludf.DUMMYFUNCTION("VLOOKUP($D698,IMPORTRANGE(""1F5N2lheBqU_ssv2fEg7XSiyl0_Jtf24RQubw3IWp7fc"",""'LC-2 BOM'!C2:AF1000""),AB$1,FALSE)"),"#N/A")</f>
        <v>#N/A</v>
      </c>
      <c r="AO404" t="str">
        <f ca="1">IFERROR(__xludf.DUMMYFUNCTION("VLOOKUP($D698,IMPORTRANGE(""1F5N2lheBqU_ssv2fEg7XSiyl0_Jtf24RQubw3IWp7fc"",""'LC-2 BOM'!C2:AF1000""),AB$1,FALSE)"),"#N/A")</f>
        <v>#N/A</v>
      </c>
      <c r="AP404" t="str">
        <f ca="1">IFERROR(__xludf.DUMMYFUNCTION("VLOOKUP($D698,IMPORTRANGE(""1F5N2lheBqU_ssv2fEg7XSiyl0_Jtf24RQubw3IWp7fc"",""'LC-2 BOM'!C2:AF1000""),AB$1,FALSE)"),"#N/A")</f>
        <v>#N/A</v>
      </c>
      <c r="AQ404" t="str">
        <f ca="1">IFERROR(__xludf.DUMMYFUNCTION("VLOOKUP($D698,IMPORTRANGE(""1F5N2lheBqU_ssv2fEg7XSiyl0_Jtf24RQubw3IWp7fc"",""'LC-2 BOM'!C2:AF1000""),AB$1,FALSE)"),"#N/A")</f>
        <v>#N/A</v>
      </c>
      <c r="AR404" t="str">
        <f ca="1">IFERROR(__xludf.DUMMYFUNCTION("VLOOKUP($D698,IMPORTRANGE(""1F5N2lheBqU_ssv2fEg7XSiyl0_Jtf24RQubw3IWp7fc"",""'LC-2 BOM'!C2:AF1000""),AB$1,FALSE)"),"#N/A")</f>
        <v>#N/A</v>
      </c>
      <c r="AS404" t="str">
        <f ca="1">IFERROR(__xludf.DUMMYFUNCTION("VLOOKUP($D698,IMPORTRANGE(""1F5N2lheBqU_ssv2fEg7XSiyl0_Jtf24RQubw3IWp7fc"",""'LC-2 BOM'!C2:AF1000""),AB$1,FALSE)"),"#N/A")</f>
        <v>#N/A</v>
      </c>
      <c r="AT404" t="str">
        <f ca="1">IFERROR(__xludf.DUMMYFUNCTION("VLOOKUP($D698,IMPORTRANGE(""1F5N2lheBqU_ssv2fEg7XSiyl0_Jtf24RQubw3IWp7fc"",""'LC-2 BOM'!C2:AF1000""),AB$1,FALSE)"),"#N/A")</f>
        <v>#N/A</v>
      </c>
      <c r="AU404" t="str">
        <f ca="1">IFERROR(__xludf.DUMMYFUNCTION("VLOOKUP($D698,IMPORTRANGE(""1F5N2lheBqU_ssv2fEg7XSiyl0_Jtf24RQubw3IWp7fc"",""'LC-2 BOM'!C2:AF1000""),AB$1,FALSE)"),"#N/A")</f>
        <v>#N/A</v>
      </c>
      <c r="AV404" t="str">
        <f ca="1">IFERROR(__xludf.DUMMYFUNCTION("VLOOKUP($D698,IMPORTRANGE(""1F5N2lheBqU_ssv2fEg7XSiyl0_Jtf24RQubw3IWp7fc"",""'LC-2 BOM'!C2:AF1000""),AB$1,FALSE)"),"#N/A")</f>
        <v>#N/A</v>
      </c>
      <c r="AW404" t="str">
        <f ca="1">IFERROR(__xludf.DUMMYFUNCTION("VLOOKUP($D698,IMPORTRANGE(""1F5N2lheBqU_ssv2fEg7XSiyl0_Jtf24RQubw3IWp7fc"",""'LC-2 BOM'!C2:AF1000""),AB$1,FALSE)"),"#N/A")</f>
        <v>#N/A</v>
      </c>
      <c r="AX404" t="str">
        <f ca="1">IFERROR(__xludf.DUMMYFUNCTION("VLOOKUP($D698,IMPORTRANGE(""1F5N2lheBqU_ssv2fEg7XSiyl0_Jtf24RQubw3IWp7fc"",""'LC-2 BOM'!C2:AF1000""),AB$1,FALSE)"),"#N/A")</f>
        <v>#N/A</v>
      </c>
      <c r="AY404" t="str">
        <f ca="1">IFERROR(__xludf.DUMMYFUNCTION("VLOOKUP($D698,IMPORTRANGE(""1F5N2lheBqU_ssv2fEg7XSiyl0_Jtf24RQubw3IWp7fc"",""'LC-2 BOM'!C2:AF1000""),AB$1,FALSE)"),"#N/A")</f>
        <v>#N/A</v>
      </c>
      <c r="AZ404" t="str">
        <f ca="1">IFERROR(__xludf.DUMMYFUNCTION("VLOOKUP($D698,IMPORTRANGE(""1F5N2lheBqU_ssv2fEg7XSiyl0_Jtf24RQubw3IWp7fc"",""'LC-2 BOM'!C2:AF1000""),AB$1,FALSE)"),"#N/A")</f>
        <v>#N/A</v>
      </c>
      <c r="BA404" t="str">
        <f ca="1">IFERROR(__xludf.DUMMYFUNCTION("VLOOKUP($D698,IMPORTRANGE(""1F5N2lheBqU_ssv2fEg7XSiyl0_Jtf24RQubw3IWp7fc"",""'LC-2 BOM'!C2:AF1000""),AB$1,FALSE)"),"#N/A")</f>
        <v>#N/A</v>
      </c>
    </row>
    <row r="405" spans="1:53" ht="13" x14ac:dyDescent="0.15">
      <c r="A405" t="str">
        <f t="shared" si="36"/>
        <v>HVBH-CD-AMP-CD-77</v>
      </c>
      <c r="B405">
        <v>77</v>
      </c>
      <c r="C405" t="s">
        <v>947</v>
      </c>
      <c r="D405" t="str">
        <f t="shared" si="40"/>
        <v>HVBH-CD-AMP-CD-77</v>
      </c>
      <c r="E405" t="s">
        <v>939</v>
      </c>
      <c r="F405" t="s">
        <v>854</v>
      </c>
      <c r="G405" t="s">
        <v>940</v>
      </c>
      <c r="H405" t="s">
        <v>111</v>
      </c>
      <c r="I405" t="str">
        <f t="shared" si="37"/>
        <v>N6</v>
      </c>
      <c r="J405" t="str">
        <f>VLOOKUP(I405,'[1]REF - Interface Cards'!$F$2:$G$11,2,FALSE)</f>
        <v>CB9</v>
      </c>
      <c r="K405">
        <f t="shared" si="38"/>
        <v>4</v>
      </c>
      <c r="L405" t="s">
        <v>941</v>
      </c>
      <c r="M405">
        <v>6</v>
      </c>
      <c r="N405" t="s">
        <v>93</v>
      </c>
      <c r="O405" t="s">
        <v>277</v>
      </c>
      <c r="P405" t="s">
        <v>277</v>
      </c>
      <c r="Q405" t="s">
        <v>890</v>
      </c>
      <c r="R405" t="s">
        <v>854</v>
      </c>
      <c r="S405" t="s">
        <v>942</v>
      </c>
      <c r="V405" t="b">
        <v>0</v>
      </c>
      <c r="W405" t="str">
        <f t="shared" si="39"/>
        <v>AI13:05</v>
      </c>
      <c r="X405" t="str">
        <f ca="1">IFERROR(__xludf.DUMMYFUNCTION("VLOOKUP($D475,IMPORTRANGE(""1F5N2lheBqU_ssv2fEg7XSiyl0_Jtf24RQubw3IWp7fc"",""'LC-2 BOM'!C2:AF1000""),X$1,FALSE)"),"04C706")</f>
        <v>04C706</v>
      </c>
      <c r="Y405" t="str">
        <f ca="1">IFERROR(__xludf.DUMMYFUNCTION("VLOOKUP($D699,IMPORTRANGE(""1F5N2lheBqU_ssv2fEg7XSiyl0_Jtf24RQubw3IWp7fc"",""'LC-2 BOM'!C2:AF900""),Y$1,FALSE)"),"#N/A")</f>
        <v>#N/A</v>
      </c>
      <c r="Z405" t="str">
        <f ca="1">IFERROR(__xludf.DUMMYFUNCTION("VLOOKUP($D699,IMPORTRANGE(""1F5N2lheBqU_ssv2fEg7XSiyl0_Jtf24RQubw3IWp7fc"",""'LC-2 BOM'!C2:AF900""),Y$1,FALSE)"),"#N/A")</f>
        <v>#N/A</v>
      </c>
      <c r="AA405" t="str">
        <f ca="1">IFERROR(__xludf.DUMMYFUNCTION("VLOOKUP($D699,IMPORTRANGE(""1F5N2lheBqU_ssv2fEg7XSiyl0_Jtf24RQubw3IWp7fc"",""'LC-2 BOM'!C2:AF900""),Y$1,FALSE)"),"#N/A")</f>
        <v>#N/A</v>
      </c>
      <c r="AB405" t="str">
        <f ca="1">IFERROR(__xludf.DUMMYFUNCTION("VLOOKUP($D699,IMPORTRANGE(""1F5N2lheBqU_ssv2fEg7XSiyl0_Jtf24RQubw3IWp7fc"",""'LC-2 BOM'!C2:AF1000""),AB$1,FALSE)"),"#N/A")</f>
        <v>#N/A</v>
      </c>
      <c r="AC405" t="str">
        <f ca="1">IFERROR(__xludf.DUMMYFUNCTION("VLOOKUP($D699,IMPORTRANGE(""1F5N2lheBqU_ssv2fEg7XSiyl0_Jtf24RQubw3IWp7fc"",""'LC-2 BOM'!C2:AF1000""),AB$1,FALSE)"),"#N/A")</f>
        <v>#N/A</v>
      </c>
      <c r="AD405" t="str">
        <f ca="1">IFERROR(__xludf.DUMMYFUNCTION("VLOOKUP($D699,IMPORTRANGE(""1F5N2lheBqU_ssv2fEg7XSiyl0_Jtf24RQubw3IWp7fc"",""'LC-2 BOM'!C2:AF1000""),AB$1,FALSE)"),"#N/A")</f>
        <v>#N/A</v>
      </c>
      <c r="AE405" t="str">
        <f ca="1">IFERROR(__xludf.DUMMYFUNCTION("VLOOKUP($D699,IMPORTRANGE(""1F5N2lheBqU_ssv2fEg7XSiyl0_Jtf24RQubw3IWp7fc"",""'LC-2 BOM'!C2:AF1000""),AB$1,FALSE)"),"#N/A")</f>
        <v>#N/A</v>
      </c>
      <c r="AF405" t="str">
        <f ca="1">IFERROR(__xludf.DUMMYFUNCTION("VLOOKUP($D699,IMPORTRANGE(""1F5N2lheBqU_ssv2fEg7XSiyl0_Jtf24RQubw3IWp7fc"",""'LC-2 BOM'!C2:AF1000""),AB$1,FALSE)"),"#N/A")</f>
        <v>#N/A</v>
      </c>
      <c r="AG405" t="str">
        <f ca="1">IFERROR(__xludf.DUMMYFUNCTION("VLOOKUP($D699,IMPORTRANGE(""1F5N2lheBqU_ssv2fEg7XSiyl0_Jtf24RQubw3IWp7fc"",""'LC-2 BOM'!C2:AF1000""),AB$1,FALSE)"),"#N/A")</f>
        <v>#N/A</v>
      </c>
      <c r="AH405" t="str">
        <f ca="1">IFERROR(__xludf.DUMMYFUNCTION("VLOOKUP($D699,IMPORTRANGE(""1F5N2lheBqU_ssv2fEg7XSiyl0_Jtf24RQubw3IWp7fc"",""'LC-2 BOM'!C2:AF1000""),AB$1,FALSE)"),"#N/A")</f>
        <v>#N/A</v>
      </c>
      <c r="AI405" t="str">
        <f ca="1">IFERROR(__xludf.DUMMYFUNCTION("VLOOKUP($D699,IMPORTRANGE(""1F5N2lheBqU_ssv2fEg7XSiyl0_Jtf24RQubw3IWp7fc"",""'LC-2 BOM'!C2:AF1000""),AB$1,FALSE)"),"#N/A")</f>
        <v>#N/A</v>
      </c>
      <c r="AJ405" t="str">
        <f ca="1">IFERROR(__xludf.DUMMYFUNCTION("VLOOKUP($D699,IMPORTRANGE(""1F5N2lheBqU_ssv2fEg7XSiyl0_Jtf24RQubw3IWp7fc"",""'LC-2 BOM'!C2:AF1000""),AB$1,FALSE)"),"#N/A")</f>
        <v>#N/A</v>
      </c>
      <c r="AK405" t="str">
        <f ca="1">IFERROR(__xludf.DUMMYFUNCTION("VLOOKUP($D699,IMPORTRANGE(""1F5N2lheBqU_ssv2fEg7XSiyl0_Jtf24RQubw3IWp7fc"",""'LC-2 BOM'!C2:AF1000""),AB$1,FALSE)"),"#N/A")</f>
        <v>#N/A</v>
      </c>
      <c r="AL405" t="str">
        <f ca="1">IFERROR(__xludf.DUMMYFUNCTION("VLOOKUP($D699,IMPORTRANGE(""1F5N2lheBqU_ssv2fEg7XSiyl0_Jtf24RQubw3IWp7fc"",""'LC-2 BOM'!C2:AF1000""),AB$1,FALSE)"),"#N/A")</f>
        <v>#N/A</v>
      </c>
      <c r="AM405" t="str">
        <f ca="1">IFERROR(__xludf.DUMMYFUNCTION("VLOOKUP($D699,IMPORTRANGE(""1F5N2lheBqU_ssv2fEg7XSiyl0_Jtf24RQubw3IWp7fc"",""'LC-2 BOM'!C2:AF1000""),AB$1,FALSE)"),"#N/A")</f>
        <v>#N/A</v>
      </c>
      <c r="AN405" t="str">
        <f ca="1">IFERROR(__xludf.DUMMYFUNCTION("VLOOKUP($D699,IMPORTRANGE(""1F5N2lheBqU_ssv2fEg7XSiyl0_Jtf24RQubw3IWp7fc"",""'LC-2 BOM'!C2:AF1000""),AB$1,FALSE)"),"#N/A")</f>
        <v>#N/A</v>
      </c>
      <c r="AO405" t="str">
        <f ca="1">IFERROR(__xludf.DUMMYFUNCTION("VLOOKUP($D699,IMPORTRANGE(""1F5N2lheBqU_ssv2fEg7XSiyl0_Jtf24RQubw3IWp7fc"",""'LC-2 BOM'!C2:AF1000""),AB$1,FALSE)"),"#N/A")</f>
        <v>#N/A</v>
      </c>
      <c r="AP405" t="str">
        <f ca="1">IFERROR(__xludf.DUMMYFUNCTION("VLOOKUP($D699,IMPORTRANGE(""1F5N2lheBqU_ssv2fEg7XSiyl0_Jtf24RQubw3IWp7fc"",""'LC-2 BOM'!C2:AF1000""),AB$1,FALSE)"),"#N/A")</f>
        <v>#N/A</v>
      </c>
      <c r="AQ405" t="str">
        <f ca="1">IFERROR(__xludf.DUMMYFUNCTION("VLOOKUP($D699,IMPORTRANGE(""1F5N2lheBqU_ssv2fEg7XSiyl0_Jtf24RQubw3IWp7fc"",""'LC-2 BOM'!C2:AF1000""),AB$1,FALSE)"),"#N/A")</f>
        <v>#N/A</v>
      </c>
      <c r="AR405" t="str">
        <f ca="1">IFERROR(__xludf.DUMMYFUNCTION("VLOOKUP($D699,IMPORTRANGE(""1F5N2lheBqU_ssv2fEg7XSiyl0_Jtf24RQubw3IWp7fc"",""'LC-2 BOM'!C2:AF1000""),AB$1,FALSE)"),"#N/A")</f>
        <v>#N/A</v>
      </c>
      <c r="AS405" t="str">
        <f ca="1">IFERROR(__xludf.DUMMYFUNCTION("VLOOKUP($D699,IMPORTRANGE(""1F5N2lheBqU_ssv2fEg7XSiyl0_Jtf24RQubw3IWp7fc"",""'LC-2 BOM'!C2:AF1000""),AB$1,FALSE)"),"#N/A")</f>
        <v>#N/A</v>
      </c>
      <c r="AT405" t="str">
        <f ca="1">IFERROR(__xludf.DUMMYFUNCTION("VLOOKUP($D699,IMPORTRANGE(""1F5N2lheBqU_ssv2fEg7XSiyl0_Jtf24RQubw3IWp7fc"",""'LC-2 BOM'!C2:AF1000""),AB$1,FALSE)"),"#N/A")</f>
        <v>#N/A</v>
      </c>
      <c r="AU405" t="str">
        <f ca="1">IFERROR(__xludf.DUMMYFUNCTION("VLOOKUP($D699,IMPORTRANGE(""1F5N2lheBqU_ssv2fEg7XSiyl0_Jtf24RQubw3IWp7fc"",""'LC-2 BOM'!C2:AF1000""),AB$1,FALSE)"),"#N/A")</f>
        <v>#N/A</v>
      </c>
      <c r="AV405" t="str">
        <f ca="1">IFERROR(__xludf.DUMMYFUNCTION("VLOOKUP($D699,IMPORTRANGE(""1F5N2lheBqU_ssv2fEg7XSiyl0_Jtf24RQubw3IWp7fc"",""'LC-2 BOM'!C2:AF1000""),AB$1,FALSE)"),"#N/A")</f>
        <v>#N/A</v>
      </c>
      <c r="AW405" t="str">
        <f ca="1">IFERROR(__xludf.DUMMYFUNCTION("VLOOKUP($D699,IMPORTRANGE(""1F5N2lheBqU_ssv2fEg7XSiyl0_Jtf24RQubw3IWp7fc"",""'LC-2 BOM'!C2:AF1000""),AB$1,FALSE)"),"#N/A")</f>
        <v>#N/A</v>
      </c>
      <c r="AX405" t="str">
        <f ca="1">IFERROR(__xludf.DUMMYFUNCTION("VLOOKUP($D699,IMPORTRANGE(""1F5N2lheBqU_ssv2fEg7XSiyl0_Jtf24RQubw3IWp7fc"",""'LC-2 BOM'!C2:AF1000""),AB$1,FALSE)"),"#N/A")</f>
        <v>#N/A</v>
      </c>
      <c r="AY405" t="str">
        <f ca="1">IFERROR(__xludf.DUMMYFUNCTION("VLOOKUP($D699,IMPORTRANGE(""1F5N2lheBqU_ssv2fEg7XSiyl0_Jtf24RQubw3IWp7fc"",""'LC-2 BOM'!C2:AF1000""),AB$1,FALSE)"),"#N/A")</f>
        <v>#N/A</v>
      </c>
      <c r="AZ405" t="str">
        <f ca="1">IFERROR(__xludf.DUMMYFUNCTION("VLOOKUP($D699,IMPORTRANGE(""1F5N2lheBqU_ssv2fEg7XSiyl0_Jtf24RQubw3IWp7fc"",""'LC-2 BOM'!C2:AF1000""),AB$1,FALSE)"),"#N/A")</f>
        <v>#N/A</v>
      </c>
      <c r="BA405" t="str">
        <f ca="1">IFERROR(__xludf.DUMMYFUNCTION("VLOOKUP($D699,IMPORTRANGE(""1F5N2lheBqU_ssv2fEg7XSiyl0_Jtf24RQubw3IWp7fc"",""'LC-2 BOM'!C2:AF1000""),AB$1,FALSE)"),"#N/A")</f>
        <v>#N/A</v>
      </c>
    </row>
    <row r="406" spans="1:53" ht="13" x14ac:dyDescent="0.15">
      <c r="A406" t="str">
        <f t="shared" si="36"/>
        <v>HVBH-CD-AMP-CD-78</v>
      </c>
      <c r="B406">
        <v>78</v>
      </c>
      <c r="C406" t="s">
        <v>948</v>
      </c>
      <c r="D406" t="str">
        <f t="shared" si="40"/>
        <v>HVBH-CD-AMP-CD-78</v>
      </c>
      <c r="E406" t="s">
        <v>939</v>
      </c>
      <c r="F406" t="s">
        <v>854</v>
      </c>
      <c r="G406" t="s">
        <v>940</v>
      </c>
      <c r="H406" t="s">
        <v>111</v>
      </c>
      <c r="I406" t="str">
        <f t="shared" si="37"/>
        <v>N6</v>
      </c>
      <c r="J406" t="str">
        <f>VLOOKUP(I406,'[1]REF - Interface Cards'!$F$2:$G$11,2,FALSE)</f>
        <v>CB9</v>
      </c>
      <c r="K406">
        <f t="shared" si="38"/>
        <v>4</v>
      </c>
      <c r="L406" t="s">
        <v>941</v>
      </c>
      <c r="M406">
        <v>7</v>
      </c>
      <c r="N406" t="s">
        <v>87</v>
      </c>
      <c r="O406" t="s">
        <v>277</v>
      </c>
      <c r="P406" t="s">
        <v>277</v>
      </c>
      <c r="Q406" t="s">
        <v>890</v>
      </c>
      <c r="R406" t="s">
        <v>854</v>
      </c>
      <c r="S406" t="s">
        <v>942</v>
      </c>
      <c r="V406" t="b">
        <v>0</v>
      </c>
      <c r="W406" t="str">
        <f t="shared" si="39"/>
        <v>AI13:06</v>
      </c>
      <c r="X406" t="str">
        <f ca="1">IFERROR(__xludf.DUMMYFUNCTION("VLOOKUP($D475,IMPORTRANGE(""1F5N2lheBqU_ssv2fEg7XSiyl0_Jtf24RQubw3IWp7fc"",""'LC-2 BOM'!C2:AF1000""),X$1,FALSE)"),"04C706")</f>
        <v>04C706</v>
      </c>
      <c r="Y406" t="str">
        <f ca="1">IFERROR(__xludf.DUMMYFUNCTION("VLOOKUP($D700,IMPORTRANGE(""1F5N2lheBqU_ssv2fEg7XSiyl0_Jtf24RQubw3IWp7fc"",""'LC-2 BOM'!C2:AF900""),Y$1,FALSE)"),"#N/A")</f>
        <v>#N/A</v>
      </c>
      <c r="Z406" t="str">
        <f ca="1">IFERROR(__xludf.DUMMYFUNCTION("VLOOKUP($D700,IMPORTRANGE(""1F5N2lheBqU_ssv2fEg7XSiyl0_Jtf24RQubw3IWp7fc"",""'LC-2 BOM'!C2:AF900""),Y$1,FALSE)"),"#N/A")</f>
        <v>#N/A</v>
      </c>
      <c r="AA406" t="str">
        <f ca="1">IFERROR(__xludf.DUMMYFUNCTION("VLOOKUP($D700,IMPORTRANGE(""1F5N2lheBqU_ssv2fEg7XSiyl0_Jtf24RQubw3IWp7fc"",""'LC-2 BOM'!C2:AF900""),Y$1,FALSE)"),"#N/A")</f>
        <v>#N/A</v>
      </c>
      <c r="AB406" t="str">
        <f ca="1">IFERROR(__xludf.DUMMYFUNCTION("VLOOKUP($D700,IMPORTRANGE(""1F5N2lheBqU_ssv2fEg7XSiyl0_Jtf24RQubw3IWp7fc"",""'LC-2 BOM'!C2:AF1000""),AB$1,FALSE)"),"#N/A")</f>
        <v>#N/A</v>
      </c>
      <c r="AC406" t="str">
        <f ca="1">IFERROR(__xludf.DUMMYFUNCTION("VLOOKUP($D700,IMPORTRANGE(""1F5N2lheBqU_ssv2fEg7XSiyl0_Jtf24RQubw3IWp7fc"",""'LC-2 BOM'!C2:AF1000""),AB$1,FALSE)"),"#N/A")</f>
        <v>#N/A</v>
      </c>
      <c r="AD406" t="str">
        <f ca="1">IFERROR(__xludf.DUMMYFUNCTION("VLOOKUP($D700,IMPORTRANGE(""1F5N2lheBqU_ssv2fEg7XSiyl0_Jtf24RQubw3IWp7fc"",""'LC-2 BOM'!C2:AF1000""),AB$1,FALSE)"),"#N/A")</f>
        <v>#N/A</v>
      </c>
      <c r="AE406" t="str">
        <f ca="1">IFERROR(__xludf.DUMMYFUNCTION("VLOOKUP($D700,IMPORTRANGE(""1F5N2lheBqU_ssv2fEg7XSiyl0_Jtf24RQubw3IWp7fc"",""'LC-2 BOM'!C2:AF1000""),AB$1,FALSE)"),"#N/A")</f>
        <v>#N/A</v>
      </c>
      <c r="AF406" t="str">
        <f ca="1">IFERROR(__xludf.DUMMYFUNCTION("VLOOKUP($D700,IMPORTRANGE(""1F5N2lheBqU_ssv2fEg7XSiyl0_Jtf24RQubw3IWp7fc"",""'LC-2 BOM'!C2:AF1000""),AB$1,FALSE)"),"#N/A")</f>
        <v>#N/A</v>
      </c>
      <c r="AG406" t="str">
        <f ca="1">IFERROR(__xludf.DUMMYFUNCTION("VLOOKUP($D700,IMPORTRANGE(""1F5N2lheBqU_ssv2fEg7XSiyl0_Jtf24RQubw3IWp7fc"",""'LC-2 BOM'!C2:AF1000""),AB$1,FALSE)"),"#N/A")</f>
        <v>#N/A</v>
      </c>
      <c r="AH406" t="str">
        <f ca="1">IFERROR(__xludf.DUMMYFUNCTION("VLOOKUP($D700,IMPORTRANGE(""1F5N2lheBqU_ssv2fEg7XSiyl0_Jtf24RQubw3IWp7fc"",""'LC-2 BOM'!C2:AF1000""),AB$1,FALSE)"),"#N/A")</f>
        <v>#N/A</v>
      </c>
      <c r="AI406" t="str">
        <f ca="1">IFERROR(__xludf.DUMMYFUNCTION("VLOOKUP($D700,IMPORTRANGE(""1F5N2lheBqU_ssv2fEg7XSiyl0_Jtf24RQubw3IWp7fc"",""'LC-2 BOM'!C2:AF1000""),AB$1,FALSE)"),"#N/A")</f>
        <v>#N/A</v>
      </c>
      <c r="AJ406" t="str">
        <f ca="1">IFERROR(__xludf.DUMMYFUNCTION("VLOOKUP($D700,IMPORTRANGE(""1F5N2lheBqU_ssv2fEg7XSiyl0_Jtf24RQubw3IWp7fc"",""'LC-2 BOM'!C2:AF1000""),AB$1,FALSE)"),"#N/A")</f>
        <v>#N/A</v>
      </c>
      <c r="AK406" t="str">
        <f ca="1">IFERROR(__xludf.DUMMYFUNCTION("VLOOKUP($D700,IMPORTRANGE(""1F5N2lheBqU_ssv2fEg7XSiyl0_Jtf24RQubw3IWp7fc"",""'LC-2 BOM'!C2:AF1000""),AB$1,FALSE)"),"#N/A")</f>
        <v>#N/A</v>
      </c>
      <c r="AL406" t="str">
        <f ca="1">IFERROR(__xludf.DUMMYFUNCTION("VLOOKUP($D700,IMPORTRANGE(""1F5N2lheBqU_ssv2fEg7XSiyl0_Jtf24RQubw3IWp7fc"",""'LC-2 BOM'!C2:AF1000""),AB$1,FALSE)"),"#N/A")</f>
        <v>#N/A</v>
      </c>
      <c r="AM406" t="str">
        <f ca="1">IFERROR(__xludf.DUMMYFUNCTION("VLOOKUP($D700,IMPORTRANGE(""1F5N2lheBqU_ssv2fEg7XSiyl0_Jtf24RQubw3IWp7fc"",""'LC-2 BOM'!C2:AF1000""),AB$1,FALSE)"),"#N/A")</f>
        <v>#N/A</v>
      </c>
      <c r="AN406" t="str">
        <f ca="1">IFERROR(__xludf.DUMMYFUNCTION("VLOOKUP($D700,IMPORTRANGE(""1F5N2lheBqU_ssv2fEg7XSiyl0_Jtf24RQubw3IWp7fc"",""'LC-2 BOM'!C2:AF1000""),AB$1,FALSE)"),"#N/A")</f>
        <v>#N/A</v>
      </c>
      <c r="AO406" t="str">
        <f ca="1">IFERROR(__xludf.DUMMYFUNCTION("VLOOKUP($D700,IMPORTRANGE(""1F5N2lheBqU_ssv2fEg7XSiyl0_Jtf24RQubw3IWp7fc"",""'LC-2 BOM'!C2:AF1000""),AB$1,FALSE)"),"#N/A")</f>
        <v>#N/A</v>
      </c>
      <c r="AP406" t="str">
        <f ca="1">IFERROR(__xludf.DUMMYFUNCTION("VLOOKUP($D700,IMPORTRANGE(""1F5N2lheBqU_ssv2fEg7XSiyl0_Jtf24RQubw3IWp7fc"",""'LC-2 BOM'!C2:AF1000""),AB$1,FALSE)"),"#N/A")</f>
        <v>#N/A</v>
      </c>
      <c r="AQ406" t="str">
        <f ca="1">IFERROR(__xludf.DUMMYFUNCTION("VLOOKUP($D700,IMPORTRANGE(""1F5N2lheBqU_ssv2fEg7XSiyl0_Jtf24RQubw3IWp7fc"",""'LC-2 BOM'!C2:AF1000""),AB$1,FALSE)"),"#N/A")</f>
        <v>#N/A</v>
      </c>
      <c r="AR406" t="str">
        <f ca="1">IFERROR(__xludf.DUMMYFUNCTION("VLOOKUP($D700,IMPORTRANGE(""1F5N2lheBqU_ssv2fEg7XSiyl0_Jtf24RQubw3IWp7fc"",""'LC-2 BOM'!C2:AF1000""),AB$1,FALSE)"),"#N/A")</f>
        <v>#N/A</v>
      </c>
      <c r="AS406" t="str">
        <f ca="1">IFERROR(__xludf.DUMMYFUNCTION("VLOOKUP($D700,IMPORTRANGE(""1F5N2lheBqU_ssv2fEg7XSiyl0_Jtf24RQubw3IWp7fc"",""'LC-2 BOM'!C2:AF1000""),AB$1,FALSE)"),"#N/A")</f>
        <v>#N/A</v>
      </c>
      <c r="AT406" t="str">
        <f ca="1">IFERROR(__xludf.DUMMYFUNCTION("VLOOKUP($D700,IMPORTRANGE(""1F5N2lheBqU_ssv2fEg7XSiyl0_Jtf24RQubw3IWp7fc"",""'LC-2 BOM'!C2:AF1000""),AB$1,FALSE)"),"#N/A")</f>
        <v>#N/A</v>
      </c>
      <c r="AU406" t="str">
        <f ca="1">IFERROR(__xludf.DUMMYFUNCTION("VLOOKUP($D700,IMPORTRANGE(""1F5N2lheBqU_ssv2fEg7XSiyl0_Jtf24RQubw3IWp7fc"",""'LC-2 BOM'!C2:AF1000""),AB$1,FALSE)"),"#N/A")</f>
        <v>#N/A</v>
      </c>
      <c r="AV406" t="str">
        <f ca="1">IFERROR(__xludf.DUMMYFUNCTION("VLOOKUP($D700,IMPORTRANGE(""1F5N2lheBqU_ssv2fEg7XSiyl0_Jtf24RQubw3IWp7fc"",""'LC-2 BOM'!C2:AF1000""),AB$1,FALSE)"),"#N/A")</f>
        <v>#N/A</v>
      </c>
      <c r="AW406" t="str">
        <f ca="1">IFERROR(__xludf.DUMMYFUNCTION("VLOOKUP($D700,IMPORTRANGE(""1F5N2lheBqU_ssv2fEg7XSiyl0_Jtf24RQubw3IWp7fc"",""'LC-2 BOM'!C2:AF1000""),AB$1,FALSE)"),"#N/A")</f>
        <v>#N/A</v>
      </c>
      <c r="AX406" t="str">
        <f ca="1">IFERROR(__xludf.DUMMYFUNCTION("VLOOKUP($D700,IMPORTRANGE(""1F5N2lheBqU_ssv2fEg7XSiyl0_Jtf24RQubw3IWp7fc"",""'LC-2 BOM'!C2:AF1000""),AB$1,FALSE)"),"#N/A")</f>
        <v>#N/A</v>
      </c>
      <c r="AY406" t="str">
        <f ca="1">IFERROR(__xludf.DUMMYFUNCTION("VLOOKUP($D700,IMPORTRANGE(""1F5N2lheBqU_ssv2fEg7XSiyl0_Jtf24RQubw3IWp7fc"",""'LC-2 BOM'!C2:AF1000""),AB$1,FALSE)"),"#N/A")</f>
        <v>#N/A</v>
      </c>
      <c r="AZ406" t="str">
        <f ca="1">IFERROR(__xludf.DUMMYFUNCTION("VLOOKUP($D700,IMPORTRANGE(""1F5N2lheBqU_ssv2fEg7XSiyl0_Jtf24RQubw3IWp7fc"",""'LC-2 BOM'!C2:AF1000""),AB$1,FALSE)"),"#N/A")</f>
        <v>#N/A</v>
      </c>
      <c r="BA406" t="str">
        <f ca="1">IFERROR(__xludf.DUMMYFUNCTION("VLOOKUP($D700,IMPORTRANGE(""1F5N2lheBqU_ssv2fEg7XSiyl0_Jtf24RQubw3IWp7fc"",""'LC-2 BOM'!C2:AF1000""),AB$1,FALSE)"),"#N/A")</f>
        <v>#N/A</v>
      </c>
    </row>
    <row r="407" spans="1:53" ht="13" x14ac:dyDescent="0.15">
      <c r="A407" t="str">
        <f t="shared" si="36"/>
        <v>HVBH-CD-AMP-CD-79</v>
      </c>
      <c r="B407">
        <v>79</v>
      </c>
      <c r="C407" t="s">
        <v>949</v>
      </c>
      <c r="D407" t="str">
        <f t="shared" si="40"/>
        <v>HVBH-CD-AMP-CD-79</v>
      </c>
      <c r="E407" t="s">
        <v>939</v>
      </c>
      <c r="F407" t="s">
        <v>854</v>
      </c>
      <c r="G407" t="s">
        <v>940</v>
      </c>
      <c r="H407" t="s">
        <v>111</v>
      </c>
      <c r="I407" t="str">
        <f t="shared" si="37"/>
        <v>N6</v>
      </c>
      <c r="J407" t="str">
        <f>VLOOKUP(I407,'[1]REF - Interface Cards'!$F$2:$G$11,2,FALSE)</f>
        <v>CB9</v>
      </c>
      <c r="K407">
        <f t="shared" si="38"/>
        <v>4</v>
      </c>
      <c r="L407" t="s">
        <v>941</v>
      </c>
      <c r="M407">
        <v>8</v>
      </c>
      <c r="N407" t="s">
        <v>62</v>
      </c>
      <c r="O407" t="s">
        <v>277</v>
      </c>
      <c r="P407" t="s">
        <v>277</v>
      </c>
      <c r="Q407" t="s">
        <v>890</v>
      </c>
      <c r="R407" t="s">
        <v>854</v>
      </c>
      <c r="S407" t="s">
        <v>942</v>
      </c>
      <c r="V407" t="b">
        <v>0</v>
      </c>
      <c r="W407" t="str">
        <f t="shared" si="39"/>
        <v>AI13:07</v>
      </c>
      <c r="X407" t="str">
        <f ca="1">IFERROR(__xludf.DUMMYFUNCTION("VLOOKUP($D475,IMPORTRANGE(""1F5N2lheBqU_ssv2fEg7XSiyl0_Jtf24RQubw3IWp7fc"",""'LC-2 BOM'!C2:AF1000""),X$1,FALSE)"),"04C706")</f>
        <v>04C706</v>
      </c>
      <c r="Y407" t="str">
        <f ca="1">IFERROR(__xludf.DUMMYFUNCTION("VLOOKUP($D701,IMPORTRANGE(""1F5N2lheBqU_ssv2fEg7XSiyl0_Jtf24RQubw3IWp7fc"",""'LC-2 BOM'!C2:AF900""),Y$1,FALSE)"),"#N/A")</f>
        <v>#N/A</v>
      </c>
      <c r="Z407" t="str">
        <f ca="1">IFERROR(__xludf.DUMMYFUNCTION("VLOOKUP($D701,IMPORTRANGE(""1F5N2lheBqU_ssv2fEg7XSiyl0_Jtf24RQubw3IWp7fc"",""'LC-2 BOM'!C2:AF900""),Y$1,FALSE)"),"#N/A")</f>
        <v>#N/A</v>
      </c>
      <c r="AA407" t="str">
        <f ca="1">IFERROR(__xludf.DUMMYFUNCTION("VLOOKUP($D701,IMPORTRANGE(""1F5N2lheBqU_ssv2fEg7XSiyl0_Jtf24RQubw3IWp7fc"",""'LC-2 BOM'!C2:AF900""),Y$1,FALSE)"),"#N/A")</f>
        <v>#N/A</v>
      </c>
      <c r="AB407" t="str">
        <f ca="1">IFERROR(__xludf.DUMMYFUNCTION("VLOOKUP($D701,IMPORTRANGE(""1F5N2lheBqU_ssv2fEg7XSiyl0_Jtf24RQubw3IWp7fc"",""'LC-2 BOM'!C2:AF1000""),AB$1,FALSE)"),"#N/A")</f>
        <v>#N/A</v>
      </c>
      <c r="AC407" t="str">
        <f ca="1">IFERROR(__xludf.DUMMYFUNCTION("VLOOKUP($D701,IMPORTRANGE(""1F5N2lheBqU_ssv2fEg7XSiyl0_Jtf24RQubw3IWp7fc"",""'LC-2 BOM'!C2:AF1000""),AB$1,FALSE)"),"#N/A")</f>
        <v>#N/A</v>
      </c>
      <c r="AD407" t="str">
        <f ca="1">IFERROR(__xludf.DUMMYFUNCTION("VLOOKUP($D701,IMPORTRANGE(""1F5N2lheBqU_ssv2fEg7XSiyl0_Jtf24RQubw3IWp7fc"",""'LC-2 BOM'!C2:AF1000""),AB$1,FALSE)"),"#N/A")</f>
        <v>#N/A</v>
      </c>
      <c r="AE407" t="str">
        <f ca="1">IFERROR(__xludf.DUMMYFUNCTION("VLOOKUP($D701,IMPORTRANGE(""1F5N2lheBqU_ssv2fEg7XSiyl0_Jtf24RQubw3IWp7fc"",""'LC-2 BOM'!C2:AF1000""),AB$1,FALSE)"),"#N/A")</f>
        <v>#N/A</v>
      </c>
      <c r="AF407" t="str">
        <f ca="1">IFERROR(__xludf.DUMMYFUNCTION("VLOOKUP($D701,IMPORTRANGE(""1F5N2lheBqU_ssv2fEg7XSiyl0_Jtf24RQubw3IWp7fc"",""'LC-2 BOM'!C2:AF1000""),AB$1,FALSE)"),"#N/A")</f>
        <v>#N/A</v>
      </c>
      <c r="AG407" t="str">
        <f ca="1">IFERROR(__xludf.DUMMYFUNCTION("VLOOKUP($D701,IMPORTRANGE(""1F5N2lheBqU_ssv2fEg7XSiyl0_Jtf24RQubw3IWp7fc"",""'LC-2 BOM'!C2:AF1000""),AB$1,FALSE)"),"#N/A")</f>
        <v>#N/A</v>
      </c>
      <c r="AH407" t="str">
        <f ca="1">IFERROR(__xludf.DUMMYFUNCTION("VLOOKUP($D701,IMPORTRANGE(""1F5N2lheBqU_ssv2fEg7XSiyl0_Jtf24RQubw3IWp7fc"",""'LC-2 BOM'!C2:AF1000""),AB$1,FALSE)"),"#N/A")</f>
        <v>#N/A</v>
      </c>
      <c r="AI407" t="str">
        <f ca="1">IFERROR(__xludf.DUMMYFUNCTION("VLOOKUP($D701,IMPORTRANGE(""1F5N2lheBqU_ssv2fEg7XSiyl0_Jtf24RQubw3IWp7fc"",""'LC-2 BOM'!C2:AF1000""),AB$1,FALSE)"),"#N/A")</f>
        <v>#N/A</v>
      </c>
      <c r="AJ407" t="str">
        <f ca="1">IFERROR(__xludf.DUMMYFUNCTION("VLOOKUP($D701,IMPORTRANGE(""1F5N2lheBqU_ssv2fEg7XSiyl0_Jtf24RQubw3IWp7fc"",""'LC-2 BOM'!C2:AF1000""),AB$1,FALSE)"),"#N/A")</f>
        <v>#N/A</v>
      </c>
      <c r="AK407" t="str">
        <f ca="1">IFERROR(__xludf.DUMMYFUNCTION("VLOOKUP($D701,IMPORTRANGE(""1F5N2lheBqU_ssv2fEg7XSiyl0_Jtf24RQubw3IWp7fc"",""'LC-2 BOM'!C2:AF1000""),AB$1,FALSE)"),"#N/A")</f>
        <v>#N/A</v>
      </c>
      <c r="AL407" t="str">
        <f ca="1">IFERROR(__xludf.DUMMYFUNCTION("VLOOKUP($D701,IMPORTRANGE(""1F5N2lheBqU_ssv2fEg7XSiyl0_Jtf24RQubw3IWp7fc"",""'LC-2 BOM'!C2:AF1000""),AB$1,FALSE)"),"#N/A")</f>
        <v>#N/A</v>
      </c>
      <c r="AM407" t="str">
        <f ca="1">IFERROR(__xludf.DUMMYFUNCTION("VLOOKUP($D701,IMPORTRANGE(""1F5N2lheBqU_ssv2fEg7XSiyl0_Jtf24RQubw3IWp7fc"",""'LC-2 BOM'!C2:AF1000""),AB$1,FALSE)"),"#N/A")</f>
        <v>#N/A</v>
      </c>
      <c r="AN407" t="str">
        <f ca="1">IFERROR(__xludf.DUMMYFUNCTION("VLOOKUP($D701,IMPORTRANGE(""1F5N2lheBqU_ssv2fEg7XSiyl0_Jtf24RQubw3IWp7fc"",""'LC-2 BOM'!C2:AF1000""),AB$1,FALSE)"),"#N/A")</f>
        <v>#N/A</v>
      </c>
      <c r="AO407" t="str">
        <f ca="1">IFERROR(__xludf.DUMMYFUNCTION("VLOOKUP($D701,IMPORTRANGE(""1F5N2lheBqU_ssv2fEg7XSiyl0_Jtf24RQubw3IWp7fc"",""'LC-2 BOM'!C2:AF1000""),AB$1,FALSE)"),"#N/A")</f>
        <v>#N/A</v>
      </c>
      <c r="AP407" t="str">
        <f ca="1">IFERROR(__xludf.DUMMYFUNCTION("VLOOKUP($D701,IMPORTRANGE(""1F5N2lheBqU_ssv2fEg7XSiyl0_Jtf24RQubw3IWp7fc"",""'LC-2 BOM'!C2:AF1000""),AB$1,FALSE)"),"#N/A")</f>
        <v>#N/A</v>
      </c>
      <c r="AQ407" t="str">
        <f ca="1">IFERROR(__xludf.DUMMYFUNCTION("VLOOKUP($D701,IMPORTRANGE(""1F5N2lheBqU_ssv2fEg7XSiyl0_Jtf24RQubw3IWp7fc"",""'LC-2 BOM'!C2:AF1000""),AB$1,FALSE)"),"#N/A")</f>
        <v>#N/A</v>
      </c>
      <c r="AR407" t="str">
        <f ca="1">IFERROR(__xludf.DUMMYFUNCTION("VLOOKUP($D701,IMPORTRANGE(""1F5N2lheBqU_ssv2fEg7XSiyl0_Jtf24RQubw3IWp7fc"",""'LC-2 BOM'!C2:AF1000""),AB$1,FALSE)"),"#N/A")</f>
        <v>#N/A</v>
      </c>
      <c r="AS407" t="str">
        <f ca="1">IFERROR(__xludf.DUMMYFUNCTION("VLOOKUP($D701,IMPORTRANGE(""1F5N2lheBqU_ssv2fEg7XSiyl0_Jtf24RQubw3IWp7fc"",""'LC-2 BOM'!C2:AF1000""),AB$1,FALSE)"),"#N/A")</f>
        <v>#N/A</v>
      </c>
      <c r="AT407" t="str">
        <f ca="1">IFERROR(__xludf.DUMMYFUNCTION("VLOOKUP($D701,IMPORTRANGE(""1F5N2lheBqU_ssv2fEg7XSiyl0_Jtf24RQubw3IWp7fc"",""'LC-2 BOM'!C2:AF1000""),AB$1,FALSE)"),"#N/A")</f>
        <v>#N/A</v>
      </c>
      <c r="AU407" t="str">
        <f ca="1">IFERROR(__xludf.DUMMYFUNCTION("VLOOKUP($D701,IMPORTRANGE(""1F5N2lheBqU_ssv2fEg7XSiyl0_Jtf24RQubw3IWp7fc"",""'LC-2 BOM'!C2:AF1000""),AB$1,FALSE)"),"#N/A")</f>
        <v>#N/A</v>
      </c>
      <c r="AV407" t="str">
        <f ca="1">IFERROR(__xludf.DUMMYFUNCTION("VLOOKUP($D701,IMPORTRANGE(""1F5N2lheBqU_ssv2fEg7XSiyl0_Jtf24RQubw3IWp7fc"",""'LC-2 BOM'!C2:AF1000""),AB$1,FALSE)"),"#N/A")</f>
        <v>#N/A</v>
      </c>
      <c r="AW407" t="str">
        <f ca="1">IFERROR(__xludf.DUMMYFUNCTION("VLOOKUP($D701,IMPORTRANGE(""1F5N2lheBqU_ssv2fEg7XSiyl0_Jtf24RQubw3IWp7fc"",""'LC-2 BOM'!C2:AF1000""),AB$1,FALSE)"),"#N/A")</f>
        <v>#N/A</v>
      </c>
      <c r="AX407" t="str">
        <f ca="1">IFERROR(__xludf.DUMMYFUNCTION("VLOOKUP($D701,IMPORTRANGE(""1F5N2lheBqU_ssv2fEg7XSiyl0_Jtf24RQubw3IWp7fc"",""'LC-2 BOM'!C2:AF1000""),AB$1,FALSE)"),"#N/A")</f>
        <v>#N/A</v>
      </c>
      <c r="AY407" t="str">
        <f ca="1">IFERROR(__xludf.DUMMYFUNCTION("VLOOKUP($D701,IMPORTRANGE(""1F5N2lheBqU_ssv2fEg7XSiyl0_Jtf24RQubw3IWp7fc"",""'LC-2 BOM'!C2:AF1000""),AB$1,FALSE)"),"#N/A")</f>
        <v>#N/A</v>
      </c>
      <c r="AZ407" t="str">
        <f ca="1">IFERROR(__xludf.DUMMYFUNCTION("VLOOKUP($D701,IMPORTRANGE(""1F5N2lheBqU_ssv2fEg7XSiyl0_Jtf24RQubw3IWp7fc"",""'LC-2 BOM'!C2:AF1000""),AB$1,FALSE)"),"#N/A")</f>
        <v>#N/A</v>
      </c>
      <c r="BA407" t="str">
        <f ca="1">IFERROR(__xludf.DUMMYFUNCTION("VLOOKUP($D701,IMPORTRANGE(""1F5N2lheBqU_ssv2fEg7XSiyl0_Jtf24RQubw3IWp7fc"",""'LC-2 BOM'!C2:AF1000""),AB$1,FALSE)"),"#N/A")</f>
        <v>#N/A</v>
      </c>
    </row>
    <row r="408" spans="1:53" ht="13" x14ac:dyDescent="0.15">
      <c r="A408" t="str">
        <f t="shared" si="36"/>
        <v>HVBH-CD-AMP-CD-80</v>
      </c>
      <c r="B408">
        <v>80</v>
      </c>
      <c r="C408" t="s">
        <v>950</v>
      </c>
      <c r="D408" t="str">
        <f t="shared" si="40"/>
        <v>HVBH-CD-AMP-CD-80</v>
      </c>
      <c r="E408" t="s">
        <v>939</v>
      </c>
      <c r="F408" t="s">
        <v>854</v>
      </c>
      <c r="G408" t="s">
        <v>940</v>
      </c>
      <c r="H408" t="s">
        <v>111</v>
      </c>
      <c r="I408" t="str">
        <f t="shared" si="37"/>
        <v>N6</v>
      </c>
      <c r="J408" t="str">
        <f>VLOOKUP(I408,'[1]REF - Interface Cards'!$F$2:$G$11,2,FALSE)</f>
        <v>CB9</v>
      </c>
      <c r="K408">
        <f t="shared" si="38"/>
        <v>4</v>
      </c>
      <c r="L408" t="s">
        <v>941</v>
      </c>
      <c r="M408">
        <v>9</v>
      </c>
      <c r="N408" t="s">
        <v>97</v>
      </c>
      <c r="O408" t="s">
        <v>277</v>
      </c>
      <c r="P408" t="s">
        <v>277</v>
      </c>
      <c r="Q408" t="s">
        <v>890</v>
      </c>
      <c r="R408" t="s">
        <v>854</v>
      </c>
      <c r="S408" t="s">
        <v>942</v>
      </c>
      <c r="V408" t="b">
        <v>0</v>
      </c>
      <c r="W408" t="str">
        <f t="shared" si="39"/>
        <v>AI13:08</v>
      </c>
      <c r="X408" t="str">
        <f ca="1">IFERROR(__xludf.DUMMYFUNCTION("VLOOKUP($D475,IMPORTRANGE(""1F5N2lheBqU_ssv2fEg7XSiyl0_Jtf24RQubw3IWp7fc"",""'LC-2 BOM'!C2:AF1000""),X$1,FALSE)"),"04C706")</f>
        <v>04C706</v>
      </c>
      <c r="Y408" t="str">
        <f ca="1">IFERROR(__xludf.DUMMYFUNCTION("VLOOKUP($D702,IMPORTRANGE(""1F5N2lheBqU_ssv2fEg7XSiyl0_Jtf24RQubw3IWp7fc"",""'LC-2 BOM'!C2:AF900""),Y$1,FALSE)"),"#N/A")</f>
        <v>#N/A</v>
      </c>
      <c r="Z408" t="str">
        <f ca="1">IFERROR(__xludf.DUMMYFUNCTION("VLOOKUP($D702,IMPORTRANGE(""1F5N2lheBqU_ssv2fEg7XSiyl0_Jtf24RQubw3IWp7fc"",""'LC-2 BOM'!C2:AF900""),Y$1,FALSE)"),"#N/A")</f>
        <v>#N/A</v>
      </c>
      <c r="AA408" t="str">
        <f ca="1">IFERROR(__xludf.DUMMYFUNCTION("VLOOKUP($D702,IMPORTRANGE(""1F5N2lheBqU_ssv2fEg7XSiyl0_Jtf24RQubw3IWp7fc"",""'LC-2 BOM'!C2:AF900""),Y$1,FALSE)"),"#N/A")</f>
        <v>#N/A</v>
      </c>
      <c r="AB408" t="str">
        <f ca="1">IFERROR(__xludf.DUMMYFUNCTION("VLOOKUP($D702,IMPORTRANGE(""1F5N2lheBqU_ssv2fEg7XSiyl0_Jtf24RQubw3IWp7fc"",""'LC-2 BOM'!C2:AF1000""),AB$1,FALSE)"),"#N/A")</f>
        <v>#N/A</v>
      </c>
      <c r="AC408" t="str">
        <f ca="1">IFERROR(__xludf.DUMMYFUNCTION("VLOOKUP($D702,IMPORTRANGE(""1F5N2lheBqU_ssv2fEg7XSiyl0_Jtf24RQubw3IWp7fc"",""'LC-2 BOM'!C2:AF1000""),AB$1,FALSE)"),"#N/A")</f>
        <v>#N/A</v>
      </c>
      <c r="AD408" t="str">
        <f ca="1">IFERROR(__xludf.DUMMYFUNCTION("VLOOKUP($D702,IMPORTRANGE(""1F5N2lheBqU_ssv2fEg7XSiyl0_Jtf24RQubw3IWp7fc"",""'LC-2 BOM'!C2:AF1000""),AB$1,FALSE)"),"#N/A")</f>
        <v>#N/A</v>
      </c>
      <c r="AE408" t="str">
        <f ca="1">IFERROR(__xludf.DUMMYFUNCTION("VLOOKUP($D702,IMPORTRANGE(""1F5N2lheBqU_ssv2fEg7XSiyl0_Jtf24RQubw3IWp7fc"",""'LC-2 BOM'!C2:AF1000""),AB$1,FALSE)"),"#N/A")</f>
        <v>#N/A</v>
      </c>
      <c r="AF408" t="str">
        <f ca="1">IFERROR(__xludf.DUMMYFUNCTION("VLOOKUP($D702,IMPORTRANGE(""1F5N2lheBqU_ssv2fEg7XSiyl0_Jtf24RQubw3IWp7fc"",""'LC-2 BOM'!C2:AF1000""),AB$1,FALSE)"),"#N/A")</f>
        <v>#N/A</v>
      </c>
      <c r="AG408" t="str">
        <f ca="1">IFERROR(__xludf.DUMMYFUNCTION("VLOOKUP($D702,IMPORTRANGE(""1F5N2lheBqU_ssv2fEg7XSiyl0_Jtf24RQubw3IWp7fc"",""'LC-2 BOM'!C2:AF1000""),AB$1,FALSE)"),"#N/A")</f>
        <v>#N/A</v>
      </c>
      <c r="AH408" t="str">
        <f ca="1">IFERROR(__xludf.DUMMYFUNCTION("VLOOKUP($D702,IMPORTRANGE(""1F5N2lheBqU_ssv2fEg7XSiyl0_Jtf24RQubw3IWp7fc"",""'LC-2 BOM'!C2:AF1000""),AB$1,FALSE)"),"#N/A")</f>
        <v>#N/A</v>
      </c>
      <c r="AI408" t="str">
        <f ca="1">IFERROR(__xludf.DUMMYFUNCTION("VLOOKUP($D702,IMPORTRANGE(""1F5N2lheBqU_ssv2fEg7XSiyl0_Jtf24RQubw3IWp7fc"",""'LC-2 BOM'!C2:AF1000""),AB$1,FALSE)"),"#N/A")</f>
        <v>#N/A</v>
      </c>
      <c r="AJ408" t="str">
        <f ca="1">IFERROR(__xludf.DUMMYFUNCTION("VLOOKUP($D702,IMPORTRANGE(""1F5N2lheBqU_ssv2fEg7XSiyl0_Jtf24RQubw3IWp7fc"",""'LC-2 BOM'!C2:AF1000""),AB$1,FALSE)"),"#N/A")</f>
        <v>#N/A</v>
      </c>
      <c r="AK408" t="str">
        <f ca="1">IFERROR(__xludf.DUMMYFUNCTION("VLOOKUP($D702,IMPORTRANGE(""1F5N2lheBqU_ssv2fEg7XSiyl0_Jtf24RQubw3IWp7fc"",""'LC-2 BOM'!C2:AF1000""),AB$1,FALSE)"),"#N/A")</f>
        <v>#N/A</v>
      </c>
      <c r="AL408" t="str">
        <f ca="1">IFERROR(__xludf.DUMMYFUNCTION("VLOOKUP($D702,IMPORTRANGE(""1F5N2lheBqU_ssv2fEg7XSiyl0_Jtf24RQubw3IWp7fc"",""'LC-2 BOM'!C2:AF1000""),AB$1,FALSE)"),"#N/A")</f>
        <v>#N/A</v>
      </c>
      <c r="AM408" t="str">
        <f ca="1">IFERROR(__xludf.DUMMYFUNCTION("VLOOKUP($D702,IMPORTRANGE(""1F5N2lheBqU_ssv2fEg7XSiyl0_Jtf24RQubw3IWp7fc"",""'LC-2 BOM'!C2:AF1000""),AB$1,FALSE)"),"#N/A")</f>
        <v>#N/A</v>
      </c>
      <c r="AN408" t="str">
        <f ca="1">IFERROR(__xludf.DUMMYFUNCTION("VLOOKUP($D702,IMPORTRANGE(""1F5N2lheBqU_ssv2fEg7XSiyl0_Jtf24RQubw3IWp7fc"",""'LC-2 BOM'!C2:AF1000""),AB$1,FALSE)"),"#N/A")</f>
        <v>#N/A</v>
      </c>
      <c r="AO408" t="str">
        <f ca="1">IFERROR(__xludf.DUMMYFUNCTION("VLOOKUP($D702,IMPORTRANGE(""1F5N2lheBqU_ssv2fEg7XSiyl0_Jtf24RQubw3IWp7fc"",""'LC-2 BOM'!C2:AF1000""),AB$1,FALSE)"),"#N/A")</f>
        <v>#N/A</v>
      </c>
      <c r="AP408" t="str">
        <f ca="1">IFERROR(__xludf.DUMMYFUNCTION("VLOOKUP($D702,IMPORTRANGE(""1F5N2lheBqU_ssv2fEg7XSiyl0_Jtf24RQubw3IWp7fc"",""'LC-2 BOM'!C2:AF1000""),AB$1,FALSE)"),"#N/A")</f>
        <v>#N/A</v>
      </c>
      <c r="AQ408" t="str">
        <f ca="1">IFERROR(__xludf.DUMMYFUNCTION("VLOOKUP($D702,IMPORTRANGE(""1F5N2lheBqU_ssv2fEg7XSiyl0_Jtf24RQubw3IWp7fc"",""'LC-2 BOM'!C2:AF1000""),AB$1,FALSE)"),"#N/A")</f>
        <v>#N/A</v>
      </c>
      <c r="AR408" t="str">
        <f ca="1">IFERROR(__xludf.DUMMYFUNCTION("VLOOKUP($D702,IMPORTRANGE(""1F5N2lheBqU_ssv2fEg7XSiyl0_Jtf24RQubw3IWp7fc"",""'LC-2 BOM'!C2:AF1000""),AB$1,FALSE)"),"#N/A")</f>
        <v>#N/A</v>
      </c>
      <c r="AS408" t="str">
        <f ca="1">IFERROR(__xludf.DUMMYFUNCTION("VLOOKUP($D702,IMPORTRANGE(""1F5N2lheBqU_ssv2fEg7XSiyl0_Jtf24RQubw3IWp7fc"",""'LC-2 BOM'!C2:AF1000""),AB$1,FALSE)"),"#N/A")</f>
        <v>#N/A</v>
      </c>
      <c r="AT408" t="str">
        <f ca="1">IFERROR(__xludf.DUMMYFUNCTION("VLOOKUP($D702,IMPORTRANGE(""1F5N2lheBqU_ssv2fEg7XSiyl0_Jtf24RQubw3IWp7fc"",""'LC-2 BOM'!C2:AF1000""),AB$1,FALSE)"),"#N/A")</f>
        <v>#N/A</v>
      </c>
      <c r="AU408" t="str">
        <f ca="1">IFERROR(__xludf.DUMMYFUNCTION("VLOOKUP($D702,IMPORTRANGE(""1F5N2lheBqU_ssv2fEg7XSiyl0_Jtf24RQubw3IWp7fc"",""'LC-2 BOM'!C2:AF1000""),AB$1,FALSE)"),"#N/A")</f>
        <v>#N/A</v>
      </c>
      <c r="AV408" t="str">
        <f ca="1">IFERROR(__xludf.DUMMYFUNCTION("VLOOKUP($D702,IMPORTRANGE(""1F5N2lheBqU_ssv2fEg7XSiyl0_Jtf24RQubw3IWp7fc"",""'LC-2 BOM'!C2:AF1000""),AB$1,FALSE)"),"#N/A")</f>
        <v>#N/A</v>
      </c>
      <c r="AW408" t="str">
        <f ca="1">IFERROR(__xludf.DUMMYFUNCTION("VLOOKUP($D702,IMPORTRANGE(""1F5N2lheBqU_ssv2fEg7XSiyl0_Jtf24RQubw3IWp7fc"",""'LC-2 BOM'!C2:AF1000""),AB$1,FALSE)"),"#N/A")</f>
        <v>#N/A</v>
      </c>
      <c r="AX408" t="str">
        <f ca="1">IFERROR(__xludf.DUMMYFUNCTION("VLOOKUP($D702,IMPORTRANGE(""1F5N2lheBqU_ssv2fEg7XSiyl0_Jtf24RQubw3IWp7fc"",""'LC-2 BOM'!C2:AF1000""),AB$1,FALSE)"),"#N/A")</f>
        <v>#N/A</v>
      </c>
      <c r="AY408" t="str">
        <f ca="1">IFERROR(__xludf.DUMMYFUNCTION("VLOOKUP($D702,IMPORTRANGE(""1F5N2lheBqU_ssv2fEg7XSiyl0_Jtf24RQubw3IWp7fc"",""'LC-2 BOM'!C2:AF1000""),AB$1,FALSE)"),"#N/A")</f>
        <v>#N/A</v>
      </c>
      <c r="AZ408" t="str">
        <f ca="1">IFERROR(__xludf.DUMMYFUNCTION("VLOOKUP($D702,IMPORTRANGE(""1F5N2lheBqU_ssv2fEg7XSiyl0_Jtf24RQubw3IWp7fc"",""'LC-2 BOM'!C2:AF1000""),AB$1,FALSE)"),"#N/A")</f>
        <v>#N/A</v>
      </c>
      <c r="BA408" t="str">
        <f ca="1">IFERROR(__xludf.DUMMYFUNCTION("VLOOKUP($D702,IMPORTRANGE(""1F5N2lheBqU_ssv2fEg7XSiyl0_Jtf24RQubw3IWp7fc"",""'LC-2 BOM'!C2:AF1000""),AB$1,FALSE)"),"#N/A")</f>
        <v>#N/A</v>
      </c>
    </row>
    <row r="409" spans="1:53" ht="13" x14ac:dyDescent="0.15">
      <c r="A409" t="str">
        <f t="shared" si="36"/>
        <v>HVBH-CD-AMP-CD-81</v>
      </c>
      <c r="B409">
        <v>81</v>
      </c>
      <c r="C409" t="s">
        <v>951</v>
      </c>
      <c r="D409" t="str">
        <f t="shared" si="40"/>
        <v>HVBH-CD-AMP-CD-81</v>
      </c>
      <c r="E409" t="s">
        <v>939</v>
      </c>
      <c r="F409" t="s">
        <v>854</v>
      </c>
      <c r="G409" t="s">
        <v>940</v>
      </c>
      <c r="H409" t="s">
        <v>111</v>
      </c>
      <c r="I409" t="str">
        <f t="shared" si="37"/>
        <v>N6</v>
      </c>
      <c r="J409" t="str">
        <f>VLOOKUP(I409,'[1]REF - Interface Cards'!$F$2:$G$11,2,FALSE)</f>
        <v>CB9</v>
      </c>
      <c r="K409">
        <f t="shared" si="38"/>
        <v>4</v>
      </c>
      <c r="L409" t="s">
        <v>941</v>
      </c>
      <c r="M409">
        <v>10</v>
      </c>
      <c r="N409" t="s">
        <v>75</v>
      </c>
      <c r="O409" t="s">
        <v>277</v>
      </c>
      <c r="P409" t="s">
        <v>277</v>
      </c>
      <c r="Q409" t="s">
        <v>890</v>
      </c>
      <c r="R409" t="s">
        <v>854</v>
      </c>
      <c r="S409" t="s">
        <v>942</v>
      </c>
      <c r="V409" t="b">
        <v>0</v>
      </c>
      <c r="W409" t="str">
        <f t="shared" si="39"/>
        <v>AI13:09</v>
      </c>
      <c r="X409" t="str">
        <f ca="1">IFERROR(__xludf.DUMMYFUNCTION("VLOOKUP($D475,IMPORTRANGE(""1F5N2lheBqU_ssv2fEg7XSiyl0_Jtf24RQubw3IWp7fc"",""'LC-2 BOM'!C2:AF1000""),X$1,FALSE)"),"04C706")</f>
        <v>04C706</v>
      </c>
      <c r="Y409" t="str">
        <f ca="1">IFERROR(__xludf.DUMMYFUNCTION("VLOOKUP($D703,IMPORTRANGE(""1F5N2lheBqU_ssv2fEg7XSiyl0_Jtf24RQubw3IWp7fc"",""'LC-2 BOM'!C2:AF900""),Y$1,FALSE)"),"#N/A")</f>
        <v>#N/A</v>
      </c>
      <c r="Z409" t="str">
        <f ca="1">IFERROR(__xludf.DUMMYFUNCTION("VLOOKUP($D703,IMPORTRANGE(""1F5N2lheBqU_ssv2fEg7XSiyl0_Jtf24RQubw3IWp7fc"",""'LC-2 BOM'!C2:AF900""),Y$1,FALSE)"),"#N/A")</f>
        <v>#N/A</v>
      </c>
      <c r="AA409" t="str">
        <f ca="1">IFERROR(__xludf.DUMMYFUNCTION("VLOOKUP($D703,IMPORTRANGE(""1F5N2lheBqU_ssv2fEg7XSiyl0_Jtf24RQubw3IWp7fc"",""'LC-2 BOM'!C2:AF900""),Y$1,FALSE)"),"#N/A")</f>
        <v>#N/A</v>
      </c>
      <c r="AB409" t="str">
        <f ca="1">IFERROR(__xludf.DUMMYFUNCTION("VLOOKUP($D703,IMPORTRANGE(""1F5N2lheBqU_ssv2fEg7XSiyl0_Jtf24RQubw3IWp7fc"",""'LC-2 BOM'!C2:AF1000""),AB$1,FALSE)"),"#N/A")</f>
        <v>#N/A</v>
      </c>
      <c r="AC409" t="str">
        <f ca="1">IFERROR(__xludf.DUMMYFUNCTION("VLOOKUP($D703,IMPORTRANGE(""1F5N2lheBqU_ssv2fEg7XSiyl0_Jtf24RQubw3IWp7fc"",""'LC-2 BOM'!C2:AF1000""),AB$1,FALSE)"),"#N/A")</f>
        <v>#N/A</v>
      </c>
      <c r="AD409" t="str">
        <f ca="1">IFERROR(__xludf.DUMMYFUNCTION("VLOOKUP($D703,IMPORTRANGE(""1F5N2lheBqU_ssv2fEg7XSiyl0_Jtf24RQubw3IWp7fc"",""'LC-2 BOM'!C2:AF1000""),AB$1,FALSE)"),"#N/A")</f>
        <v>#N/A</v>
      </c>
      <c r="AE409" t="str">
        <f ca="1">IFERROR(__xludf.DUMMYFUNCTION("VLOOKUP($D703,IMPORTRANGE(""1F5N2lheBqU_ssv2fEg7XSiyl0_Jtf24RQubw3IWp7fc"",""'LC-2 BOM'!C2:AF1000""),AB$1,FALSE)"),"#N/A")</f>
        <v>#N/A</v>
      </c>
      <c r="AF409" t="str">
        <f ca="1">IFERROR(__xludf.DUMMYFUNCTION("VLOOKUP($D703,IMPORTRANGE(""1F5N2lheBqU_ssv2fEg7XSiyl0_Jtf24RQubw3IWp7fc"",""'LC-2 BOM'!C2:AF1000""),AB$1,FALSE)"),"#N/A")</f>
        <v>#N/A</v>
      </c>
      <c r="AG409" t="str">
        <f ca="1">IFERROR(__xludf.DUMMYFUNCTION("VLOOKUP($D703,IMPORTRANGE(""1F5N2lheBqU_ssv2fEg7XSiyl0_Jtf24RQubw3IWp7fc"",""'LC-2 BOM'!C2:AF1000""),AB$1,FALSE)"),"#N/A")</f>
        <v>#N/A</v>
      </c>
      <c r="AH409" t="str">
        <f ca="1">IFERROR(__xludf.DUMMYFUNCTION("VLOOKUP($D703,IMPORTRANGE(""1F5N2lheBqU_ssv2fEg7XSiyl0_Jtf24RQubw3IWp7fc"",""'LC-2 BOM'!C2:AF1000""),AB$1,FALSE)"),"#N/A")</f>
        <v>#N/A</v>
      </c>
      <c r="AI409" t="str">
        <f ca="1">IFERROR(__xludf.DUMMYFUNCTION("VLOOKUP($D703,IMPORTRANGE(""1F5N2lheBqU_ssv2fEg7XSiyl0_Jtf24RQubw3IWp7fc"",""'LC-2 BOM'!C2:AF1000""),AB$1,FALSE)"),"#N/A")</f>
        <v>#N/A</v>
      </c>
      <c r="AJ409" t="str">
        <f ca="1">IFERROR(__xludf.DUMMYFUNCTION("VLOOKUP($D703,IMPORTRANGE(""1F5N2lheBqU_ssv2fEg7XSiyl0_Jtf24RQubw3IWp7fc"",""'LC-2 BOM'!C2:AF1000""),AB$1,FALSE)"),"#N/A")</f>
        <v>#N/A</v>
      </c>
      <c r="AK409" t="str">
        <f ca="1">IFERROR(__xludf.DUMMYFUNCTION("VLOOKUP($D703,IMPORTRANGE(""1F5N2lheBqU_ssv2fEg7XSiyl0_Jtf24RQubw3IWp7fc"",""'LC-2 BOM'!C2:AF1000""),AB$1,FALSE)"),"#N/A")</f>
        <v>#N/A</v>
      </c>
      <c r="AL409" t="str">
        <f ca="1">IFERROR(__xludf.DUMMYFUNCTION("VLOOKUP($D703,IMPORTRANGE(""1F5N2lheBqU_ssv2fEg7XSiyl0_Jtf24RQubw3IWp7fc"",""'LC-2 BOM'!C2:AF1000""),AB$1,FALSE)"),"#N/A")</f>
        <v>#N/A</v>
      </c>
      <c r="AM409" t="str">
        <f ca="1">IFERROR(__xludf.DUMMYFUNCTION("VLOOKUP($D703,IMPORTRANGE(""1F5N2lheBqU_ssv2fEg7XSiyl0_Jtf24RQubw3IWp7fc"",""'LC-2 BOM'!C2:AF1000""),AB$1,FALSE)"),"#N/A")</f>
        <v>#N/A</v>
      </c>
      <c r="AN409" t="str">
        <f ca="1">IFERROR(__xludf.DUMMYFUNCTION("VLOOKUP($D703,IMPORTRANGE(""1F5N2lheBqU_ssv2fEg7XSiyl0_Jtf24RQubw3IWp7fc"",""'LC-2 BOM'!C2:AF1000""),AB$1,FALSE)"),"#N/A")</f>
        <v>#N/A</v>
      </c>
      <c r="AO409" t="str">
        <f ca="1">IFERROR(__xludf.DUMMYFUNCTION("VLOOKUP($D703,IMPORTRANGE(""1F5N2lheBqU_ssv2fEg7XSiyl0_Jtf24RQubw3IWp7fc"",""'LC-2 BOM'!C2:AF1000""),AB$1,FALSE)"),"#N/A")</f>
        <v>#N/A</v>
      </c>
      <c r="AP409" t="str">
        <f ca="1">IFERROR(__xludf.DUMMYFUNCTION("VLOOKUP($D703,IMPORTRANGE(""1F5N2lheBqU_ssv2fEg7XSiyl0_Jtf24RQubw3IWp7fc"",""'LC-2 BOM'!C2:AF1000""),AB$1,FALSE)"),"#N/A")</f>
        <v>#N/A</v>
      </c>
      <c r="AQ409" t="str">
        <f ca="1">IFERROR(__xludf.DUMMYFUNCTION("VLOOKUP($D703,IMPORTRANGE(""1F5N2lheBqU_ssv2fEg7XSiyl0_Jtf24RQubw3IWp7fc"",""'LC-2 BOM'!C2:AF1000""),AB$1,FALSE)"),"#N/A")</f>
        <v>#N/A</v>
      </c>
      <c r="AR409" t="str">
        <f ca="1">IFERROR(__xludf.DUMMYFUNCTION("VLOOKUP($D703,IMPORTRANGE(""1F5N2lheBqU_ssv2fEg7XSiyl0_Jtf24RQubw3IWp7fc"",""'LC-2 BOM'!C2:AF1000""),AB$1,FALSE)"),"#N/A")</f>
        <v>#N/A</v>
      </c>
      <c r="AS409" t="str">
        <f ca="1">IFERROR(__xludf.DUMMYFUNCTION("VLOOKUP($D703,IMPORTRANGE(""1F5N2lheBqU_ssv2fEg7XSiyl0_Jtf24RQubw3IWp7fc"",""'LC-2 BOM'!C2:AF1000""),AB$1,FALSE)"),"#N/A")</f>
        <v>#N/A</v>
      </c>
      <c r="AT409" t="str">
        <f ca="1">IFERROR(__xludf.DUMMYFUNCTION("VLOOKUP($D703,IMPORTRANGE(""1F5N2lheBqU_ssv2fEg7XSiyl0_Jtf24RQubw3IWp7fc"",""'LC-2 BOM'!C2:AF1000""),AB$1,FALSE)"),"#N/A")</f>
        <v>#N/A</v>
      </c>
      <c r="AU409" t="str">
        <f ca="1">IFERROR(__xludf.DUMMYFUNCTION("VLOOKUP($D703,IMPORTRANGE(""1F5N2lheBqU_ssv2fEg7XSiyl0_Jtf24RQubw3IWp7fc"",""'LC-2 BOM'!C2:AF1000""),AB$1,FALSE)"),"#N/A")</f>
        <v>#N/A</v>
      </c>
      <c r="AV409" t="str">
        <f ca="1">IFERROR(__xludf.DUMMYFUNCTION("VLOOKUP($D703,IMPORTRANGE(""1F5N2lheBqU_ssv2fEg7XSiyl0_Jtf24RQubw3IWp7fc"",""'LC-2 BOM'!C2:AF1000""),AB$1,FALSE)"),"#N/A")</f>
        <v>#N/A</v>
      </c>
      <c r="AW409" t="str">
        <f ca="1">IFERROR(__xludf.DUMMYFUNCTION("VLOOKUP($D703,IMPORTRANGE(""1F5N2lheBqU_ssv2fEg7XSiyl0_Jtf24RQubw3IWp7fc"",""'LC-2 BOM'!C2:AF1000""),AB$1,FALSE)"),"#N/A")</f>
        <v>#N/A</v>
      </c>
      <c r="AX409" t="str">
        <f ca="1">IFERROR(__xludf.DUMMYFUNCTION("VLOOKUP($D703,IMPORTRANGE(""1F5N2lheBqU_ssv2fEg7XSiyl0_Jtf24RQubw3IWp7fc"",""'LC-2 BOM'!C2:AF1000""),AB$1,FALSE)"),"#N/A")</f>
        <v>#N/A</v>
      </c>
      <c r="AY409" t="str">
        <f ca="1">IFERROR(__xludf.DUMMYFUNCTION("VLOOKUP($D703,IMPORTRANGE(""1F5N2lheBqU_ssv2fEg7XSiyl0_Jtf24RQubw3IWp7fc"",""'LC-2 BOM'!C2:AF1000""),AB$1,FALSE)"),"#N/A")</f>
        <v>#N/A</v>
      </c>
      <c r="AZ409" t="str">
        <f ca="1">IFERROR(__xludf.DUMMYFUNCTION("VLOOKUP($D703,IMPORTRANGE(""1F5N2lheBqU_ssv2fEg7XSiyl0_Jtf24RQubw3IWp7fc"",""'LC-2 BOM'!C2:AF1000""),AB$1,FALSE)"),"#N/A")</f>
        <v>#N/A</v>
      </c>
      <c r="BA409" t="str">
        <f ca="1">IFERROR(__xludf.DUMMYFUNCTION("VLOOKUP($D703,IMPORTRANGE(""1F5N2lheBqU_ssv2fEg7XSiyl0_Jtf24RQubw3IWp7fc"",""'LC-2 BOM'!C2:AF1000""),AB$1,FALSE)"),"#N/A")</f>
        <v>#N/A</v>
      </c>
    </row>
    <row r="410" spans="1:53" ht="13" x14ac:dyDescent="0.15">
      <c r="A410" t="str">
        <f t="shared" si="36"/>
        <v>HVBH-CD-AMP-CD-82</v>
      </c>
      <c r="B410">
        <v>82</v>
      </c>
      <c r="C410" t="s">
        <v>952</v>
      </c>
      <c r="D410" t="str">
        <f t="shared" si="40"/>
        <v>HVBH-CD-AMP-CD-82</v>
      </c>
      <c r="E410" t="s">
        <v>939</v>
      </c>
      <c r="F410" t="s">
        <v>854</v>
      </c>
      <c r="G410" t="s">
        <v>940</v>
      </c>
      <c r="H410" t="s">
        <v>111</v>
      </c>
      <c r="I410" t="str">
        <f t="shared" si="37"/>
        <v>N6</v>
      </c>
      <c r="J410" t="str">
        <f>VLOOKUP(I410,'[1]REF - Interface Cards'!$F$2:$G$11,2,FALSE)</f>
        <v>CB9</v>
      </c>
      <c r="K410">
        <f t="shared" si="38"/>
        <v>4</v>
      </c>
      <c r="L410" t="s">
        <v>941</v>
      </c>
      <c r="M410">
        <v>11</v>
      </c>
      <c r="N410">
        <v>10</v>
      </c>
      <c r="O410" t="s">
        <v>277</v>
      </c>
      <c r="P410" t="s">
        <v>277</v>
      </c>
      <c r="Q410" t="s">
        <v>890</v>
      </c>
      <c r="R410" t="s">
        <v>854</v>
      </c>
      <c r="S410" t="s">
        <v>942</v>
      </c>
      <c r="V410" t="b">
        <v>0</v>
      </c>
      <c r="W410" t="str">
        <f t="shared" si="39"/>
        <v>AI13:10</v>
      </c>
      <c r="X410" t="str">
        <f ca="1">IFERROR(__xludf.DUMMYFUNCTION("VLOOKUP($D475,IMPORTRANGE(""1F5N2lheBqU_ssv2fEg7XSiyl0_Jtf24RQubw3IWp7fc"",""'LC-2 BOM'!C2:AF1000""),X$1,FALSE)"),"04C706")</f>
        <v>04C706</v>
      </c>
      <c r="Y410" t="str">
        <f ca="1">IFERROR(__xludf.DUMMYFUNCTION("VLOOKUP($D688,IMPORTRANGE(""1F5N2lheBqU_ssv2fEg7XSiyl0_Jtf24RQubw3IWp7fc"",""'LC-2 BOM'!C2:AF900""),Y$1,FALSE)"),"#N/A")</f>
        <v>#N/A</v>
      </c>
      <c r="Z410" t="str">
        <f ca="1">IFERROR(__xludf.DUMMYFUNCTION("VLOOKUP($D688,IMPORTRANGE(""1F5N2lheBqU_ssv2fEg7XSiyl0_Jtf24RQubw3IWp7fc"",""'LC-2 BOM'!C2:AF900""),Y$1,FALSE)"),"#N/A")</f>
        <v>#N/A</v>
      </c>
      <c r="AA410" t="str">
        <f ca="1">IFERROR(__xludf.DUMMYFUNCTION("VLOOKUP($D688,IMPORTRANGE(""1F5N2lheBqU_ssv2fEg7XSiyl0_Jtf24RQubw3IWp7fc"",""'LC-2 BOM'!C2:AF900""),Y$1,FALSE)"),"#N/A")</f>
        <v>#N/A</v>
      </c>
      <c r="AB410" t="str">
        <f ca="1">IFERROR(__xludf.DUMMYFUNCTION("VLOOKUP($D688,IMPORTRANGE(""1F5N2lheBqU_ssv2fEg7XSiyl0_Jtf24RQubw3IWp7fc"",""'LC-2 BOM'!C2:AF1000""),AB$1,FALSE)"),"#N/A")</f>
        <v>#N/A</v>
      </c>
      <c r="AC410" t="str">
        <f ca="1">IFERROR(__xludf.DUMMYFUNCTION("VLOOKUP($D688,IMPORTRANGE(""1F5N2lheBqU_ssv2fEg7XSiyl0_Jtf24RQubw3IWp7fc"",""'LC-2 BOM'!C2:AF1000""),AB$1,FALSE)"),"#N/A")</f>
        <v>#N/A</v>
      </c>
      <c r="AD410" t="str">
        <f ca="1">IFERROR(__xludf.DUMMYFUNCTION("VLOOKUP($D688,IMPORTRANGE(""1F5N2lheBqU_ssv2fEg7XSiyl0_Jtf24RQubw3IWp7fc"",""'LC-2 BOM'!C2:AF1000""),AB$1,FALSE)"),"#N/A")</f>
        <v>#N/A</v>
      </c>
      <c r="AE410" t="str">
        <f ca="1">IFERROR(__xludf.DUMMYFUNCTION("VLOOKUP($D688,IMPORTRANGE(""1F5N2lheBqU_ssv2fEg7XSiyl0_Jtf24RQubw3IWp7fc"",""'LC-2 BOM'!C2:AF1000""),AB$1,FALSE)"),"#N/A")</f>
        <v>#N/A</v>
      </c>
      <c r="AF410" t="str">
        <f ca="1">IFERROR(__xludf.DUMMYFUNCTION("VLOOKUP($D688,IMPORTRANGE(""1F5N2lheBqU_ssv2fEg7XSiyl0_Jtf24RQubw3IWp7fc"",""'LC-2 BOM'!C2:AF1000""),AB$1,FALSE)"),"#N/A")</f>
        <v>#N/A</v>
      </c>
      <c r="AG410" t="str">
        <f ca="1">IFERROR(__xludf.DUMMYFUNCTION("VLOOKUP($D688,IMPORTRANGE(""1F5N2lheBqU_ssv2fEg7XSiyl0_Jtf24RQubw3IWp7fc"",""'LC-2 BOM'!C2:AF1000""),AB$1,FALSE)"),"#N/A")</f>
        <v>#N/A</v>
      </c>
      <c r="AH410" t="str">
        <f ca="1">IFERROR(__xludf.DUMMYFUNCTION("VLOOKUP($D688,IMPORTRANGE(""1F5N2lheBqU_ssv2fEg7XSiyl0_Jtf24RQubw3IWp7fc"",""'LC-2 BOM'!C2:AF1000""),AB$1,FALSE)"),"#N/A")</f>
        <v>#N/A</v>
      </c>
      <c r="AI410" t="str">
        <f ca="1">IFERROR(__xludf.DUMMYFUNCTION("VLOOKUP($D688,IMPORTRANGE(""1F5N2lheBqU_ssv2fEg7XSiyl0_Jtf24RQubw3IWp7fc"",""'LC-2 BOM'!C2:AF1000""),AB$1,FALSE)"),"#N/A")</f>
        <v>#N/A</v>
      </c>
      <c r="AJ410" t="str">
        <f ca="1">IFERROR(__xludf.DUMMYFUNCTION("VLOOKUP($D688,IMPORTRANGE(""1F5N2lheBqU_ssv2fEg7XSiyl0_Jtf24RQubw3IWp7fc"",""'LC-2 BOM'!C2:AF1000""),AB$1,FALSE)"),"#N/A")</f>
        <v>#N/A</v>
      </c>
      <c r="AK410" t="str">
        <f ca="1">IFERROR(__xludf.DUMMYFUNCTION("VLOOKUP($D688,IMPORTRANGE(""1F5N2lheBqU_ssv2fEg7XSiyl0_Jtf24RQubw3IWp7fc"",""'LC-2 BOM'!C2:AF1000""),AB$1,FALSE)"),"#N/A")</f>
        <v>#N/A</v>
      </c>
      <c r="AL410" t="str">
        <f ca="1">IFERROR(__xludf.DUMMYFUNCTION("VLOOKUP($D688,IMPORTRANGE(""1F5N2lheBqU_ssv2fEg7XSiyl0_Jtf24RQubw3IWp7fc"",""'LC-2 BOM'!C2:AF1000""),AB$1,FALSE)"),"#N/A")</f>
        <v>#N/A</v>
      </c>
      <c r="AM410" t="str">
        <f ca="1">IFERROR(__xludf.DUMMYFUNCTION("VLOOKUP($D688,IMPORTRANGE(""1F5N2lheBqU_ssv2fEg7XSiyl0_Jtf24RQubw3IWp7fc"",""'LC-2 BOM'!C2:AF1000""),AB$1,FALSE)"),"#N/A")</f>
        <v>#N/A</v>
      </c>
      <c r="AN410" t="str">
        <f ca="1">IFERROR(__xludf.DUMMYFUNCTION("VLOOKUP($D688,IMPORTRANGE(""1F5N2lheBqU_ssv2fEg7XSiyl0_Jtf24RQubw3IWp7fc"",""'LC-2 BOM'!C2:AF1000""),AB$1,FALSE)"),"#N/A")</f>
        <v>#N/A</v>
      </c>
      <c r="AO410" t="str">
        <f ca="1">IFERROR(__xludf.DUMMYFUNCTION("VLOOKUP($D688,IMPORTRANGE(""1F5N2lheBqU_ssv2fEg7XSiyl0_Jtf24RQubw3IWp7fc"",""'LC-2 BOM'!C2:AF1000""),AB$1,FALSE)"),"#N/A")</f>
        <v>#N/A</v>
      </c>
      <c r="AP410" t="str">
        <f ca="1">IFERROR(__xludf.DUMMYFUNCTION("VLOOKUP($D688,IMPORTRANGE(""1F5N2lheBqU_ssv2fEg7XSiyl0_Jtf24RQubw3IWp7fc"",""'LC-2 BOM'!C2:AF1000""),AB$1,FALSE)"),"#N/A")</f>
        <v>#N/A</v>
      </c>
      <c r="AQ410" t="str">
        <f ca="1">IFERROR(__xludf.DUMMYFUNCTION("VLOOKUP($D688,IMPORTRANGE(""1F5N2lheBqU_ssv2fEg7XSiyl0_Jtf24RQubw3IWp7fc"",""'LC-2 BOM'!C2:AF1000""),AB$1,FALSE)"),"#N/A")</f>
        <v>#N/A</v>
      </c>
      <c r="AR410" t="str">
        <f ca="1">IFERROR(__xludf.DUMMYFUNCTION("VLOOKUP($D688,IMPORTRANGE(""1F5N2lheBqU_ssv2fEg7XSiyl0_Jtf24RQubw3IWp7fc"",""'LC-2 BOM'!C2:AF1000""),AB$1,FALSE)"),"#N/A")</f>
        <v>#N/A</v>
      </c>
      <c r="AS410" t="str">
        <f ca="1">IFERROR(__xludf.DUMMYFUNCTION("VLOOKUP($D688,IMPORTRANGE(""1F5N2lheBqU_ssv2fEg7XSiyl0_Jtf24RQubw3IWp7fc"",""'LC-2 BOM'!C2:AF1000""),AB$1,FALSE)"),"#N/A")</f>
        <v>#N/A</v>
      </c>
      <c r="AT410" t="str">
        <f ca="1">IFERROR(__xludf.DUMMYFUNCTION("VLOOKUP($D688,IMPORTRANGE(""1F5N2lheBqU_ssv2fEg7XSiyl0_Jtf24RQubw3IWp7fc"",""'LC-2 BOM'!C2:AF1000""),AB$1,FALSE)"),"#N/A")</f>
        <v>#N/A</v>
      </c>
      <c r="AU410" t="str">
        <f ca="1">IFERROR(__xludf.DUMMYFUNCTION("VLOOKUP($D688,IMPORTRANGE(""1F5N2lheBqU_ssv2fEg7XSiyl0_Jtf24RQubw3IWp7fc"",""'LC-2 BOM'!C2:AF1000""),AB$1,FALSE)"),"#N/A")</f>
        <v>#N/A</v>
      </c>
      <c r="AV410" t="str">
        <f ca="1">IFERROR(__xludf.DUMMYFUNCTION("VLOOKUP($D688,IMPORTRANGE(""1F5N2lheBqU_ssv2fEg7XSiyl0_Jtf24RQubw3IWp7fc"",""'LC-2 BOM'!C2:AF1000""),AB$1,FALSE)"),"#N/A")</f>
        <v>#N/A</v>
      </c>
      <c r="AW410" t="str">
        <f ca="1">IFERROR(__xludf.DUMMYFUNCTION("VLOOKUP($D688,IMPORTRANGE(""1F5N2lheBqU_ssv2fEg7XSiyl0_Jtf24RQubw3IWp7fc"",""'LC-2 BOM'!C2:AF1000""),AB$1,FALSE)"),"#N/A")</f>
        <v>#N/A</v>
      </c>
      <c r="AX410" t="str">
        <f ca="1">IFERROR(__xludf.DUMMYFUNCTION("VLOOKUP($D688,IMPORTRANGE(""1F5N2lheBqU_ssv2fEg7XSiyl0_Jtf24RQubw3IWp7fc"",""'LC-2 BOM'!C2:AF1000""),AB$1,FALSE)"),"#N/A")</f>
        <v>#N/A</v>
      </c>
      <c r="AY410" t="str">
        <f ca="1">IFERROR(__xludf.DUMMYFUNCTION("VLOOKUP($D688,IMPORTRANGE(""1F5N2lheBqU_ssv2fEg7XSiyl0_Jtf24RQubw3IWp7fc"",""'LC-2 BOM'!C2:AF1000""),AB$1,FALSE)"),"#N/A")</f>
        <v>#N/A</v>
      </c>
      <c r="AZ410" t="str">
        <f ca="1">IFERROR(__xludf.DUMMYFUNCTION("VLOOKUP($D688,IMPORTRANGE(""1F5N2lheBqU_ssv2fEg7XSiyl0_Jtf24RQubw3IWp7fc"",""'LC-2 BOM'!C2:AF1000""),AB$1,FALSE)"),"#N/A")</f>
        <v>#N/A</v>
      </c>
      <c r="BA410" t="str">
        <f ca="1">IFERROR(__xludf.DUMMYFUNCTION("VLOOKUP($D688,IMPORTRANGE(""1F5N2lheBqU_ssv2fEg7XSiyl0_Jtf24RQubw3IWp7fc"",""'LC-2 BOM'!C2:AF1000""),AB$1,FALSE)"),"#N/A")</f>
        <v>#N/A</v>
      </c>
    </row>
    <row r="411" spans="1:53" ht="13" x14ac:dyDescent="0.15">
      <c r="A411" t="str">
        <f t="shared" si="36"/>
        <v>HVBH-CD-AMP-CD-83</v>
      </c>
      <c r="B411">
        <v>83</v>
      </c>
      <c r="C411" t="s">
        <v>953</v>
      </c>
      <c r="D411" t="str">
        <f t="shared" si="40"/>
        <v>HVBH-CD-AMP-CD-83</v>
      </c>
      <c r="E411" t="s">
        <v>939</v>
      </c>
      <c r="F411" t="s">
        <v>854</v>
      </c>
      <c r="G411" t="s">
        <v>940</v>
      </c>
      <c r="H411" t="s">
        <v>111</v>
      </c>
      <c r="I411" t="str">
        <f t="shared" si="37"/>
        <v>N6</v>
      </c>
      <c r="J411" t="str">
        <f>VLOOKUP(I411,'[1]REF - Interface Cards'!$F$2:$G$11,2,FALSE)</f>
        <v>CB9</v>
      </c>
      <c r="K411">
        <f t="shared" si="38"/>
        <v>4</v>
      </c>
      <c r="L411" t="s">
        <v>941</v>
      </c>
      <c r="M411">
        <v>12</v>
      </c>
      <c r="N411">
        <v>11</v>
      </c>
      <c r="O411" t="s">
        <v>277</v>
      </c>
      <c r="P411" t="s">
        <v>277</v>
      </c>
      <c r="Q411" t="s">
        <v>890</v>
      </c>
      <c r="R411" t="s">
        <v>854</v>
      </c>
      <c r="S411" t="s">
        <v>942</v>
      </c>
      <c r="V411" t="b">
        <v>0</v>
      </c>
      <c r="W411" t="str">
        <f t="shared" si="39"/>
        <v>AI13:11</v>
      </c>
      <c r="X411" t="str">
        <f ca="1">IFERROR(__xludf.DUMMYFUNCTION("VLOOKUP($D475,IMPORTRANGE(""1F5N2lheBqU_ssv2fEg7XSiyl0_Jtf24RQubw3IWp7fc"",""'LC-2 BOM'!C2:AF1000""),X$1,FALSE)"),"04C706")</f>
        <v>04C706</v>
      </c>
      <c r="Y411" t="str">
        <f ca="1">IFERROR(__xludf.DUMMYFUNCTION("VLOOKUP($D689,IMPORTRANGE(""1F5N2lheBqU_ssv2fEg7XSiyl0_Jtf24RQubw3IWp7fc"",""'LC-2 BOM'!C2:AF900""),Y$1,FALSE)"),"#N/A")</f>
        <v>#N/A</v>
      </c>
      <c r="Z411" t="str">
        <f ca="1">IFERROR(__xludf.DUMMYFUNCTION("VLOOKUP($D689,IMPORTRANGE(""1F5N2lheBqU_ssv2fEg7XSiyl0_Jtf24RQubw3IWp7fc"",""'LC-2 BOM'!C2:AF900""),Y$1,FALSE)"),"#N/A")</f>
        <v>#N/A</v>
      </c>
      <c r="AA411" t="str">
        <f ca="1">IFERROR(__xludf.DUMMYFUNCTION("VLOOKUP($D689,IMPORTRANGE(""1F5N2lheBqU_ssv2fEg7XSiyl0_Jtf24RQubw3IWp7fc"",""'LC-2 BOM'!C2:AF900""),Y$1,FALSE)"),"#N/A")</f>
        <v>#N/A</v>
      </c>
      <c r="AB411" t="str">
        <f ca="1">IFERROR(__xludf.DUMMYFUNCTION("VLOOKUP($D689,IMPORTRANGE(""1F5N2lheBqU_ssv2fEg7XSiyl0_Jtf24RQubw3IWp7fc"",""'LC-2 BOM'!C2:AF1000""),AB$1,FALSE)"),"#N/A")</f>
        <v>#N/A</v>
      </c>
      <c r="AC411" t="str">
        <f ca="1">IFERROR(__xludf.DUMMYFUNCTION("VLOOKUP($D689,IMPORTRANGE(""1F5N2lheBqU_ssv2fEg7XSiyl0_Jtf24RQubw3IWp7fc"",""'LC-2 BOM'!C2:AF1000""),AB$1,FALSE)"),"#N/A")</f>
        <v>#N/A</v>
      </c>
      <c r="AD411" t="str">
        <f ca="1">IFERROR(__xludf.DUMMYFUNCTION("VLOOKUP($D689,IMPORTRANGE(""1F5N2lheBqU_ssv2fEg7XSiyl0_Jtf24RQubw3IWp7fc"",""'LC-2 BOM'!C2:AF1000""),AB$1,FALSE)"),"#N/A")</f>
        <v>#N/A</v>
      </c>
      <c r="AE411" t="str">
        <f ca="1">IFERROR(__xludf.DUMMYFUNCTION("VLOOKUP($D689,IMPORTRANGE(""1F5N2lheBqU_ssv2fEg7XSiyl0_Jtf24RQubw3IWp7fc"",""'LC-2 BOM'!C2:AF1000""),AB$1,FALSE)"),"#N/A")</f>
        <v>#N/A</v>
      </c>
      <c r="AF411" t="str">
        <f ca="1">IFERROR(__xludf.DUMMYFUNCTION("VLOOKUP($D689,IMPORTRANGE(""1F5N2lheBqU_ssv2fEg7XSiyl0_Jtf24RQubw3IWp7fc"",""'LC-2 BOM'!C2:AF1000""),AB$1,FALSE)"),"#N/A")</f>
        <v>#N/A</v>
      </c>
      <c r="AG411" t="str">
        <f ca="1">IFERROR(__xludf.DUMMYFUNCTION("VLOOKUP($D689,IMPORTRANGE(""1F5N2lheBqU_ssv2fEg7XSiyl0_Jtf24RQubw3IWp7fc"",""'LC-2 BOM'!C2:AF1000""),AB$1,FALSE)"),"#N/A")</f>
        <v>#N/A</v>
      </c>
      <c r="AH411" t="str">
        <f ca="1">IFERROR(__xludf.DUMMYFUNCTION("VLOOKUP($D689,IMPORTRANGE(""1F5N2lheBqU_ssv2fEg7XSiyl0_Jtf24RQubw3IWp7fc"",""'LC-2 BOM'!C2:AF1000""),AB$1,FALSE)"),"#N/A")</f>
        <v>#N/A</v>
      </c>
      <c r="AI411" t="str">
        <f ca="1">IFERROR(__xludf.DUMMYFUNCTION("VLOOKUP($D689,IMPORTRANGE(""1F5N2lheBqU_ssv2fEg7XSiyl0_Jtf24RQubw3IWp7fc"",""'LC-2 BOM'!C2:AF1000""),AB$1,FALSE)"),"#N/A")</f>
        <v>#N/A</v>
      </c>
      <c r="AJ411" t="str">
        <f ca="1">IFERROR(__xludf.DUMMYFUNCTION("VLOOKUP($D689,IMPORTRANGE(""1F5N2lheBqU_ssv2fEg7XSiyl0_Jtf24RQubw3IWp7fc"",""'LC-2 BOM'!C2:AF1000""),AB$1,FALSE)"),"#N/A")</f>
        <v>#N/A</v>
      </c>
      <c r="AK411" t="str">
        <f ca="1">IFERROR(__xludf.DUMMYFUNCTION("VLOOKUP($D689,IMPORTRANGE(""1F5N2lheBqU_ssv2fEg7XSiyl0_Jtf24RQubw3IWp7fc"",""'LC-2 BOM'!C2:AF1000""),AB$1,FALSE)"),"#N/A")</f>
        <v>#N/A</v>
      </c>
      <c r="AL411" t="str">
        <f ca="1">IFERROR(__xludf.DUMMYFUNCTION("VLOOKUP($D689,IMPORTRANGE(""1F5N2lheBqU_ssv2fEg7XSiyl0_Jtf24RQubw3IWp7fc"",""'LC-2 BOM'!C2:AF1000""),AB$1,FALSE)"),"#N/A")</f>
        <v>#N/A</v>
      </c>
      <c r="AM411" t="str">
        <f ca="1">IFERROR(__xludf.DUMMYFUNCTION("VLOOKUP($D689,IMPORTRANGE(""1F5N2lheBqU_ssv2fEg7XSiyl0_Jtf24RQubw3IWp7fc"",""'LC-2 BOM'!C2:AF1000""),AB$1,FALSE)"),"#N/A")</f>
        <v>#N/A</v>
      </c>
      <c r="AN411" t="str">
        <f ca="1">IFERROR(__xludf.DUMMYFUNCTION("VLOOKUP($D689,IMPORTRANGE(""1F5N2lheBqU_ssv2fEg7XSiyl0_Jtf24RQubw3IWp7fc"",""'LC-2 BOM'!C2:AF1000""),AB$1,FALSE)"),"#N/A")</f>
        <v>#N/A</v>
      </c>
      <c r="AO411" t="str">
        <f ca="1">IFERROR(__xludf.DUMMYFUNCTION("VLOOKUP($D689,IMPORTRANGE(""1F5N2lheBqU_ssv2fEg7XSiyl0_Jtf24RQubw3IWp7fc"",""'LC-2 BOM'!C2:AF1000""),AB$1,FALSE)"),"#N/A")</f>
        <v>#N/A</v>
      </c>
      <c r="AP411" t="str">
        <f ca="1">IFERROR(__xludf.DUMMYFUNCTION("VLOOKUP($D689,IMPORTRANGE(""1F5N2lheBqU_ssv2fEg7XSiyl0_Jtf24RQubw3IWp7fc"",""'LC-2 BOM'!C2:AF1000""),AB$1,FALSE)"),"#N/A")</f>
        <v>#N/A</v>
      </c>
      <c r="AQ411" t="str">
        <f ca="1">IFERROR(__xludf.DUMMYFUNCTION("VLOOKUP($D689,IMPORTRANGE(""1F5N2lheBqU_ssv2fEg7XSiyl0_Jtf24RQubw3IWp7fc"",""'LC-2 BOM'!C2:AF1000""),AB$1,FALSE)"),"#N/A")</f>
        <v>#N/A</v>
      </c>
      <c r="AR411" t="str">
        <f ca="1">IFERROR(__xludf.DUMMYFUNCTION("VLOOKUP($D689,IMPORTRANGE(""1F5N2lheBqU_ssv2fEg7XSiyl0_Jtf24RQubw3IWp7fc"",""'LC-2 BOM'!C2:AF1000""),AB$1,FALSE)"),"#N/A")</f>
        <v>#N/A</v>
      </c>
      <c r="AS411" t="str">
        <f ca="1">IFERROR(__xludf.DUMMYFUNCTION("VLOOKUP($D689,IMPORTRANGE(""1F5N2lheBqU_ssv2fEg7XSiyl0_Jtf24RQubw3IWp7fc"",""'LC-2 BOM'!C2:AF1000""),AB$1,FALSE)"),"#N/A")</f>
        <v>#N/A</v>
      </c>
      <c r="AT411" t="str">
        <f ca="1">IFERROR(__xludf.DUMMYFUNCTION("VLOOKUP($D689,IMPORTRANGE(""1F5N2lheBqU_ssv2fEg7XSiyl0_Jtf24RQubw3IWp7fc"",""'LC-2 BOM'!C2:AF1000""),AB$1,FALSE)"),"#N/A")</f>
        <v>#N/A</v>
      </c>
      <c r="AU411" t="str">
        <f ca="1">IFERROR(__xludf.DUMMYFUNCTION("VLOOKUP($D689,IMPORTRANGE(""1F5N2lheBqU_ssv2fEg7XSiyl0_Jtf24RQubw3IWp7fc"",""'LC-2 BOM'!C2:AF1000""),AB$1,FALSE)"),"#N/A")</f>
        <v>#N/A</v>
      </c>
      <c r="AV411" t="str">
        <f ca="1">IFERROR(__xludf.DUMMYFUNCTION("VLOOKUP($D689,IMPORTRANGE(""1F5N2lheBqU_ssv2fEg7XSiyl0_Jtf24RQubw3IWp7fc"",""'LC-2 BOM'!C2:AF1000""),AB$1,FALSE)"),"#N/A")</f>
        <v>#N/A</v>
      </c>
      <c r="AW411" t="str">
        <f ca="1">IFERROR(__xludf.DUMMYFUNCTION("VLOOKUP($D689,IMPORTRANGE(""1F5N2lheBqU_ssv2fEg7XSiyl0_Jtf24RQubw3IWp7fc"",""'LC-2 BOM'!C2:AF1000""),AB$1,FALSE)"),"#N/A")</f>
        <v>#N/A</v>
      </c>
      <c r="AX411" t="str">
        <f ca="1">IFERROR(__xludf.DUMMYFUNCTION("VLOOKUP($D689,IMPORTRANGE(""1F5N2lheBqU_ssv2fEg7XSiyl0_Jtf24RQubw3IWp7fc"",""'LC-2 BOM'!C2:AF1000""),AB$1,FALSE)"),"#N/A")</f>
        <v>#N/A</v>
      </c>
      <c r="AY411" t="str">
        <f ca="1">IFERROR(__xludf.DUMMYFUNCTION("VLOOKUP($D689,IMPORTRANGE(""1F5N2lheBqU_ssv2fEg7XSiyl0_Jtf24RQubw3IWp7fc"",""'LC-2 BOM'!C2:AF1000""),AB$1,FALSE)"),"#N/A")</f>
        <v>#N/A</v>
      </c>
      <c r="AZ411" t="str">
        <f ca="1">IFERROR(__xludf.DUMMYFUNCTION("VLOOKUP($D689,IMPORTRANGE(""1F5N2lheBqU_ssv2fEg7XSiyl0_Jtf24RQubw3IWp7fc"",""'LC-2 BOM'!C2:AF1000""),AB$1,FALSE)"),"#N/A")</f>
        <v>#N/A</v>
      </c>
      <c r="BA411" t="str">
        <f ca="1">IFERROR(__xludf.DUMMYFUNCTION("VLOOKUP($D689,IMPORTRANGE(""1F5N2lheBqU_ssv2fEg7XSiyl0_Jtf24RQubw3IWp7fc"",""'LC-2 BOM'!C2:AF1000""),AB$1,FALSE)"),"#N/A")</f>
        <v>#N/A</v>
      </c>
    </row>
    <row r="412" spans="1:53" ht="13" x14ac:dyDescent="0.15">
      <c r="A412" t="str">
        <f t="shared" si="36"/>
        <v>HVBH-CD-AMP-CD-84</v>
      </c>
      <c r="B412">
        <v>84</v>
      </c>
      <c r="C412" t="s">
        <v>954</v>
      </c>
      <c r="D412" t="str">
        <f t="shared" si="40"/>
        <v>HVBH-CD-AMP-CD-84</v>
      </c>
      <c r="E412" t="s">
        <v>939</v>
      </c>
      <c r="F412" t="s">
        <v>854</v>
      </c>
      <c r="G412" t="s">
        <v>940</v>
      </c>
      <c r="H412" t="s">
        <v>111</v>
      </c>
      <c r="I412" t="str">
        <f t="shared" si="37"/>
        <v>N6</v>
      </c>
      <c r="J412" t="str">
        <f>VLOOKUP(I412,'[1]REF - Interface Cards'!$F$2:$G$11,2,FALSE)</f>
        <v>CB9</v>
      </c>
      <c r="K412">
        <f t="shared" si="38"/>
        <v>4</v>
      </c>
      <c r="L412" t="s">
        <v>941</v>
      </c>
      <c r="M412">
        <v>13</v>
      </c>
      <c r="N412">
        <v>12</v>
      </c>
      <c r="O412" t="s">
        <v>277</v>
      </c>
      <c r="P412" t="s">
        <v>277</v>
      </c>
      <c r="Q412" t="s">
        <v>890</v>
      </c>
      <c r="R412" t="s">
        <v>854</v>
      </c>
      <c r="S412" t="s">
        <v>942</v>
      </c>
      <c r="V412" t="b">
        <v>0</v>
      </c>
      <c r="W412" t="str">
        <f t="shared" si="39"/>
        <v>AI13:12</v>
      </c>
      <c r="X412" t="str">
        <f ca="1">IFERROR(__xludf.DUMMYFUNCTION("VLOOKUP($D475,IMPORTRANGE(""1F5N2lheBqU_ssv2fEg7XSiyl0_Jtf24RQubw3IWp7fc"",""'LC-2 BOM'!C2:AF1000""),X$1,FALSE)"),"04C706")</f>
        <v>04C706</v>
      </c>
      <c r="Y412" t="str">
        <f ca="1">IFERROR(__xludf.DUMMYFUNCTION("VLOOKUP($D690,IMPORTRANGE(""1F5N2lheBqU_ssv2fEg7XSiyl0_Jtf24RQubw3IWp7fc"",""'LC-2 BOM'!C2:AF900""),Y$1,FALSE)"),"#N/A")</f>
        <v>#N/A</v>
      </c>
      <c r="Z412" t="str">
        <f ca="1">IFERROR(__xludf.DUMMYFUNCTION("VLOOKUP($D690,IMPORTRANGE(""1F5N2lheBqU_ssv2fEg7XSiyl0_Jtf24RQubw3IWp7fc"",""'LC-2 BOM'!C2:AF900""),Y$1,FALSE)"),"#N/A")</f>
        <v>#N/A</v>
      </c>
      <c r="AA412" t="str">
        <f ca="1">IFERROR(__xludf.DUMMYFUNCTION("VLOOKUP($D690,IMPORTRANGE(""1F5N2lheBqU_ssv2fEg7XSiyl0_Jtf24RQubw3IWp7fc"",""'LC-2 BOM'!C2:AF900""),Y$1,FALSE)"),"#N/A")</f>
        <v>#N/A</v>
      </c>
      <c r="AB412" t="str">
        <f ca="1">IFERROR(__xludf.DUMMYFUNCTION("VLOOKUP($D690,IMPORTRANGE(""1F5N2lheBqU_ssv2fEg7XSiyl0_Jtf24RQubw3IWp7fc"",""'LC-2 BOM'!C2:AF1000""),AB$1,FALSE)"),"#N/A")</f>
        <v>#N/A</v>
      </c>
      <c r="AC412" t="str">
        <f ca="1">IFERROR(__xludf.DUMMYFUNCTION("VLOOKUP($D690,IMPORTRANGE(""1F5N2lheBqU_ssv2fEg7XSiyl0_Jtf24RQubw3IWp7fc"",""'LC-2 BOM'!C2:AF1000""),AB$1,FALSE)"),"#N/A")</f>
        <v>#N/A</v>
      </c>
      <c r="AD412" t="str">
        <f ca="1">IFERROR(__xludf.DUMMYFUNCTION("VLOOKUP($D690,IMPORTRANGE(""1F5N2lheBqU_ssv2fEg7XSiyl0_Jtf24RQubw3IWp7fc"",""'LC-2 BOM'!C2:AF1000""),AB$1,FALSE)"),"#N/A")</f>
        <v>#N/A</v>
      </c>
      <c r="AE412" t="str">
        <f ca="1">IFERROR(__xludf.DUMMYFUNCTION("VLOOKUP($D690,IMPORTRANGE(""1F5N2lheBqU_ssv2fEg7XSiyl0_Jtf24RQubw3IWp7fc"",""'LC-2 BOM'!C2:AF1000""),AB$1,FALSE)"),"#N/A")</f>
        <v>#N/A</v>
      </c>
      <c r="AF412" t="str">
        <f ca="1">IFERROR(__xludf.DUMMYFUNCTION("VLOOKUP($D690,IMPORTRANGE(""1F5N2lheBqU_ssv2fEg7XSiyl0_Jtf24RQubw3IWp7fc"",""'LC-2 BOM'!C2:AF1000""),AB$1,FALSE)"),"#N/A")</f>
        <v>#N/A</v>
      </c>
      <c r="AG412" t="str">
        <f ca="1">IFERROR(__xludf.DUMMYFUNCTION("VLOOKUP($D690,IMPORTRANGE(""1F5N2lheBqU_ssv2fEg7XSiyl0_Jtf24RQubw3IWp7fc"",""'LC-2 BOM'!C2:AF1000""),AB$1,FALSE)"),"#N/A")</f>
        <v>#N/A</v>
      </c>
      <c r="AH412" t="str">
        <f ca="1">IFERROR(__xludf.DUMMYFUNCTION("VLOOKUP($D690,IMPORTRANGE(""1F5N2lheBqU_ssv2fEg7XSiyl0_Jtf24RQubw3IWp7fc"",""'LC-2 BOM'!C2:AF1000""),AB$1,FALSE)"),"#N/A")</f>
        <v>#N/A</v>
      </c>
      <c r="AI412" t="str">
        <f ca="1">IFERROR(__xludf.DUMMYFUNCTION("VLOOKUP($D690,IMPORTRANGE(""1F5N2lheBqU_ssv2fEg7XSiyl0_Jtf24RQubw3IWp7fc"",""'LC-2 BOM'!C2:AF1000""),AB$1,FALSE)"),"#N/A")</f>
        <v>#N/A</v>
      </c>
      <c r="AJ412" t="str">
        <f ca="1">IFERROR(__xludf.DUMMYFUNCTION("VLOOKUP($D690,IMPORTRANGE(""1F5N2lheBqU_ssv2fEg7XSiyl0_Jtf24RQubw3IWp7fc"",""'LC-2 BOM'!C2:AF1000""),AB$1,FALSE)"),"#N/A")</f>
        <v>#N/A</v>
      </c>
      <c r="AK412" t="str">
        <f ca="1">IFERROR(__xludf.DUMMYFUNCTION("VLOOKUP($D690,IMPORTRANGE(""1F5N2lheBqU_ssv2fEg7XSiyl0_Jtf24RQubw3IWp7fc"",""'LC-2 BOM'!C2:AF1000""),AB$1,FALSE)"),"#N/A")</f>
        <v>#N/A</v>
      </c>
      <c r="AL412" t="str">
        <f ca="1">IFERROR(__xludf.DUMMYFUNCTION("VLOOKUP($D690,IMPORTRANGE(""1F5N2lheBqU_ssv2fEg7XSiyl0_Jtf24RQubw3IWp7fc"",""'LC-2 BOM'!C2:AF1000""),AB$1,FALSE)"),"#N/A")</f>
        <v>#N/A</v>
      </c>
      <c r="AM412" t="str">
        <f ca="1">IFERROR(__xludf.DUMMYFUNCTION("VLOOKUP($D690,IMPORTRANGE(""1F5N2lheBqU_ssv2fEg7XSiyl0_Jtf24RQubw3IWp7fc"",""'LC-2 BOM'!C2:AF1000""),AB$1,FALSE)"),"#N/A")</f>
        <v>#N/A</v>
      </c>
      <c r="AN412" t="str">
        <f ca="1">IFERROR(__xludf.DUMMYFUNCTION("VLOOKUP($D690,IMPORTRANGE(""1F5N2lheBqU_ssv2fEg7XSiyl0_Jtf24RQubw3IWp7fc"",""'LC-2 BOM'!C2:AF1000""),AB$1,FALSE)"),"#N/A")</f>
        <v>#N/A</v>
      </c>
      <c r="AO412" t="str">
        <f ca="1">IFERROR(__xludf.DUMMYFUNCTION("VLOOKUP($D690,IMPORTRANGE(""1F5N2lheBqU_ssv2fEg7XSiyl0_Jtf24RQubw3IWp7fc"",""'LC-2 BOM'!C2:AF1000""),AB$1,FALSE)"),"#N/A")</f>
        <v>#N/A</v>
      </c>
      <c r="AP412" t="str">
        <f ca="1">IFERROR(__xludf.DUMMYFUNCTION("VLOOKUP($D690,IMPORTRANGE(""1F5N2lheBqU_ssv2fEg7XSiyl0_Jtf24RQubw3IWp7fc"",""'LC-2 BOM'!C2:AF1000""),AB$1,FALSE)"),"#N/A")</f>
        <v>#N/A</v>
      </c>
      <c r="AQ412" t="str">
        <f ca="1">IFERROR(__xludf.DUMMYFUNCTION("VLOOKUP($D690,IMPORTRANGE(""1F5N2lheBqU_ssv2fEg7XSiyl0_Jtf24RQubw3IWp7fc"",""'LC-2 BOM'!C2:AF1000""),AB$1,FALSE)"),"#N/A")</f>
        <v>#N/A</v>
      </c>
      <c r="AR412" t="str">
        <f ca="1">IFERROR(__xludf.DUMMYFUNCTION("VLOOKUP($D690,IMPORTRANGE(""1F5N2lheBqU_ssv2fEg7XSiyl0_Jtf24RQubw3IWp7fc"",""'LC-2 BOM'!C2:AF1000""),AB$1,FALSE)"),"#N/A")</f>
        <v>#N/A</v>
      </c>
      <c r="AS412" t="str">
        <f ca="1">IFERROR(__xludf.DUMMYFUNCTION("VLOOKUP($D690,IMPORTRANGE(""1F5N2lheBqU_ssv2fEg7XSiyl0_Jtf24RQubw3IWp7fc"",""'LC-2 BOM'!C2:AF1000""),AB$1,FALSE)"),"#N/A")</f>
        <v>#N/A</v>
      </c>
      <c r="AT412" t="str">
        <f ca="1">IFERROR(__xludf.DUMMYFUNCTION("VLOOKUP($D690,IMPORTRANGE(""1F5N2lheBqU_ssv2fEg7XSiyl0_Jtf24RQubw3IWp7fc"",""'LC-2 BOM'!C2:AF1000""),AB$1,FALSE)"),"#N/A")</f>
        <v>#N/A</v>
      </c>
      <c r="AU412" t="str">
        <f ca="1">IFERROR(__xludf.DUMMYFUNCTION("VLOOKUP($D690,IMPORTRANGE(""1F5N2lheBqU_ssv2fEg7XSiyl0_Jtf24RQubw3IWp7fc"",""'LC-2 BOM'!C2:AF1000""),AB$1,FALSE)"),"#N/A")</f>
        <v>#N/A</v>
      </c>
      <c r="AV412" t="str">
        <f ca="1">IFERROR(__xludf.DUMMYFUNCTION("VLOOKUP($D690,IMPORTRANGE(""1F5N2lheBqU_ssv2fEg7XSiyl0_Jtf24RQubw3IWp7fc"",""'LC-2 BOM'!C2:AF1000""),AB$1,FALSE)"),"#N/A")</f>
        <v>#N/A</v>
      </c>
      <c r="AW412" t="str">
        <f ca="1">IFERROR(__xludf.DUMMYFUNCTION("VLOOKUP($D690,IMPORTRANGE(""1F5N2lheBqU_ssv2fEg7XSiyl0_Jtf24RQubw3IWp7fc"",""'LC-2 BOM'!C2:AF1000""),AB$1,FALSE)"),"#N/A")</f>
        <v>#N/A</v>
      </c>
      <c r="AX412" t="str">
        <f ca="1">IFERROR(__xludf.DUMMYFUNCTION("VLOOKUP($D690,IMPORTRANGE(""1F5N2lheBqU_ssv2fEg7XSiyl0_Jtf24RQubw3IWp7fc"",""'LC-2 BOM'!C2:AF1000""),AB$1,FALSE)"),"#N/A")</f>
        <v>#N/A</v>
      </c>
      <c r="AY412" t="str">
        <f ca="1">IFERROR(__xludf.DUMMYFUNCTION("VLOOKUP($D690,IMPORTRANGE(""1F5N2lheBqU_ssv2fEg7XSiyl0_Jtf24RQubw3IWp7fc"",""'LC-2 BOM'!C2:AF1000""),AB$1,FALSE)"),"#N/A")</f>
        <v>#N/A</v>
      </c>
      <c r="AZ412" t="str">
        <f ca="1">IFERROR(__xludf.DUMMYFUNCTION("VLOOKUP($D690,IMPORTRANGE(""1F5N2lheBqU_ssv2fEg7XSiyl0_Jtf24RQubw3IWp7fc"",""'LC-2 BOM'!C2:AF1000""),AB$1,FALSE)"),"#N/A")</f>
        <v>#N/A</v>
      </c>
      <c r="BA412" t="str">
        <f ca="1">IFERROR(__xludf.DUMMYFUNCTION("VLOOKUP($D690,IMPORTRANGE(""1F5N2lheBqU_ssv2fEg7XSiyl0_Jtf24RQubw3IWp7fc"",""'LC-2 BOM'!C2:AF1000""),AB$1,FALSE)"),"#N/A")</f>
        <v>#N/A</v>
      </c>
    </row>
    <row r="413" spans="1:53" ht="13" x14ac:dyDescent="0.15">
      <c r="A413" t="str">
        <f t="shared" si="36"/>
        <v>HVBH-CD-AMP-CD-85</v>
      </c>
      <c r="B413">
        <v>85</v>
      </c>
      <c r="C413" t="s">
        <v>955</v>
      </c>
      <c r="D413" t="str">
        <f t="shared" si="40"/>
        <v>HVBH-CD-AMP-CD-85</v>
      </c>
      <c r="E413" t="s">
        <v>939</v>
      </c>
      <c r="F413" t="s">
        <v>854</v>
      </c>
      <c r="G413" t="s">
        <v>940</v>
      </c>
      <c r="H413" t="s">
        <v>111</v>
      </c>
      <c r="I413" t="str">
        <f t="shared" si="37"/>
        <v>N6</v>
      </c>
      <c r="J413" t="str">
        <f>VLOOKUP(I413,'[1]REF - Interface Cards'!$F$2:$G$11,2,FALSE)</f>
        <v>CB9</v>
      </c>
      <c r="K413">
        <f t="shared" si="38"/>
        <v>4</v>
      </c>
      <c r="L413" t="s">
        <v>941</v>
      </c>
      <c r="M413">
        <v>14</v>
      </c>
      <c r="N413">
        <v>13</v>
      </c>
      <c r="O413" t="s">
        <v>277</v>
      </c>
      <c r="P413" t="s">
        <v>277</v>
      </c>
      <c r="Q413" t="s">
        <v>890</v>
      </c>
      <c r="R413" t="s">
        <v>854</v>
      </c>
      <c r="S413" t="s">
        <v>942</v>
      </c>
      <c r="V413" t="b">
        <v>0</v>
      </c>
      <c r="W413" t="str">
        <f t="shared" si="39"/>
        <v>AI13:13</v>
      </c>
      <c r="X413" t="str">
        <f ca="1">IFERROR(__xludf.DUMMYFUNCTION("VLOOKUP($D475,IMPORTRANGE(""1F5N2lheBqU_ssv2fEg7XSiyl0_Jtf24RQubw3IWp7fc"",""'LC-2 BOM'!C2:AF1000""),X$1,FALSE)"),"04C706")</f>
        <v>04C706</v>
      </c>
      <c r="Y413" t="str">
        <f ca="1">IFERROR(__xludf.DUMMYFUNCTION("VLOOKUP($D691,IMPORTRANGE(""1F5N2lheBqU_ssv2fEg7XSiyl0_Jtf24RQubw3IWp7fc"",""'LC-2 BOM'!C2:AF900""),Y$1,FALSE)"),"#N/A")</f>
        <v>#N/A</v>
      </c>
      <c r="Z413" t="str">
        <f ca="1">IFERROR(__xludf.DUMMYFUNCTION("VLOOKUP($D691,IMPORTRANGE(""1F5N2lheBqU_ssv2fEg7XSiyl0_Jtf24RQubw3IWp7fc"",""'LC-2 BOM'!C2:AF900""),Y$1,FALSE)"),"#N/A")</f>
        <v>#N/A</v>
      </c>
      <c r="AA413" t="str">
        <f ca="1">IFERROR(__xludf.DUMMYFUNCTION("VLOOKUP($D691,IMPORTRANGE(""1F5N2lheBqU_ssv2fEg7XSiyl0_Jtf24RQubw3IWp7fc"",""'LC-2 BOM'!C2:AF900""),Y$1,FALSE)"),"#N/A")</f>
        <v>#N/A</v>
      </c>
      <c r="AB413" t="str">
        <f ca="1">IFERROR(__xludf.DUMMYFUNCTION("VLOOKUP($D691,IMPORTRANGE(""1F5N2lheBqU_ssv2fEg7XSiyl0_Jtf24RQubw3IWp7fc"",""'LC-2 BOM'!C2:AF1000""),AB$1,FALSE)"),"#N/A")</f>
        <v>#N/A</v>
      </c>
      <c r="AC413" t="str">
        <f ca="1">IFERROR(__xludf.DUMMYFUNCTION("VLOOKUP($D691,IMPORTRANGE(""1F5N2lheBqU_ssv2fEg7XSiyl0_Jtf24RQubw3IWp7fc"",""'LC-2 BOM'!C2:AF1000""),AB$1,FALSE)"),"#N/A")</f>
        <v>#N/A</v>
      </c>
      <c r="AD413" t="str">
        <f ca="1">IFERROR(__xludf.DUMMYFUNCTION("VLOOKUP($D691,IMPORTRANGE(""1F5N2lheBqU_ssv2fEg7XSiyl0_Jtf24RQubw3IWp7fc"",""'LC-2 BOM'!C2:AF1000""),AB$1,FALSE)"),"#N/A")</f>
        <v>#N/A</v>
      </c>
      <c r="AE413" t="str">
        <f ca="1">IFERROR(__xludf.DUMMYFUNCTION("VLOOKUP($D691,IMPORTRANGE(""1F5N2lheBqU_ssv2fEg7XSiyl0_Jtf24RQubw3IWp7fc"",""'LC-2 BOM'!C2:AF1000""),AB$1,FALSE)"),"#N/A")</f>
        <v>#N/A</v>
      </c>
      <c r="AF413" t="str">
        <f ca="1">IFERROR(__xludf.DUMMYFUNCTION("VLOOKUP($D691,IMPORTRANGE(""1F5N2lheBqU_ssv2fEg7XSiyl0_Jtf24RQubw3IWp7fc"",""'LC-2 BOM'!C2:AF1000""),AB$1,FALSE)"),"#N/A")</f>
        <v>#N/A</v>
      </c>
      <c r="AG413" t="str">
        <f ca="1">IFERROR(__xludf.DUMMYFUNCTION("VLOOKUP($D691,IMPORTRANGE(""1F5N2lheBqU_ssv2fEg7XSiyl0_Jtf24RQubw3IWp7fc"",""'LC-2 BOM'!C2:AF1000""),AB$1,FALSE)"),"#N/A")</f>
        <v>#N/A</v>
      </c>
      <c r="AH413" t="str">
        <f ca="1">IFERROR(__xludf.DUMMYFUNCTION("VLOOKUP($D691,IMPORTRANGE(""1F5N2lheBqU_ssv2fEg7XSiyl0_Jtf24RQubw3IWp7fc"",""'LC-2 BOM'!C2:AF1000""),AB$1,FALSE)"),"#N/A")</f>
        <v>#N/A</v>
      </c>
      <c r="AI413" t="str">
        <f ca="1">IFERROR(__xludf.DUMMYFUNCTION("VLOOKUP($D691,IMPORTRANGE(""1F5N2lheBqU_ssv2fEg7XSiyl0_Jtf24RQubw3IWp7fc"",""'LC-2 BOM'!C2:AF1000""),AB$1,FALSE)"),"#N/A")</f>
        <v>#N/A</v>
      </c>
      <c r="AJ413" t="str">
        <f ca="1">IFERROR(__xludf.DUMMYFUNCTION("VLOOKUP($D691,IMPORTRANGE(""1F5N2lheBqU_ssv2fEg7XSiyl0_Jtf24RQubw3IWp7fc"",""'LC-2 BOM'!C2:AF1000""),AB$1,FALSE)"),"#N/A")</f>
        <v>#N/A</v>
      </c>
      <c r="AK413" t="str">
        <f ca="1">IFERROR(__xludf.DUMMYFUNCTION("VLOOKUP($D691,IMPORTRANGE(""1F5N2lheBqU_ssv2fEg7XSiyl0_Jtf24RQubw3IWp7fc"",""'LC-2 BOM'!C2:AF1000""),AB$1,FALSE)"),"#N/A")</f>
        <v>#N/A</v>
      </c>
      <c r="AL413" t="str">
        <f ca="1">IFERROR(__xludf.DUMMYFUNCTION("VLOOKUP($D691,IMPORTRANGE(""1F5N2lheBqU_ssv2fEg7XSiyl0_Jtf24RQubw3IWp7fc"",""'LC-2 BOM'!C2:AF1000""),AB$1,FALSE)"),"#N/A")</f>
        <v>#N/A</v>
      </c>
      <c r="AM413" t="str">
        <f ca="1">IFERROR(__xludf.DUMMYFUNCTION("VLOOKUP($D691,IMPORTRANGE(""1F5N2lheBqU_ssv2fEg7XSiyl0_Jtf24RQubw3IWp7fc"",""'LC-2 BOM'!C2:AF1000""),AB$1,FALSE)"),"#N/A")</f>
        <v>#N/A</v>
      </c>
      <c r="AN413" t="str">
        <f ca="1">IFERROR(__xludf.DUMMYFUNCTION("VLOOKUP($D691,IMPORTRANGE(""1F5N2lheBqU_ssv2fEg7XSiyl0_Jtf24RQubw3IWp7fc"",""'LC-2 BOM'!C2:AF1000""),AB$1,FALSE)"),"#N/A")</f>
        <v>#N/A</v>
      </c>
      <c r="AO413" t="str">
        <f ca="1">IFERROR(__xludf.DUMMYFUNCTION("VLOOKUP($D691,IMPORTRANGE(""1F5N2lheBqU_ssv2fEg7XSiyl0_Jtf24RQubw3IWp7fc"",""'LC-2 BOM'!C2:AF1000""),AB$1,FALSE)"),"#N/A")</f>
        <v>#N/A</v>
      </c>
      <c r="AP413" t="str">
        <f ca="1">IFERROR(__xludf.DUMMYFUNCTION("VLOOKUP($D691,IMPORTRANGE(""1F5N2lheBqU_ssv2fEg7XSiyl0_Jtf24RQubw3IWp7fc"",""'LC-2 BOM'!C2:AF1000""),AB$1,FALSE)"),"#N/A")</f>
        <v>#N/A</v>
      </c>
      <c r="AQ413" t="str">
        <f ca="1">IFERROR(__xludf.DUMMYFUNCTION("VLOOKUP($D691,IMPORTRANGE(""1F5N2lheBqU_ssv2fEg7XSiyl0_Jtf24RQubw3IWp7fc"",""'LC-2 BOM'!C2:AF1000""),AB$1,FALSE)"),"#N/A")</f>
        <v>#N/A</v>
      </c>
      <c r="AR413" t="str">
        <f ca="1">IFERROR(__xludf.DUMMYFUNCTION("VLOOKUP($D691,IMPORTRANGE(""1F5N2lheBqU_ssv2fEg7XSiyl0_Jtf24RQubw3IWp7fc"",""'LC-2 BOM'!C2:AF1000""),AB$1,FALSE)"),"#N/A")</f>
        <v>#N/A</v>
      </c>
      <c r="AS413" t="str">
        <f ca="1">IFERROR(__xludf.DUMMYFUNCTION("VLOOKUP($D691,IMPORTRANGE(""1F5N2lheBqU_ssv2fEg7XSiyl0_Jtf24RQubw3IWp7fc"",""'LC-2 BOM'!C2:AF1000""),AB$1,FALSE)"),"#N/A")</f>
        <v>#N/A</v>
      </c>
      <c r="AT413" t="str">
        <f ca="1">IFERROR(__xludf.DUMMYFUNCTION("VLOOKUP($D691,IMPORTRANGE(""1F5N2lheBqU_ssv2fEg7XSiyl0_Jtf24RQubw3IWp7fc"",""'LC-2 BOM'!C2:AF1000""),AB$1,FALSE)"),"#N/A")</f>
        <v>#N/A</v>
      </c>
      <c r="AU413" t="str">
        <f ca="1">IFERROR(__xludf.DUMMYFUNCTION("VLOOKUP($D691,IMPORTRANGE(""1F5N2lheBqU_ssv2fEg7XSiyl0_Jtf24RQubw3IWp7fc"",""'LC-2 BOM'!C2:AF1000""),AB$1,FALSE)"),"#N/A")</f>
        <v>#N/A</v>
      </c>
      <c r="AV413" t="str">
        <f ca="1">IFERROR(__xludf.DUMMYFUNCTION("VLOOKUP($D691,IMPORTRANGE(""1F5N2lheBqU_ssv2fEg7XSiyl0_Jtf24RQubw3IWp7fc"",""'LC-2 BOM'!C2:AF1000""),AB$1,FALSE)"),"#N/A")</f>
        <v>#N/A</v>
      </c>
      <c r="AW413" t="str">
        <f ca="1">IFERROR(__xludf.DUMMYFUNCTION("VLOOKUP($D691,IMPORTRANGE(""1F5N2lheBqU_ssv2fEg7XSiyl0_Jtf24RQubw3IWp7fc"",""'LC-2 BOM'!C2:AF1000""),AB$1,FALSE)"),"#N/A")</f>
        <v>#N/A</v>
      </c>
      <c r="AX413" t="str">
        <f ca="1">IFERROR(__xludf.DUMMYFUNCTION("VLOOKUP($D691,IMPORTRANGE(""1F5N2lheBqU_ssv2fEg7XSiyl0_Jtf24RQubw3IWp7fc"",""'LC-2 BOM'!C2:AF1000""),AB$1,FALSE)"),"#N/A")</f>
        <v>#N/A</v>
      </c>
      <c r="AY413" t="str">
        <f ca="1">IFERROR(__xludf.DUMMYFUNCTION("VLOOKUP($D691,IMPORTRANGE(""1F5N2lheBqU_ssv2fEg7XSiyl0_Jtf24RQubw3IWp7fc"",""'LC-2 BOM'!C2:AF1000""),AB$1,FALSE)"),"#N/A")</f>
        <v>#N/A</v>
      </c>
      <c r="AZ413" t="str">
        <f ca="1">IFERROR(__xludf.DUMMYFUNCTION("VLOOKUP($D691,IMPORTRANGE(""1F5N2lheBqU_ssv2fEg7XSiyl0_Jtf24RQubw3IWp7fc"",""'LC-2 BOM'!C2:AF1000""),AB$1,FALSE)"),"#N/A")</f>
        <v>#N/A</v>
      </c>
      <c r="BA413" t="str">
        <f ca="1">IFERROR(__xludf.DUMMYFUNCTION("VLOOKUP($D691,IMPORTRANGE(""1F5N2lheBqU_ssv2fEg7XSiyl0_Jtf24RQubw3IWp7fc"",""'LC-2 BOM'!C2:AF1000""),AB$1,FALSE)"),"#N/A")</f>
        <v>#N/A</v>
      </c>
    </row>
    <row r="414" spans="1:53" ht="13" x14ac:dyDescent="0.15">
      <c r="A414" t="str">
        <f t="shared" si="36"/>
        <v>HVBH-CD-AMP-CD-86</v>
      </c>
      <c r="B414">
        <v>86</v>
      </c>
      <c r="C414" t="s">
        <v>956</v>
      </c>
      <c r="D414" t="str">
        <f t="shared" si="40"/>
        <v>HVBH-CD-AMP-CD-86</v>
      </c>
      <c r="E414" t="s">
        <v>939</v>
      </c>
      <c r="F414" t="s">
        <v>854</v>
      </c>
      <c r="G414" t="s">
        <v>940</v>
      </c>
      <c r="H414" t="s">
        <v>111</v>
      </c>
      <c r="I414" t="str">
        <f t="shared" si="37"/>
        <v>N6</v>
      </c>
      <c r="J414" t="str">
        <f>VLOOKUP(I414,'[1]REF - Interface Cards'!$F$2:$G$11,2,FALSE)</f>
        <v>CB9</v>
      </c>
      <c r="K414">
        <f t="shared" si="38"/>
        <v>4</v>
      </c>
      <c r="L414" t="s">
        <v>941</v>
      </c>
      <c r="M414">
        <v>15</v>
      </c>
      <c r="N414">
        <v>14</v>
      </c>
      <c r="O414" t="s">
        <v>277</v>
      </c>
      <c r="P414" t="s">
        <v>277</v>
      </c>
      <c r="Q414" t="s">
        <v>890</v>
      </c>
      <c r="R414" t="s">
        <v>854</v>
      </c>
      <c r="S414" t="s">
        <v>942</v>
      </c>
      <c r="V414" t="b">
        <v>0</v>
      </c>
      <c r="W414" t="str">
        <f t="shared" si="39"/>
        <v>AI13:14</v>
      </c>
      <c r="X414" t="str">
        <f ca="1">IFERROR(__xludf.DUMMYFUNCTION("VLOOKUP($D475,IMPORTRANGE(""1F5N2lheBqU_ssv2fEg7XSiyl0_Jtf24RQubw3IWp7fc"",""'LC-2 BOM'!C2:AF1000""),X$1,FALSE)"),"04C706")</f>
        <v>04C706</v>
      </c>
      <c r="Y414" t="str">
        <f ca="1">IFERROR(__xludf.DUMMYFUNCTION("VLOOKUP($D692,IMPORTRANGE(""1F5N2lheBqU_ssv2fEg7XSiyl0_Jtf24RQubw3IWp7fc"",""'LC-2 BOM'!C2:AF900""),Y$1,FALSE)"),"#N/A")</f>
        <v>#N/A</v>
      </c>
      <c r="Z414" t="str">
        <f ca="1">IFERROR(__xludf.DUMMYFUNCTION("VLOOKUP($D692,IMPORTRANGE(""1F5N2lheBqU_ssv2fEg7XSiyl0_Jtf24RQubw3IWp7fc"",""'LC-2 BOM'!C2:AF900""),Y$1,FALSE)"),"#N/A")</f>
        <v>#N/A</v>
      </c>
      <c r="AA414" t="str">
        <f ca="1">IFERROR(__xludf.DUMMYFUNCTION("VLOOKUP($D692,IMPORTRANGE(""1F5N2lheBqU_ssv2fEg7XSiyl0_Jtf24RQubw3IWp7fc"",""'LC-2 BOM'!C2:AF900""),Y$1,FALSE)"),"#N/A")</f>
        <v>#N/A</v>
      </c>
      <c r="AB414" t="str">
        <f ca="1">IFERROR(__xludf.DUMMYFUNCTION("VLOOKUP($D692,IMPORTRANGE(""1F5N2lheBqU_ssv2fEg7XSiyl0_Jtf24RQubw3IWp7fc"",""'LC-2 BOM'!C2:AF1000""),AB$1,FALSE)"),"#N/A")</f>
        <v>#N/A</v>
      </c>
      <c r="AC414" t="str">
        <f ca="1">IFERROR(__xludf.DUMMYFUNCTION("VLOOKUP($D692,IMPORTRANGE(""1F5N2lheBqU_ssv2fEg7XSiyl0_Jtf24RQubw3IWp7fc"",""'LC-2 BOM'!C2:AF1000""),AB$1,FALSE)"),"#N/A")</f>
        <v>#N/A</v>
      </c>
      <c r="AD414" t="str">
        <f ca="1">IFERROR(__xludf.DUMMYFUNCTION("VLOOKUP($D692,IMPORTRANGE(""1F5N2lheBqU_ssv2fEg7XSiyl0_Jtf24RQubw3IWp7fc"",""'LC-2 BOM'!C2:AF1000""),AB$1,FALSE)"),"#N/A")</f>
        <v>#N/A</v>
      </c>
      <c r="AE414" t="str">
        <f ca="1">IFERROR(__xludf.DUMMYFUNCTION("VLOOKUP($D692,IMPORTRANGE(""1F5N2lheBqU_ssv2fEg7XSiyl0_Jtf24RQubw3IWp7fc"",""'LC-2 BOM'!C2:AF1000""),AB$1,FALSE)"),"#N/A")</f>
        <v>#N/A</v>
      </c>
      <c r="AF414" t="str">
        <f ca="1">IFERROR(__xludf.DUMMYFUNCTION("VLOOKUP($D692,IMPORTRANGE(""1F5N2lheBqU_ssv2fEg7XSiyl0_Jtf24RQubw3IWp7fc"",""'LC-2 BOM'!C2:AF1000""),AB$1,FALSE)"),"#N/A")</f>
        <v>#N/A</v>
      </c>
      <c r="AG414" t="str">
        <f ca="1">IFERROR(__xludf.DUMMYFUNCTION("VLOOKUP($D692,IMPORTRANGE(""1F5N2lheBqU_ssv2fEg7XSiyl0_Jtf24RQubw3IWp7fc"",""'LC-2 BOM'!C2:AF1000""),AB$1,FALSE)"),"#N/A")</f>
        <v>#N/A</v>
      </c>
      <c r="AH414" t="str">
        <f ca="1">IFERROR(__xludf.DUMMYFUNCTION("VLOOKUP($D692,IMPORTRANGE(""1F5N2lheBqU_ssv2fEg7XSiyl0_Jtf24RQubw3IWp7fc"",""'LC-2 BOM'!C2:AF1000""),AB$1,FALSE)"),"#N/A")</f>
        <v>#N/A</v>
      </c>
      <c r="AI414" t="str">
        <f ca="1">IFERROR(__xludf.DUMMYFUNCTION("VLOOKUP($D692,IMPORTRANGE(""1F5N2lheBqU_ssv2fEg7XSiyl0_Jtf24RQubw3IWp7fc"",""'LC-2 BOM'!C2:AF1000""),AB$1,FALSE)"),"#N/A")</f>
        <v>#N/A</v>
      </c>
      <c r="AJ414" t="str">
        <f ca="1">IFERROR(__xludf.DUMMYFUNCTION("VLOOKUP($D692,IMPORTRANGE(""1F5N2lheBqU_ssv2fEg7XSiyl0_Jtf24RQubw3IWp7fc"",""'LC-2 BOM'!C2:AF1000""),AB$1,FALSE)"),"#N/A")</f>
        <v>#N/A</v>
      </c>
      <c r="AK414" t="str">
        <f ca="1">IFERROR(__xludf.DUMMYFUNCTION("VLOOKUP($D692,IMPORTRANGE(""1F5N2lheBqU_ssv2fEg7XSiyl0_Jtf24RQubw3IWp7fc"",""'LC-2 BOM'!C2:AF1000""),AB$1,FALSE)"),"#N/A")</f>
        <v>#N/A</v>
      </c>
      <c r="AL414" t="str">
        <f ca="1">IFERROR(__xludf.DUMMYFUNCTION("VLOOKUP($D692,IMPORTRANGE(""1F5N2lheBqU_ssv2fEg7XSiyl0_Jtf24RQubw3IWp7fc"",""'LC-2 BOM'!C2:AF1000""),AB$1,FALSE)"),"#N/A")</f>
        <v>#N/A</v>
      </c>
      <c r="AM414" t="str">
        <f ca="1">IFERROR(__xludf.DUMMYFUNCTION("VLOOKUP($D692,IMPORTRANGE(""1F5N2lheBqU_ssv2fEg7XSiyl0_Jtf24RQubw3IWp7fc"",""'LC-2 BOM'!C2:AF1000""),AB$1,FALSE)"),"#N/A")</f>
        <v>#N/A</v>
      </c>
      <c r="AN414" t="str">
        <f ca="1">IFERROR(__xludf.DUMMYFUNCTION("VLOOKUP($D692,IMPORTRANGE(""1F5N2lheBqU_ssv2fEg7XSiyl0_Jtf24RQubw3IWp7fc"",""'LC-2 BOM'!C2:AF1000""),AB$1,FALSE)"),"#N/A")</f>
        <v>#N/A</v>
      </c>
      <c r="AO414" t="str">
        <f ca="1">IFERROR(__xludf.DUMMYFUNCTION("VLOOKUP($D692,IMPORTRANGE(""1F5N2lheBqU_ssv2fEg7XSiyl0_Jtf24RQubw3IWp7fc"",""'LC-2 BOM'!C2:AF1000""),AB$1,FALSE)"),"#N/A")</f>
        <v>#N/A</v>
      </c>
      <c r="AP414" t="str">
        <f ca="1">IFERROR(__xludf.DUMMYFUNCTION("VLOOKUP($D692,IMPORTRANGE(""1F5N2lheBqU_ssv2fEg7XSiyl0_Jtf24RQubw3IWp7fc"",""'LC-2 BOM'!C2:AF1000""),AB$1,FALSE)"),"#N/A")</f>
        <v>#N/A</v>
      </c>
      <c r="AQ414" t="str">
        <f ca="1">IFERROR(__xludf.DUMMYFUNCTION("VLOOKUP($D692,IMPORTRANGE(""1F5N2lheBqU_ssv2fEg7XSiyl0_Jtf24RQubw3IWp7fc"",""'LC-2 BOM'!C2:AF1000""),AB$1,FALSE)"),"#N/A")</f>
        <v>#N/A</v>
      </c>
      <c r="AR414" t="str">
        <f ca="1">IFERROR(__xludf.DUMMYFUNCTION("VLOOKUP($D692,IMPORTRANGE(""1F5N2lheBqU_ssv2fEg7XSiyl0_Jtf24RQubw3IWp7fc"",""'LC-2 BOM'!C2:AF1000""),AB$1,FALSE)"),"#N/A")</f>
        <v>#N/A</v>
      </c>
      <c r="AS414" t="str">
        <f ca="1">IFERROR(__xludf.DUMMYFUNCTION("VLOOKUP($D692,IMPORTRANGE(""1F5N2lheBqU_ssv2fEg7XSiyl0_Jtf24RQubw3IWp7fc"",""'LC-2 BOM'!C2:AF1000""),AB$1,FALSE)"),"#N/A")</f>
        <v>#N/A</v>
      </c>
      <c r="AT414" t="str">
        <f ca="1">IFERROR(__xludf.DUMMYFUNCTION("VLOOKUP($D692,IMPORTRANGE(""1F5N2lheBqU_ssv2fEg7XSiyl0_Jtf24RQubw3IWp7fc"",""'LC-2 BOM'!C2:AF1000""),AB$1,FALSE)"),"#N/A")</f>
        <v>#N/A</v>
      </c>
      <c r="AU414" t="str">
        <f ca="1">IFERROR(__xludf.DUMMYFUNCTION("VLOOKUP($D692,IMPORTRANGE(""1F5N2lheBqU_ssv2fEg7XSiyl0_Jtf24RQubw3IWp7fc"",""'LC-2 BOM'!C2:AF1000""),AB$1,FALSE)"),"#N/A")</f>
        <v>#N/A</v>
      </c>
      <c r="AV414" t="str">
        <f ca="1">IFERROR(__xludf.DUMMYFUNCTION("VLOOKUP($D692,IMPORTRANGE(""1F5N2lheBqU_ssv2fEg7XSiyl0_Jtf24RQubw3IWp7fc"",""'LC-2 BOM'!C2:AF1000""),AB$1,FALSE)"),"#N/A")</f>
        <v>#N/A</v>
      </c>
      <c r="AW414" t="str">
        <f ca="1">IFERROR(__xludf.DUMMYFUNCTION("VLOOKUP($D692,IMPORTRANGE(""1F5N2lheBqU_ssv2fEg7XSiyl0_Jtf24RQubw3IWp7fc"",""'LC-2 BOM'!C2:AF1000""),AB$1,FALSE)"),"#N/A")</f>
        <v>#N/A</v>
      </c>
      <c r="AX414" t="str">
        <f ca="1">IFERROR(__xludf.DUMMYFUNCTION("VLOOKUP($D692,IMPORTRANGE(""1F5N2lheBqU_ssv2fEg7XSiyl0_Jtf24RQubw3IWp7fc"",""'LC-2 BOM'!C2:AF1000""),AB$1,FALSE)"),"#N/A")</f>
        <v>#N/A</v>
      </c>
      <c r="AY414" t="str">
        <f ca="1">IFERROR(__xludf.DUMMYFUNCTION("VLOOKUP($D692,IMPORTRANGE(""1F5N2lheBqU_ssv2fEg7XSiyl0_Jtf24RQubw3IWp7fc"",""'LC-2 BOM'!C2:AF1000""),AB$1,FALSE)"),"#N/A")</f>
        <v>#N/A</v>
      </c>
      <c r="AZ414" t="str">
        <f ca="1">IFERROR(__xludf.DUMMYFUNCTION("VLOOKUP($D692,IMPORTRANGE(""1F5N2lheBqU_ssv2fEg7XSiyl0_Jtf24RQubw3IWp7fc"",""'LC-2 BOM'!C2:AF1000""),AB$1,FALSE)"),"#N/A")</f>
        <v>#N/A</v>
      </c>
      <c r="BA414" t="str">
        <f ca="1">IFERROR(__xludf.DUMMYFUNCTION("VLOOKUP($D692,IMPORTRANGE(""1F5N2lheBqU_ssv2fEg7XSiyl0_Jtf24RQubw3IWp7fc"",""'LC-2 BOM'!C2:AF1000""),AB$1,FALSE)"),"#N/A")</f>
        <v>#N/A</v>
      </c>
    </row>
    <row r="415" spans="1:53" ht="13" x14ac:dyDescent="0.15">
      <c r="A415" t="str">
        <f t="shared" si="36"/>
        <v>HVBH-CD-AMP-CD-87</v>
      </c>
      <c r="B415">
        <v>87</v>
      </c>
      <c r="C415" t="s">
        <v>957</v>
      </c>
      <c r="D415" t="str">
        <f t="shared" si="40"/>
        <v>HVBH-CD-AMP-CD-87</v>
      </c>
      <c r="E415" t="s">
        <v>939</v>
      </c>
      <c r="F415" t="s">
        <v>854</v>
      </c>
      <c r="G415" t="s">
        <v>940</v>
      </c>
      <c r="H415" t="s">
        <v>111</v>
      </c>
      <c r="I415" t="str">
        <f t="shared" si="37"/>
        <v>N6</v>
      </c>
      <c r="J415" t="str">
        <f>VLOOKUP(I415,'[1]REF - Interface Cards'!$F$2:$G$11,2,FALSE)</f>
        <v>CB9</v>
      </c>
      <c r="K415">
        <f t="shared" si="38"/>
        <v>4</v>
      </c>
      <c r="L415" t="s">
        <v>941</v>
      </c>
      <c r="M415">
        <v>16</v>
      </c>
      <c r="N415">
        <v>15</v>
      </c>
      <c r="O415" t="s">
        <v>277</v>
      </c>
      <c r="P415" t="s">
        <v>277</v>
      </c>
      <c r="Q415" t="s">
        <v>890</v>
      </c>
      <c r="R415" t="s">
        <v>854</v>
      </c>
      <c r="S415" t="s">
        <v>942</v>
      </c>
      <c r="V415" t="b">
        <v>0</v>
      </c>
      <c r="W415" t="str">
        <f t="shared" si="39"/>
        <v>AI13:15</v>
      </c>
      <c r="X415" t="str">
        <f ca="1">IFERROR(__xludf.DUMMYFUNCTION("VLOOKUP($D475,IMPORTRANGE(""1F5N2lheBqU_ssv2fEg7XSiyl0_Jtf24RQubw3IWp7fc"",""'LC-2 BOM'!C2:AF1000""),X$1,FALSE)"),"04C706")</f>
        <v>04C706</v>
      </c>
      <c r="Y415" t="str">
        <f ca="1">IFERROR(__xludf.DUMMYFUNCTION("VLOOKUP($D693,IMPORTRANGE(""1F5N2lheBqU_ssv2fEg7XSiyl0_Jtf24RQubw3IWp7fc"",""'LC-2 BOM'!C2:AF900""),Y$1,FALSE)"),"#N/A")</f>
        <v>#N/A</v>
      </c>
      <c r="Z415" t="str">
        <f ca="1">IFERROR(__xludf.DUMMYFUNCTION("VLOOKUP($D693,IMPORTRANGE(""1F5N2lheBqU_ssv2fEg7XSiyl0_Jtf24RQubw3IWp7fc"",""'LC-2 BOM'!C2:AF900""),Y$1,FALSE)"),"#N/A")</f>
        <v>#N/A</v>
      </c>
      <c r="AA415" t="str">
        <f ca="1">IFERROR(__xludf.DUMMYFUNCTION("VLOOKUP($D693,IMPORTRANGE(""1F5N2lheBqU_ssv2fEg7XSiyl0_Jtf24RQubw3IWp7fc"",""'LC-2 BOM'!C2:AF900""),Y$1,FALSE)"),"#N/A")</f>
        <v>#N/A</v>
      </c>
      <c r="AB415" t="str">
        <f ca="1">IFERROR(__xludf.DUMMYFUNCTION("VLOOKUP($D693,IMPORTRANGE(""1F5N2lheBqU_ssv2fEg7XSiyl0_Jtf24RQubw3IWp7fc"",""'LC-2 BOM'!C2:AF1000""),AB$1,FALSE)"),"#N/A")</f>
        <v>#N/A</v>
      </c>
      <c r="AC415" t="str">
        <f ca="1">IFERROR(__xludf.DUMMYFUNCTION("VLOOKUP($D693,IMPORTRANGE(""1F5N2lheBqU_ssv2fEg7XSiyl0_Jtf24RQubw3IWp7fc"",""'LC-2 BOM'!C2:AF1000""),AB$1,FALSE)"),"#N/A")</f>
        <v>#N/A</v>
      </c>
      <c r="AD415" t="str">
        <f ca="1">IFERROR(__xludf.DUMMYFUNCTION("VLOOKUP($D693,IMPORTRANGE(""1F5N2lheBqU_ssv2fEg7XSiyl0_Jtf24RQubw3IWp7fc"",""'LC-2 BOM'!C2:AF1000""),AB$1,FALSE)"),"#N/A")</f>
        <v>#N/A</v>
      </c>
      <c r="AE415" t="str">
        <f ca="1">IFERROR(__xludf.DUMMYFUNCTION("VLOOKUP($D693,IMPORTRANGE(""1F5N2lheBqU_ssv2fEg7XSiyl0_Jtf24RQubw3IWp7fc"",""'LC-2 BOM'!C2:AF1000""),AB$1,FALSE)"),"#N/A")</f>
        <v>#N/A</v>
      </c>
      <c r="AF415" t="str">
        <f ca="1">IFERROR(__xludf.DUMMYFUNCTION("VLOOKUP($D693,IMPORTRANGE(""1F5N2lheBqU_ssv2fEg7XSiyl0_Jtf24RQubw3IWp7fc"",""'LC-2 BOM'!C2:AF1000""),AB$1,FALSE)"),"#N/A")</f>
        <v>#N/A</v>
      </c>
      <c r="AG415" t="str">
        <f ca="1">IFERROR(__xludf.DUMMYFUNCTION("VLOOKUP($D693,IMPORTRANGE(""1F5N2lheBqU_ssv2fEg7XSiyl0_Jtf24RQubw3IWp7fc"",""'LC-2 BOM'!C2:AF1000""),AB$1,FALSE)"),"#N/A")</f>
        <v>#N/A</v>
      </c>
      <c r="AH415" t="str">
        <f ca="1">IFERROR(__xludf.DUMMYFUNCTION("VLOOKUP($D693,IMPORTRANGE(""1F5N2lheBqU_ssv2fEg7XSiyl0_Jtf24RQubw3IWp7fc"",""'LC-2 BOM'!C2:AF1000""),AB$1,FALSE)"),"#N/A")</f>
        <v>#N/A</v>
      </c>
      <c r="AI415" t="str">
        <f ca="1">IFERROR(__xludf.DUMMYFUNCTION("VLOOKUP($D693,IMPORTRANGE(""1F5N2lheBqU_ssv2fEg7XSiyl0_Jtf24RQubw3IWp7fc"",""'LC-2 BOM'!C2:AF1000""),AB$1,FALSE)"),"#N/A")</f>
        <v>#N/A</v>
      </c>
      <c r="AJ415" t="str">
        <f ca="1">IFERROR(__xludf.DUMMYFUNCTION("VLOOKUP($D693,IMPORTRANGE(""1F5N2lheBqU_ssv2fEg7XSiyl0_Jtf24RQubw3IWp7fc"",""'LC-2 BOM'!C2:AF1000""),AB$1,FALSE)"),"#N/A")</f>
        <v>#N/A</v>
      </c>
      <c r="AK415" t="str">
        <f ca="1">IFERROR(__xludf.DUMMYFUNCTION("VLOOKUP($D693,IMPORTRANGE(""1F5N2lheBqU_ssv2fEg7XSiyl0_Jtf24RQubw3IWp7fc"",""'LC-2 BOM'!C2:AF1000""),AB$1,FALSE)"),"#N/A")</f>
        <v>#N/A</v>
      </c>
      <c r="AL415" t="str">
        <f ca="1">IFERROR(__xludf.DUMMYFUNCTION("VLOOKUP($D693,IMPORTRANGE(""1F5N2lheBqU_ssv2fEg7XSiyl0_Jtf24RQubw3IWp7fc"",""'LC-2 BOM'!C2:AF1000""),AB$1,FALSE)"),"#N/A")</f>
        <v>#N/A</v>
      </c>
      <c r="AM415" t="str">
        <f ca="1">IFERROR(__xludf.DUMMYFUNCTION("VLOOKUP($D693,IMPORTRANGE(""1F5N2lheBqU_ssv2fEg7XSiyl0_Jtf24RQubw3IWp7fc"",""'LC-2 BOM'!C2:AF1000""),AB$1,FALSE)"),"#N/A")</f>
        <v>#N/A</v>
      </c>
      <c r="AN415" t="str">
        <f ca="1">IFERROR(__xludf.DUMMYFUNCTION("VLOOKUP($D693,IMPORTRANGE(""1F5N2lheBqU_ssv2fEg7XSiyl0_Jtf24RQubw3IWp7fc"",""'LC-2 BOM'!C2:AF1000""),AB$1,FALSE)"),"#N/A")</f>
        <v>#N/A</v>
      </c>
      <c r="AO415" t="str">
        <f ca="1">IFERROR(__xludf.DUMMYFUNCTION("VLOOKUP($D693,IMPORTRANGE(""1F5N2lheBqU_ssv2fEg7XSiyl0_Jtf24RQubw3IWp7fc"",""'LC-2 BOM'!C2:AF1000""),AB$1,FALSE)"),"#N/A")</f>
        <v>#N/A</v>
      </c>
      <c r="AP415" t="str">
        <f ca="1">IFERROR(__xludf.DUMMYFUNCTION("VLOOKUP($D693,IMPORTRANGE(""1F5N2lheBqU_ssv2fEg7XSiyl0_Jtf24RQubw3IWp7fc"",""'LC-2 BOM'!C2:AF1000""),AB$1,FALSE)"),"#N/A")</f>
        <v>#N/A</v>
      </c>
      <c r="AQ415" t="str">
        <f ca="1">IFERROR(__xludf.DUMMYFUNCTION("VLOOKUP($D693,IMPORTRANGE(""1F5N2lheBqU_ssv2fEg7XSiyl0_Jtf24RQubw3IWp7fc"",""'LC-2 BOM'!C2:AF1000""),AB$1,FALSE)"),"#N/A")</f>
        <v>#N/A</v>
      </c>
      <c r="AR415" t="str">
        <f ca="1">IFERROR(__xludf.DUMMYFUNCTION("VLOOKUP($D693,IMPORTRANGE(""1F5N2lheBqU_ssv2fEg7XSiyl0_Jtf24RQubw3IWp7fc"",""'LC-2 BOM'!C2:AF1000""),AB$1,FALSE)"),"#N/A")</f>
        <v>#N/A</v>
      </c>
      <c r="AS415" t="str">
        <f ca="1">IFERROR(__xludf.DUMMYFUNCTION("VLOOKUP($D693,IMPORTRANGE(""1F5N2lheBqU_ssv2fEg7XSiyl0_Jtf24RQubw3IWp7fc"",""'LC-2 BOM'!C2:AF1000""),AB$1,FALSE)"),"#N/A")</f>
        <v>#N/A</v>
      </c>
      <c r="AT415" t="str">
        <f ca="1">IFERROR(__xludf.DUMMYFUNCTION("VLOOKUP($D693,IMPORTRANGE(""1F5N2lheBqU_ssv2fEg7XSiyl0_Jtf24RQubw3IWp7fc"",""'LC-2 BOM'!C2:AF1000""),AB$1,FALSE)"),"#N/A")</f>
        <v>#N/A</v>
      </c>
      <c r="AU415" t="str">
        <f ca="1">IFERROR(__xludf.DUMMYFUNCTION("VLOOKUP($D693,IMPORTRANGE(""1F5N2lheBqU_ssv2fEg7XSiyl0_Jtf24RQubw3IWp7fc"",""'LC-2 BOM'!C2:AF1000""),AB$1,FALSE)"),"#N/A")</f>
        <v>#N/A</v>
      </c>
      <c r="AV415" t="str">
        <f ca="1">IFERROR(__xludf.DUMMYFUNCTION("VLOOKUP($D693,IMPORTRANGE(""1F5N2lheBqU_ssv2fEg7XSiyl0_Jtf24RQubw3IWp7fc"",""'LC-2 BOM'!C2:AF1000""),AB$1,FALSE)"),"#N/A")</f>
        <v>#N/A</v>
      </c>
      <c r="AW415" t="str">
        <f ca="1">IFERROR(__xludf.DUMMYFUNCTION("VLOOKUP($D693,IMPORTRANGE(""1F5N2lheBqU_ssv2fEg7XSiyl0_Jtf24RQubw3IWp7fc"",""'LC-2 BOM'!C2:AF1000""),AB$1,FALSE)"),"#N/A")</f>
        <v>#N/A</v>
      </c>
      <c r="AX415" t="str">
        <f ca="1">IFERROR(__xludf.DUMMYFUNCTION("VLOOKUP($D693,IMPORTRANGE(""1F5N2lheBqU_ssv2fEg7XSiyl0_Jtf24RQubw3IWp7fc"",""'LC-2 BOM'!C2:AF1000""),AB$1,FALSE)"),"#N/A")</f>
        <v>#N/A</v>
      </c>
      <c r="AY415" t="str">
        <f ca="1">IFERROR(__xludf.DUMMYFUNCTION("VLOOKUP($D693,IMPORTRANGE(""1F5N2lheBqU_ssv2fEg7XSiyl0_Jtf24RQubw3IWp7fc"",""'LC-2 BOM'!C2:AF1000""),AB$1,FALSE)"),"#N/A")</f>
        <v>#N/A</v>
      </c>
      <c r="AZ415" t="str">
        <f ca="1">IFERROR(__xludf.DUMMYFUNCTION("VLOOKUP($D693,IMPORTRANGE(""1F5N2lheBqU_ssv2fEg7XSiyl0_Jtf24RQubw3IWp7fc"",""'LC-2 BOM'!C2:AF1000""),AB$1,FALSE)"),"#N/A")</f>
        <v>#N/A</v>
      </c>
      <c r="BA415" t="str">
        <f ca="1">IFERROR(__xludf.DUMMYFUNCTION("VLOOKUP($D693,IMPORTRANGE(""1F5N2lheBqU_ssv2fEg7XSiyl0_Jtf24RQubw3IWp7fc"",""'LC-2 BOM'!C2:AF1000""),AB$1,FALSE)"),"#N/A")</f>
        <v>#N/A</v>
      </c>
    </row>
    <row r="416" spans="1:53" ht="13" x14ac:dyDescent="0.15">
      <c r="A416" t="str">
        <f t="shared" si="36"/>
        <v>HVBH-FSE-SSR-B-70</v>
      </c>
      <c r="B416">
        <v>70</v>
      </c>
      <c r="C416" t="s">
        <v>958</v>
      </c>
      <c r="D416" t="str">
        <f t="shared" si="40"/>
        <v>HVBH-FSE-SSR-B-70</v>
      </c>
      <c r="E416" t="s">
        <v>939</v>
      </c>
      <c r="F416" t="s">
        <v>959</v>
      </c>
      <c r="G416" t="s">
        <v>960</v>
      </c>
      <c r="H416" t="s">
        <v>66</v>
      </c>
      <c r="I416" t="str">
        <f t="shared" si="37"/>
        <v>N6</v>
      </c>
      <c r="J416" t="str">
        <f>VLOOKUP(I416,'[1]REF - Interface Cards'!$F$2:$G$11,2,FALSE)</f>
        <v>CB9</v>
      </c>
      <c r="K416">
        <f t="shared" si="38"/>
        <v>1</v>
      </c>
      <c r="L416" t="s">
        <v>961</v>
      </c>
      <c r="M416">
        <v>36</v>
      </c>
      <c r="N416" t="s">
        <v>586</v>
      </c>
      <c r="O416" t="s">
        <v>277</v>
      </c>
      <c r="P416" t="s">
        <v>277</v>
      </c>
      <c r="Q416" t="s">
        <v>890</v>
      </c>
      <c r="R416" t="s">
        <v>69</v>
      </c>
      <c r="S416" t="s">
        <v>60</v>
      </c>
      <c r="V416" t="b">
        <v>0</v>
      </c>
      <c r="W416" t="str">
        <f t="shared" si="39"/>
        <v>DIO2:DO14</v>
      </c>
      <c r="X416" t="str">
        <f ca="1">IFERROR(__xludf.DUMMYFUNCTION("VLOOKUP($D475,IMPORTRANGE(""1F5N2lheBqU_ssv2fEg7XSiyl0_Jtf24RQubw3IWp7fc"",""'LC-2 BOM'!C2:AF1000""),X$1,FALSE)"),"04C706")</f>
        <v>04C706</v>
      </c>
      <c r="Y416" t="str">
        <f ca="1">IFERROR(__xludf.DUMMYFUNCTION("VLOOKUP($D676,IMPORTRANGE(""1F5N2lheBqU_ssv2fEg7XSiyl0_Jtf24RQubw3IWp7fc"",""'LC-2 BOM'!C2:AF900""),Y$1,FALSE)"),"#N/A")</f>
        <v>#N/A</v>
      </c>
      <c r="Z416" t="str">
        <f ca="1">IFERROR(__xludf.DUMMYFUNCTION("VLOOKUP($D676,IMPORTRANGE(""1F5N2lheBqU_ssv2fEg7XSiyl0_Jtf24RQubw3IWp7fc"",""'LC-2 BOM'!C2:AF900""),Y$1,FALSE)"),"#N/A")</f>
        <v>#N/A</v>
      </c>
      <c r="AA416" t="str">
        <f ca="1">IFERROR(__xludf.DUMMYFUNCTION("VLOOKUP($D676,IMPORTRANGE(""1F5N2lheBqU_ssv2fEg7XSiyl0_Jtf24RQubw3IWp7fc"",""'LC-2 BOM'!C2:AF900""),Y$1,FALSE)"),"#N/A")</f>
        <v>#N/A</v>
      </c>
      <c r="AB416" t="str">
        <f ca="1">IFERROR(__xludf.DUMMYFUNCTION("VLOOKUP($D676,IMPORTRANGE(""1F5N2lheBqU_ssv2fEg7XSiyl0_Jtf24RQubw3IWp7fc"",""'LC-2 BOM'!C2:AF1000""),AB$1,FALSE)"),"#N/A")</f>
        <v>#N/A</v>
      </c>
      <c r="AC416" t="str">
        <f ca="1">IFERROR(__xludf.DUMMYFUNCTION("VLOOKUP($D676,IMPORTRANGE(""1F5N2lheBqU_ssv2fEg7XSiyl0_Jtf24RQubw3IWp7fc"",""'LC-2 BOM'!C2:AF1000""),AB$1,FALSE)"),"#N/A")</f>
        <v>#N/A</v>
      </c>
      <c r="AD416" t="str">
        <f ca="1">IFERROR(__xludf.DUMMYFUNCTION("VLOOKUP($D676,IMPORTRANGE(""1F5N2lheBqU_ssv2fEg7XSiyl0_Jtf24RQubw3IWp7fc"",""'LC-2 BOM'!C2:AF1000""),AB$1,FALSE)"),"#N/A")</f>
        <v>#N/A</v>
      </c>
      <c r="AE416" t="str">
        <f ca="1">IFERROR(__xludf.DUMMYFUNCTION("VLOOKUP($D676,IMPORTRANGE(""1F5N2lheBqU_ssv2fEg7XSiyl0_Jtf24RQubw3IWp7fc"",""'LC-2 BOM'!C2:AF1000""),AB$1,FALSE)"),"#N/A")</f>
        <v>#N/A</v>
      </c>
      <c r="AF416" t="str">
        <f ca="1">IFERROR(__xludf.DUMMYFUNCTION("VLOOKUP($D676,IMPORTRANGE(""1F5N2lheBqU_ssv2fEg7XSiyl0_Jtf24RQubw3IWp7fc"",""'LC-2 BOM'!C2:AF1000""),AB$1,FALSE)"),"#N/A")</f>
        <v>#N/A</v>
      </c>
      <c r="AG416" t="str">
        <f ca="1">IFERROR(__xludf.DUMMYFUNCTION("VLOOKUP($D676,IMPORTRANGE(""1F5N2lheBqU_ssv2fEg7XSiyl0_Jtf24RQubw3IWp7fc"",""'LC-2 BOM'!C2:AF1000""),AB$1,FALSE)"),"#N/A")</f>
        <v>#N/A</v>
      </c>
      <c r="AH416" t="str">
        <f ca="1">IFERROR(__xludf.DUMMYFUNCTION("VLOOKUP($D676,IMPORTRANGE(""1F5N2lheBqU_ssv2fEg7XSiyl0_Jtf24RQubw3IWp7fc"",""'LC-2 BOM'!C2:AF1000""),AB$1,FALSE)"),"#N/A")</f>
        <v>#N/A</v>
      </c>
      <c r="AI416" t="str">
        <f ca="1">IFERROR(__xludf.DUMMYFUNCTION("VLOOKUP($D676,IMPORTRANGE(""1F5N2lheBqU_ssv2fEg7XSiyl0_Jtf24RQubw3IWp7fc"",""'LC-2 BOM'!C2:AF1000""),AB$1,FALSE)"),"#N/A")</f>
        <v>#N/A</v>
      </c>
      <c r="AJ416" t="str">
        <f ca="1">IFERROR(__xludf.DUMMYFUNCTION("VLOOKUP($D676,IMPORTRANGE(""1F5N2lheBqU_ssv2fEg7XSiyl0_Jtf24RQubw3IWp7fc"",""'LC-2 BOM'!C2:AF1000""),AB$1,FALSE)"),"#N/A")</f>
        <v>#N/A</v>
      </c>
      <c r="AK416" t="str">
        <f ca="1">IFERROR(__xludf.DUMMYFUNCTION("VLOOKUP($D676,IMPORTRANGE(""1F5N2lheBqU_ssv2fEg7XSiyl0_Jtf24RQubw3IWp7fc"",""'LC-2 BOM'!C2:AF1000""),AB$1,FALSE)"),"#N/A")</f>
        <v>#N/A</v>
      </c>
      <c r="AL416" t="str">
        <f ca="1">IFERROR(__xludf.DUMMYFUNCTION("VLOOKUP($D676,IMPORTRANGE(""1F5N2lheBqU_ssv2fEg7XSiyl0_Jtf24RQubw3IWp7fc"",""'LC-2 BOM'!C2:AF1000""),AB$1,FALSE)"),"#N/A")</f>
        <v>#N/A</v>
      </c>
      <c r="AM416" t="str">
        <f ca="1">IFERROR(__xludf.DUMMYFUNCTION("VLOOKUP($D676,IMPORTRANGE(""1F5N2lheBqU_ssv2fEg7XSiyl0_Jtf24RQubw3IWp7fc"",""'LC-2 BOM'!C2:AF1000""),AB$1,FALSE)"),"#N/A")</f>
        <v>#N/A</v>
      </c>
      <c r="AN416" t="str">
        <f ca="1">IFERROR(__xludf.DUMMYFUNCTION("VLOOKUP($D676,IMPORTRANGE(""1F5N2lheBqU_ssv2fEg7XSiyl0_Jtf24RQubw3IWp7fc"",""'LC-2 BOM'!C2:AF1000""),AB$1,FALSE)"),"#N/A")</f>
        <v>#N/A</v>
      </c>
      <c r="AO416" t="str">
        <f ca="1">IFERROR(__xludf.DUMMYFUNCTION("VLOOKUP($D676,IMPORTRANGE(""1F5N2lheBqU_ssv2fEg7XSiyl0_Jtf24RQubw3IWp7fc"",""'LC-2 BOM'!C2:AF1000""),AB$1,FALSE)"),"#N/A")</f>
        <v>#N/A</v>
      </c>
      <c r="AP416" t="str">
        <f ca="1">IFERROR(__xludf.DUMMYFUNCTION("VLOOKUP($D676,IMPORTRANGE(""1F5N2lheBqU_ssv2fEg7XSiyl0_Jtf24RQubw3IWp7fc"",""'LC-2 BOM'!C2:AF1000""),AB$1,FALSE)"),"#N/A")</f>
        <v>#N/A</v>
      </c>
      <c r="AQ416" t="str">
        <f ca="1">IFERROR(__xludf.DUMMYFUNCTION("VLOOKUP($D676,IMPORTRANGE(""1F5N2lheBqU_ssv2fEg7XSiyl0_Jtf24RQubw3IWp7fc"",""'LC-2 BOM'!C2:AF1000""),AB$1,FALSE)"),"#N/A")</f>
        <v>#N/A</v>
      </c>
      <c r="AR416" t="str">
        <f ca="1">IFERROR(__xludf.DUMMYFUNCTION("VLOOKUP($D676,IMPORTRANGE(""1F5N2lheBqU_ssv2fEg7XSiyl0_Jtf24RQubw3IWp7fc"",""'LC-2 BOM'!C2:AF1000""),AB$1,FALSE)"),"#N/A")</f>
        <v>#N/A</v>
      </c>
      <c r="AS416" t="str">
        <f ca="1">IFERROR(__xludf.DUMMYFUNCTION("VLOOKUP($D676,IMPORTRANGE(""1F5N2lheBqU_ssv2fEg7XSiyl0_Jtf24RQubw3IWp7fc"",""'LC-2 BOM'!C2:AF1000""),AB$1,FALSE)"),"#N/A")</f>
        <v>#N/A</v>
      </c>
      <c r="AT416" t="str">
        <f ca="1">IFERROR(__xludf.DUMMYFUNCTION("VLOOKUP($D676,IMPORTRANGE(""1F5N2lheBqU_ssv2fEg7XSiyl0_Jtf24RQubw3IWp7fc"",""'LC-2 BOM'!C2:AF1000""),AB$1,FALSE)"),"#N/A")</f>
        <v>#N/A</v>
      </c>
      <c r="AU416" t="str">
        <f ca="1">IFERROR(__xludf.DUMMYFUNCTION("VLOOKUP($D676,IMPORTRANGE(""1F5N2lheBqU_ssv2fEg7XSiyl0_Jtf24RQubw3IWp7fc"",""'LC-2 BOM'!C2:AF1000""),AB$1,FALSE)"),"#N/A")</f>
        <v>#N/A</v>
      </c>
      <c r="AV416" t="str">
        <f ca="1">IFERROR(__xludf.DUMMYFUNCTION("VLOOKUP($D676,IMPORTRANGE(""1F5N2lheBqU_ssv2fEg7XSiyl0_Jtf24RQubw3IWp7fc"",""'LC-2 BOM'!C2:AF1000""),AB$1,FALSE)"),"#N/A")</f>
        <v>#N/A</v>
      </c>
      <c r="AW416" t="str">
        <f ca="1">IFERROR(__xludf.DUMMYFUNCTION("VLOOKUP($D676,IMPORTRANGE(""1F5N2lheBqU_ssv2fEg7XSiyl0_Jtf24RQubw3IWp7fc"",""'LC-2 BOM'!C2:AF1000""),AB$1,FALSE)"),"#N/A")</f>
        <v>#N/A</v>
      </c>
      <c r="AX416" t="str">
        <f ca="1">IFERROR(__xludf.DUMMYFUNCTION("VLOOKUP($D676,IMPORTRANGE(""1F5N2lheBqU_ssv2fEg7XSiyl0_Jtf24RQubw3IWp7fc"",""'LC-2 BOM'!C2:AF1000""),AB$1,FALSE)"),"#N/A")</f>
        <v>#N/A</v>
      </c>
      <c r="AY416" t="str">
        <f ca="1">IFERROR(__xludf.DUMMYFUNCTION("VLOOKUP($D676,IMPORTRANGE(""1F5N2lheBqU_ssv2fEg7XSiyl0_Jtf24RQubw3IWp7fc"",""'LC-2 BOM'!C2:AF1000""),AB$1,FALSE)"),"#N/A")</f>
        <v>#N/A</v>
      </c>
      <c r="AZ416" t="str">
        <f ca="1">IFERROR(__xludf.DUMMYFUNCTION("VLOOKUP($D676,IMPORTRANGE(""1F5N2lheBqU_ssv2fEg7XSiyl0_Jtf24RQubw3IWp7fc"",""'LC-2 BOM'!C2:AF1000""),AB$1,FALSE)"),"#N/A")</f>
        <v>#N/A</v>
      </c>
      <c r="BA416" t="str">
        <f ca="1">IFERROR(__xludf.DUMMYFUNCTION("VLOOKUP($D676,IMPORTRANGE(""1F5N2lheBqU_ssv2fEg7XSiyl0_Jtf24RQubw3IWp7fc"",""'LC-2 BOM'!C2:AF1000""),AB$1,FALSE)"),"#N/A")</f>
        <v>#N/A</v>
      </c>
    </row>
    <row r="417" spans="1:53" ht="13" x14ac:dyDescent="0.15">
      <c r="A417" t="str">
        <f t="shared" si="36"/>
        <v>HVBH-FSE-SSR-B-71</v>
      </c>
      <c r="B417">
        <v>71</v>
      </c>
      <c r="C417" t="s">
        <v>962</v>
      </c>
      <c r="D417" t="str">
        <f t="shared" si="40"/>
        <v>HVBH-FSE-SSR-B-71</v>
      </c>
      <c r="E417" t="s">
        <v>939</v>
      </c>
      <c r="F417" t="s">
        <v>959</v>
      </c>
      <c r="G417" t="s">
        <v>960</v>
      </c>
      <c r="H417" t="s">
        <v>66</v>
      </c>
      <c r="I417" t="str">
        <f t="shared" si="37"/>
        <v>N6</v>
      </c>
      <c r="J417" t="str">
        <f>VLOOKUP(I417,'[1]REF - Interface Cards'!$F$2:$G$11,2,FALSE)</f>
        <v>CB9</v>
      </c>
      <c r="K417">
        <f t="shared" si="38"/>
        <v>1</v>
      </c>
      <c r="L417" t="s">
        <v>961</v>
      </c>
      <c r="M417">
        <v>37</v>
      </c>
      <c r="N417" t="s">
        <v>589</v>
      </c>
      <c r="O417" t="s">
        <v>277</v>
      </c>
      <c r="P417" t="s">
        <v>277</v>
      </c>
      <c r="Q417" t="s">
        <v>890</v>
      </c>
      <c r="R417" t="s">
        <v>69</v>
      </c>
      <c r="S417" t="s">
        <v>60</v>
      </c>
      <c r="V417" t="b">
        <v>0</v>
      </c>
      <c r="W417" t="str">
        <f t="shared" si="39"/>
        <v>DIO2:DO15</v>
      </c>
      <c r="X417" t="str">
        <f ca="1">IFERROR(__xludf.DUMMYFUNCTION("VLOOKUP($D475,IMPORTRANGE(""1F5N2lheBqU_ssv2fEg7XSiyl0_Jtf24RQubw3IWp7fc"",""'LC-2 BOM'!C2:AF1000""),X$1,FALSE)"),"04C706")</f>
        <v>04C706</v>
      </c>
      <c r="Y417" t="str">
        <f ca="1">IFERROR(__xludf.DUMMYFUNCTION("VLOOKUP($D677,IMPORTRANGE(""1F5N2lheBqU_ssv2fEg7XSiyl0_Jtf24RQubw3IWp7fc"",""'LC-2 BOM'!C2:AF900""),Y$1,FALSE)"),"#N/A")</f>
        <v>#N/A</v>
      </c>
      <c r="Z417" t="str">
        <f ca="1">IFERROR(__xludf.DUMMYFUNCTION("VLOOKUP($D677,IMPORTRANGE(""1F5N2lheBqU_ssv2fEg7XSiyl0_Jtf24RQubw3IWp7fc"",""'LC-2 BOM'!C2:AF900""),Y$1,FALSE)"),"#N/A")</f>
        <v>#N/A</v>
      </c>
      <c r="AA417" t="str">
        <f ca="1">IFERROR(__xludf.DUMMYFUNCTION("VLOOKUP($D677,IMPORTRANGE(""1F5N2lheBqU_ssv2fEg7XSiyl0_Jtf24RQubw3IWp7fc"",""'LC-2 BOM'!C2:AF900""),Y$1,FALSE)"),"#N/A")</f>
        <v>#N/A</v>
      </c>
      <c r="AB417" t="str">
        <f ca="1">IFERROR(__xludf.DUMMYFUNCTION("VLOOKUP($D677,IMPORTRANGE(""1F5N2lheBqU_ssv2fEg7XSiyl0_Jtf24RQubw3IWp7fc"",""'LC-2 BOM'!C2:AF1000""),AB$1,FALSE)"),"#N/A")</f>
        <v>#N/A</v>
      </c>
      <c r="AC417" t="str">
        <f ca="1">IFERROR(__xludf.DUMMYFUNCTION("VLOOKUP($D677,IMPORTRANGE(""1F5N2lheBqU_ssv2fEg7XSiyl0_Jtf24RQubw3IWp7fc"",""'LC-2 BOM'!C2:AF1000""),AB$1,FALSE)"),"#N/A")</f>
        <v>#N/A</v>
      </c>
      <c r="AD417" t="str">
        <f ca="1">IFERROR(__xludf.DUMMYFUNCTION("VLOOKUP($D677,IMPORTRANGE(""1F5N2lheBqU_ssv2fEg7XSiyl0_Jtf24RQubw3IWp7fc"",""'LC-2 BOM'!C2:AF1000""),AB$1,FALSE)"),"#N/A")</f>
        <v>#N/A</v>
      </c>
      <c r="AE417" t="str">
        <f ca="1">IFERROR(__xludf.DUMMYFUNCTION("VLOOKUP($D677,IMPORTRANGE(""1F5N2lheBqU_ssv2fEg7XSiyl0_Jtf24RQubw3IWp7fc"",""'LC-2 BOM'!C2:AF1000""),AB$1,FALSE)"),"#N/A")</f>
        <v>#N/A</v>
      </c>
      <c r="AF417" t="str">
        <f ca="1">IFERROR(__xludf.DUMMYFUNCTION("VLOOKUP($D677,IMPORTRANGE(""1F5N2lheBqU_ssv2fEg7XSiyl0_Jtf24RQubw3IWp7fc"",""'LC-2 BOM'!C2:AF1000""),AB$1,FALSE)"),"#N/A")</f>
        <v>#N/A</v>
      </c>
      <c r="AG417" t="str">
        <f ca="1">IFERROR(__xludf.DUMMYFUNCTION("VLOOKUP($D677,IMPORTRANGE(""1F5N2lheBqU_ssv2fEg7XSiyl0_Jtf24RQubw3IWp7fc"",""'LC-2 BOM'!C2:AF1000""),AB$1,FALSE)"),"#N/A")</f>
        <v>#N/A</v>
      </c>
      <c r="AH417" t="str">
        <f ca="1">IFERROR(__xludf.DUMMYFUNCTION("VLOOKUP($D677,IMPORTRANGE(""1F5N2lheBqU_ssv2fEg7XSiyl0_Jtf24RQubw3IWp7fc"",""'LC-2 BOM'!C2:AF1000""),AB$1,FALSE)"),"#N/A")</f>
        <v>#N/A</v>
      </c>
      <c r="AI417" t="str">
        <f ca="1">IFERROR(__xludf.DUMMYFUNCTION("VLOOKUP($D677,IMPORTRANGE(""1F5N2lheBqU_ssv2fEg7XSiyl0_Jtf24RQubw3IWp7fc"",""'LC-2 BOM'!C2:AF1000""),AB$1,FALSE)"),"#N/A")</f>
        <v>#N/A</v>
      </c>
      <c r="AJ417" t="str">
        <f ca="1">IFERROR(__xludf.DUMMYFUNCTION("VLOOKUP($D677,IMPORTRANGE(""1F5N2lheBqU_ssv2fEg7XSiyl0_Jtf24RQubw3IWp7fc"",""'LC-2 BOM'!C2:AF1000""),AB$1,FALSE)"),"#N/A")</f>
        <v>#N/A</v>
      </c>
      <c r="AK417" t="str">
        <f ca="1">IFERROR(__xludf.DUMMYFUNCTION("VLOOKUP($D677,IMPORTRANGE(""1F5N2lheBqU_ssv2fEg7XSiyl0_Jtf24RQubw3IWp7fc"",""'LC-2 BOM'!C2:AF1000""),AB$1,FALSE)"),"#N/A")</f>
        <v>#N/A</v>
      </c>
      <c r="AL417" t="str">
        <f ca="1">IFERROR(__xludf.DUMMYFUNCTION("VLOOKUP($D677,IMPORTRANGE(""1F5N2lheBqU_ssv2fEg7XSiyl0_Jtf24RQubw3IWp7fc"",""'LC-2 BOM'!C2:AF1000""),AB$1,FALSE)"),"#N/A")</f>
        <v>#N/A</v>
      </c>
      <c r="AM417" t="str">
        <f ca="1">IFERROR(__xludf.DUMMYFUNCTION("VLOOKUP($D677,IMPORTRANGE(""1F5N2lheBqU_ssv2fEg7XSiyl0_Jtf24RQubw3IWp7fc"",""'LC-2 BOM'!C2:AF1000""),AB$1,FALSE)"),"#N/A")</f>
        <v>#N/A</v>
      </c>
      <c r="AN417" t="str">
        <f ca="1">IFERROR(__xludf.DUMMYFUNCTION("VLOOKUP($D677,IMPORTRANGE(""1F5N2lheBqU_ssv2fEg7XSiyl0_Jtf24RQubw3IWp7fc"",""'LC-2 BOM'!C2:AF1000""),AB$1,FALSE)"),"#N/A")</f>
        <v>#N/A</v>
      </c>
      <c r="AO417" t="str">
        <f ca="1">IFERROR(__xludf.DUMMYFUNCTION("VLOOKUP($D677,IMPORTRANGE(""1F5N2lheBqU_ssv2fEg7XSiyl0_Jtf24RQubw3IWp7fc"",""'LC-2 BOM'!C2:AF1000""),AB$1,FALSE)"),"#N/A")</f>
        <v>#N/A</v>
      </c>
      <c r="AP417" t="str">
        <f ca="1">IFERROR(__xludf.DUMMYFUNCTION("VLOOKUP($D677,IMPORTRANGE(""1F5N2lheBqU_ssv2fEg7XSiyl0_Jtf24RQubw3IWp7fc"",""'LC-2 BOM'!C2:AF1000""),AB$1,FALSE)"),"#N/A")</f>
        <v>#N/A</v>
      </c>
      <c r="AQ417" t="str">
        <f ca="1">IFERROR(__xludf.DUMMYFUNCTION("VLOOKUP($D677,IMPORTRANGE(""1F5N2lheBqU_ssv2fEg7XSiyl0_Jtf24RQubw3IWp7fc"",""'LC-2 BOM'!C2:AF1000""),AB$1,FALSE)"),"#N/A")</f>
        <v>#N/A</v>
      </c>
      <c r="AR417" t="str">
        <f ca="1">IFERROR(__xludf.DUMMYFUNCTION("VLOOKUP($D677,IMPORTRANGE(""1F5N2lheBqU_ssv2fEg7XSiyl0_Jtf24RQubw3IWp7fc"",""'LC-2 BOM'!C2:AF1000""),AB$1,FALSE)"),"#N/A")</f>
        <v>#N/A</v>
      </c>
      <c r="AS417" t="str">
        <f ca="1">IFERROR(__xludf.DUMMYFUNCTION("VLOOKUP($D677,IMPORTRANGE(""1F5N2lheBqU_ssv2fEg7XSiyl0_Jtf24RQubw3IWp7fc"",""'LC-2 BOM'!C2:AF1000""),AB$1,FALSE)"),"#N/A")</f>
        <v>#N/A</v>
      </c>
      <c r="AT417" t="str">
        <f ca="1">IFERROR(__xludf.DUMMYFUNCTION("VLOOKUP($D677,IMPORTRANGE(""1F5N2lheBqU_ssv2fEg7XSiyl0_Jtf24RQubw3IWp7fc"",""'LC-2 BOM'!C2:AF1000""),AB$1,FALSE)"),"#N/A")</f>
        <v>#N/A</v>
      </c>
      <c r="AU417" t="str">
        <f ca="1">IFERROR(__xludf.DUMMYFUNCTION("VLOOKUP($D677,IMPORTRANGE(""1F5N2lheBqU_ssv2fEg7XSiyl0_Jtf24RQubw3IWp7fc"",""'LC-2 BOM'!C2:AF1000""),AB$1,FALSE)"),"#N/A")</f>
        <v>#N/A</v>
      </c>
      <c r="AV417" t="str">
        <f ca="1">IFERROR(__xludf.DUMMYFUNCTION("VLOOKUP($D677,IMPORTRANGE(""1F5N2lheBqU_ssv2fEg7XSiyl0_Jtf24RQubw3IWp7fc"",""'LC-2 BOM'!C2:AF1000""),AB$1,FALSE)"),"#N/A")</f>
        <v>#N/A</v>
      </c>
      <c r="AW417" t="str">
        <f ca="1">IFERROR(__xludf.DUMMYFUNCTION("VLOOKUP($D677,IMPORTRANGE(""1F5N2lheBqU_ssv2fEg7XSiyl0_Jtf24RQubw3IWp7fc"",""'LC-2 BOM'!C2:AF1000""),AB$1,FALSE)"),"#N/A")</f>
        <v>#N/A</v>
      </c>
      <c r="AX417" t="str">
        <f ca="1">IFERROR(__xludf.DUMMYFUNCTION("VLOOKUP($D677,IMPORTRANGE(""1F5N2lheBqU_ssv2fEg7XSiyl0_Jtf24RQubw3IWp7fc"",""'LC-2 BOM'!C2:AF1000""),AB$1,FALSE)"),"#N/A")</f>
        <v>#N/A</v>
      </c>
      <c r="AY417" t="str">
        <f ca="1">IFERROR(__xludf.DUMMYFUNCTION("VLOOKUP($D677,IMPORTRANGE(""1F5N2lheBqU_ssv2fEg7XSiyl0_Jtf24RQubw3IWp7fc"",""'LC-2 BOM'!C2:AF1000""),AB$1,FALSE)"),"#N/A")</f>
        <v>#N/A</v>
      </c>
      <c r="AZ417" t="str">
        <f ca="1">IFERROR(__xludf.DUMMYFUNCTION("VLOOKUP($D677,IMPORTRANGE(""1F5N2lheBqU_ssv2fEg7XSiyl0_Jtf24RQubw3IWp7fc"",""'LC-2 BOM'!C2:AF1000""),AB$1,FALSE)"),"#N/A")</f>
        <v>#N/A</v>
      </c>
      <c r="BA417" t="str">
        <f ca="1">IFERROR(__xludf.DUMMYFUNCTION("VLOOKUP($D677,IMPORTRANGE(""1F5N2lheBqU_ssv2fEg7XSiyl0_Jtf24RQubw3IWp7fc"",""'LC-2 BOM'!C2:AF1000""),AB$1,FALSE)"),"#N/A")</f>
        <v>#N/A</v>
      </c>
    </row>
    <row r="418" spans="1:53" ht="13" x14ac:dyDescent="0.15">
      <c r="A418" t="str">
        <f t="shared" si="36"/>
        <v>HVBH-HSE-SSR-B-56</v>
      </c>
      <c r="B418">
        <v>56</v>
      </c>
      <c r="C418" t="s">
        <v>963</v>
      </c>
      <c r="D418" t="str">
        <f t="shared" si="40"/>
        <v>HVBH-HSE-SSR-B-56</v>
      </c>
      <c r="E418" t="s">
        <v>939</v>
      </c>
      <c r="F418" t="s">
        <v>964</v>
      </c>
      <c r="G418" t="s">
        <v>960</v>
      </c>
      <c r="H418" t="s">
        <v>66</v>
      </c>
      <c r="I418" t="str">
        <f t="shared" si="37"/>
        <v>N6</v>
      </c>
      <c r="J418" t="str">
        <f>VLOOKUP(I418,'[1]REF - Interface Cards'!$F$2:$G$11,2,FALSE)</f>
        <v>CB9</v>
      </c>
      <c r="K418">
        <f t="shared" si="38"/>
        <v>1</v>
      </c>
      <c r="L418" t="s">
        <v>961</v>
      </c>
      <c r="M418">
        <v>11</v>
      </c>
      <c r="N418" t="s">
        <v>965</v>
      </c>
      <c r="O418" t="s">
        <v>277</v>
      </c>
      <c r="P418" t="s">
        <v>277</v>
      </c>
      <c r="Q418" t="s">
        <v>890</v>
      </c>
      <c r="R418" t="s">
        <v>69</v>
      </c>
      <c r="S418" t="s">
        <v>60</v>
      </c>
      <c r="V418" t="b">
        <v>0</v>
      </c>
      <c r="W418" t="str">
        <f t="shared" si="39"/>
        <v>DIO2:DO00</v>
      </c>
      <c r="X418" t="str">
        <f ca="1">IFERROR(__xludf.DUMMYFUNCTION("VLOOKUP($D475,IMPORTRANGE(""1F5N2lheBqU_ssv2fEg7XSiyl0_Jtf24RQubw3IWp7fc"",""'LC-2 BOM'!C2:AF1000""),X$1,FALSE)"),"04C706")</f>
        <v>04C706</v>
      </c>
      <c r="Y418" t="str">
        <f ca="1">IFERROR(__xludf.DUMMYFUNCTION("VLOOKUP($D662,IMPORTRANGE(""1zGeY54V42y3h6ga3LEauokEcjIAfHuNXKCYKLfLWtMI"",""'LC-2 BOM'!C2:AF900""),Y$1,FALSE)"),"#N/A")</f>
        <v>#N/A</v>
      </c>
      <c r="Z418" t="str">
        <f ca="1">IFERROR(__xludf.DUMMYFUNCTION("VLOOKUP($D662,IMPORTRANGE(""1zGeY54V42y3h6ga3LEauokEcjIAfHuNXKCYKLfLWtMI"",""'LC-2 BOM'!C2:AF900""),Y$1,FALSE)"),"#N/A")</f>
        <v>#N/A</v>
      </c>
      <c r="AA418" t="str">
        <f ca="1">IFERROR(__xludf.DUMMYFUNCTION("VLOOKUP($D662,IMPORTRANGE(""1zGeY54V42y3h6ga3LEauokEcjIAfHuNXKCYKLfLWtMI"",""'LC-2 BOM'!C2:AF900""),Y$1,FALSE)"),"#N/A")</f>
        <v>#N/A</v>
      </c>
      <c r="AB418" t="str">
        <f ca="1">IFERROR(__xludf.DUMMYFUNCTION("VLOOKUP($D662,IMPORTRANGE(""1F5N2lheBqU_ssv2fEg7XSiyl0_Jtf24RQubw3IWp7fc"",""'LC-2 BOM'!C2:AF1000""),AB$1,FALSE)"),"#N/A")</f>
        <v>#N/A</v>
      </c>
      <c r="AC418" t="str">
        <f ca="1">IFERROR(__xludf.DUMMYFUNCTION("VLOOKUP($D662,IMPORTRANGE(""1F5N2lheBqU_ssv2fEg7XSiyl0_Jtf24RQubw3IWp7fc"",""'LC-2 BOM'!C2:AF1000""),AB$1,FALSE)"),"#N/A")</f>
        <v>#N/A</v>
      </c>
      <c r="AD418" t="str">
        <f ca="1">IFERROR(__xludf.DUMMYFUNCTION("VLOOKUP($D662,IMPORTRANGE(""1F5N2lheBqU_ssv2fEg7XSiyl0_Jtf24RQubw3IWp7fc"",""'LC-2 BOM'!C2:AF1000""),AB$1,FALSE)"),"#N/A")</f>
        <v>#N/A</v>
      </c>
      <c r="AE418" t="str">
        <f ca="1">IFERROR(__xludf.DUMMYFUNCTION("VLOOKUP($D662,IMPORTRANGE(""1F5N2lheBqU_ssv2fEg7XSiyl0_Jtf24RQubw3IWp7fc"",""'LC-2 BOM'!C2:AF1000""),AB$1,FALSE)"),"#N/A")</f>
        <v>#N/A</v>
      </c>
      <c r="AF418" t="str">
        <f ca="1">IFERROR(__xludf.DUMMYFUNCTION("VLOOKUP($D662,IMPORTRANGE(""1F5N2lheBqU_ssv2fEg7XSiyl0_Jtf24RQubw3IWp7fc"",""'LC-2 BOM'!C2:AF1000""),AB$1,FALSE)"),"#N/A")</f>
        <v>#N/A</v>
      </c>
      <c r="AG418" t="str">
        <f ca="1">IFERROR(__xludf.DUMMYFUNCTION("VLOOKUP($D662,IMPORTRANGE(""1F5N2lheBqU_ssv2fEg7XSiyl0_Jtf24RQubw3IWp7fc"",""'LC-2 BOM'!C2:AF1000""),AB$1,FALSE)"),"#N/A")</f>
        <v>#N/A</v>
      </c>
      <c r="AH418" t="str">
        <f ca="1">IFERROR(__xludf.DUMMYFUNCTION("VLOOKUP($D662,IMPORTRANGE(""1F5N2lheBqU_ssv2fEg7XSiyl0_Jtf24RQubw3IWp7fc"",""'LC-2 BOM'!C2:AF1000""),AB$1,FALSE)"),"#N/A")</f>
        <v>#N/A</v>
      </c>
      <c r="AI418" t="str">
        <f ca="1">IFERROR(__xludf.DUMMYFUNCTION("VLOOKUP($D662,IMPORTRANGE(""1F5N2lheBqU_ssv2fEg7XSiyl0_Jtf24RQubw3IWp7fc"",""'LC-2 BOM'!C2:AF1000""),AB$1,FALSE)"),"#N/A")</f>
        <v>#N/A</v>
      </c>
      <c r="AJ418" t="str">
        <f ca="1">IFERROR(__xludf.DUMMYFUNCTION("VLOOKUP($D662,IMPORTRANGE(""1F5N2lheBqU_ssv2fEg7XSiyl0_Jtf24RQubw3IWp7fc"",""'LC-2 BOM'!C2:AF1000""),AB$1,FALSE)"),"#N/A")</f>
        <v>#N/A</v>
      </c>
      <c r="AK418" t="str">
        <f ca="1">IFERROR(__xludf.DUMMYFUNCTION("VLOOKUP($D662,IMPORTRANGE(""1F5N2lheBqU_ssv2fEg7XSiyl0_Jtf24RQubw3IWp7fc"",""'LC-2 BOM'!C2:AF1000""),AB$1,FALSE)"),"#N/A")</f>
        <v>#N/A</v>
      </c>
      <c r="AL418" t="str">
        <f ca="1">IFERROR(__xludf.DUMMYFUNCTION("VLOOKUP($D662,IMPORTRANGE(""1F5N2lheBqU_ssv2fEg7XSiyl0_Jtf24RQubw3IWp7fc"",""'LC-2 BOM'!C2:AF1000""),AB$1,FALSE)"),"#N/A")</f>
        <v>#N/A</v>
      </c>
      <c r="AM418" t="str">
        <f ca="1">IFERROR(__xludf.DUMMYFUNCTION("VLOOKUP($D662,IMPORTRANGE(""1F5N2lheBqU_ssv2fEg7XSiyl0_Jtf24RQubw3IWp7fc"",""'LC-2 BOM'!C2:AF1000""),AB$1,FALSE)"),"#N/A")</f>
        <v>#N/A</v>
      </c>
      <c r="AN418" t="str">
        <f ca="1">IFERROR(__xludf.DUMMYFUNCTION("VLOOKUP($D662,IMPORTRANGE(""1F5N2lheBqU_ssv2fEg7XSiyl0_Jtf24RQubw3IWp7fc"",""'LC-2 BOM'!C2:AF1000""),AB$1,FALSE)"),"#N/A")</f>
        <v>#N/A</v>
      </c>
      <c r="AO418" t="str">
        <f ca="1">IFERROR(__xludf.DUMMYFUNCTION("VLOOKUP($D662,IMPORTRANGE(""1F5N2lheBqU_ssv2fEg7XSiyl0_Jtf24RQubw3IWp7fc"",""'LC-2 BOM'!C2:AF1000""),AB$1,FALSE)"),"#N/A")</f>
        <v>#N/A</v>
      </c>
      <c r="AP418" t="str">
        <f ca="1">IFERROR(__xludf.DUMMYFUNCTION("VLOOKUP($D662,IMPORTRANGE(""1F5N2lheBqU_ssv2fEg7XSiyl0_Jtf24RQubw3IWp7fc"",""'LC-2 BOM'!C2:AF1000""),AB$1,FALSE)"),"#N/A")</f>
        <v>#N/A</v>
      </c>
      <c r="AQ418" t="str">
        <f ca="1">IFERROR(__xludf.DUMMYFUNCTION("VLOOKUP($D662,IMPORTRANGE(""1F5N2lheBqU_ssv2fEg7XSiyl0_Jtf24RQubw3IWp7fc"",""'LC-2 BOM'!C2:AF1000""),AB$1,FALSE)"),"#N/A")</f>
        <v>#N/A</v>
      </c>
      <c r="AR418" t="str">
        <f ca="1">IFERROR(__xludf.DUMMYFUNCTION("VLOOKUP($D662,IMPORTRANGE(""1F5N2lheBqU_ssv2fEg7XSiyl0_Jtf24RQubw3IWp7fc"",""'LC-2 BOM'!C2:AF1000""),AB$1,FALSE)"),"#N/A")</f>
        <v>#N/A</v>
      </c>
      <c r="AS418" t="str">
        <f ca="1">IFERROR(__xludf.DUMMYFUNCTION("VLOOKUP($D662,IMPORTRANGE(""1F5N2lheBqU_ssv2fEg7XSiyl0_Jtf24RQubw3IWp7fc"",""'LC-2 BOM'!C2:AF1000""),AB$1,FALSE)"),"#N/A")</f>
        <v>#N/A</v>
      </c>
      <c r="AT418" t="str">
        <f ca="1">IFERROR(__xludf.DUMMYFUNCTION("VLOOKUP($D662,IMPORTRANGE(""1F5N2lheBqU_ssv2fEg7XSiyl0_Jtf24RQubw3IWp7fc"",""'LC-2 BOM'!C2:AF1000""),AB$1,FALSE)"),"#N/A")</f>
        <v>#N/A</v>
      </c>
      <c r="AU418" t="str">
        <f ca="1">IFERROR(__xludf.DUMMYFUNCTION("VLOOKUP($D662,IMPORTRANGE(""1F5N2lheBqU_ssv2fEg7XSiyl0_Jtf24RQubw3IWp7fc"",""'LC-2 BOM'!C2:AF1000""),AB$1,FALSE)"),"#N/A")</f>
        <v>#N/A</v>
      </c>
      <c r="AV418" t="str">
        <f ca="1">IFERROR(__xludf.DUMMYFUNCTION("VLOOKUP($D662,IMPORTRANGE(""1F5N2lheBqU_ssv2fEg7XSiyl0_Jtf24RQubw3IWp7fc"",""'LC-2 BOM'!C2:AF1000""),AB$1,FALSE)"),"#N/A")</f>
        <v>#N/A</v>
      </c>
      <c r="AW418" t="str">
        <f ca="1">IFERROR(__xludf.DUMMYFUNCTION("VLOOKUP($D662,IMPORTRANGE(""1F5N2lheBqU_ssv2fEg7XSiyl0_Jtf24RQubw3IWp7fc"",""'LC-2 BOM'!C2:AF1000""),AB$1,FALSE)"),"#N/A")</f>
        <v>#N/A</v>
      </c>
      <c r="AX418" t="str">
        <f ca="1">IFERROR(__xludf.DUMMYFUNCTION("VLOOKUP($D662,IMPORTRANGE(""1F5N2lheBqU_ssv2fEg7XSiyl0_Jtf24RQubw3IWp7fc"",""'LC-2 BOM'!C2:AF1000""),AB$1,FALSE)"),"#N/A")</f>
        <v>#N/A</v>
      </c>
      <c r="AY418" t="str">
        <f ca="1">IFERROR(__xludf.DUMMYFUNCTION("VLOOKUP($D662,IMPORTRANGE(""1F5N2lheBqU_ssv2fEg7XSiyl0_Jtf24RQubw3IWp7fc"",""'LC-2 BOM'!C2:AF1000""),AB$1,FALSE)"),"#N/A")</f>
        <v>#N/A</v>
      </c>
      <c r="AZ418" t="str">
        <f ca="1">IFERROR(__xludf.DUMMYFUNCTION("VLOOKUP($D662,IMPORTRANGE(""1F5N2lheBqU_ssv2fEg7XSiyl0_Jtf24RQubw3IWp7fc"",""'LC-2 BOM'!C2:AF1000""),AB$1,FALSE)"),"#N/A")</f>
        <v>#N/A</v>
      </c>
      <c r="BA418" t="str">
        <f ca="1">IFERROR(__xludf.DUMMYFUNCTION("VLOOKUP($D662,IMPORTRANGE(""1F5N2lheBqU_ssv2fEg7XSiyl0_Jtf24RQubw3IWp7fc"",""'LC-2 BOM'!C2:AF1000""),AB$1,FALSE)"),"#N/A")</f>
        <v>#N/A</v>
      </c>
    </row>
    <row r="419" spans="1:53" ht="13" x14ac:dyDescent="0.15">
      <c r="A419" t="str">
        <f t="shared" si="36"/>
        <v>HVBH-HSE-SSR-B-57</v>
      </c>
      <c r="B419">
        <v>57</v>
      </c>
      <c r="C419" t="s">
        <v>966</v>
      </c>
      <c r="D419" t="str">
        <f t="shared" si="40"/>
        <v>HVBH-HSE-SSR-B-57</v>
      </c>
      <c r="E419" t="s">
        <v>939</v>
      </c>
      <c r="F419" t="s">
        <v>964</v>
      </c>
      <c r="G419" t="s">
        <v>960</v>
      </c>
      <c r="H419" t="s">
        <v>66</v>
      </c>
      <c r="I419" t="str">
        <f t="shared" si="37"/>
        <v>N6</v>
      </c>
      <c r="J419" t="str">
        <f>VLOOKUP(I419,'[1]REF - Interface Cards'!$F$2:$G$11,2,FALSE)</f>
        <v>CB9</v>
      </c>
      <c r="K419">
        <f t="shared" si="38"/>
        <v>1</v>
      </c>
      <c r="L419" t="s">
        <v>961</v>
      </c>
      <c r="M419">
        <v>12</v>
      </c>
      <c r="N419" t="s">
        <v>967</v>
      </c>
      <c r="O419" t="s">
        <v>277</v>
      </c>
      <c r="P419" t="s">
        <v>277</v>
      </c>
      <c r="Q419" t="s">
        <v>890</v>
      </c>
      <c r="R419" t="s">
        <v>69</v>
      </c>
      <c r="S419" t="s">
        <v>60</v>
      </c>
      <c r="V419" t="b">
        <v>0</v>
      </c>
      <c r="W419" t="str">
        <f t="shared" si="39"/>
        <v>DIO2:DO01</v>
      </c>
      <c r="X419" t="str">
        <f ca="1">IFERROR(__xludf.DUMMYFUNCTION("VLOOKUP($D475,IMPORTRANGE(""1F5N2lheBqU_ssv2fEg7XSiyl0_Jtf24RQubw3IWp7fc"",""'LC-2 BOM'!C2:AF1000""),X$1,FALSE)"),"04C706")</f>
        <v>04C706</v>
      </c>
      <c r="Y419" t="str">
        <f ca="1">IFERROR(__xludf.DUMMYFUNCTION("VLOOKUP($D663,IMPORTRANGE(""1zGeY54V42y3h6ga3LEauokEcjIAfHuNXKCYKLfLWtMI"",""'LC-2 BOM'!C2:AF900""),Y$1,FALSE)"),"#N/A")</f>
        <v>#N/A</v>
      </c>
      <c r="Z419" t="str">
        <f ca="1">IFERROR(__xludf.DUMMYFUNCTION("VLOOKUP($D663,IMPORTRANGE(""1zGeY54V42y3h6ga3LEauokEcjIAfHuNXKCYKLfLWtMI"",""'LC-2 BOM'!C2:AF900""),Y$1,FALSE)"),"#N/A")</f>
        <v>#N/A</v>
      </c>
      <c r="AA419" t="str">
        <f ca="1">IFERROR(__xludf.DUMMYFUNCTION("VLOOKUP($D663,IMPORTRANGE(""1zGeY54V42y3h6ga3LEauokEcjIAfHuNXKCYKLfLWtMI"",""'LC-2 BOM'!C2:AF900""),Y$1,FALSE)"),"#N/A")</f>
        <v>#N/A</v>
      </c>
      <c r="AB419" t="str">
        <f ca="1">IFERROR(__xludf.DUMMYFUNCTION("VLOOKUP($D663,IMPORTRANGE(""1F5N2lheBqU_ssv2fEg7XSiyl0_Jtf24RQubw3IWp7fc"",""'LC-2 BOM'!C2:AF1000""),AB$1,FALSE)"),"#N/A")</f>
        <v>#N/A</v>
      </c>
      <c r="AC419" t="str">
        <f ca="1">IFERROR(__xludf.DUMMYFUNCTION("VLOOKUP($D663,IMPORTRANGE(""1F5N2lheBqU_ssv2fEg7XSiyl0_Jtf24RQubw3IWp7fc"",""'LC-2 BOM'!C2:AF1000""),AB$1,FALSE)"),"#N/A")</f>
        <v>#N/A</v>
      </c>
      <c r="AD419" t="str">
        <f ca="1">IFERROR(__xludf.DUMMYFUNCTION("VLOOKUP($D663,IMPORTRANGE(""1F5N2lheBqU_ssv2fEg7XSiyl0_Jtf24RQubw3IWp7fc"",""'LC-2 BOM'!C2:AF1000""),AB$1,FALSE)"),"#N/A")</f>
        <v>#N/A</v>
      </c>
      <c r="AE419" t="str">
        <f ca="1">IFERROR(__xludf.DUMMYFUNCTION("VLOOKUP($D663,IMPORTRANGE(""1F5N2lheBqU_ssv2fEg7XSiyl0_Jtf24RQubw3IWp7fc"",""'LC-2 BOM'!C2:AF1000""),AB$1,FALSE)"),"#N/A")</f>
        <v>#N/A</v>
      </c>
      <c r="AF419" t="str">
        <f ca="1">IFERROR(__xludf.DUMMYFUNCTION("VLOOKUP($D663,IMPORTRANGE(""1F5N2lheBqU_ssv2fEg7XSiyl0_Jtf24RQubw3IWp7fc"",""'LC-2 BOM'!C2:AF1000""),AB$1,FALSE)"),"#N/A")</f>
        <v>#N/A</v>
      </c>
      <c r="AG419" t="str">
        <f ca="1">IFERROR(__xludf.DUMMYFUNCTION("VLOOKUP($D663,IMPORTRANGE(""1F5N2lheBqU_ssv2fEg7XSiyl0_Jtf24RQubw3IWp7fc"",""'LC-2 BOM'!C2:AF1000""),AB$1,FALSE)"),"#N/A")</f>
        <v>#N/A</v>
      </c>
      <c r="AH419" t="str">
        <f ca="1">IFERROR(__xludf.DUMMYFUNCTION("VLOOKUP($D663,IMPORTRANGE(""1F5N2lheBqU_ssv2fEg7XSiyl0_Jtf24RQubw3IWp7fc"",""'LC-2 BOM'!C2:AF1000""),AB$1,FALSE)"),"#N/A")</f>
        <v>#N/A</v>
      </c>
      <c r="AI419" t="str">
        <f ca="1">IFERROR(__xludf.DUMMYFUNCTION("VLOOKUP($D663,IMPORTRANGE(""1F5N2lheBqU_ssv2fEg7XSiyl0_Jtf24RQubw3IWp7fc"",""'LC-2 BOM'!C2:AF1000""),AB$1,FALSE)"),"#N/A")</f>
        <v>#N/A</v>
      </c>
      <c r="AJ419" t="str">
        <f ca="1">IFERROR(__xludf.DUMMYFUNCTION("VLOOKUP($D663,IMPORTRANGE(""1F5N2lheBqU_ssv2fEg7XSiyl0_Jtf24RQubw3IWp7fc"",""'LC-2 BOM'!C2:AF1000""),AB$1,FALSE)"),"#N/A")</f>
        <v>#N/A</v>
      </c>
      <c r="AK419" t="str">
        <f ca="1">IFERROR(__xludf.DUMMYFUNCTION("VLOOKUP($D663,IMPORTRANGE(""1F5N2lheBqU_ssv2fEg7XSiyl0_Jtf24RQubw3IWp7fc"",""'LC-2 BOM'!C2:AF1000""),AB$1,FALSE)"),"#N/A")</f>
        <v>#N/A</v>
      </c>
      <c r="AL419" t="str">
        <f ca="1">IFERROR(__xludf.DUMMYFUNCTION("VLOOKUP($D663,IMPORTRANGE(""1F5N2lheBqU_ssv2fEg7XSiyl0_Jtf24RQubw3IWp7fc"",""'LC-2 BOM'!C2:AF1000""),AB$1,FALSE)"),"#N/A")</f>
        <v>#N/A</v>
      </c>
      <c r="AM419" t="str">
        <f ca="1">IFERROR(__xludf.DUMMYFUNCTION("VLOOKUP($D663,IMPORTRANGE(""1F5N2lheBqU_ssv2fEg7XSiyl0_Jtf24RQubw3IWp7fc"",""'LC-2 BOM'!C2:AF1000""),AB$1,FALSE)"),"#N/A")</f>
        <v>#N/A</v>
      </c>
      <c r="AN419" t="str">
        <f ca="1">IFERROR(__xludf.DUMMYFUNCTION("VLOOKUP($D663,IMPORTRANGE(""1F5N2lheBqU_ssv2fEg7XSiyl0_Jtf24RQubw3IWp7fc"",""'LC-2 BOM'!C2:AF1000""),AB$1,FALSE)"),"#N/A")</f>
        <v>#N/A</v>
      </c>
      <c r="AO419" t="str">
        <f ca="1">IFERROR(__xludf.DUMMYFUNCTION("VLOOKUP($D663,IMPORTRANGE(""1F5N2lheBqU_ssv2fEg7XSiyl0_Jtf24RQubw3IWp7fc"",""'LC-2 BOM'!C2:AF1000""),AB$1,FALSE)"),"#N/A")</f>
        <v>#N/A</v>
      </c>
      <c r="AP419" t="str">
        <f ca="1">IFERROR(__xludf.DUMMYFUNCTION("VLOOKUP($D663,IMPORTRANGE(""1F5N2lheBqU_ssv2fEg7XSiyl0_Jtf24RQubw3IWp7fc"",""'LC-2 BOM'!C2:AF1000""),AB$1,FALSE)"),"#N/A")</f>
        <v>#N/A</v>
      </c>
      <c r="AQ419" t="str">
        <f ca="1">IFERROR(__xludf.DUMMYFUNCTION("VLOOKUP($D663,IMPORTRANGE(""1F5N2lheBqU_ssv2fEg7XSiyl0_Jtf24RQubw3IWp7fc"",""'LC-2 BOM'!C2:AF1000""),AB$1,FALSE)"),"#N/A")</f>
        <v>#N/A</v>
      </c>
      <c r="AR419" t="str">
        <f ca="1">IFERROR(__xludf.DUMMYFUNCTION("VLOOKUP($D663,IMPORTRANGE(""1F5N2lheBqU_ssv2fEg7XSiyl0_Jtf24RQubw3IWp7fc"",""'LC-2 BOM'!C2:AF1000""),AB$1,FALSE)"),"#N/A")</f>
        <v>#N/A</v>
      </c>
      <c r="AS419" t="str">
        <f ca="1">IFERROR(__xludf.DUMMYFUNCTION("VLOOKUP($D663,IMPORTRANGE(""1F5N2lheBqU_ssv2fEg7XSiyl0_Jtf24RQubw3IWp7fc"",""'LC-2 BOM'!C2:AF1000""),AB$1,FALSE)"),"#N/A")</f>
        <v>#N/A</v>
      </c>
      <c r="AT419" t="str">
        <f ca="1">IFERROR(__xludf.DUMMYFUNCTION("VLOOKUP($D663,IMPORTRANGE(""1F5N2lheBqU_ssv2fEg7XSiyl0_Jtf24RQubw3IWp7fc"",""'LC-2 BOM'!C2:AF1000""),AB$1,FALSE)"),"#N/A")</f>
        <v>#N/A</v>
      </c>
      <c r="AU419" t="str">
        <f ca="1">IFERROR(__xludf.DUMMYFUNCTION("VLOOKUP($D663,IMPORTRANGE(""1F5N2lheBqU_ssv2fEg7XSiyl0_Jtf24RQubw3IWp7fc"",""'LC-2 BOM'!C2:AF1000""),AB$1,FALSE)"),"#N/A")</f>
        <v>#N/A</v>
      </c>
      <c r="AV419" t="str">
        <f ca="1">IFERROR(__xludf.DUMMYFUNCTION("VLOOKUP($D663,IMPORTRANGE(""1F5N2lheBqU_ssv2fEg7XSiyl0_Jtf24RQubw3IWp7fc"",""'LC-2 BOM'!C2:AF1000""),AB$1,FALSE)"),"#N/A")</f>
        <v>#N/A</v>
      </c>
      <c r="AW419" t="str">
        <f ca="1">IFERROR(__xludf.DUMMYFUNCTION("VLOOKUP($D663,IMPORTRANGE(""1F5N2lheBqU_ssv2fEg7XSiyl0_Jtf24RQubw3IWp7fc"",""'LC-2 BOM'!C2:AF1000""),AB$1,FALSE)"),"#N/A")</f>
        <v>#N/A</v>
      </c>
      <c r="AX419" t="str">
        <f ca="1">IFERROR(__xludf.DUMMYFUNCTION("VLOOKUP($D663,IMPORTRANGE(""1F5N2lheBqU_ssv2fEg7XSiyl0_Jtf24RQubw3IWp7fc"",""'LC-2 BOM'!C2:AF1000""),AB$1,FALSE)"),"#N/A")</f>
        <v>#N/A</v>
      </c>
      <c r="AY419" t="str">
        <f ca="1">IFERROR(__xludf.DUMMYFUNCTION("VLOOKUP($D663,IMPORTRANGE(""1F5N2lheBqU_ssv2fEg7XSiyl0_Jtf24RQubw3IWp7fc"",""'LC-2 BOM'!C2:AF1000""),AB$1,FALSE)"),"#N/A")</f>
        <v>#N/A</v>
      </c>
      <c r="AZ419" t="str">
        <f ca="1">IFERROR(__xludf.DUMMYFUNCTION("VLOOKUP($D663,IMPORTRANGE(""1F5N2lheBqU_ssv2fEg7XSiyl0_Jtf24RQubw3IWp7fc"",""'LC-2 BOM'!C2:AF1000""),AB$1,FALSE)"),"#N/A")</f>
        <v>#N/A</v>
      </c>
      <c r="BA419" t="str">
        <f ca="1">IFERROR(__xludf.DUMMYFUNCTION("VLOOKUP($D663,IMPORTRANGE(""1F5N2lheBqU_ssv2fEg7XSiyl0_Jtf24RQubw3IWp7fc"",""'LC-2 BOM'!C2:AF1000""),AB$1,FALSE)"),"#N/A")</f>
        <v>#N/A</v>
      </c>
    </row>
    <row r="420" spans="1:53" ht="13" x14ac:dyDescent="0.15">
      <c r="A420" t="str">
        <f t="shared" si="36"/>
        <v>HVBH-HSE-SSR-B-58</v>
      </c>
      <c r="B420">
        <v>58</v>
      </c>
      <c r="C420" t="s">
        <v>968</v>
      </c>
      <c r="D420" t="str">
        <f t="shared" si="40"/>
        <v>HVBH-HSE-SSR-B-58</v>
      </c>
      <c r="E420" t="s">
        <v>939</v>
      </c>
      <c r="F420" t="s">
        <v>964</v>
      </c>
      <c r="G420" t="s">
        <v>960</v>
      </c>
      <c r="H420" t="s">
        <v>66</v>
      </c>
      <c r="I420" t="str">
        <f t="shared" si="37"/>
        <v>N6</v>
      </c>
      <c r="J420" t="str">
        <f>VLOOKUP(I420,'[1]REF - Interface Cards'!$F$2:$G$11,2,FALSE)</f>
        <v>CB9</v>
      </c>
      <c r="K420">
        <f t="shared" si="38"/>
        <v>1</v>
      </c>
      <c r="L420" t="s">
        <v>961</v>
      </c>
      <c r="M420">
        <v>13</v>
      </c>
      <c r="N420" t="s">
        <v>969</v>
      </c>
      <c r="O420" t="s">
        <v>277</v>
      </c>
      <c r="P420" t="s">
        <v>277</v>
      </c>
      <c r="Q420" t="s">
        <v>890</v>
      </c>
      <c r="R420" t="s">
        <v>69</v>
      </c>
      <c r="S420" t="s">
        <v>60</v>
      </c>
      <c r="V420" t="b">
        <v>0</v>
      </c>
      <c r="W420" t="str">
        <f t="shared" si="39"/>
        <v>DIO2:DO02</v>
      </c>
      <c r="X420" t="str">
        <f ca="1">IFERROR(__xludf.DUMMYFUNCTION("VLOOKUP($D475,IMPORTRANGE(""1F5N2lheBqU_ssv2fEg7XSiyl0_Jtf24RQubw3IWp7fc"",""'LC-2 BOM'!C2:AF1000""),X$1,FALSE)"),"04C706")</f>
        <v>04C706</v>
      </c>
      <c r="Y420" t="str">
        <f ca="1">IFERROR(__xludf.DUMMYFUNCTION("VLOOKUP($D664,IMPORTRANGE(""1F5N2lheBqU_ssv2fEg7XSiyl0_Jtf24RQubw3IWp7fc"",""'LC-2 BOM'!C2:AF900""),Y$1,FALSE)"),"#N/A")</f>
        <v>#N/A</v>
      </c>
      <c r="Z420" t="str">
        <f ca="1">IFERROR(__xludf.DUMMYFUNCTION("VLOOKUP($D664,IMPORTRANGE(""1F5N2lheBqU_ssv2fEg7XSiyl0_Jtf24RQubw3IWp7fc"",""'LC-2 BOM'!C2:AF900""),Y$1,FALSE)"),"#N/A")</f>
        <v>#N/A</v>
      </c>
      <c r="AA420" t="str">
        <f ca="1">IFERROR(__xludf.DUMMYFUNCTION("VLOOKUP($D664,IMPORTRANGE(""1F5N2lheBqU_ssv2fEg7XSiyl0_Jtf24RQubw3IWp7fc"",""'LC-2 BOM'!C2:AF900""),Y$1,FALSE)"),"#N/A")</f>
        <v>#N/A</v>
      </c>
      <c r="AB420" t="str">
        <f ca="1">IFERROR(__xludf.DUMMYFUNCTION("VLOOKUP($D664,IMPORTRANGE(""1F5N2lheBqU_ssv2fEg7XSiyl0_Jtf24RQubw3IWp7fc"",""'LC-2 BOM'!C2:AF1000""),AB$1,FALSE)"),"#N/A")</f>
        <v>#N/A</v>
      </c>
      <c r="AC420" t="str">
        <f ca="1">IFERROR(__xludf.DUMMYFUNCTION("VLOOKUP($D664,IMPORTRANGE(""1F5N2lheBqU_ssv2fEg7XSiyl0_Jtf24RQubw3IWp7fc"",""'LC-2 BOM'!C2:AF1000""),AB$1,FALSE)"),"#N/A")</f>
        <v>#N/A</v>
      </c>
      <c r="AD420" t="str">
        <f ca="1">IFERROR(__xludf.DUMMYFUNCTION("VLOOKUP($D664,IMPORTRANGE(""1F5N2lheBqU_ssv2fEg7XSiyl0_Jtf24RQubw3IWp7fc"",""'LC-2 BOM'!C2:AF1000""),AB$1,FALSE)"),"#N/A")</f>
        <v>#N/A</v>
      </c>
      <c r="AE420" t="str">
        <f ca="1">IFERROR(__xludf.DUMMYFUNCTION("VLOOKUP($D664,IMPORTRANGE(""1F5N2lheBqU_ssv2fEg7XSiyl0_Jtf24RQubw3IWp7fc"",""'LC-2 BOM'!C2:AF1000""),AB$1,FALSE)"),"#N/A")</f>
        <v>#N/A</v>
      </c>
      <c r="AF420" t="str">
        <f ca="1">IFERROR(__xludf.DUMMYFUNCTION("VLOOKUP($D664,IMPORTRANGE(""1F5N2lheBqU_ssv2fEg7XSiyl0_Jtf24RQubw3IWp7fc"",""'LC-2 BOM'!C2:AF1000""),AB$1,FALSE)"),"#N/A")</f>
        <v>#N/A</v>
      </c>
      <c r="AG420" t="str">
        <f ca="1">IFERROR(__xludf.DUMMYFUNCTION("VLOOKUP($D664,IMPORTRANGE(""1F5N2lheBqU_ssv2fEg7XSiyl0_Jtf24RQubw3IWp7fc"",""'LC-2 BOM'!C2:AF1000""),AB$1,FALSE)"),"#N/A")</f>
        <v>#N/A</v>
      </c>
      <c r="AH420" t="str">
        <f ca="1">IFERROR(__xludf.DUMMYFUNCTION("VLOOKUP($D664,IMPORTRANGE(""1F5N2lheBqU_ssv2fEg7XSiyl0_Jtf24RQubw3IWp7fc"",""'LC-2 BOM'!C2:AF1000""),AB$1,FALSE)"),"#N/A")</f>
        <v>#N/A</v>
      </c>
      <c r="AI420" t="str">
        <f ca="1">IFERROR(__xludf.DUMMYFUNCTION("VLOOKUP($D664,IMPORTRANGE(""1F5N2lheBqU_ssv2fEg7XSiyl0_Jtf24RQubw3IWp7fc"",""'LC-2 BOM'!C2:AF1000""),AB$1,FALSE)"),"#N/A")</f>
        <v>#N/A</v>
      </c>
      <c r="AJ420" t="str">
        <f ca="1">IFERROR(__xludf.DUMMYFUNCTION("VLOOKUP($D664,IMPORTRANGE(""1F5N2lheBqU_ssv2fEg7XSiyl0_Jtf24RQubw3IWp7fc"",""'LC-2 BOM'!C2:AF1000""),AB$1,FALSE)"),"#N/A")</f>
        <v>#N/A</v>
      </c>
      <c r="AK420" t="str">
        <f ca="1">IFERROR(__xludf.DUMMYFUNCTION("VLOOKUP($D664,IMPORTRANGE(""1F5N2lheBqU_ssv2fEg7XSiyl0_Jtf24RQubw3IWp7fc"",""'LC-2 BOM'!C2:AF1000""),AB$1,FALSE)"),"#N/A")</f>
        <v>#N/A</v>
      </c>
      <c r="AL420" t="str">
        <f ca="1">IFERROR(__xludf.DUMMYFUNCTION("VLOOKUP($D664,IMPORTRANGE(""1F5N2lheBqU_ssv2fEg7XSiyl0_Jtf24RQubw3IWp7fc"",""'LC-2 BOM'!C2:AF1000""),AB$1,FALSE)"),"#N/A")</f>
        <v>#N/A</v>
      </c>
      <c r="AM420" t="str">
        <f ca="1">IFERROR(__xludf.DUMMYFUNCTION("VLOOKUP($D664,IMPORTRANGE(""1F5N2lheBqU_ssv2fEg7XSiyl0_Jtf24RQubw3IWp7fc"",""'LC-2 BOM'!C2:AF1000""),AB$1,FALSE)"),"#N/A")</f>
        <v>#N/A</v>
      </c>
      <c r="AN420" t="str">
        <f ca="1">IFERROR(__xludf.DUMMYFUNCTION("VLOOKUP($D664,IMPORTRANGE(""1F5N2lheBqU_ssv2fEg7XSiyl0_Jtf24RQubw3IWp7fc"",""'LC-2 BOM'!C2:AF1000""),AB$1,FALSE)"),"#N/A")</f>
        <v>#N/A</v>
      </c>
      <c r="AO420" t="str">
        <f ca="1">IFERROR(__xludf.DUMMYFUNCTION("VLOOKUP($D664,IMPORTRANGE(""1F5N2lheBqU_ssv2fEg7XSiyl0_Jtf24RQubw3IWp7fc"",""'LC-2 BOM'!C2:AF1000""),AB$1,FALSE)"),"#N/A")</f>
        <v>#N/A</v>
      </c>
      <c r="AP420" t="str">
        <f ca="1">IFERROR(__xludf.DUMMYFUNCTION("VLOOKUP($D664,IMPORTRANGE(""1F5N2lheBqU_ssv2fEg7XSiyl0_Jtf24RQubw3IWp7fc"",""'LC-2 BOM'!C2:AF1000""),AB$1,FALSE)"),"#N/A")</f>
        <v>#N/A</v>
      </c>
      <c r="AQ420" t="str">
        <f ca="1">IFERROR(__xludf.DUMMYFUNCTION("VLOOKUP($D664,IMPORTRANGE(""1F5N2lheBqU_ssv2fEg7XSiyl0_Jtf24RQubw3IWp7fc"",""'LC-2 BOM'!C2:AF1000""),AB$1,FALSE)"),"#N/A")</f>
        <v>#N/A</v>
      </c>
      <c r="AR420" t="str">
        <f ca="1">IFERROR(__xludf.DUMMYFUNCTION("VLOOKUP($D664,IMPORTRANGE(""1F5N2lheBqU_ssv2fEg7XSiyl0_Jtf24RQubw3IWp7fc"",""'LC-2 BOM'!C2:AF1000""),AB$1,FALSE)"),"#N/A")</f>
        <v>#N/A</v>
      </c>
      <c r="AS420" t="str">
        <f ca="1">IFERROR(__xludf.DUMMYFUNCTION("VLOOKUP($D664,IMPORTRANGE(""1F5N2lheBqU_ssv2fEg7XSiyl0_Jtf24RQubw3IWp7fc"",""'LC-2 BOM'!C2:AF1000""),AB$1,FALSE)"),"#N/A")</f>
        <v>#N/A</v>
      </c>
      <c r="AT420" t="str">
        <f ca="1">IFERROR(__xludf.DUMMYFUNCTION("VLOOKUP($D664,IMPORTRANGE(""1F5N2lheBqU_ssv2fEg7XSiyl0_Jtf24RQubw3IWp7fc"",""'LC-2 BOM'!C2:AF1000""),AB$1,FALSE)"),"#N/A")</f>
        <v>#N/A</v>
      </c>
      <c r="AU420" t="str">
        <f ca="1">IFERROR(__xludf.DUMMYFUNCTION("VLOOKUP($D664,IMPORTRANGE(""1F5N2lheBqU_ssv2fEg7XSiyl0_Jtf24RQubw3IWp7fc"",""'LC-2 BOM'!C2:AF1000""),AB$1,FALSE)"),"#N/A")</f>
        <v>#N/A</v>
      </c>
      <c r="AV420" t="str">
        <f ca="1">IFERROR(__xludf.DUMMYFUNCTION("VLOOKUP($D664,IMPORTRANGE(""1F5N2lheBqU_ssv2fEg7XSiyl0_Jtf24RQubw3IWp7fc"",""'LC-2 BOM'!C2:AF1000""),AB$1,FALSE)"),"#N/A")</f>
        <v>#N/A</v>
      </c>
      <c r="AW420" t="str">
        <f ca="1">IFERROR(__xludf.DUMMYFUNCTION("VLOOKUP($D664,IMPORTRANGE(""1F5N2lheBqU_ssv2fEg7XSiyl0_Jtf24RQubw3IWp7fc"",""'LC-2 BOM'!C2:AF1000""),AB$1,FALSE)"),"#N/A")</f>
        <v>#N/A</v>
      </c>
      <c r="AX420" t="str">
        <f ca="1">IFERROR(__xludf.DUMMYFUNCTION("VLOOKUP($D664,IMPORTRANGE(""1F5N2lheBqU_ssv2fEg7XSiyl0_Jtf24RQubw3IWp7fc"",""'LC-2 BOM'!C2:AF1000""),AB$1,FALSE)"),"#N/A")</f>
        <v>#N/A</v>
      </c>
      <c r="AY420" t="str">
        <f ca="1">IFERROR(__xludf.DUMMYFUNCTION("VLOOKUP($D664,IMPORTRANGE(""1F5N2lheBqU_ssv2fEg7XSiyl0_Jtf24RQubw3IWp7fc"",""'LC-2 BOM'!C2:AF1000""),AB$1,FALSE)"),"#N/A")</f>
        <v>#N/A</v>
      </c>
      <c r="AZ420" t="str">
        <f ca="1">IFERROR(__xludf.DUMMYFUNCTION("VLOOKUP($D664,IMPORTRANGE(""1F5N2lheBqU_ssv2fEg7XSiyl0_Jtf24RQubw3IWp7fc"",""'LC-2 BOM'!C2:AF1000""),AB$1,FALSE)"),"#N/A")</f>
        <v>#N/A</v>
      </c>
      <c r="BA420" t="str">
        <f ca="1">IFERROR(__xludf.DUMMYFUNCTION("VLOOKUP($D664,IMPORTRANGE(""1F5N2lheBqU_ssv2fEg7XSiyl0_Jtf24RQubw3IWp7fc"",""'LC-2 BOM'!C2:AF1000""),AB$1,FALSE)"),"#N/A")</f>
        <v>#N/A</v>
      </c>
    </row>
    <row r="421" spans="1:53" ht="13" x14ac:dyDescent="0.15">
      <c r="A421" t="str">
        <f t="shared" si="36"/>
        <v>HVBH-HSE-SSR-B-59</v>
      </c>
      <c r="B421">
        <v>59</v>
      </c>
      <c r="C421" t="s">
        <v>970</v>
      </c>
      <c r="D421" t="str">
        <f t="shared" si="40"/>
        <v>HVBH-HSE-SSR-B-59</v>
      </c>
      <c r="E421" t="s">
        <v>939</v>
      </c>
      <c r="F421" t="s">
        <v>964</v>
      </c>
      <c r="G421" t="s">
        <v>960</v>
      </c>
      <c r="H421" t="s">
        <v>66</v>
      </c>
      <c r="I421" t="str">
        <f t="shared" si="37"/>
        <v>N6</v>
      </c>
      <c r="J421" t="str">
        <f>VLOOKUP(I421,'[1]REF - Interface Cards'!$F$2:$G$11,2,FALSE)</f>
        <v>CB9</v>
      </c>
      <c r="K421">
        <f t="shared" si="38"/>
        <v>1</v>
      </c>
      <c r="L421" t="s">
        <v>961</v>
      </c>
      <c r="M421">
        <v>14</v>
      </c>
      <c r="N421" t="s">
        <v>971</v>
      </c>
      <c r="O421" t="s">
        <v>277</v>
      </c>
      <c r="P421" t="s">
        <v>277</v>
      </c>
      <c r="Q421" t="s">
        <v>890</v>
      </c>
      <c r="R421" t="s">
        <v>69</v>
      </c>
      <c r="S421" t="s">
        <v>60</v>
      </c>
      <c r="V421" t="b">
        <v>0</v>
      </c>
      <c r="W421" t="str">
        <f t="shared" si="39"/>
        <v>DIO2:DO03</v>
      </c>
      <c r="X421" t="str">
        <f ca="1">IFERROR(__xludf.DUMMYFUNCTION("VLOOKUP($D475,IMPORTRANGE(""1F5N2lheBqU_ssv2fEg7XSiyl0_Jtf24RQubw3IWp7fc"",""'LC-2 BOM'!C2:AF1000""),X$1,FALSE)"),"04C706")</f>
        <v>04C706</v>
      </c>
      <c r="Y421" t="str">
        <f ca="1">IFERROR(__xludf.DUMMYFUNCTION("VLOOKUP($D665,IMPORTRANGE(""1zGeY54V42y3h6ga3LEauokEcjIAfHuNXKCYKLfLWtMI"",""'LC-2 BOM'!C2:AF900""),Y$1,FALSE)"),"#N/A")</f>
        <v>#N/A</v>
      </c>
      <c r="Z421" t="str">
        <f ca="1">IFERROR(__xludf.DUMMYFUNCTION("VLOOKUP($D665,IMPORTRANGE(""1zGeY54V42y3h6ga3LEauokEcjIAfHuNXKCYKLfLWtMI"",""'LC-2 BOM'!C2:AF900""),Y$1,FALSE)"),"#N/A")</f>
        <v>#N/A</v>
      </c>
      <c r="AA421" t="str">
        <f ca="1">IFERROR(__xludf.DUMMYFUNCTION("VLOOKUP($D665,IMPORTRANGE(""1zGeY54V42y3h6ga3LEauokEcjIAfHuNXKCYKLfLWtMI"",""'LC-2 BOM'!C2:AF900""),Y$1,FALSE)"),"#N/A")</f>
        <v>#N/A</v>
      </c>
      <c r="AB421" t="str">
        <f ca="1">IFERROR(__xludf.DUMMYFUNCTION("VLOOKUP($D665,IMPORTRANGE(""1F5N2lheBqU_ssv2fEg7XSiyl0_Jtf24RQubw3IWp7fc"",""'LC-2 BOM'!C2:AF1000""),AB$1,FALSE)"),"#N/A")</f>
        <v>#N/A</v>
      </c>
      <c r="AC421" t="str">
        <f ca="1">IFERROR(__xludf.DUMMYFUNCTION("VLOOKUP($D665,IMPORTRANGE(""1F5N2lheBqU_ssv2fEg7XSiyl0_Jtf24RQubw3IWp7fc"",""'LC-2 BOM'!C2:AF1000""),AB$1,FALSE)"),"#N/A")</f>
        <v>#N/A</v>
      </c>
      <c r="AD421" t="str">
        <f ca="1">IFERROR(__xludf.DUMMYFUNCTION("VLOOKUP($D665,IMPORTRANGE(""1F5N2lheBqU_ssv2fEg7XSiyl0_Jtf24RQubw3IWp7fc"",""'LC-2 BOM'!C2:AF1000""),AB$1,FALSE)"),"#N/A")</f>
        <v>#N/A</v>
      </c>
      <c r="AE421" t="str">
        <f ca="1">IFERROR(__xludf.DUMMYFUNCTION("VLOOKUP($D665,IMPORTRANGE(""1F5N2lheBqU_ssv2fEg7XSiyl0_Jtf24RQubw3IWp7fc"",""'LC-2 BOM'!C2:AF1000""),AB$1,FALSE)"),"#N/A")</f>
        <v>#N/A</v>
      </c>
      <c r="AF421" t="str">
        <f ca="1">IFERROR(__xludf.DUMMYFUNCTION("VLOOKUP($D665,IMPORTRANGE(""1F5N2lheBqU_ssv2fEg7XSiyl0_Jtf24RQubw3IWp7fc"",""'LC-2 BOM'!C2:AF1000""),AB$1,FALSE)"),"#N/A")</f>
        <v>#N/A</v>
      </c>
      <c r="AG421" t="str">
        <f ca="1">IFERROR(__xludf.DUMMYFUNCTION("VLOOKUP($D665,IMPORTRANGE(""1F5N2lheBqU_ssv2fEg7XSiyl0_Jtf24RQubw3IWp7fc"",""'LC-2 BOM'!C2:AF1000""),AB$1,FALSE)"),"#N/A")</f>
        <v>#N/A</v>
      </c>
      <c r="AH421" t="str">
        <f ca="1">IFERROR(__xludf.DUMMYFUNCTION("VLOOKUP($D665,IMPORTRANGE(""1F5N2lheBqU_ssv2fEg7XSiyl0_Jtf24RQubw3IWp7fc"",""'LC-2 BOM'!C2:AF1000""),AB$1,FALSE)"),"#N/A")</f>
        <v>#N/A</v>
      </c>
      <c r="AI421" t="str">
        <f ca="1">IFERROR(__xludf.DUMMYFUNCTION("VLOOKUP($D665,IMPORTRANGE(""1F5N2lheBqU_ssv2fEg7XSiyl0_Jtf24RQubw3IWp7fc"",""'LC-2 BOM'!C2:AF1000""),AB$1,FALSE)"),"#N/A")</f>
        <v>#N/A</v>
      </c>
      <c r="AJ421" t="str">
        <f ca="1">IFERROR(__xludf.DUMMYFUNCTION("VLOOKUP($D665,IMPORTRANGE(""1F5N2lheBqU_ssv2fEg7XSiyl0_Jtf24RQubw3IWp7fc"",""'LC-2 BOM'!C2:AF1000""),AB$1,FALSE)"),"#N/A")</f>
        <v>#N/A</v>
      </c>
      <c r="AK421" t="str">
        <f ca="1">IFERROR(__xludf.DUMMYFUNCTION("VLOOKUP($D665,IMPORTRANGE(""1F5N2lheBqU_ssv2fEg7XSiyl0_Jtf24RQubw3IWp7fc"",""'LC-2 BOM'!C2:AF1000""),AB$1,FALSE)"),"#N/A")</f>
        <v>#N/A</v>
      </c>
      <c r="AL421" t="str">
        <f ca="1">IFERROR(__xludf.DUMMYFUNCTION("VLOOKUP($D665,IMPORTRANGE(""1F5N2lheBqU_ssv2fEg7XSiyl0_Jtf24RQubw3IWp7fc"",""'LC-2 BOM'!C2:AF1000""),AB$1,FALSE)"),"#N/A")</f>
        <v>#N/A</v>
      </c>
      <c r="AM421" t="str">
        <f ca="1">IFERROR(__xludf.DUMMYFUNCTION("VLOOKUP($D665,IMPORTRANGE(""1F5N2lheBqU_ssv2fEg7XSiyl0_Jtf24RQubw3IWp7fc"",""'LC-2 BOM'!C2:AF1000""),AB$1,FALSE)"),"#N/A")</f>
        <v>#N/A</v>
      </c>
      <c r="AN421" t="str">
        <f ca="1">IFERROR(__xludf.DUMMYFUNCTION("VLOOKUP($D665,IMPORTRANGE(""1F5N2lheBqU_ssv2fEg7XSiyl0_Jtf24RQubw3IWp7fc"",""'LC-2 BOM'!C2:AF1000""),AB$1,FALSE)"),"#N/A")</f>
        <v>#N/A</v>
      </c>
      <c r="AO421" t="str">
        <f ca="1">IFERROR(__xludf.DUMMYFUNCTION("VLOOKUP($D665,IMPORTRANGE(""1F5N2lheBqU_ssv2fEg7XSiyl0_Jtf24RQubw3IWp7fc"",""'LC-2 BOM'!C2:AF1000""),AB$1,FALSE)"),"#N/A")</f>
        <v>#N/A</v>
      </c>
      <c r="AP421" t="str">
        <f ca="1">IFERROR(__xludf.DUMMYFUNCTION("VLOOKUP($D665,IMPORTRANGE(""1F5N2lheBqU_ssv2fEg7XSiyl0_Jtf24RQubw3IWp7fc"",""'LC-2 BOM'!C2:AF1000""),AB$1,FALSE)"),"#N/A")</f>
        <v>#N/A</v>
      </c>
      <c r="AQ421" t="str">
        <f ca="1">IFERROR(__xludf.DUMMYFUNCTION("VLOOKUP($D665,IMPORTRANGE(""1F5N2lheBqU_ssv2fEg7XSiyl0_Jtf24RQubw3IWp7fc"",""'LC-2 BOM'!C2:AF1000""),AB$1,FALSE)"),"#N/A")</f>
        <v>#N/A</v>
      </c>
      <c r="AR421" t="str">
        <f ca="1">IFERROR(__xludf.DUMMYFUNCTION("VLOOKUP($D665,IMPORTRANGE(""1F5N2lheBqU_ssv2fEg7XSiyl0_Jtf24RQubw3IWp7fc"",""'LC-2 BOM'!C2:AF1000""),AB$1,FALSE)"),"#N/A")</f>
        <v>#N/A</v>
      </c>
      <c r="AS421" t="str">
        <f ca="1">IFERROR(__xludf.DUMMYFUNCTION("VLOOKUP($D665,IMPORTRANGE(""1F5N2lheBqU_ssv2fEg7XSiyl0_Jtf24RQubw3IWp7fc"",""'LC-2 BOM'!C2:AF1000""),AB$1,FALSE)"),"#N/A")</f>
        <v>#N/A</v>
      </c>
      <c r="AT421" t="str">
        <f ca="1">IFERROR(__xludf.DUMMYFUNCTION("VLOOKUP($D665,IMPORTRANGE(""1F5N2lheBqU_ssv2fEg7XSiyl0_Jtf24RQubw3IWp7fc"",""'LC-2 BOM'!C2:AF1000""),AB$1,FALSE)"),"#N/A")</f>
        <v>#N/A</v>
      </c>
      <c r="AU421" t="str">
        <f ca="1">IFERROR(__xludf.DUMMYFUNCTION("VLOOKUP($D665,IMPORTRANGE(""1F5N2lheBqU_ssv2fEg7XSiyl0_Jtf24RQubw3IWp7fc"",""'LC-2 BOM'!C2:AF1000""),AB$1,FALSE)"),"#N/A")</f>
        <v>#N/A</v>
      </c>
      <c r="AV421" t="str">
        <f ca="1">IFERROR(__xludf.DUMMYFUNCTION("VLOOKUP($D665,IMPORTRANGE(""1F5N2lheBqU_ssv2fEg7XSiyl0_Jtf24RQubw3IWp7fc"",""'LC-2 BOM'!C2:AF1000""),AB$1,FALSE)"),"#N/A")</f>
        <v>#N/A</v>
      </c>
      <c r="AW421" t="str">
        <f ca="1">IFERROR(__xludf.DUMMYFUNCTION("VLOOKUP($D665,IMPORTRANGE(""1F5N2lheBqU_ssv2fEg7XSiyl0_Jtf24RQubw3IWp7fc"",""'LC-2 BOM'!C2:AF1000""),AB$1,FALSE)"),"#N/A")</f>
        <v>#N/A</v>
      </c>
      <c r="AX421" t="str">
        <f ca="1">IFERROR(__xludf.DUMMYFUNCTION("VLOOKUP($D665,IMPORTRANGE(""1F5N2lheBqU_ssv2fEg7XSiyl0_Jtf24RQubw3IWp7fc"",""'LC-2 BOM'!C2:AF1000""),AB$1,FALSE)"),"#N/A")</f>
        <v>#N/A</v>
      </c>
      <c r="AY421" t="str">
        <f ca="1">IFERROR(__xludf.DUMMYFUNCTION("VLOOKUP($D665,IMPORTRANGE(""1F5N2lheBqU_ssv2fEg7XSiyl0_Jtf24RQubw3IWp7fc"",""'LC-2 BOM'!C2:AF1000""),AB$1,FALSE)"),"#N/A")</f>
        <v>#N/A</v>
      </c>
      <c r="AZ421" t="str">
        <f ca="1">IFERROR(__xludf.DUMMYFUNCTION("VLOOKUP($D665,IMPORTRANGE(""1F5N2lheBqU_ssv2fEg7XSiyl0_Jtf24RQubw3IWp7fc"",""'LC-2 BOM'!C2:AF1000""),AB$1,FALSE)"),"#N/A")</f>
        <v>#N/A</v>
      </c>
      <c r="BA421" t="str">
        <f ca="1">IFERROR(__xludf.DUMMYFUNCTION("VLOOKUP($D665,IMPORTRANGE(""1F5N2lheBqU_ssv2fEg7XSiyl0_Jtf24RQubw3IWp7fc"",""'LC-2 BOM'!C2:AF1000""),AB$1,FALSE)"),"#N/A")</f>
        <v>#N/A</v>
      </c>
    </row>
    <row r="422" spans="1:53" ht="13" x14ac:dyDescent="0.15">
      <c r="A422" t="str">
        <f t="shared" si="36"/>
        <v>HVBH-HSE-SSR-B-60</v>
      </c>
      <c r="B422">
        <v>60</v>
      </c>
      <c r="C422" t="s">
        <v>972</v>
      </c>
      <c r="D422" t="str">
        <f t="shared" si="40"/>
        <v>HVBH-HSE-SSR-B-60</v>
      </c>
      <c r="E422" t="s">
        <v>939</v>
      </c>
      <c r="F422" t="s">
        <v>964</v>
      </c>
      <c r="G422" t="s">
        <v>960</v>
      </c>
      <c r="H422" t="s">
        <v>66</v>
      </c>
      <c r="I422" t="str">
        <f t="shared" si="37"/>
        <v>N6</v>
      </c>
      <c r="J422" t="str">
        <f>VLOOKUP(I422,'[1]REF - Interface Cards'!$F$2:$G$11,2,FALSE)</f>
        <v>CB9</v>
      </c>
      <c r="K422">
        <f t="shared" si="38"/>
        <v>1</v>
      </c>
      <c r="L422" t="s">
        <v>961</v>
      </c>
      <c r="M422">
        <v>15</v>
      </c>
      <c r="N422" t="s">
        <v>973</v>
      </c>
      <c r="O422" t="s">
        <v>277</v>
      </c>
      <c r="P422" t="s">
        <v>277</v>
      </c>
      <c r="Q422" t="s">
        <v>890</v>
      </c>
      <c r="R422" t="s">
        <v>69</v>
      </c>
      <c r="S422" t="s">
        <v>60</v>
      </c>
      <c r="V422" t="b">
        <v>0</v>
      </c>
      <c r="W422" t="str">
        <f t="shared" si="39"/>
        <v>DIO2:DO04</v>
      </c>
      <c r="X422" t="str">
        <f ca="1">IFERROR(__xludf.DUMMYFUNCTION("VLOOKUP($D475,IMPORTRANGE(""1F5N2lheBqU_ssv2fEg7XSiyl0_Jtf24RQubw3IWp7fc"",""'LC-2 BOM'!C2:AF1000""),X$1,FALSE)"),"04C706")</f>
        <v>04C706</v>
      </c>
      <c r="Y422" t="str">
        <f ca="1">IFERROR(__xludf.DUMMYFUNCTION("VLOOKUP($D666,IMPORTRANGE(""1zGeY54V42y3h6ga3LEauokEcjIAfHuNXKCYKLfLWtMI"",""'LC-2 BOM'!C2:AF900""),Y$1,FALSE)"),"#N/A")</f>
        <v>#N/A</v>
      </c>
      <c r="Z422" t="str">
        <f ca="1">IFERROR(__xludf.DUMMYFUNCTION("VLOOKUP($D666,IMPORTRANGE(""1zGeY54V42y3h6ga3LEauokEcjIAfHuNXKCYKLfLWtMI"",""'LC-2 BOM'!C2:AF900""),Y$1,FALSE)"),"#N/A")</f>
        <v>#N/A</v>
      </c>
      <c r="AA422" t="str">
        <f ca="1">IFERROR(__xludf.DUMMYFUNCTION("VLOOKUP($D666,IMPORTRANGE(""1zGeY54V42y3h6ga3LEauokEcjIAfHuNXKCYKLfLWtMI"",""'LC-2 BOM'!C2:AF900""),Y$1,FALSE)"),"#N/A")</f>
        <v>#N/A</v>
      </c>
      <c r="AB422" t="str">
        <f ca="1">IFERROR(__xludf.DUMMYFUNCTION("VLOOKUP($D666,IMPORTRANGE(""1F5N2lheBqU_ssv2fEg7XSiyl0_Jtf24RQubw3IWp7fc"",""'LC-2 BOM'!C2:AF1000""),AB$1,FALSE)"),"#N/A")</f>
        <v>#N/A</v>
      </c>
      <c r="AC422" t="str">
        <f ca="1">IFERROR(__xludf.DUMMYFUNCTION("VLOOKUP($D666,IMPORTRANGE(""1F5N2lheBqU_ssv2fEg7XSiyl0_Jtf24RQubw3IWp7fc"",""'LC-2 BOM'!C2:AF1000""),AB$1,FALSE)"),"#N/A")</f>
        <v>#N/A</v>
      </c>
      <c r="AD422" t="str">
        <f ca="1">IFERROR(__xludf.DUMMYFUNCTION("VLOOKUP($D666,IMPORTRANGE(""1F5N2lheBqU_ssv2fEg7XSiyl0_Jtf24RQubw3IWp7fc"",""'LC-2 BOM'!C2:AF1000""),AB$1,FALSE)"),"#N/A")</f>
        <v>#N/A</v>
      </c>
      <c r="AE422" t="str">
        <f ca="1">IFERROR(__xludf.DUMMYFUNCTION("VLOOKUP($D666,IMPORTRANGE(""1F5N2lheBqU_ssv2fEg7XSiyl0_Jtf24RQubw3IWp7fc"",""'LC-2 BOM'!C2:AF1000""),AB$1,FALSE)"),"#N/A")</f>
        <v>#N/A</v>
      </c>
      <c r="AF422" t="str">
        <f ca="1">IFERROR(__xludf.DUMMYFUNCTION("VLOOKUP($D666,IMPORTRANGE(""1F5N2lheBqU_ssv2fEg7XSiyl0_Jtf24RQubw3IWp7fc"",""'LC-2 BOM'!C2:AF1000""),AB$1,FALSE)"),"#N/A")</f>
        <v>#N/A</v>
      </c>
      <c r="AG422" t="str">
        <f ca="1">IFERROR(__xludf.DUMMYFUNCTION("VLOOKUP($D666,IMPORTRANGE(""1F5N2lheBqU_ssv2fEg7XSiyl0_Jtf24RQubw3IWp7fc"",""'LC-2 BOM'!C2:AF1000""),AB$1,FALSE)"),"#N/A")</f>
        <v>#N/A</v>
      </c>
      <c r="AH422" t="str">
        <f ca="1">IFERROR(__xludf.DUMMYFUNCTION("VLOOKUP($D666,IMPORTRANGE(""1F5N2lheBqU_ssv2fEg7XSiyl0_Jtf24RQubw3IWp7fc"",""'LC-2 BOM'!C2:AF1000""),AB$1,FALSE)"),"#N/A")</f>
        <v>#N/A</v>
      </c>
      <c r="AI422" t="str">
        <f ca="1">IFERROR(__xludf.DUMMYFUNCTION("VLOOKUP($D666,IMPORTRANGE(""1F5N2lheBqU_ssv2fEg7XSiyl0_Jtf24RQubw3IWp7fc"",""'LC-2 BOM'!C2:AF1000""),AB$1,FALSE)"),"#N/A")</f>
        <v>#N/A</v>
      </c>
      <c r="AJ422" t="str">
        <f ca="1">IFERROR(__xludf.DUMMYFUNCTION("VLOOKUP($D666,IMPORTRANGE(""1F5N2lheBqU_ssv2fEg7XSiyl0_Jtf24RQubw3IWp7fc"",""'LC-2 BOM'!C2:AF1000""),AB$1,FALSE)"),"#N/A")</f>
        <v>#N/A</v>
      </c>
      <c r="AK422" t="str">
        <f ca="1">IFERROR(__xludf.DUMMYFUNCTION("VLOOKUP($D666,IMPORTRANGE(""1F5N2lheBqU_ssv2fEg7XSiyl0_Jtf24RQubw3IWp7fc"",""'LC-2 BOM'!C2:AF1000""),AB$1,FALSE)"),"#N/A")</f>
        <v>#N/A</v>
      </c>
      <c r="AL422" t="str">
        <f ca="1">IFERROR(__xludf.DUMMYFUNCTION("VLOOKUP($D666,IMPORTRANGE(""1F5N2lheBqU_ssv2fEg7XSiyl0_Jtf24RQubw3IWp7fc"",""'LC-2 BOM'!C2:AF1000""),AB$1,FALSE)"),"#N/A")</f>
        <v>#N/A</v>
      </c>
      <c r="AM422" t="str">
        <f ca="1">IFERROR(__xludf.DUMMYFUNCTION("VLOOKUP($D666,IMPORTRANGE(""1F5N2lheBqU_ssv2fEg7XSiyl0_Jtf24RQubw3IWp7fc"",""'LC-2 BOM'!C2:AF1000""),AB$1,FALSE)"),"#N/A")</f>
        <v>#N/A</v>
      </c>
      <c r="AN422" t="str">
        <f ca="1">IFERROR(__xludf.DUMMYFUNCTION("VLOOKUP($D666,IMPORTRANGE(""1F5N2lheBqU_ssv2fEg7XSiyl0_Jtf24RQubw3IWp7fc"",""'LC-2 BOM'!C2:AF1000""),AB$1,FALSE)"),"#N/A")</f>
        <v>#N/A</v>
      </c>
      <c r="AO422" t="str">
        <f ca="1">IFERROR(__xludf.DUMMYFUNCTION("VLOOKUP($D666,IMPORTRANGE(""1F5N2lheBqU_ssv2fEg7XSiyl0_Jtf24RQubw3IWp7fc"",""'LC-2 BOM'!C2:AF1000""),AB$1,FALSE)"),"#N/A")</f>
        <v>#N/A</v>
      </c>
      <c r="AP422" t="str">
        <f ca="1">IFERROR(__xludf.DUMMYFUNCTION("VLOOKUP($D666,IMPORTRANGE(""1F5N2lheBqU_ssv2fEg7XSiyl0_Jtf24RQubw3IWp7fc"",""'LC-2 BOM'!C2:AF1000""),AB$1,FALSE)"),"#N/A")</f>
        <v>#N/A</v>
      </c>
      <c r="AQ422" t="str">
        <f ca="1">IFERROR(__xludf.DUMMYFUNCTION("VLOOKUP($D666,IMPORTRANGE(""1F5N2lheBqU_ssv2fEg7XSiyl0_Jtf24RQubw3IWp7fc"",""'LC-2 BOM'!C2:AF1000""),AB$1,FALSE)"),"#N/A")</f>
        <v>#N/A</v>
      </c>
      <c r="AR422" t="str">
        <f ca="1">IFERROR(__xludf.DUMMYFUNCTION("VLOOKUP($D666,IMPORTRANGE(""1F5N2lheBqU_ssv2fEg7XSiyl0_Jtf24RQubw3IWp7fc"",""'LC-2 BOM'!C2:AF1000""),AB$1,FALSE)"),"#N/A")</f>
        <v>#N/A</v>
      </c>
      <c r="AS422" t="str">
        <f ca="1">IFERROR(__xludf.DUMMYFUNCTION("VLOOKUP($D666,IMPORTRANGE(""1F5N2lheBqU_ssv2fEg7XSiyl0_Jtf24RQubw3IWp7fc"",""'LC-2 BOM'!C2:AF1000""),AB$1,FALSE)"),"#N/A")</f>
        <v>#N/A</v>
      </c>
      <c r="AT422" t="str">
        <f ca="1">IFERROR(__xludf.DUMMYFUNCTION("VLOOKUP($D666,IMPORTRANGE(""1F5N2lheBqU_ssv2fEg7XSiyl0_Jtf24RQubw3IWp7fc"",""'LC-2 BOM'!C2:AF1000""),AB$1,FALSE)"),"#N/A")</f>
        <v>#N/A</v>
      </c>
      <c r="AU422" t="str">
        <f ca="1">IFERROR(__xludf.DUMMYFUNCTION("VLOOKUP($D666,IMPORTRANGE(""1F5N2lheBqU_ssv2fEg7XSiyl0_Jtf24RQubw3IWp7fc"",""'LC-2 BOM'!C2:AF1000""),AB$1,FALSE)"),"#N/A")</f>
        <v>#N/A</v>
      </c>
      <c r="AV422" t="str">
        <f ca="1">IFERROR(__xludf.DUMMYFUNCTION("VLOOKUP($D666,IMPORTRANGE(""1F5N2lheBqU_ssv2fEg7XSiyl0_Jtf24RQubw3IWp7fc"",""'LC-2 BOM'!C2:AF1000""),AB$1,FALSE)"),"#N/A")</f>
        <v>#N/A</v>
      </c>
      <c r="AW422" t="str">
        <f ca="1">IFERROR(__xludf.DUMMYFUNCTION("VLOOKUP($D666,IMPORTRANGE(""1F5N2lheBqU_ssv2fEg7XSiyl0_Jtf24RQubw3IWp7fc"",""'LC-2 BOM'!C2:AF1000""),AB$1,FALSE)"),"#N/A")</f>
        <v>#N/A</v>
      </c>
      <c r="AX422" t="str">
        <f ca="1">IFERROR(__xludf.DUMMYFUNCTION("VLOOKUP($D666,IMPORTRANGE(""1F5N2lheBqU_ssv2fEg7XSiyl0_Jtf24RQubw3IWp7fc"",""'LC-2 BOM'!C2:AF1000""),AB$1,FALSE)"),"#N/A")</f>
        <v>#N/A</v>
      </c>
      <c r="AY422" t="str">
        <f ca="1">IFERROR(__xludf.DUMMYFUNCTION("VLOOKUP($D666,IMPORTRANGE(""1F5N2lheBqU_ssv2fEg7XSiyl0_Jtf24RQubw3IWp7fc"",""'LC-2 BOM'!C2:AF1000""),AB$1,FALSE)"),"#N/A")</f>
        <v>#N/A</v>
      </c>
      <c r="AZ422" t="str">
        <f ca="1">IFERROR(__xludf.DUMMYFUNCTION("VLOOKUP($D666,IMPORTRANGE(""1F5N2lheBqU_ssv2fEg7XSiyl0_Jtf24RQubw3IWp7fc"",""'LC-2 BOM'!C2:AF1000""),AB$1,FALSE)"),"#N/A")</f>
        <v>#N/A</v>
      </c>
      <c r="BA422" t="str">
        <f ca="1">IFERROR(__xludf.DUMMYFUNCTION("VLOOKUP($D666,IMPORTRANGE(""1F5N2lheBqU_ssv2fEg7XSiyl0_Jtf24RQubw3IWp7fc"",""'LC-2 BOM'!C2:AF1000""),AB$1,FALSE)"),"#N/A")</f>
        <v>#N/A</v>
      </c>
    </row>
    <row r="423" spans="1:53" ht="13" x14ac:dyDescent="0.15">
      <c r="A423" t="str">
        <f t="shared" si="36"/>
        <v>HVBH-HSE-SSR-B-61</v>
      </c>
      <c r="B423">
        <v>61</v>
      </c>
      <c r="C423" t="s">
        <v>974</v>
      </c>
      <c r="D423" t="str">
        <f t="shared" si="40"/>
        <v>HVBH-HSE-SSR-B-61</v>
      </c>
      <c r="E423" t="s">
        <v>939</v>
      </c>
      <c r="F423" t="s">
        <v>964</v>
      </c>
      <c r="G423" t="s">
        <v>960</v>
      </c>
      <c r="H423" t="s">
        <v>66</v>
      </c>
      <c r="I423" t="str">
        <f t="shared" si="37"/>
        <v>N6</v>
      </c>
      <c r="J423" t="str">
        <f>VLOOKUP(I423,'[1]REF - Interface Cards'!$F$2:$G$11,2,FALSE)</f>
        <v>CB9</v>
      </c>
      <c r="K423">
        <f t="shared" si="38"/>
        <v>1</v>
      </c>
      <c r="L423" t="s">
        <v>961</v>
      </c>
      <c r="M423">
        <v>16</v>
      </c>
      <c r="N423" t="s">
        <v>975</v>
      </c>
      <c r="O423" t="s">
        <v>277</v>
      </c>
      <c r="P423" t="s">
        <v>277</v>
      </c>
      <c r="Q423" t="s">
        <v>890</v>
      </c>
      <c r="R423" t="s">
        <v>69</v>
      </c>
      <c r="S423" t="s">
        <v>60</v>
      </c>
      <c r="V423" t="b">
        <v>0</v>
      </c>
      <c r="W423" t="str">
        <f t="shared" si="39"/>
        <v>DIO2:DO05</v>
      </c>
      <c r="X423" t="str">
        <f ca="1">IFERROR(__xludf.DUMMYFUNCTION("VLOOKUP($D475,IMPORTRANGE(""1F5N2lheBqU_ssv2fEg7XSiyl0_Jtf24RQubw3IWp7fc"",""'LC-2 BOM'!C2:AF1000""),X$1,FALSE)"),"04C706")</f>
        <v>04C706</v>
      </c>
      <c r="Y423" t="str">
        <f ca="1">IFERROR(__xludf.DUMMYFUNCTION("VLOOKUP($D667,IMPORTRANGE(""1zGeY54V42y3h6ga3LEauokEcjIAfHuNXKCYKLfLWtMI"",""'LC-2 BOM'!C2:AF900""),Y$1,FALSE)"),"#N/A")</f>
        <v>#N/A</v>
      </c>
      <c r="Z423" t="str">
        <f ca="1">IFERROR(__xludf.DUMMYFUNCTION("VLOOKUP($D667,IMPORTRANGE(""1zGeY54V42y3h6ga3LEauokEcjIAfHuNXKCYKLfLWtMI"",""'LC-2 BOM'!C2:AF900""),Y$1,FALSE)"),"#N/A")</f>
        <v>#N/A</v>
      </c>
      <c r="AA423" t="str">
        <f ca="1">IFERROR(__xludf.DUMMYFUNCTION("VLOOKUP($D667,IMPORTRANGE(""1zGeY54V42y3h6ga3LEauokEcjIAfHuNXKCYKLfLWtMI"",""'LC-2 BOM'!C2:AF900""),Y$1,FALSE)"),"#N/A")</f>
        <v>#N/A</v>
      </c>
      <c r="AB423" t="str">
        <f ca="1">IFERROR(__xludf.DUMMYFUNCTION("VLOOKUP($D667,IMPORTRANGE(""1F5N2lheBqU_ssv2fEg7XSiyl0_Jtf24RQubw3IWp7fc"",""'LC-2 BOM'!C2:AF1000""),AB$1,FALSE)"),"#N/A")</f>
        <v>#N/A</v>
      </c>
      <c r="AC423" t="str">
        <f ca="1">IFERROR(__xludf.DUMMYFUNCTION("VLOOKUP($D667,IMPORTRANGE(""1F5N2lheBqU_ssv2fEg7XSiyl0_Jtf24RQubw3IWp7fc"",""'LC-2 BOM'!C2:AF1000""),AB$1,FALSE)"),"#N/A")</f>
        <v>#N/A</v>
      </c>
      <c r="AD423" t="str">
        <f ca="1">IFERROR(__xludf.DUMMYFUNCTION("VLOOKUP($D667,IMPORTRANGE(""1F5N2lheBqU_ssv2fEg7XSiyl0_Jtf24RQubw3IWp7fc"",""'LC-2 BOM'!C2:AF1000""),AB$1,FALSE)"),"#N/A")</f>
        <v>#N/A</v>
      </c>
      <c r="AE423" t="str">
        <f ca="1">IFERROR(__xludf.DUMMYFUNCTION("VLOOKUP($D667,IMPORTRANGE(""1F5N2lheBqU_ssv2fEg7XSiyl0_Jtf24RQubw3IWp7fc"",""'LC-2 BOM'!C2:AF1000""),AB$1,FALSE)"),"#N/A")</f>
        <v>#N/A</v>
      </c>
      <c r="AF423" t="str">
        <f ca="1">IFERROR(__xludf.DUMMYFUNCTION("VLOOKUP($D667,IMPORTRANGE(""1F5N2lheBqU_ssv2fEg7XSiyl0_Jtf24RQubw3IWp7fc"",""'LC-2 BOM'!C2:AF1000""),AB$1,FALSE)"),"#N/A")</f>
        <v>#N/A</v>
      </c>
      <c r="AG423" t="str">
        <f ca="1">IFERROR(__xludf.DUMMYFUNCTION("VLOOKUP($D667,IMPORTRANGE(""1F5N2lheBqU_ssv2fEg7XSiyl0_Jtf24RQubw3IWp7fc"",""'LC-2 BOM'!C2:AF1000""),AB$1,FALSE)"),"#N/A")</f>
        <v>#N/A</v>
      </c>
      <c r="AH423" t="str">
        <f ca="1">IFERROR(__xludf.DUMMYFUNCTION("VLOOKUP($D667,IMPORTRANGE(""1F5N2lheBqU_ssv2fEg7XSiyl0_Jtf24RQubw3IWp7fc"",""'LC-2 BOM'!C2:AF1000""),AB$1,FALSE)"),"#N/A")</f>
        <v>#N/A</v>
      </c>
      <c r="AI423" t="str">
        <f ca="1">IFERROR(__xludf.DUMMYFUNCTION("VLOOKUP($D667,IMPORTRANGE(""1F5N2lheBqU_ssv2fEg7XSiyl0_Jtf24RQubw3IWp7fc"",""'LC-2 BOM'!C2:AF1000""),AB$1,FALSE)"),"#N/A")</f>
        <v>#N/A</v>
      </c>
      <c r="AJ423" t="str">
        <f ca="1">IFERROR(__xludf.DUMMYFUNCTION("VLOOKUP($D667,IMPORTRANGE(""1F5N2lheBqU_ssv2fEg7XSiyl0_Jtf24RQubw3IWp7fc"",""'LC-2 BOM'!C2:AF1000""),AB$1,FALSE)"),"#N/A")</f>
        <v>#N/A</v>
      </c>
      <c r="AK423" t="str">
        <f ca="1">IFERROR(__xludf.DUMMYFUNCTION("VLOOKUP($D667,IMPORTRANGE(""1F5N2lheBqU_ssv2fEg7XSiyl0_Jtf24RQubw3IWp7fc"",""'LC-2 BOM'!C2:AF1000""),AB$1,FALSE)"),"#N/A")</f>
        <v>#N/A</v>
      </c>
      <c r="AL423" t="str">
        <f ca="1">IFERROR(__xludf.DUMMYFUNCTION("VLOOKUP($D667,IMPORTRANGE(""1F5N2lheBqU_ssv2fEg7XSiyl0_Jtf24RQubw3IWp7fc"",""'LC-2 BOM'!C2:AF1000""),AB$1,FALSE)"),"#N/A")</f>
        <v>#N/A</v>
      </c>
      <c r="AM423" t="str">
        <f ca="1">IFERROR(__xludf.DUMMYFUNCTION("VLOOKUP($D667,IMPORTRANGE(""1F5N2lheBqU_ssv2fEg7XSiyl0_Jtf24RQubw3IWp7fc"",""'LC-2 BOM'!C2:AF1000""),AB$1,FALSE)"),"#N/A")</f>
        <v>#N/A</v>
      </c>
      <c r="AN423" t="str">
        <f ca="1">IFERROR(__xludf.DUMMYFUNCTION("VLOOKUP($D667,IMPORTRANGE(""1F5N2lheBqU_ssv2fEg7XSiyl0_Jtf24RQubw3IWp7fc"",""'LC-2 BOM'!C2:AF1000""),AB$1,FALSE)"),"#N/A")</f>
        <v>#N/A</v>
      </c>
      <c r="AO423" t="str">
        <f ca="1">IFERROR(__xludf.DUMMYFUNCTION("VLOOKUP($D667,IMPORTRANGE(""1F5N2lheBqU_ssv2fEg7XSiyl0_Jtf24RQubw3IWp7fc"",""'LC-2 BOM'!C2:AF1000""),AB$1,FALSE)"),"#N/A")</f>
        <v>#N/A</v>
      </c>
      <c r="AP423" t="str">
        <f ca="1">IFERROR(__xludf.DUMMYFUNCTION("VLOOKUP($D667,IMPORTRANGE(""1F5N2lheBqU_ssv2fEg7XSiyl0_Jtf24RQubw3IWp7fc"",""'LC-2 BOM'!C2:AF1000""),AB$1,FALSE)"),"#N/A")</f>
        <v>#N/A</v>
      </c>
      <c r="AQ423" t="str">
        <f ca="1">IFERROR(__xludf.DUMMYFUNCTION("VLOOKUP($D667,IMPORTRANGE(""1F5N2lheBqU_ssv2fEg7XSiyl0_Jtf24RQubw3IWp7fc"",""'LC-2 BOM'!C2:AF1000""),AB$1,FALSE)"),"#N/A")</f>
        <v>#N/A</v>
      </c>
      <c r="AR423" t="str">
        <f ca="1">IFERROR(__xludf.DUMMYFUNCTION("VLOOKUP($D667,IMPORTRANGE(""1F5N2lheBqU_ssv2fEg7XSiyl0_Jtf24RQubw3IWp7fc"",""'LC-2 BOM'!C2:AF1000""),AB$1,FALSE)"),"#N/A")</f>
        <v>#N/A</v>
      </c>
      <c r="AS423" t="str">
        <f ca="1">IFERROR(__xludf.DUMMYFUNCTION("VLOOKUP($D667,IMPORTRANGE(""1F5N2lheBqU_ssv2fEg7XSiyl0_Jtf24RQubw3IWp7fc"",""'LC-2 BOM'!C2:AF1000""),AB$1,FALSE)"),"#N/A")</f>
        <v>#N/A</v>
      </c>
      <c r="AT423" t="str">
        <f ca="1">IFERROR(__xludf.DUMMYFUNCTION("VLOOKUP($D667,IMPORTRANGE(""1F5N2lheBqU_ssv2fEg7XSiyl0_Jtf24RQubw3IWp7fc"",""'LC-2 BOM'!C2:AF1000""),AB$1,FALSE)"),"#N/A")</f>
        <v>#N/A</v>
      </c>
      <c r="AU423" t="str">
        <f ca="1">IFERROR(__xludf.DUMMYFUNCTION("VLOOKUP($D667,IMPORTRANGE(""1F5N2lheBqU_ssv2fEg7XSiyl0_Jtf24RQubw3IWp7fc"",""'LC-2 BOM'!C2:AF1000""),AB$1,FALSE)"),"#N/A")</f>
        <v>#N/A</v>
      </c>
      <c r="AV423" t="str">
        <f ca="1">IFERROR(__xludf.DUMMYFUNCTION("VLOOKUP($D667,IMPORTRANGE(""1F5N2lheBqU_ssv2fEg7XSiyl0_Jtf24RQubw3IWp7fc"",""'LC-2 BOM'!C2:AF1000""),AB$1,FALSE)"),"#N/A")</f>
        <v>#N/A</v>
      </c>
      <c r="AW423" t="str">
        <f ca="1">IFERROR(__xludf.DUMMYFUNCTION("VLOOKUP($D667,IMPORTRANGE(""1F5N2lheBqU_ssv2fEg7XSiyl0_Jtf24RQubw3IWp7fc"",""'LC-2 BOM'!C2:AF1000""),AB$1,FALSE)"),"#N/A")</f>
        <v>#N/A</v>
      </c>
      <c r="AX423" t="str">
        <f ca="1">IFERROR(__xludf.DUMMYFUNCTION("VLOOKUP($D667,IMPORTRANGE(""1F5N2lheBqU_ssv2fEg7XSiyl0_Jtf24RQubw3IWp7fc"",""'LC-2 BOM'!C2:AF1000""),AB$1,FALSE)"),"#N/A")</f>
        <v>#N/A</v>
      </c>
      <c r="AY423" t="str">
        <f ca="1">IFERROR(__xludf.DUMMYFUNCTION("VLOOKUP($D667,IMPORTRANGE(""1F5N2lheBqU_ssv2fEg7XSiyl0_Jtf24RQubw3IWp7fc"",""'LC-2 BOM'!C2:AF1000""),AB$1,FALSE)"),"#N/A")</f>
        <v>#N/A</v>
      </c>
      <c r="AZ423" t="str">
        <f ca="1">IFERROR(__xludf.DUMMYFUNCTION("VLOOKUP($D667,IMPORTRANGE(""1F5N2lheBqU_ssv2fEg7XSiyl0_Jtf24RQubw3IWp7fc"",""'LC-2 BOM'!C2:AF1000""),AB$1,FALSE)"),"#N/A")</f>
        <v>#N/A</v>
      </c>
      <c r="BA423" t="str">
        <f ca="1">IFERROR(__xludf.DUMMYFUNCTION("VLOOKUP($D667,IMPORTRANGE(""1F5N2lheBqU_ssv2fEg7XSiyl0_Jtf24RQubw3IWp7fc"",""'LC-2 BOM'!C2:AF1000""),AB$1,FALSE)"),"#N/A")</f>
        <v>#N/A</v>
      </c>
    </row>
    <row r="424" spans="1:53" ht="13" x14ac:dyDescent="0.15">
      <c r="A424" t="str">
        <f t="shared" si="36"/>
        <v>HVBH-HSE-SSR-B-62</v>
      </c>
      <c r="B424">
        <v>62</v>
      </c>
      <c r="C424" t="s">
        <v>976</v>
      </c>
      <c r="D424" t="str">
        <f t="shared" si="40"/>
        <v>HVBH-HSE-SSR-B-62</v>
      </c>
      <c r="E424" t="s">
        <v>939</v>
      </c>
      <c r="F424" t="s">
        <v>964</v>
      </c>
      <c r="G424" t="s">
        <v>960</v>
      </c>
      <c r="H424" t="s">
        <v>66</v>
      </c>
      <c r="I424" t="str">
        <f t="shared" si="37"/>
        <v>N6</v>
      </c>
      <c r="J424" t="str">
        <f>VLOOKUP(I424,'[1]REF - Interface Cards'!$F$2:$G$11,2,FALSE)</f>
        <v>CB9</v>
      </c>
      <c r="K424">
        <f t="shared" si="38"/>
        <v>1</v>
      </c>
      <c r="L424" t="s">
        <v>961</v>
      </c>
      <c r="M424">
        <v>17</v>
      </c>
      <c r="N424" t="s">
        <v>977</v>
      </c>
      <c r="O424" t="s">
        <v>277</v>
      </c>
      <c r="P424" t="s">
        <v>277</v>
      </c>
      <c r="Q424" t="s">
        <v>890</v>
      </c>
      <c r="R424" t="s">
        <v>69</v>
      </c>
      <c r="S424" t="s">
        <v>60</v>
      </c>
      <c r="V424" t="b">
        <v>0</v>
      </c>
      <c r="W424" t="str">
        <f t="shared" si="39"/>
        <v>DIO2:DO06</v>
      </c>
      <c r="X424" t="str">
        <f ca="1">IFERROR(__xludf.DUMMYFUNCTION("VLOOKUP($D475,IMPORTRANGE(""1F5N2lheBqU_ssv2fEg7XSiyl0_Jtf24RQubw3IWp7fc"",""'LC-2 BOM'!C2:AF1000""),X$1,FALSE)"),"04C706")</f>
        <v>04C706</v>
      </c>
      <c r="Y424" t="str">
        <f ca="1">IFERROR(__xludf.DUMMYFUNCTION("VLOOKUP($D668,IMPORTRANGE(""1zGeY54V42y3h6ga3LEauokEcjIAfHuNXKCYKLfLWtMI"",""'LC-2 BOM'!C2:AF900""),Y$1,FALSE)"),"#N/A")</f>
        <v>#N/A</v>
      </c>
      <c r="Z424" t="str">
        <f ca="1">IFERROR(__xludf.DUMMYFUNCTION("VLOOKUP($D668,IMPORTRANGE(""1zGeY54V42y3h6ga3LEauokEcjIAfHuNXKCYKLfLWtMI"",""'LC-2 BOM'!C2:AF900""),Y$1,FALSE)"),"#N/A")</f>
        <v>#N/A</v>
      </c>
      <c r="AA424" t="str">
        <f ca="1">IFERROR(__xludf.DUMMYFUNCTION("VLOOKUP($D668,IMPORTRANGE(""1zGeY54V42y3h6ga3LEauokEcjIAfHuNXKCYKLfLWtMI"",""'LC-2 BOM'!C2:AF900""),Y$1,FALSE)"),"#N/A")</f>
        <v>#N/A</v>
      </c>
      <c r="AB424" t="str">
        <f ca="1">IFERROR(__xludf.DUMMYFUNCTION("VLOOKUP($D668,IMPORTRANGE(""1F5N2lheBqU_ssv2fEg7XSiyl0_Jtf24RQubw3IWp7fc"",""'LC-2 BOM'!C2:AF1000""),AB$1,FALSE)"),"#N/A")</f>
        <v>#N/A</v>
      </c>
      <c r="AC424" t="str">
        <f ca="1">IFERROR(__xludf.DUMMYFUNCTION("VLOOKUP($D668,IMPORTRANGE(""1F5N2lheBqU_ssv2fEg7XSiyl0_Jtf24RQubw3IWp7fc"",""'LC-2 BOM'!C2:AF1000""),AB$1,FALSE)"),"#N/A")</f>
        <v>#N/A</v>
      </c>
      <c r="AD424" t="str">
        <f ca="1">IFERROR(__xludf.DUMMYFUNCTION("VLOOKUP($D668,IMPORTRANGE(""1F5N2lheBqU_ssv2fEg7XSiyl0_Jtf24RQubw3IWp7fc"",""'LC-2 BOM'!C2:AF1000""),AB$1,FALSE)"),"#N/A")</f>
        <v>#N/A</v>
      </c>
      <c r="AE424" t="str">
        <f ca="1">IFERROR(__xludf.DUMMYFUNCTION("VLOOKUP($D668,IMPORTRANGE(""1F5N2lheBqU_ssv2fEg7XSiyl0_Jtf24RQubw3IWp7fc"",""'LC-2 BOM'!C2:AF1000""),AB$1,FALSE)"),"#N/A")</f>
        <v>#N/A</v>
      </c>
      <c r="AF424" t="str">
        <f ca="1">IFERROR(__xludf.DUMMYFUNCTION("VLOOKUP($D668,IMPORTRANGE(""1F5N2lheBqU_ssv2fEg7XSiyl0_Jtf24RQubw3IWp7fc"",""'LC-2 BOM'!C2:AF1000""),AB$1,FALSE)"),"#N/A")</f>
        <v>#N/A</v>
      </c>
      <c r="AG424" t="str">
        <f ca="1">IFERROR(__xludf.DUMMYFUNCTION("VLOOKUP($D668,IMPORTRANGE(""1F5N2lheBqU_ssv2fEg7XSiyl0_Jtf24RQubw3IWp7fc"",""'LC-2 BOM'!C2:AF1000""),AB$1,FALSE)"),"#N/A")</f>
        <v>#N/A</v>
      </c>
      <c r="AH424" t="str">
        <f ca="1">IFERROR(__xludf.DUMMYFUNCTION("VLOOKUP($D668,IMPORTRANGE(""1F5N2lheBqU_ssv2fEg7XSiyl0_Jtf24RQubw3IWp7fc"",""'LC-2 BOM'!C2:AF1000""),AB$1,FALSE)"),"#N/A")</f>
        <v>#N/A</v>
      </c>
      <c r="AI424" t="str">
        <f ca="1">IFERROR(__xludf.DUMMYFUNCTION("VLOOKUP($D668,IMPORTRANGE(""1F5N2lheBqU_ssv2fEg7XSiyl0_Jtf24RQubw3IWp7fc"",""'LC-2 BOM'!C2:AF1000""),AB$1,FALSE)"),"#N/A")</f>
        <v>#N/A</v>
      </c>
      <c r="AJ424" t="str">
        <f ca="1">IFERROR(__xludf.DUMMYFUNCTION("VLOOKUP($D668,IMPORTRANGE(""1F5N2lheBqU_ssv2fEg7XSiyl0_Jtf24RQubw3IWp7fc"",""'LC-2 BOM'!C2:AF1000""),AB$1,FALSE)"),"#N/A")</f>
        <v>#N/A</v>
      </c>
      <c r="AK424" t="str">
        <f ca="1">IFERROR(__xludf.DUMMYFUNCTION("VLOOKUP($D668,IMPORTRANGE(""1F5N2lheBqU_ssv2fEg7XSiyl0_Jtf24RQubw3IWp7fc"",""'LC-2 BOM'!C2:AF1000""),AB$1,FALSE)"),"#N/A")</f>
        <v>#N/A</v>
      </c>
      <c r="AL424" t="str">
        <f ca="1">IFERROR(__xludf.DUMMYFUNCTION("VLOOKUP($D668,IMPORTRANGE(""1F5N2lheBqU_ssv2fEg7XSiyl0_Jtf24RQubw3IWp7fc"",""'LC-2 BOM'!C2:AF1000""),AB$1,FALSE)"),"#N/A")</f>
        <v>#N/A</v>
      </c>
      <c r="AM424" t="str">
        <f ca="1">IFERROR(__xludf.DUMMYFUNCTION("VLOOKUP($D668,IMPORTRANGE(""1F5N2lheBqU_ssv2fEg7XSiyl0_Jtf24RQubw3IWp7fc"",""'LC-2 BOM'!C2:AF1000""),AB$1,FALSE)"),"#N/A")</f>
        <v>#N/A</v>
      </c>
      <c r="AN424" t="str">
        <f ca="1">IFERROR(__xludf.DUMMYFUNCTION("VLOOKUP($D668,IMPORTRANGE(""1F5N2lheBqU_ssv2fEg7XSiyl0_Jtf24RQubw3IWp7fc"",""'LC-2 BOM'!C2:AF1000""),AB$1,FALSE)"),"#N/A")</f>
        <v>#N/A</v>
      </c>
      <c r="AO424" t="str">
        <f ca="1">IFERROR(__xludf.DUMMYFUNCTION("VLOOKUP($D668,IMPORTRANGE(""1F5N2lheBqU_ssv2fEg7XSiyl0_Jtf24RQubw3IWp7fc"",""'LC-2 BOM'!C2:AF1000""),AB$1,FALSE)"),"#N/A")</f>
        <v>#N/A</v>
      </c>
      <c r="AP424" t="str">
        <f ca="1">IFERROR(__xludf.DUMMYFUNCTION("VLOOKUP($D668,IMPORTRANGE(""1F5N2lheBqU_ssv2fEg7XSiyl0_Jtf24RQubw3IWp7fc"",""'LC-2 BOM'!C2:AF1000""),AB$1,FALSE)"),"#N/A")</f>
        <v>#N/A</v>
      </c>
      <c r="AQ424" t="str">
        <f ca="1">IFERROR(__xludf.DUMMYFUNCTION("VLOOKUP($D668,IMPORTRANGE(""1F5N2lheBqU_ssv2fEg7XSiyl0_Jtf24RQubw3IWp7fc"",""'LC-2 BOM'!C2:AF1000""),AB$1,FALSE)"),"#N/A")</f>
        <v>#N/A</v>
      </c>
      <c r="AR424" t="str">
        <f ca="1">IFERROR(__xludf.DUMMYFUNCTION("VLOOKUP($D668,IMPORTRANGE(""1F5N2lheBqU_ssv2fEg7XSiyl0_Jtf24RQubw3IWp7fc"",""'LC-2 BOM'!C2:AF1000""),AB$1,FALSE)"),"#N/A")</f>
        <v>#N/A</v>
      </c>
      <c r="AS424" t="str">
        <f ca="1">IFERROR(__xludf.DUMMYFUNCTION("VLOOKUP($D668,IMPORTRANGE(""1F5N2lheBqU_ssv2fEg7XSiyl0_Jtf24RQubw3IWp7fc"",""'LC-2 BOM'!C2:AF1000""),AB$1,FALSE)"),"#N/A")</f>
        <v>#N/A</v>
      </c>
      <c r="AT424" t="str">
        <f ca="1">IFERROR(__xludf.DUMMYFUNCTION("VLOOKUP($D668,IMPORTRANGE(""1F5N2lheBqU_ssv2fEg7XSiyl0_Jtf24RQubw3IWp7fc"",""'LC-2 BOM'!C2:AF1000""),AB$1,FALSE)"),"#N/A")</f>
        <v>#N/A</v>
      </c>
      <c r="AU424" t="str">
        <f ca="1">IFERROR(__xludf.DUMMYFUNCTION("VLOOKUP($D668,IMPORTRANGE(""1F5N2lheBqU_ssv2fEg7XSiyl0_Jtf24RQubw3IWp7fc"",""'LC-2 BOM'!C2:AF1000""),AB$1,FALSE)"),"#N/A")</f>
        <v>#N/A</v>
      </c>
      <c r="AV424" t="str">
        <f ca="1">IFERROR(__xludf.DUMMYFUNCTION("VLOOKUP($D668,IMPORTRANGE(""1F5N2lheBqU_ssv2fEg7XSiyl0_Jtf24RQubw3IWp7fc"",""'LC-2 BOM'!C2:AF1000""),AB$1,FALSE)"),"#N/A")</f>
        <v>#N/A</v>
      </c>
      <c r="AW424" t="str">
        <f ca="1">IFERROR(__xludf.DUMMYFUNCTION("VLOOKUP($D668,IMPORTRANGE(""1F5N2lheBqU_ssv2fEg7XSiyl0_Jtf24RQubw3IWp7fc"",""'LC-2 BOM'!C2:AF1000""),AB$1,FALSE)"),"#N/A")</f>
        <v>#N/A</v>
      </c>
      <c r="AX424" t="str">
        <f ca="1">IFERROR(__xludf.DUMMYFUNCTION("VLOOKUP($D668,IMPORTRANGE(""1F5N2lheBqU_ssv2fEg7XSiyl0_Jtf24RQubw3IWp7fc"",""'LC-2 BOM'!C2:AF1000""),AB$1,FALSE)"),"#N/A")</f>
        <v>#N/A</v>
      </c>
      <c r="AY424" t="str">
        <f ca="1">IFERROR(__xludf.DUMMYFUNCTION("VLOOKUP($D668,IMPORTRANGE(""1F5N2lheBqU_ssv2fEg7XSiyl0_Jtf24RQubw3IWp7fc"",""'LC-2 BOM'!C2:AF1000""),AB$1,FALSE)"),"#N/A")</f>
        <v>#N/A</v>
      </c>
      <c r="AZ424" t="str">
        <f ca="1">IFERROR(__xludf.DUMMYFUNCTION("VLOOKUP($D668,IMPORTRANGE(""1F5N2lheBqU_ssv2fEg7XSiyl0_Jtf24RQubw3IWp7fc"",""'LC-2 BOM'!C2:AF1000""),AB$1,FALSE)"),"#N/A")</f>
        <v>#N/A</v>
      </c>
      <c r="BA424" t="str">
        <f ca="1">IFERROR(__xludf.DUMMYFUNCTION("VLOOKUP($D668,IMPORTRANGE(""1F5N2lheBqU_ssv2fEg7XSiyl0_Jtf24RQubw3IWp7fc"",""'LC-2 BOM'!C2:AF1000""),AB$1,FALSE)"),"#N/A")</f>
        <v>#N/A</v>
      </c>
    </row>
    <row r="425" spans="1:53" ht="13" x14ac:dyDescent="0.15">
      <c r="A425" t="str">
        <f t="shared" si="36"/>
        <v>HVBH-HSE-SSR-B-63</v>
      </c>
      <c r="B425">
        <v>63</v>
      </c>
      <c r="C425" t="s">
        <v>978</v>
      </c>
      <c r="D425" t="str">
        <f t="shared" si="40"/>
        <v>HVBH-HSE-SSR-B-63</v>
      </c>
      <c r="E425" t="s">
        <v>939</v>
      </c>
      <c r="F425" t="s">
        <v>964</v>
      </c>
      <c r="G425" t="s">
        <v>960</v>
      </c>
      <c r="H425" t="s">
        <v>66</v>
      </c>
      <c r="I425" t="str">
        <f t="shared" si="37"/>
        <v>N6</v>
      </c>
      <c r="J425" t="str">
        <f>VLOOKUP(I425,'[1]REF - Interface Cards'!$F$2:$G$11,2,FALSE)</f>
        <v>CB9</v>
      </c>
      <c r="K425">
        <f t="shared" si="38"/>
        <v>1</v>
      </c>
      <c r="L425" t="s">
        <v>961</v>
      </c>
      <c r="M425">
        <v>18</v>
      </c>
      <c r="N425" t="s">
        <v>979</v>
      </c>
      <c r="O425" t="s">
        <v>277</v>
      </c>
      <c r="P425" t="s">
        <v>277</v>
      </c>
      <c r="Q425" t="s">
        <v>890</v>
      </c>
      <c r="R425" t="s">
        <v>69</v>
      </c>
      <c r="S425" t="s">
        <v>60</v>
      </c>
      <c r="V425" t="b">
        <v>0</v>
      </c>
      <c r="W425" t="str">
        <f t="shared" si="39"/>
        <v>DIO2:DO07</v>
      </c>
      <c r="X425" t="str">
        <f ca="1">IFERROR(__xludf.DUMMYFUNCTION("VLOOKUP($D475,IMPORTRANGE(""1F5N2lheBqU_ssv2fEg7XSiyl0_Jtf24RQubw3IWp7fc"",""'LC-2 BOM'!C2:AF1000""),X$1,FALSE)"),"04C706")</f>
        <v>04C706</v>
      </c>
      <c r="Y425" t="str">
        <f ca="1">IFERROR(__xludf.DUMMYFUNCTION("VLOOKUP($D669,IMPORTRANGE(""1F5N2lheBqU_ssv2fEg7XSiyl0_Jtf24RQubw3IWp7fc"",""'LC-2 BOM'!C2:AF900""),Y$1,FALSE)"),"#N/A")</f>
        <v>#N/A</v>
      </c>
      <c r="Z425" t="str">
        <f ca="1">IFERROR(__xludf.DUMMYFUNCTION("VLOOKUP($D669,IMPORTRANGE(""1F5N2lheBqU_ssv2fEg7XSiyl0_Jtf24RQubw3IWp7fc"",""'LC-2 BOM'!C2:AF900""),Y$1,FALSE)"),"#N/A")</f>
        <v>#N/A</v>
      </c>
      <c r="AA425" t="str">
        <f ca="1">IFERROR(__xludf.DUMMYFUNCTION("VLOOKUP($D669,IMPORTRANGE(""1F5N2lheBqU_ssv2fEg7XSiyl0_Jtf24RQubw3IWp7fc"",""'LC-2 BOM'!C2:AF900""),Y$1,FALSE)"),"#N/A")</f>
        <v>#N/A</v>
      </c>
      <c r="AB425" t="str">
        <f ca="1">IFERROR(__xludf.DUMMYFUNCTION("VLOOKUP($D669,IMPORTRANGE(""1F5N2lheBqU_ssv2fEg7XSiyl0_Jtf24RQubw3IWp7fc"",""'LC-2 BOM'!C2:AF1000""),AB$1,FALSE)"),"#N/A")</f>
        <v>#N/A</v>
      </c>
      <c r="AC425" t="str">
        <f ca="1">IFERROR(__xludf.DUMMYFUNCTION("VLOOKUP($D669,IMPORTRANGE(""1F5N2lheBqU_ssv2fEg7XSiyl0_Jtf24RQubw3IWp7fc"",""'LC-2 BOM'!C2:AF1000""),AB$1,FALSE)"),"#N/A")</f>
        <v>#N/A</v>
      </c>
      <c r="AD425" t="str">
        <f ca="1">IFERROR(__xludf.DUMMYFUNCTION("VLOOKUP($D669,IMPORTRANGE(""1F5N2lheBqU_ssv2fEg7XSiyl0_Jtf24RQubw3IWp7fc"",""'LC-2 BOM'!C2:AF1000""),AB$1,FALSE)"),"#N/A")</f>
        <v>#N/A</v>
      </c>
      <c r="AE425" t="str">
        <f ca="1">IFERROR(__xludf.DUMMYFUNCTION("VLOOKUP($D669,IMPORTRANGE(""1F5N2lheBqU_ssv2fEg7XSiyl0_Jtf24RQubw3IWp7fc"",""'LC-2 BOM'!C2:AF1000""),AB$1,FALSE)"),"#N/A")</f>
        <v>#N/A</v>
      </c>
      <c r="AF425" t="str">
        <f ca="1">IFERROR(__xludf.DUMMYFUNCTION("VLOOKUP($D669,IMPORTRANGE(""1F5N2lheBqU_ssv2fEg7XSiyl0_Jtf24RQubw3IWp7fc"",""'LC-2 BOM'!C2:AF1000""),AB$1,FALSE)"),"#N/A")</f>
        <v>#N/A</v>
      </c>
      <c r="AG425" t="str">
        <f ca="1">IFERROR(__xludf.DUMMYFUNCTION("VLOOKUP($D669,IMPORTRANGE(""1F5N2lheBqU_ssv2fEg7XSiyl0_Jtf24RQubw3IWp7fc"",""'LC-2 BOM'!C2:AF1000""),AB$1,FALSE)"),"#N/A")</f>
        <v>#N/A</v>
      </c>
      <c r="AH425" t="str">
        <f ca="1">IFERROR(__xludf.DUMMYFUNCTION("VLOOKUP($D669,IMPORTRANGE(""1F5N2lheBqU_ssv2fEg7XSiyl0_Jtf24RQubw3IWp7fc"",""'LC-2 BOM'!C2:AF1000""),AB$1,FALSE)"),"#N/A")</f>
        <v>#N/A</v>
      </c>
      <c r="AI425" t="str">
        <f ca="1">IFERROR(__xludf.DUMMYFUNCTION("VLOOKUP($D669,IMPORTRANGE(""1F5N2lheBqU_ssv2fEg7XSiyl0_Jtf24RQubw3IWp7fc"",""'LC-2 BOM'!C2:AF1000""),AB$1,FALSE)"),"#N/A")</f>
        <v>#N/A</v>
      </c>
      <c r="AJ425" t="str">
        <f ca="1">IFERROR(__xludf.DUMMYFUNCTION("VLOOKUP($D669,IMPORTRANGE(""1F5N2lheBqU_ssv2fEg7XSiyl0_Jtf24RQubw3IWp7fc"",""'LC-2 BOM'!C2:AF1000""),AB$1,FALSE)"),"#N/A")</f>
        <v>#N/A</v>
      </c>
      <c r="AK425" t="str">
        <f ca="1">IFERROR(__xludf.DUMMYFUNCTION("VLOOKUP($D669,IMPORTRANGE(""1F5N2lheBqU_ssv2fEg7XSiyl0_Jtf24RQubw3IWp7fc"",""'LC-2 BOM'!C2:AF1000""),AB$1,FALSE)"),"#N/A")</f>
        <v>#N/A</v>
      </c>
      <c r="AL425" t="str">
        <f ca="1">IFERROR(__xludf.DUMMYFUNCTION("VLOOKUP($D669,IMPORTRANGE(""1F5N2lheBqU_ssv2fEg7XSiyl0_Jtf24RQubw3IWp7fc"",""'LC-2 BOM'!C2:AF1000""),AB$1,FALSE)"),"#N/A")</f>
        <v>#N/A</v>
      </c>
      <c r="AM425" t="str">
        <f ca="1">IFERROR(__xludf.DUMMYFUNCTION("VLOOKUP($D669,IMPORTRANGE(""1F5N2lheBqU_ssv2fEg7XSiyl0_Jtf24RQubw3IWp7fc"",""'LC-2 BOM'!C2:AF1000""),AB$1,FALSE)"),"#N/A")</f>
        <v>#N/A</v>
      </c>
      <c r="AN425" t="str">
        <f ca="1">IFERROR(__xludf.DUMMYFUNCTION("VLOOKUP($D669,IMPORTRANGE(""1F5N2lheBqU_ssv2fEg7XSiyl0_Jtf24RQubw3IWp7fc"",""'LC-2 BOM'!C2:AF1000""),AB$1,FALSE)"),"#N/A")</f>
        <v>#N/A</v>
      </c>
      <c r="AO425" t="str">
        <f ca="1">IFERROR(__xludf.DUMMYFUNCTION("VLOOKUP($D669,IMPORTRANGE(""1F5N2lheBqU_ssv2fEg7XSiyl0_Jtf24RQubw3IWp7fc"",""'LC-2 BOM'!C2:AF1000""),AB$1,FALSE)"),"#N/A")</f>
        <v>#N/A</v>
      </c>
      <c r="AP425" t="str">
        <f ca="1">IFERROR(__xludf.DUMMYFUNCTION("VLOOKUP($D669,IMPORTRANGE(""1F5N2lheBqU_ssv2fEg7XSiyl0_Jtf24RQubw3IWp7fc"",""'LC-2 BOM'!C2:AF1000""),AB$1,FALSE)"),"#N/A")</f>
        <v>#N/A</v>
      </c>
      <c r="AQ425" t="str">
        <f ca="1">IFERROR(__xludf.DUMMYFUNCTION("VLOOKUP($D669,IMPORTRANGE(""1F5N2lheBqU_ssv2fEg7XSiyl0_Jtf24RQubw3IWp7fc"",""'LC-2 BOM'!C2:AF1000""),AB$1,FALSE)"),"#N/A")</f>
        <v>#N/A</v>
      </c>
      <c r="AR425" t="str">
        <f ca="1">IFERROR(__xludf.DUMMYFUNCTION("VLOOKUP($D669,IMPORTRANGE(""1F5N2lheBqU_ssv2fEg7XSiyl0_Jtf24RQubw3IWp7fc"",""'LC-2 BOM'!C2:AF1000""),AB$1,FALSE)"),"#N/A")</f>
        <v>#N/A</v>
      </c>
      <c r="AS425" t="str">
        <f ca="1">IFERROR(__xludf.DUMMYFUNCTION("VLOOKUP($D669,IMPORTRANGE(""1F5N2lheBqU_ssv2fEg7XSiyl0_Jtf24RQubw3IWp7fc"",""'LC-2 BOM'!C2:AF1000""),AB$1,FALSE)"),"#N/A")</f>
        <v>#N/A</v>
      </c>
      <c r="AT425" t="str">
        <f ca="1">IFERROR(__xludf.DUMMYFUNCTION("VLOOKUP($D669,IMPORTRANGE(""1F5N2lheBqU_ssv2fEg7XSiyl0_Jtf24RQubw3IWp7fc"",""'LC-2 BOM'!C2:AF1000""),AB$1,FALSE)"),"#N/A")</f>
        <v>#N/A</v>
      </c>
      <c r="AU425" t="str">
        <f ca="1">IFERROR(__xludf.DUMMYFUNCTION("VLOOKUP($D669,IMPORTRANGE(""1F5N2lheBqU_ssv2fEg7XSiyl0_Jtf24RQubw3IWp7fc"",""'LC-2 BOM'!C2:AF1000""),AB$1,FALSE)"),"#N/A")</f>
        <v>#N/A</v>
      </c>
      <c r="AV425" t="str">
        <f ca="1">IFERROR(__xludf.DUMMYFUNCTION("VLOOKUP($D669,IMPORTRANGE(""1F5N2lheBqU_ssv2fEg7XSiyl0_Jtf24RQubw3IWp7fc"",""'LC-2 BOM'!C2:AF1000""),AB$1,FALSE)"),"#N/A")</f>
        <v>#N/A</v>
      </c>
      <c r="AW425" t="str">
        <f ca="1">IFERROR(__xludf.DUMMYFUNCTION("VLOOKUP($D669,IMPORTRANGE(""1F5N2lheBqU_ssv2fEg7XSiyl0_Jtf24RQubw3IWp7fc"",""'LC-2 BOM'!C2:AF1000""),AB$1,FALSE)"),"#N/A")</f>
        <v>#N/A</v>
      </c>
      <c r="AX425" t="str">
        <f ca="1">IFERROR(__xludf.DUMMYFUNCTION("VLOOKUP($D669,IMPORTRANGE(""1F5N2lheBqU_ssv2fEg7XSiyl0_Jtf24RQubw3IWp7fc"",""'LC-2 BOM'!C2:AF1000""),AB$1,FALSE)"),"#N/A")</f>
        <v>#N/A</v>
      </c>
      <c r="AY425" t="str">
        <f ca="1">IFERROR(__xludf.DUMMYFUNCTION("VLOOKUP($D669,IMPORTRANGE(""1F5N2lheBqU_ssv2fEg7XSiyl0_Jtf24RQubw3IWp7fc"",""'LC-2 BOM'!C2:AF1000""),AB$1,FALSE)"),"#N/A")</f>
        <v>#N/A</v>
      </c>
      <c r="AZ425" t="str">
        <f ca="1">IFERROR(__xludf.DUMMYFUNCTION("VLOOKUP($D669,IMPORTRANGE(""1F5N2lheBqU_ssv2fEg7XSiyl0_Jtf24RQubw3IWp7fc"",""'LC-2 BOM'!C2:AF1000""),AB$1,FALSE)"),"#N/A")</f>
        <v>#N/A</v>
      </c>
      <c r="BA425" t="str">
        <f ca="1">IFERROR(__xludf.DUMMYFUNCTION("VLOOKUP($D669,IMPORTRANGE(""1F5N2lheBqU_ssv2fEg7XSiyl0_Jtf24RQubw3IWp7fc"",""'LC-2 BOM'!C2:AF1000""),AB$1,FALSE)"),"#N/A")</f>
        <v>#N/A</v>
      </c>
    </row>
    <row r="426" spans="1:53" ht="13" x14ac:dyDescent="0.15">
      <c r="A426" t="str">
        <f t="shared" si="36"/>
        <v>HVBH-HSE-SSR-B-64</v>
      </c>
      <c r="B426">
        <v>64</v>
      </c>
      <c r="C426" t="s">
        <v>980</v>
      </c>
      <c r="D426" t="str">
        <f t="shared" si="40"/>
        <v>HVBH-HSE-SSR-B-64</v>
      </c>
      <c r="E426" t="s">
        <v>939</v>
      </c>
      <c r="F426" t="s">
        <v>964</v>
      </c>
      <c r="G426" t="s">
        <v>960</v>
      </c>
      <c r="H426" t="s">
        <v>66</v>
      </c>
      <c r="I426" t="str">
        <f t="shared" si="37"/>
        <v>N6</v>
      </c>
      <c r="J426" t="str">
        <f>VLOOKUP(I426,'[1]REF - Interface Cards'!$F$2:$G$11,2,FALSE)</f>
        <v>CB9</v>
      </c>
      <c r="K426">
        <f t="shared" si="38"/>
        <v>1</v>
      </c>
      <c r="L426" t="s">
        <v>961</v>
      </c>
      <c r="M426">
        <v>30</v>
      </c>
      <c r="N426" t="s">
        <v>981</v>
      </c>
      <c r="O426" t="s">
        <v>277</v>
      </c>
      <c r="P426" t="s">
        <v>277</v>
      </c>
      <c r="Q426" t="s">
        <v>890</v>
      </c>
      <c r="R426" t="s">
        <v>69</v>
      </c>
      <c r="S426" t="s">
        <v>60</v>
      </c>
      <c r="V426" t="b">
        <v>0</v>
      </c>
      <c r="W426" t="str">
        <f t="shared" si="39"/>
        <v>DIO2:DO08</v>
      </c>
      <c r="X426" t="str">
        <f ca="1">IFERROR(__xludf.DUMMYFUNCTION("VLOOKUP($D475,IMPORTRANGE(""1F5N2lheBqU_ssv2fEg7XSiyl0_Jtf24RQubw3IWp7fc"",""'LC-2 BOM'!C2:AF1000""),X$1,FALSE)"),"04C706")</f>
        <v>04C706</v>
      </c>
      <c r="Y426" t="str">
        <f ca="1">IFERROR(__xludf.DUMMYFUNCTION("VLOOKUP($D670,IMPORTRANGE(""1F5N2lheBqU_ssv2fEg7XSiyl0_Jtf24RQubw3IWp7fc"",""'LC-2 BOM'!C2:AF900""),Y$1,FALSE)"),"#N/A")</f>
        <v>#N/A</v>
      </c>
      <c r="Z426" t="str">
        <f ca="1">IFERROR(__xludf.DUMMYFUNCTION("VLOOKUP($D670,IMPORTRANGE(""1F5N2lheBqU_ssv2fEg7XSiyl0_Jtf24RQubw3IWp7fc"",""'LC-2 BOM'!C2:AF900""),Y$1,FALSE)"),"#N/A")</f>
        <v>#N/A</v>
      </c>
      <c r="AA426" t="str">
        <f ca="1">IFERROR(__xludf.DUMMYFUNCTION("VLOOKUP($D670,IMPORTRANGE(""1F5N2lheBqU_ssv2fEg7XSiyl0_Jtf24RQubw3IWp7fc"",""'LC-2 BOM'!C2:AF900""),Y$1,FALSE)"),"#N/A")</f>
        <v>#N/A</v>
      </c>
      <c r="AB426" t="str">
        <f ca="1">IFERROR(__xludf.DUMMYFUNCTION("VLOOKUP($D670,IMPORTRANGE(""1F5N2lheBqU_ssv2fEg7XSiyl0_Jtf24RQubw3IWp7fc"",""'LC-2 BOM'!C2:AF1000""),AB$1,FALSE)"),"#N/A")</f>
        <v>#N/A</v>
      </c>
      <c r="AC426" t="str">
        <f ca="1">IFERROR(__xludf.DUMMYFUNCTION("VLOOKUP($D670,IMPORTRANGE(""1F5N2lheBqU_ssv2fEg7XSiyl0_Jtf24RQubw3IWp7fc"",""'LC-2 BOM'!C2:AF1000""),AB$1,FALSE)"),"#N/A")</f>
        <v>#N/A</v>
      </c>
      <c r="AD426" t="str">
        <f ca="1">IFERROR(__xludf.DUMMYFUNCTION("VLOOKUP($D670,IMPORTRANGE(""1F5N2lheBqU_ssv2fEg7XSiyl0_Jtf24RQubw3IWp7fc"",""'LC-2 BOM'!C2:AF1000""),AB$1,FALSE)"),"#N/A")</f>
        <v>#N/A</v>
      </c>
      <c r="AE426" t="str">
        <f ca="1">IFERROR(__xludf.DUMMYFUNCTION("VLOOKUP($D670,IMPORTRANGE(""1F5N2lheBqU_ssv2fEg7XSiyl0_Jtf24RQubw3IWp7fc"",""'LC-2 BOM'!C2:AF1000""),AB$1,FALSE)"),"#N/A")</f>
        <v>#N/A</v>
      </c>
      <c r="AF426" t="str">
        <f ca="1">IFERROR(__xludf.DUMMYFUNCTION("VLOOKUP($D670,IMPORTRANGE(""1F5N2lheBqU_ssv2fEg7XSiyl0_Jtf24RQubw3IWp7fc"",""'LC-2 BOM'!C2:AF1000""),AB$1,FALSE)"),"#N/A")</f>
        <v>#N/A</v>
      </c>
      <c r="AG426" t="str">
        <f ca="1">IFERROR(__xludf.DUMMYFUNCTION("VLOOKUP($D670,IMPORTRANGE(""1F5N2lheBqU_ssv2fEg7XSiyl0_Jtf24RQubw3IWp7fc"",""'LC-2 BOM'!C2:AF1000""),AB$1,FALSE)"),"#N/A")</f>
        <v>#N/A</v>
      </c>
      <c r="AH426" t="str">
        <f ca="1">IFERROR(__xludf.DUMMYFUNCTION("VLOOKUP($D670,IMPORTRANGE(""1F5N2lheBqU_ssv2fEg7XSiyl0_Jtf24RQubw3IWp7fc"",""'LC-2 BOM'!C2:AF1000""),AB$1,FALSE)"),"#N/A")</f>
        <v>#N/A</v>
      </c>
      <c r="AI426" t="str">
        <f ca="1">IFERROR(__xludf.DUMMYFUNCTION("VLOOKUP($D670,IMPORTRANGE(""1F5N2lheBqU_ssv2fEg7XSiyl0_Jtf24RQubw3IWp7fc"",""'LC-2 BOM'!C2:AF1000""),AB$1,FALSE)"),"#N/A")</f>
        <v>#N/A</v>
      </c>
      <c r="AJ426" t="str">
        <f ca="1">IFERROR(__xludf.DUMMYFUNCTION("VLOOKUP($D670,IMPORTRANGE(""1F5N2lheBqU_ssv2fEg7XSiyl0_Jtf24RQubw3IWp7fc"",""'LC-2 BOM'!C2:AF1000""),AB$1,FALSE)"),"#N/A")</f>
        <v>#N/A</v>
      </c>
      <c r="AK426" t="str">
        <f ca="1">IFERROR(__xludf.DUMMYFUNCTION("VLOOKUP($D670,IMPORTRANGE(""1F5N2lheBqU_ssv2fEg7XSiyl0_Jtf24RQubw3IWp7fc"",""'LC-2 BOM'!C2:AF1000""),AB$1,FALSE)"),"#N/A")</f>
        <v>#N/A</v>
      </c>
      <c r="AL426" t="str">
        <f ca="1">IFERROR(__xludf.DUMMYFUNCTION("VLOOKUP($D670,IMPORTRANGE(""1F5N2lheBqU_ssv2fEg7XSiyl0_Jtf24RQubw3IWp7fc"",""'LC-2 BOM'!C2:AF1000""),AB$1,FALSE)"),"#N/A")</f>
        <v>#N/A</v>
      </c>
      <c r="AM426" t="str">
        <f ca="1">IFERROR(__xludf.DUMMYFUNCTION("VLOOKUP($D670,IMPORTRANGE(""1F5N2lheBqU_ssv2fEg7XSiyl0_Jtf24RQubw3IWp7fc"",""'LC-2 BOM'!C2:AF1000""),AB$1,FALSE)"),"#N/A")</f>
        <v>#N/A</v>
      </c>
      <c r="AN426" t="str">
        <f ca="1">IFERROR(__xludf.DUMMYFUNCTION("VLOOKUP($D670,IMPORTRANGE(""1F5N2lheBqU_ssv2fEg7XSiyl0_Jtf24RQubw3IWp7fc"",""'LC-2 BOM'!C2:AF1000""),AB$1,FALSE)"),"#N/A")</f>
        <v>#N/A</v>
      </c>
      <c r="AO426" t="str">
        <f ca="1">IFERROR(__xludf.DUMMYFUNCTION("VLOOKUP($D670,IMPORTRANGE(""1F5N2lheBqU_ssv2fEg7XSiyl0_Jtf24RQubw3IWp7fc"",""'LC-2 BOM'!C2:AF1000""),AB$1,FALSE)"),"#N/A")</f>
        <v>#N/A</v>
      </c>
      <c r="AP426" t="str">
        <f ca="1">IFERROR(__xludf.DUMMYFUNCTION("VLOOKUP($D670,IMPORTRANGE(""1F5N2lheBqU_ssv2fEg7XSiyl0_Jtf24RQubw3IWp7fc"",""'LC-2 BOM'!C2:AF1000""),AB$1,FALSE)"),"#N/A")</f>
        <v>#N/A</v>
      </c>
      <c r="AQ426" t="str">
        <f ca="1">IFERROR(__xludf.DUMMYFUNCTION("VLOOKUP($D670,IMPORTRANGE(""1F5N2lheBqU_ssv2fEg7XSiyl0_Jtf24RQubw3IWp7fc"",""'LC-2 BOM'!C2:AF1000""),AB$1,FALSE)"),"#N/A")</f>
        <v>#N/A</v>
      </c>
      <c r="AR426" t="str">
        <f ca="1">IFERROR(__xludf.DUMMYFUNCTION("VLOOKUP($D670,IMPORTRANGE(""1F5N2lheBqU_ssv2fEg7XSiyl0_Jtf24RQubw3IWp7fc"",""'LC-2 BOM'!C2:AF1000""),AB$1,FALSE)"),"#N/A")</f>
        <v>#N/A</v>
      </c>
      <c r="AS426" t="str">
        <f ca="1">IFERROR(__xludf.DUMMYFUNCTION("VLOOKUP($D670,IMPORTRANGE(""1F5N2lheBqU_ssv2fEg7XSiyl0_Jtf24RQubw3IWp7fc"",""'LC-2 BOM'!C2:AF1000""),AB$1,FALSE)"),"#N/A")</f>
        <v>#N/A</v>
      </c>
      <c r="AT426" t="str">
        <f ca="1">IFERROR(__xludf.DUMMYFUNCTION("VLOOKUP($D670,IMPORTRANGE(""1F5N2lheBqU_ssv2fEg7XSiyl0_Jtf24RQubw3IWp7fc"",""'LC-2 BOM'!C2:AF1000""),AB$1,FALSE)"),"#N/A")</f>
        <v>#N/A</v>
      </c>
      <c r="AU426" t="str">
        <f ca="1">IFERROR(__xludf.DUMMYFUNCTION("VLOOKUP($D670,IMPORTRANGE(""1F5N2lheBqU_ssv2fEg7XSiyl0_Jtf24RQubw3IWp7fc"",""'LC-2 BOM'!C2:AF1000""),AB$1,FALSE)"),"#N/A")</f>
        <v>#N/A</v>
      </c>
      <c r="AV426" t="str">
        <f ca="1">IFERROR(__xludf.DUMMYFUNCTION("VLOOKUP($D670,IMPORTRANGE(""1F5N2lheBqU_ssv2fEg7XSiyl0_Jtf24RQubw3IWp7fc"",""'LC-2 BOM'!C2:AF1000""),AB$1,FALSE)"),"#N/A")</f>
        <v>#N/A</v>
      </c>
      <c r="AW426" t="str">
        <f ca="1">IFERROR(__xludf.DUMMYFUNCTION("VLOOKUP($D670,IMPORTRANGE(""1F5N2lheBqU_ssv2fEg7XSiyl0_Jtf24RQubw3IWp7fc"",""'LC-2 BOM'!C2:AF1000""),AB$1,FALSE)"),"#N/A")</f>
        <v>#N/A</v>
      </c>
      <c r="AX426" t="str">
        <f ca="1">IFERROR(__xludf.DUMMYFUNCTION("VLOOKUP($D670,IMPORTRANGE(""1F5N2lheBqU_ssv2fEg7XSiyl0_Jtf24RQubw3IWp7fc"",""'LC-2 BOM'!C2:AF1000""),AB$1,FALSE)"),"#N/A")</f>
        <v>#N/A</v>
      </c>
      <c r="AY426" t="str">
        <f ca="1">IFERROR(__xludf.DUMMYFUNCTION("VLOOKUP($D670,IMPORTRANGE(""1F5N2lheBqU_ssv2fEg7XSiyl0_Jtf24RQubw3IWp7fc"",""'LC-2 BOM'!C2:AF1000""),AB$1,FALSE)"),"#N/A")</f>
        <v>#N/A</v>
      </c>
      <c r="AZ426" t="str">
        <f ca="1">IFERROR(__xludf.DUMMYFUNCTION("VLOOKUP($D670,IMPORTRANGE(""1F5N2lheBqU_ssv2fEg7XSiyl0_Jtf24RQubw3IWp7fc"",""'LC-2 BOM'!C2:AF1000""),AB$1,FALSE)"),"#N/A")</f>
        <v>#N/A</v>
      </c>
      <c r="BA426" t="str">
        <f ca="1">IFERROR(__xludf.DUMMYFUNCTION("VLOOKUP($D670,IMPORTRANGE(""1F5N2lheBqU_ssv2fEg7XSiyl0_Jtf24RQubw3IWp7fc"",""'LC-2 BOM'!C2:AF1000""),AB$1,FALSE)"),"#N/A")</f>
        <v>#N/A</v>
      </c>
    </row>
    <row r="427" spans="1:53" ht="13" x14ac:dyDescent="0.15">
      <c r="A427" t="str">
        <f t="shared" si="36"/>
        <v>HVBH-HSE-SSR-B-65</v>
      </c>
      <c r="B427">
        <v>65</v>
      </c>
      <c r="C427" t="s">
        <v>982</v>
      </c>
      <c r="D427" t="str">
        <f t="shared" si="40"/>
        <v>HVBH-HSE-SSR-B-65</v>
      </c>
      <c r="E427" t="s">
        <v>939</v>
      </c>
      <c r="F427" t="s">
        <v>964</v>
      </c>
      <c r="G427" t="s">
        <v>960</v>
      </c>
      <c r="H427" t="s">
        <v>66</v>
      </c>
      <c r="I427" t="str">
        <f t="shared" si="37"/>
        <v>N6</v>
      </c>
      <c r="J427" t="str">
        <f>VLOOKUP(I427,'[1]REF - Interface Cards'!$F$2:$G$11,2,FALSE)</f>
        <v>CB9</v>
      </c>
      <c r="K427">
        <f t="shared" si="38"/>
        <v>1</v>
      </c>
      <c r="L427" t="s">
        <v>961</v>
      </c>
      <c r="M427">
        <v>31</v>
      </c>
      <c r="N427" t="s">
        <v>983</v>
      </c>
      <c r="O427" t="s">
        <v>277</v>
      </c>
      <c r="P427" t="s">
        <v>277</v>
      </c>
      <c r="Q427" t="s">
        <v>890</v>
      </c>
      <c r="R427" t="s">
        <v>69</v>
      </c>
      <c r="S427" t="s">
        <v>60</v>
      </c>
      <c r="V427" t="b">
        <v>0</v>
      </c>
      <c r="W427" t="str">
        <f t="shared" si="39"/>
        <v>DIO2:DO09</v>
      </c>
      <c r="X427" t="str">
        <f ca="1">IFERROR(__xludf.DUMMYFUNCTION("VLOOKUP($D475,IMPORTRANGE(""1F5N2lheBqU_ssv2fEg7XSiyl0_Jtf24RQubw3IWp7fc"",""'LC-2 BOM'!C2:AF1000""),X$1,FALSE)"),"04C706")</f>
        <v>04C706</v>
      </c>
      <c r="Y427" t="str">
        <f ca="1">IFERROR(__xludf.DUMMYFUNCTION("VLOOKUP($D671,IMPORTRANGE(""1F5N2lheBqU_ssv2fEg7XSiyl0_Jtf24RQubw3IWp7fc"",""'LC-2 BOM'!C2:AF900""),Y$1,FALSE)"),"#N/A")</f>
        <v>#N/A</v>
      </c>
      <c r="Z427" t="str">
        <f ca="1">IFERROR(__xludf.DUMMYFUNCTION("VLOOKUP($D671,IMPORTRANGE(""1F5N2lheBqU_ssv2fEg7XSiyl0_Jtf24RQubw3IWp7fc"",""'LC-2 BOM'!C2:AF900""),Y$1,FALSE)"),"#N/A")</f>
        <v>#N/A</v>
      </c>
      <c r="AA427" t="str">
        <f ca="1">IFERROR(__xludf.DUMMYFUNCTION("VLOOKUP($D671,IMPORTRANGE(""1F5N2lheBqU_ssv2fEg7XSiyl0_Jtf24RQubw3IWp7fc"",""'LC-2 BOM'!C2:AF900""),Y$1,FALSE)"),"#N/A")</f>
        <v>#N/A</v>
      </c>
      <c r="AB427" t="str">
        <f ca="1">IFERROR(__xludf.DUMMYFUNCTION("VLOOKUP($D671,IMPORTRANGE(""1F5N2lheBqU_ssv2fEg7XSiyl0_Jtf24RQubw3IWp7fc"",""'LC-2 BOM'!C2:AF1000""),AB$1,FALSE)"),"#N/A")</f>
        <v>#N/A</v>
      </c>
      <c r="AC427" t="str">
        <f ca="1">IFERROR(__xludf.DUMMYFUNCTION("VLOOKUP($D671,IMPORTRANGE(""1F5N2lheBqU_ssv2fEg7XSiyl0_Jtf24RQubw3IWp7fc"",""'LC-2 BOM'!C2:AF1000""),AB$1,FALSE)"),"#N/A")</f>
        <v>#N/A</v>
      </c>
      <c r="AD427" t="str">
        <f ca="1">IFERROR(__xludf.DUMMYFUNCTION("VLOOKUP($D671,IMPORTRANGE(""1F5N2lheBqU_ssv2fEg7XSiyl0_Jtf24RQubw3IWp7fc"",""'LC-2 BOM'!C2:AF1000""),AB$1,FALSE)"),"#N/A")</f>
        <v>#N/A</v>
      </c>
      <c r="AE427" t="str">
        <f ca="1">IFERROR(__xludf.DUMMYFUNCTION("VLOOKUP($D671,IMPORTRANGE(""1F5N2lheBqU_ssv2fEg7XSiyl0_Jtf24RQubw3IWp7fc"",""'LC-2 BOM'!C2:AF1000""),AB$1,FALSE)"),"#N/A")</f>
        <v>#N/A</v>
      </c>
      <c r="AF427" t="str">
        <f ca="1">IFERROR(__xludf.DUMMYFUNCTION("VLOOKUP($D671,IMPORTRANGE(""1F5N2lheBqU_ssv2fEg7XSiyl0_Jtf24RQubw3IWp7fc"",""'LC-2 BOM'!C2:AF1000""),AB$1,FALSE)"),"#N/A")</f>
        <v>#N/A</v>
      </c>
      <c r="AG427" t="str">
        <f ca="1">IFERROR(__xludf.DUMMYFUNCTION("VLOOKUP($D671,IMPORTRANGE(""1F5N2lheBqU_ssv2fEg7XSiyl0_Jtf24RQubw3IWp7fc"",""'LC-2 BOM'!C2:AF1000""),AB$1,FALSE)"),"#N/A")</f>
        <v>#N/A</v>
      </c>
      <c r="AH427" t="str">
        <f ca="1">IFERROR(__xludf.DUMMYFUNCTION("VLOOKUP($D671,IMPORTRANGE(""1F5N2lheBqU_ssv2fEg7XSiyl0_Jtf24RQubw3IWp7fc"",""'LC-2 BOM'!C2:AF1000""),AB$1,FALSE)"),"#N/A")</f>
        <v>#N/A</v>
      </c>
      <c r="AI427" t="str">
        <f ca="1">IFERROR(__xludf.DUMMYFUNCTION("VLOOKUP($D671,IMPORTRANGE(""1F5N2lheBqU_ssv2fEg7XSiyl0_Jtf24RQubw3IWp7fc"",""'LC-2 BOM'!C2:AF1000""),AB$1,FALSE)"),"#N/A")</f>
        <v>#N/A</v>
      </c>
      <c r="AJ427" t="str">
        <f ca="1">IFERROR(__xludf.DUMMYFUNCTION("VLOOKUP($D671,IMPORTRANGE(""1F5N2lheBqU_ssv2fEg7XSiyl0_Jtf24RQubw3IWp7fc"",""'LC-2 BOM'!C2:AF1000""),AB$1,FALSE)"),"#N/A")</f>
        <v>#N/A</v>
      </c>
      <c r="AK427" t="str">
        <f ca="1">IFERROR(__xludf.DUMMYFUNCTION("VLOOKUP($D671,IMPORTRANGE(""1F5N2lheBqU_ssv2fEg7XSiyl0_Jtf24RQubw3IWp7fc"",""'LC-2 BOM'!C2:AF1000""),AB$1,FALSE)"),"#N/A")</f>
        <v>#N/A</v>
      </c>
      <c r="AL427" t="str">
        <f ca="1">IFERROR(__xludf.DUMMYFUNCTION("VLOOKUP($D671,IMPORTRANGE(""1F5N2lheBqU_ssv2fEg7XSiyl0_Jtf24RQubw3IWp7fc"",""'LC-2 BOM'!C2:AF1000""),AB$1,FALSE)"),"#N/A")</f>
        <v>#N/A</v>
      </c>
      <c r="AM427" t="str">
        <f ca="1">IFERROR(__xludf.DUMMYFUNCTION("VLOOKUP($D671,IMPORTRANGE(""1F5N2lheBqU_ssv2fEg7XSiyl0_Jtf24RQubw3IWp7fc"",""'LC-2 BOM'!C2:AF1000""),AB$1,FALSE)"),"#N/A")</f>
        <v>#N/A</v>
      </c>
      <c r="AN427" t="str">
        <f ca="1">IFERROR(__xludf.DUMMYFUNCTION("VLOOKUP($D671,IMPORTRANGE(""1F5N2lheBqU_ssv2fEg7XSiyl0_Jtf24RQubw3IWp7fc"",""'LC-2 BOM'!C2:AF1000""),AB$1,FALSE)"),"#N/A")</f>
        <v>#N/A</v>
      </c>
      <c r="AO427" t="str">
        <f ca="1">IFERROR(__xludf.DUMMYFUNCTION("VLOOKUP($D671,IMPORTRANGE(""1F5N2lheBqU_ssv2fEg7XSiyl0_Jtf24RQubw3IWp7fc"",""'LC-2 BOM'!C2:AF1000""),AB$1,FALSE)"),"#N/A")</f>
        <v>#N/A</v>
      </c>
      <c r="AP427" t="str">
        <f ca="1">IFERROR(__xludf.DUMMYFUNCTION("VLOOKUP($D671,IMPORTRANGE(""1F5N2lheBqU_ssv2fEg7XSiyl0_Jtf24RQubw3IWp7fc"",""'LC-2 BOM'!C2:AF1000""),AB$1,FALSE)"),"#N/A")</f>
        <v>#N/A</v>
      </c>
      <c r="AQ427" t="str">
        <f ca="1">IFERROR(__xludf.DUMMYFUNCTION("VLOOKUP($D671,IMPORTRANGE(""1F5N2lheBqU_ssv2fEg7XSiyl0_Jtf24RQubw3IWp7fc"",""'LC-2 BOM'!C2:AF1000""),AB$1,FALSE)"),"#N/A")</f>
        <v>#N/A</v>
      </c>
      <c r="AR427" t="str">
        <f ca="1">IFERROR(__xludf.DUMMYFUNCTION("VLOOKUP($D671,IMPORTRANGE(""1F5N2lheBqU_ssv2fEg7XSiyl0_Jtf24RQubw3IWp7fc"",""'LC-2 BOM'!C2:AF1000""),AB$1,FALSE)"),"#N/A")</f>
        <v>#N/A</v>
      </c>
      <c r="AS427" t="str">
        <f ca="1">IFERROR(__xludf.DUMMYFUNCTION("VLOOKUP($D671,IMPORTRANGE(""1F5N2lheBqU_ssv2fEg7XSiyl0_Jtf24RQubw3IWp7fc"",""'LC-2 BOM'!C2:AF1000""),AB$1,FALSE)"),"#N/A")</f>
        <v>#N/A</v>
      </c>
      <c r="AT427" t="str">
        <f ca="1">IFERROR(__xludf.DUMMYFUNCTION("VLOOKUP($D671,IMPORTRANGE(""1F5N2lheBqU_ssv2fEg7XSiyl0_Jtf24RQubw3IWp7fc"",""'LC-2 BOM'!C2:AF1000""),AB$1,FALSE)"),"#N/A")</f>
        <v>#N/A</v>
      </c>
      <c r="AU427" t="str">
        <f ca="1">IFERROR(__xludf.DUMMYFUNCTION("VLOOKUP($D671,IMPORTRANGE(""1F5N2lheBqU_ssv2fEg7XSiyl0_Jtf24RQubw3IWp7fc"",""'LC-2 BOM'!C2:AF1000""),AB$1,FALSE)"),"#N/A")</f>
        <v>#N/A</v>
      </c>
      <c r="AV427" t="str">
        <f ca="1">IFERROR(__xludf.DUMMYFUNCTION("VLOOKUP($D671,IMPORTRANGE(""1F5N2lheBqU_ssv2fEg7XSiyl0_Jtf24RQubw3IWp7fc"",""'LC-2 BOM'!C2:AF1000""),AB$1,FALSE)"),"#N/A")</f>
        <v>#N/A</v>
      </c>
      <c r="AW427" t="str">
        <f ca="1">IFERROR(__xludf.DUMMYFUNCTION("VLOOKUP($D671,IMPORTRANGE(""1F5N2lheBqU_ssv2fEg7XSiyl0_Jtf24RQubw3IWp7fc"",""'LC-2 BOM'!C2:AF1000""),AB$1,FALSE)"),"#N/A")</f>
        <v>#N/A</v>
      </c>
      <c r="AX427" t="str">
        <f ca="1">IFERROR(__xludf.DUMMYFUNCTION("VLOOKUP($D671,IMPORTRANGE(""1F5N2lheBqU_ssv2fEg7XSiyl0_Jtf24RQubw3IWp7fc"",""'LC-2 BOM'!C2:AF1000""),AB$1,FALSE)"),"#N/A")</f>
        <v>#N/A</v>
      </c>
      <c r="AY427" t="str">
        <f ca="1">IFERROR(__xludf.DUMMYFUNCTION("VLOOKUP($D671,IMPORTRANGE(""1F5N2lheBqU_ssv2fEg7XSiyl0_Jtf24RQubw3IWp7fc"",""'LC-2 BOM'!C2:AF1000""),AB$1,FALSE)"),"#N/A")</f>
        <v>#N/A</v>
      </c>
      <c r="AZ427" t="str">
        <f ca="1">IFERROR(__xludf.DUMMYFUNCTION("VLOOKUP($D671,IMPORTRANGE(""1F5N2lheBqU_ssv2fEg7XSiyl0_Jtf24RQubw3IWp7fc"",""'LC-2 BOM'!C2:AF1000""),AB$1,FALSE)"),"#N/A")</f>
        <v>#N/A</v>
      </c>
      <c r="BA427" t="str">
        <f ca="1">IFERROR(__xludf.DUMMYFUNCTION("VLOOKUP($D671,IMPORTRANGE(""1F5N2lheBqU_ssv2fEg7XSiyl0_Jtf24RQubw3IWp7fc"",""'LC-2 BOM'!C2:AF1000""),AB$1,FALSE)"),"#N/A")</f>
        <v>#N/A</v>
      </c>
    </row>
    <row r="428" spans="1:53" ht="13" x14ac:dyDescent="0.15">
      <c r="A428" t="str">
        <f t="shared" si="36"/>
        <v>HVBH-HSE-SSR-B-66</v>
      </c>
      <c r="B428">
        <v>66</v>
      </c>
      <c r="C428" t="s">
        <v>984</v>
      </c>
      <c r="D428" t="str">
        <f t="shared" si="40"/>
        <v>HVBH-HSE-SSR-B-66</v>
      </c>
      <c r="E428" t="s">
        <v>939</v>
      </c>
      <c r="F428" t="s">
        <v>964</v>
      </c>
      <c r="G428" t="s">
        <v>960</v>
      </c>
      <c r="H428" t="s">
        <v>66</v>
      </c>
      <c r="I428" t="str">
        <f t="shared" si="37"/>
        <v>N6</v>
      </c>
      <c r="J428" t="str">
        <f>VLOOKUP(I428,'[1]REF - Interface Cards'!$F$2:$G$11,2,FALSE)</f>
        <v>CB9</v>
      </c>
      <c r="K428">
        <f t="shared" si="38"/>
        <v>1</v>
      </c>
      <c r="L428" t="s">
        <v>961</v>
      </c>
      <c r="M428">
        <v>32</v>
      </c>
      <c r="N428" t="s">
        <v>558</v>
      </c>
      <c r="O428" t="s">
        <v>277</v>
      </c>
      <c r="P428" t="s">
        <v>277</v>
      </c>
      <c r="Q428" t="s">
        <v>890</v>
      </c>
      <c r="R428" t="s">
        <v>69</v>
      </c>
      <c r="S428" t="s">
        <v>60</v>
      </c>
      <c r="V428" t="b">
        <v>0</v>
      </c>
      <c r="W428" t="str">
        <f t="shared" si="39"/>
        <v>DIO2:DO10</v>
      </c>
      <c r="X428" t="str">
        <f ca="1">IFERROR(__xludf.DUMMYFUNCTION("VLOOKUP($D475,IMPORTRANGE(""1F5N2lheBqU_ssv2fEg7XSiyl0_Jtf24RQubw3IWp7fc"",""'LC-2 BOM'!C2:AF1000""),X$1,FALSE)"),"04C706")</f>
        <v>04C706</v>
      </c>
      <c r="Y428" t="str">
        <f ca="1">IFERROR(__xludf.DUMMYFUNCTION("VLOOKUP($D672,IMPORTRANGE(""1F5N2lheBqU_ssv2fEg7XSiyl0_Jtf24RQubw3IWp7fc"",""'LC-2 BOM'!C2:AF900""),Y$1,FALSE)"),"#N/A")</f>
        <v>#N/A</v>
      </c>
      <c r="Z428" t="str">
        <f ca="1">IFERROR(__xludf.DUMMYFUNCTION("VLOOKUP($D672,IMPORTRANGE(""1F5N2lheBqU_ssv2fEg7XSiyl0_Jtf24RQubw3IWp7fc"",""'LC-2 BOM'!C2:AF900""),Y$1,FALSE)"),"#N/A")</f>
        <v>#N/A</v>
      </c>
      <c r="AA428" t="str">
        <f ca="1">IFERROR(__xludf.DUMMYFUNCTION("VLOOKUP($D672,IMPORTRANGE(""1F5N2lheBqU_ssv2fEg7XSiyl0_Jtf24RQubw3IWp7fc"",""'LC-2 BOM'!C2:AF900""),Y$1,FALSE)"),"#N/A")</f>
        <v>#N/A</v>
      </c>
      <c r="AB428" t="str">
        <f ca="1">IFERROR(__xludf.DUMMYFUNCTION("VLOOKUP($D672,IMPORTRANGE(""1F5N2lheBqU_ssv2fEg7XSiyl0_Jtf24RQubw3IWp7fc"",""'LC-2 BOM'!C2:AF1000""),AB$1,FALSE)"),"#N/A")</f>
        <v>#N/A</v>
      </c>
      <c r="AC428" t="str">
        <f ca="1">IFERROR(__xludf.DUMMYFUNCTION("VLOOKUP($D672,IMPORTRANGE(""1F5N2lheBqU_ssv2fEg7XSiyl0_Jtf24RQubw3IWp7fc"",""'LC-2 BOM'!C2:AF1000""),AB$1,FALSE)"),"#N/A")</f>
        <v>#N/A</v>
      </c>
      <c r="AD428" t="str">
        <f ca="1">IFERROR(__xludf.DUMMYFUNCTION("VLOOKUP($D672,IMPORTRANGE(""1F5N2lheBqU_ssv2fEg7XSiyl0_Jtf24RQubw3IWp7fc"",""'LC-2 BOM'!C2:AF1000""),AB$1,FALSE)"),"#N/A")</f>
        <v>#N/A</v>
      </c>
      <c r="AE428" t="str">
        <f ca="1">IFERROR(__xludf.DUMMYFUNCTION("VLOOKUP($D672,IMPORTRANGE(""1F5N2lheBqU_ssv2fEg7XSiyl0_Jtf24RQubw3IWp7fc"",""'LC-2 BOM'!C2:AF1000""),AB$1,FALSE)"),"#N/A")</f>
        <v>#N/A</v>
      </c>
      <c r="AF428" t="str">
        <f ca="1">IFERROR(__xludf.DUMMYFUNCTION("VLOOKUP($D672,IMPORTRANGE(""1F5N2lheBqU_ssv2fEg7XSiyl0_Jtf24RQubw3IWp7fc"",""'LC-2 BOM'!C2:AF1000""),AB$1,FALSE)"),"#N/A")</f>
        <v>#N/A</v>
      </c>
      <c r="AG428" t="str">
        <f ca="1">IFERROR(__xludf.DUMMYFUNCTION("VLOOKUP($D672,IMPORTRANGE(""1F5N2lheBqU_ssv2fEg7XSiyl0_Jtf24RQubw3IWp7fc"",""'LC-2 BOM'!C2:AF1000""),AB$1,FALSE)"),"#N/A")</f>
        <v>#N/A</v>
      </c>
      <c r="AH428" t="str">
        <f ca="1">IFERROR(__xludf.DUMMYFUNCTION("VLOOKUP($D672,IMPORTRANGE(""1F5N2lheBqU_ssv2fEg7XSiyl0_Jtf24RQubw3IWp7fc"",""'LC-2 BOM'!C2:AF1000""),AB$1,FALSE)"),"#N/A")</f>
        <v>#N/A</v>
      </c>
      <c r="AI428" t="str">
        <f ca="1">IFERROR(__xludf.DUMMYFUNCTION("VLOOKUP($D672,IMPORTRANGE(""1F5N2lheBqU_ssv2fEg7XSiyl0_Jtf24RQubw3IWp7fc"",""'LC-2 BOM'!C2:AF1000""),AB$1,FALSE)"),"#N/A")</f>
        <v>#N/A</v>
      </c>
      <c r="AJ428" t="str">
        <f ca="1">IFERROR(__xludf.DUMMYFUNCTION("VLOOKUP($D672,IMPORTRANGE(""1F5N2lheBqU_ssv2fEg7XSiyl0_Jtf24RQubw3IWp7fc"",""'LC-2 BOM'!C2:AF1000""),AB$1,FALSE)"),"#N/A")</f>
        <v>#N/A</v>
      </c>
      <c r="AK428" t="str">
        <f ca="1">IFERROR(__xludf.DUMMYFUNCTION("VLOOKUP($D672,IMPORTRANGE(""1F5N2lheBqU_ssv2fEg7XSiyl0_Jtf24RQubw3IWp7fc"",""'LC-2 BOM'!C2:AF1000""),AB$1,FALSE)"),"#N/A")</f>
        <v>#N/A</v>
      </c>
      <c r="AL428" t="str">
        <f ca="1">IFERROR(__xludf.DUMMYFUNCTION("VLOOKUP($D672,IMPORTRANGE(""1F5N2lheBqU_ssv2fEg7XSiyl0_Jtf24RQubw3IWp7fc"",""'LC-2 BOM'!C2:AF1000""),AB$1,FALSE)"),"#N/A")</f>
        <v>#N/A</v>
      </c>
      <c r="AM428" t="str">
        <f ca="1">IFERROR(__xludf.DUMMYFUNCTION("VLOOKUP($D672,IMPORTRANGE(""1F5N2lheBqU_ssv2fEg7XSiyl0_Jtf24RQubw3IWp7fc"",""'LC-2 BOM'!C2:AF1000""),AB$1,FALSE)"),"#N/A")</f>
        <v>#N/A</v>
      </c>
      <c r="AN428" t="str">
        <f ca="1">IFERROR(__xludf.DUMMYFUNCTION("VLOOKUP($D672,IMPORTRANGE(""1F5N2lheBqU_ssv2fEg7XSiyl0_Jtf24RQubw3IWp7fc"",""'LC-2 BOM'!C2:AF1000""),AB$1,FALSE)"),"#N/A")</f>
        <v>#N/A</v>
      </c>
      <c r="AO428" t="str">
        <f ca="1">IFERROR(__xludf.DUMMYFUNCTION("VLOOKUP($D672,IMPORTRANGE(""1F5N2lheBqU_ssv2fEg7XSiyl0_Jtf24RQubw3IWp7fc"",""'LC-2 BOM'!C2:AF1000""),AB$1,FALSE)"),"#N/A")</f>
        <v>#N/A</v>
      </c>
      <c r="AP428" t="str">
        <f ca="1">IFERROR(__xludf.DUMMYFUNCTION("VLOOKUP($D672,IMPORTRANGE(""1F5N2lheBqU_ssv2fEg7XSiyl0_Jtf24RQubw3IWp7fc"",""'LC-2 BOM'!C2:AF1000""),AB$1,FALSE)"),"#N/A")</f>
        <v>#N/A</v>
      </c>
      <c r="AQ428" t="str">
        <f ca="1">IFERROR(__xludf.DUMMYFUNCTION("VLOOKUP($D672,IMPORTRANGE(""1F5N2lheBqU_ssv2fEg7XSiyl0_Jtf24RQubw3IWp7fc"",""'LC-2 BOM'!C2:AF1000""),AB$1,FALSE)"),"#N/A")</f>
        <v>#N/A</v>
      </c>
      <c r="AR428" t="str">
        <f ca="1">IFERROR(__xludf.DUMMYFUNCTION("VLOOKUP($D672,IMPORTRANGE(""1F5N2lheBqU_ssv2fEg7XSiyl0_Jtf24RQubw3IWp7fc"",""'LC-2 BOM'!C2:AF1000""),AB$1,FALSE)"),"#N/A")</f>
        <v>#N/A</v>
      </c>
      <c r="AS428" t="str">
        <f ca="1">IFERROR(__xludf.DUMMYFUNCTION("VLOOKUP($D672,IMPORTRANGE(""1F5N2lheBqU_ssv2fEg7XSiyl0_Jtf24RQubw3IWp7fc"",""'LC-2 BOM'!C2:AF1000""),AB$1,FALSE)"),"#N/A")</f>
        <v>#N/A</v>
      </c>
      <c r="AT428" t="str">
        <f ca="1">IFERROR(__xludf.DUMMYFUNCTION("VLOOKUP($D672,IMPORTRANGE(""1F5N2lheBqU_ssv2fEg7XSiyl0_Jtf24RQubw3IWp7fc"",""'LC-2 BOM'!C2:AF1000""),AB$1,FALSE)"),"#N/A")</f>
        <v>#N/A</v>
      </c>
      <c r="AU428" t="str">
        <f ca="1">IFERROR(__xludf.DUMMYFUNCTION("VLOOKUP($D672,IMPORTRANGE(""1F5N2lheBqU_ssv2fEg7XSiyl0_Jtf24RQubw3IWp7fc"",""'LC-2 BOM'!C2:AF1000""),AB$1,FALSE)"),"#N/A")</f>
        <v>#N/A</v>
      </c>
      <c r="AV428" t="str">
        <f ca="1">IFERROR(__xludf.DUMMYFUNCTION("VLOOKUP($D672,IMPORTRANGE(""1F5N2lheBqU_ssv2fEg7XSiyl0_Jtf24RQubw3IWp7fc"",""'LC-2 BOM'!C2:AF1000""),AB$1,FALSE)"),"#N/A")</f>
        <v>#N/A</v>
      </c>
      <c r="AW428" t="str">
        <f ca="1">IFERROR(__xludf.DUMMYFUNCTION("VLOOKUP($D672,IMPORTRANGE(""1F5N2lheBqU_ssv2fEg7XSiyl0_Jtf24RQubw3IWp7fc"",""'LC-2 BOM'!C2:AF1000""),AB$1,FALSE)"),"#N/A")</f>
        <v>#N/A</v>
      </c>
      <c r="AX428" t="str">
        <f ca="1">IFERROR(__xludf.DUMMYFUNCTION("VLOOKUP($D672,IMPORTRANGE(""1F5N2lheBqU_ssv2fEg7XSiyl0_Jtf24RQubw3IWp7fc"",""'LC-2 BOM'!C2:AF1000""),AB$1,FALSE)"),"#N/A")</f>
        <v>#N/A</v>
      </c>
      <c r="AY428" t="str">
        <f ca="1">IFERROR(__xludf.DUMMYFUNCTION("VLOOKUP($D672,IMPORTRANGE(""1F5N2lheBqU_ssv2fEg7XSiyl0_Jtf24RQubw3IWp7fc"",""'LC-2 BOM'!C2:AF1000""),AB$1,FALSE)"),"#N/A")</f>
        <v>#N/A</v>
      </c>
      <c r="AZ428" t="str">
        <f ca="1">IFERROR(__xludf.DUMMYFUNCTION("VLOOKUP($D672,IMPORTRANGE(""1F5N2lheBqU_ssv2fEg7XSiyl0_Jtf24RQubw3IWp7fc"",""'LC-2 BOM'!C2:AF1000""),AB$1,FALSE)"),"#N/A")</f>
        <v>#N/A</v>
      </c>
      <c r="BA428" t="str">
        <f ca="1">IFERROR(__xludf.DUMMYFUNCTION("VLOOKUP($D672,IMPORTRANGE(""1F5N2lheBqU_ssv2fEg7XSiyl0_Jtf24RQubw3IWp7fc"",""'LC-2 BOM'!C2:AF1000""),AB$1,FALSE)"),"#N/A")</f>
        <v>#N/A</v>
      </c>
    </row>
    <row r="429" spans="1:53" ht="13" x14ac:dyDescent="0.15">
      <c r="A429" t="str">
        <f t="shared" si="36"/>
        <v>HVBH-HSE-SSR-B-67</v>
      </c>
      <c r="B429">
        <v>67</v>
      </c>
      <c r="C429" t="s">
        <v>985</v>
      </c>
      <c r="D429" t="str">
        <f t="shared" si="40"/>
        <v>HVBH-HSE-SSR-B-67</v>
      </c>
      <c r="E429" t="s">
        <v>939</v>
      </c>
      <c r="F429" t="s">
        <v>964</v>
      </c>
      <c r="G429" t="s">
        <v>960</v>
      </c>
      <c r="H429" t="s">
        <v>66</v>
      </c>
      <c r="I429" t="str">
        <f t="shared" si="37"/>
        <v>N6</v>
      </c>
      <c r="J429" t="str">
        <f>VLOOKUP(I429,'[1]REF - Interface Cards'!$F$2:$G$11,2,FALSE)</f>
        <v>CB9</v>
      </c>
      <c r="K429">
        <f t="shared" si="38"/>
        <v>1</v>
      </c>
      <c r="L429" t="s">
        <v>961</v>
      </c>
      <c r="M429">
        <v>33</v>
      </c>
      <c r="N429" t="s">
        <v>561</v>
      </c>
      <c r="O429" t="s">
        <v>277</v>
      </c>
      <c r="P429" t="s">
        <v>277</v>
      </c>
      <c r="Q429" t="s">
        <v>890</v>
      </c>
      <c r="R429" t="s">
        <v>69</v>
      </c>
      <c r="S429" t="s">
        <v>60</v>
      </c>
      <c r="V429" t="b">
        <v>0</v>
      </c>
      <c r="W429" t="str">
        <f t="shared" si="39"/>
        <v>DIO2:DO11</v>
      </c>
      <c r="X429" t="str">
        <f ca="1">IFERROR(__xludf.DUMMYFUNCTION("VLOOKUP($D475,IMPORTRANGE(""1F5N2lheBqU_ssv2fEg7XSiyl0_Jtf24RQubw3IWp7fc"",""'LC-2 BOM'!C2:AF1000""),X$1,FALSE)"),"04C706")</f>
        <v>04C706</v>
      </c>
      <c r="Y429" t="str">
        <f ca="1">IFERROR(__xludf.DUMMYFUNCTION("VLOOKUP($D673,IMPORTRANGE(""1F5N2lheBqU_ssv2fEg7XSiyl0_Jtf24RQubw3IWp7fc"",""'LC-2 BOM'!C2:AF900""),Y$1,FALSE)"),"#N/A")</f>
        <v>#N/A</v>
      </c>
      <c r="Z429" t="str">
        <f ca="1">IFERROR(__xludf.DUMMYFUNCTION("VLOOKUP($D673,IMPORTRANGE(""1F5N2lheBqU_ssv2fEg7XSiyl0_Jtf24RQubw3IWp7fc"",""'LC-2 BOM'!C2:AF900""),Y$1,FALSE)"),"#N/A")</f>
        <v>#N/A</v>
      </c>
      <c r="AA429" t="str">
        <f ca="1">IFERROR(__xludf.DUMMYFUNCTION("VLOOKUP($D673,IMPORTRANGE(""1F5N2lheBqU_ssv2fEg7XSiyl0_Jtf24RQubw3IWp7fc"",""'LC-2 BOM'!C2:AF900""),Y$1,FALSE)"),"#N/A")</f>
        <v>#N/A</v>
      </c>
      <c r="AB429" t="str">
        <f ca="1">IFERROR(__xludf.DUMMYFUNCTION("VLOOKUP($D673,IMPORTRANGE(""1F5N2lheBqU_ssv2fEg7XSiyl0_Jtf24RQubw3IWp7fc"",""'LC-2 BOM'!C2:AF1000""),AB$1,FALSE)"),"#N/A")</f>
        <v>#N/A</v>
      </c>
      <c r="AC429" t="str">
        <f ca="1">IFERROR(__xludf.DUMMYFUNCTION("VLOOKUP($D673,IMPORTRANGE(""1F5N2lheBqU_ssv2fEg7XSiyl0_Jtf24RQubw3IWp7fc"",""'LC-2 BOM'!C2:AF1000""),AB$1,FALSE)"),"#N/A")</f>
        <v>#N/A</v>
      </c>
      <c r="AD429" t="str">
        <f ca="1">IFERROR(__xludf.DUMMYFUNCTION("VLOOKUP($D673,IMPORTRANGE(""1F5N2lheBqU_ssv2fEg7XSiyl0_Jtf24RQubw3IWp7fc"",""'LC-2 BOM'!C2:AF1000""),AB$1,FALSE)"),"#N/A")</f>
        <v>#N/A</v>
      </c>
      <c r="AE429" t="str">
        <f ca="1">IFERROR(__xludf.DUMMYFUNCTION("VLOOKUP($D673,IMPORTRANGE(""1F5N2lheBqU_ssv2fEg7XSiyl0_Jtf24RQubw3IWp7fc"",""'LC-2 BOM'!C2:AF1000""),AB$1,FALSE)"),"#N/A")</f>
        <v>#N/A</v>
      </c>
      <c r="AF429" t="str">
        <f ca="1">IFERROR(__xludf.DUMMYFUNCTION("VLOOKUP($D673,IMPORTRANGE(""1F5N2lheBqU_ssv2fEg7XSiyl0_Jtf24RQubw3IWp7fc"",""'LC-2 BOM'!C2:AF1000""),AB$1,FALSE)"),"#N/A")</f>
        <v>#N/A</v>
      </c>
      <c r="AG429" t="str">
        <f ca="1">IFERROR(__xludf.DUMMYFUNCTION("VLOOKUP($D673,IMPORTRANGE(""1F5N2lheBqU_ssv2fEg7XSiyl0_Jtf24RQubw3IWp7fc"",""'LC-2 BOM'!C2:AF1000""),AB$1,FALSE)"),"#N/A")</f>
        <v>#N/A</v>
      </c>
      <c r="AH429" t="str">
        <f ca="1">IFERROR(__xludf.DUMMYFUNCTION("VLOOKUP($D673,IMPORTRANGE(""1F5N2lheBqU_ssv2fEg7XSiyl0_Jtf24RQubw3IWp7fc"",""'LC-2 BOM'!C2:AF1000""),AB$1,FALSE)"),"#N/A")</f>
        <v>#N/A</v>
      </c>
      <c r="AI429" t="str">
        <f ca="1">IFERROR(__xludf.DUMMYFUNCTION("VLOOKUP($D673,IMPORTRANGE(""1F5N2lheBqU_ssv2fEg7XSiyl0_Jtf24RQubw3IWp7fc"",""'LC-2 BOM'!C2:AF1000""),AB$1,FALSE)"),"#N/A")</f>
        <v>#N/A</v>
      </c>
      <c r="AJ429" t="str">
        <f ca="1">IFERROR(__xludf.DUMMYFUNCTION("VLOOKUP($D673,IMPORTRANGE(""1F5N2lheBqU_ssv2fEg7XSiyl0_Jtf24RQubw3IWp7fc"",""'LC-2 BOM'!C2:AF1000""),AB$1,FALSE)"),"#N/A")</f>
        <v>#N/A</v>
      </c>
      <c r="AK429" t="str">
        <f ca="1">IFERROR(__xludf.DUMMYFUNCTION("VLOOKUP($D673,IMPORTRANGE(""1F5N2lheBqU_ssv2fEg7XSiyl0_Jtf24RQubw3IWp7fc"",""'LC-2 BOM'!C2:AF1000""),AB$1,FALSE)"),"#N/A")</f>
        <v>#N/A</v>
      </c>
      <c r="AL429" t="str">
        <f ca="1">IFERROR(__xludf.DUMMYFUNCTION("VLOOKUP($D673,IMPORTRANGE(""1F5N2lheBqU_ssv2fEg7XSiyl0_Jtf24RQubw3IWp7fc"",""'LC-2 BOM'!C2:AF1000""),AB$1,FALSE)"),"#N/A")</f>
        <v>#N/A</v>
      </c>
      <c r="AM429" t="str">
        <f ca="1">IFERROR(__xludf.DUMMYFUNCTION("VLOOKUP($D673,IMPORTRANGE(""1F5N2lheBqU_ssv2fEg7XSiyl0_Jtf24RQubw3IWp7fc"",""'LC-2 BOM'!C2:AF1000""),AB$1,FALSE)"),"#N/A")</f>
        <v>#N/A</v>
      </c>
      <c r="AN429" t="str">
        <f ca="1">IFERROR(__xludf.DUMMYFUNCTION("VLOOKUP($D673,IMPORTRANGE(""1F5N2lheBqU_ssv2fEg7XSiyl0_Jtf24RQubw3IWp7fc"",""'LC-2 BOM'!C2:AF1000""),AB$1,FALSE)"),"#N/A")</f>
        <v>#N/A</v>
      </c>
      <c r="AO429" t="str">
        <f ca="1">IFERROR(__xludf.DUMMYFUNCTION("VLOOKUP($D673,IMPORTRANGE(""1F5N2lheBqU_ssv2fEg7XSiyl0_Jtf24RQubw3IWp7fc"",""'LC-2 BOM'!C2:AF1000""),AB$1,FALSE)"),"#N/A")</f>
        <v>#N/A</v>
      </c>
      <c r="AP429" t="str">
        <f ca="1">IFERROR(__xludf.DUMMYFUNCTION("VLOOKUP($D673,IMPORTRANGE(""1F5N2lheBqU_ssv2fEg7XSiyl0_Jtf24RQubw3IWp7fc"",""'LC-2 BOM'!C2:AF1000""),AB$1,FALSE)"),"#N/A")</f>
        <v>#N/A</v>
      </c>
      <c r="AQ429" t="str">
        <f ca="1">IFERROR(__xludf.DUMMYFUNCTION("VLOOKUP($D673,IMPORTRANGE(""1F5N2lheBqU_ssv2fEg7XSiyl0_Jtf24RQubw3IWp7fc"",""'LC-2 BOM'!C2:AF1000""),AB$1,FALSE)"),"#N/A")</f>
        <v>#N/A</v>
      </c>
      <c r="AR429" t="str">
        <f ca="1">IFERROR(__xludf.DUMMYFUNCTION("VLOOKUP($D673,IMPORTRANGE(""1F5N2lheBqU_ssv2fEg7XSiyl0_Jtf24RQubw3IWp7fc"",""'LC-2 BOM'!C2:AF1000""),AB$1,FALSE)"),"#N/A")</f>
        <v>#N/A</v>
      </c>
      <c r="AS429" t="str">
        <f ca="1">IFERROR(__xludf.DUMMYFUNCTION("VLOOKUP($D673,IMPORTRANGE(""1F5N2lheBqU_ssv2fEg7XSiyl0_Jtf24RQubw3IWp7fc"",""'LC-2 BOM'!C2:AF1000""),AB$1,FALSE)"),"#N/A")</f>
        <v>#N/A</v>
      </c>
      <c r="AT429" t="str">
        <f ca="1">IFERROR(__xludf.DUMMYFUNCTION("VLOOKUP($D673,IMPORTRANGE(""1F5N2lheBqU_ssv2fEg7XSiyl0_Jtf24RQubw3IWp7fc"",""'LC-2 BOM'!C2:AF1000""),AB$1,FALSE)"),"#N/A")</f>
        <v>#N/A</v>
      </c>
      <c r="AU429" t="str">
        <f ca="1">IFERROR(__xludf.DUMMYFUNCTION("VLOOKUP($D673,IMPORTRANGE(""1F5N2lheBqU_ssv2fEg7XSiyl0_Jtf24RQubw3IWp7fc"",""'LC-2 BOM'!C2:AF1000""),AB$1,FALSE)"),"#N/A")</f>
        <v>#N/A</v>
      </c>
      <c r="AV429" t="str">
        <f ca="1">IFERROR(__xludf.DUMMYFUNCTION("VLOOKUP($D673,IMPORTRANGE(""1F5N2lheBqU_ssv2fEg7XSiyl0_Jtf24RQubw3IWp7fc"",""'LC-2 BOM'!C2:AF1000""),AB$1,FALSE)"),"#N/A")</f>
        <v>#N/A</v>
      </c>
      <c r="AW429" t="str">
        <f ca="1">IFERROR(__xludf.DUMMYFUNCTION("VLOOKUP($D673,IMPORTRANGE(""1F5N2lheBqU_ssv2fEg7XSiyl0_Jtf24RQubw3IWp7fc"",""'LC-2 BOM'!C2:AF1000""),AB$1,FALSE)"),"#N/A")</f>
        <v>#N/A</v>
      </c>
      <c r="AX429" t="str">
        <f ca="1">IFERROR(__xludf.DUMMYFUNCTION("VLOOKUP($D673,IMPORTRANGE(""1F5N2lheBqU_ssv2fEg7XSiyl0_Jtf24RQubw3IWp7fc"",""'LC-2 BOM'!C2:AF1000""),AB$1,FALSE)"),"#N/A")</f>
        <v>#N/A</v>
      </c>
      <c r="AY429" t="str">
        <f ca="1">IFERROR(__xludf.DUMMYFUNCTION("VLOOKUP($D673,IMPORTRANGE(""1F5N2lheBqU_ssv2fEg7XSiyl0_Jtf24RQubw3IWp7fc"",""'LC-2 BOM'!C2:AF1000""),AB$1,FALSE)"),"#N/A")</f>
        <v>#N/A</v>
      </c>
      <c r="AZ429" t="str">
        <f ca="1">IFERROR(__xludf.DUMMYFUNCTION("VLOOKUP($D673,IMPORTRANGE(""1F5N2lheBqU_ssv2fEg7XSiyl0_Jtf24RQubw3IWp7fc"",""'LC-2 BOM'!C2:AF1000""),AB$1,FALSE)"),"#N/A")</f>
        <v>#N/A</v>
      </c>
      <c r="BA429" t="str">
        <f ca="1">IFERROR(__xludf.DUMMYFUNCTION("VLOOKUP($D673,IMPORTRANGE(""1F5N2lheBqU_ssv2fEg7XSiyl0_Jtf24RQubw3IWp7fc"",""'LC-2 BOM'!C2:AF1000""),AB$1,FALSE)"),"#N/A")</f>
        <v>#N/A</v>
      </c>
    </row>
    <row r="430" spans="1:53" ht="13" x14ac:dyDescent="0.15">
      <c r="A430" t="str">
        <f t="shared" si="36"/>
        <v>HVBH-HSE-SSR-B-68</v>
      </c>
      <c r="B430">
        <v>68</v>
      </c>
      <c r="C430" t="s">
        <v>986</v>
      </c>
      <c r="D430" t="str">
        <f t="shared" si="40"/>
        <v>HVBH-HSE-SSR-B-68</v>
      </c>
      <c r="E430" t="s">
        <v>939</v>
      </c>
      <c r="F430" t="s">
        <v>964</v>
      </c>
      <c r="G430" t="s">
        <v>960</v>
      </c>
      <c r="H430" t="s">
        <v>66</v>
      </c>
      <c r="I430" t="str">
        <f t="shared" si="37"/>
        <v>N6</v>
      </c>
      <c r="J430" t="str">
        <f>VLOOKUP(I430,'[1]REF - Interface Cards'!$F$2:$G$11,2,FALSE)</f>
        <v>CB9</v>
      </c>
      <c r="K430">
        <f t="shared" si="38"/>
        <v>1</v>
      </c>
      <c r="L430" t="s">
        <v>961</v>
      </c>
      <c r="M430">
        <v>34</v>
      </c>
      <c r="N430" t="s">
        <v>566</v>
      </c>
      <c r="O430" t="s">
        <v>277</v>
      </c>
      <c r="P430" t="s">
        <v>277</v>
      </c>
      <c r="Q430" t="s">
        <v>890</v>
      </c>
      <c r="R430" t="s">
        <v>69</v>
      </c>
      <c r="S430" t="s">
        <v>60</v>
      </c>
      <c r="V430" t="b">
        <v>0</v>
      </c>
      <c r="W430" t="str">
        <f t="shared" si="39"/>
        <v>DIO2:DO12</v>
      </c>
      <c r="X430" t="str">
        <f ca="1">IFERROR(__xludf.DUMMYFUNCTION("VLOOKUP($D475,IMPORTRANGE(""1F5N2lheBqU_ssv2fEg7XSiyl0_Jtf24RQubw3IWp7fc"",""'LC-2 BOM'!C2:AF1000""),X$1,FALSE)"),"04C706")</f>
        <v>04C706</v>
      </c>
      <c r="Y430" t="str">
        <f ca="1">IFERROR(__xludf.DUMMYFUNCTION("VLOOKUP($D674,IMPORTRANGE(""1F5N2lheBqU_ssv2fEg7XSiyl0_Jtf24RQubw3IWp7fc"",""'LC-2 BOM'!C2:AF900""),Y$1,FALSE)"),"#N/A")</f>
        <v>#N/A</v>
      </c>
      <c r="Z430" t="str">
        <f ca="1">IFERROR(__xludf.DUMMYFUNCTION("VLOOKUP($D674,IMPORTRANGE(""1F5N2lheBqU_ssv2fEg7XSiyl0_Jtf24RQubw3IWp7fc"",""'LC-2 BOM'!C2:AF900""),Y$1,FALSE)"),"#N/A")</f>
        <v>#N/A</v>
      </c>
      <c r="AA430" t="str">
        <f ca="1">IFERROR(__xludf.DUMMYFUNCTION("VLOOKUP($D674,IMPORTRANGE(""1F5N2lheBqU_ssv2fEg7XSiyl0_Jtf24RQubw3IWp7fc"",""'LC-2 BOM'!C2:AF900""),Y$1,FALSE)"),"#N/A")</f>
        <v>#N/A</v>
      </c>
      <c r="AB430" t="str">
        <f ca="1">IFERROR(__xludf.DUMMYFUNCTION("VLOOKUP($D674,IMPORTRANGE(""1F5N2lheBqU_ssv2fEg7XSiyl0_Jtf24RQubw3IWp7fc"",""'LC-2 BOM'!C2:AF1000""),AB$1,FALSE)"),"#N/A")</f>
        <v>#N/A</v>
      </c>
      <c r="AC430" t="str">
        <f ca="1">IFERROR(__xludf.DUMMYFUNCTION("VLOOKUP($D674,IMPORTRANGE(""1F5N2lheBqU_ssv2fEg7XSiyl0_Jtf24RQubw3IWp7fc"",""'LC-2 BOM'!C2:AF1000""),AB$1,FALSE)"),"#N/A")</f>
        <v>#N/A</v>
      </c>
      <c r="AD430" t="str">
        <f ca="1">IFERROR(__xludf.DUMMYFUNCTION("VLOOKUP($D674,IMPORTRANGE(""1F5N2lheBqU_ssv2fEg7XSiyl0_Jtf24RQubw3IWp7fc"",""'LC-2 BOM'!C2:AF1000""),AB$1,FALSE)"),"#N/A")</f>
        <v>#N/A</v>
      </c>
      <c r="AE430" t="str">
        <f ca="1">IFERROR(__xludf.DUMMYFUNCTION("VLOOKUP($D674,IMPORTRANGE(""1F5N2lheBqU_ssv2fEg7XSiyl0_Jtf24RQubw3IWp7fc"",""'LC-2 BOM'!C2:AF1000""),AB$1,FALSE)"),"#N/A")</f>
        <v>#N/A</v>
      </c>
      <c r="AF430" t="str">
        <f ca="1">IFERROR(__xludf.DUMMYFUNCTION("VLOOKUP($D674,IMPORTRANGE(""1F5N2lheBqU_ssv2fEg7XSiyl0_Jtf24RQubw3IWp7fc"",""'LC-2 BOM'!C2:AF1000""),AB$1,FALSE)"),"#N/A")</f>
        <v>#N/A</v>
      </c>
      <c r="AG430" t="str">
        <f ca="1">IFERROR(__xludf.DUMMYFUNCTION("VLOOKUP($D674,IMPORTRANGE(""1F5N2lheBqU_ssv2fEg7XSiyl0_Jtf24RQubw3IWp7fc"",""'LC-2 BOM'!C2:AF1000""),AB$1,FALSE)"),"#N/A")</f>
        <v>#N/A</v>
      </c>
      <c r="AH430" t="str">
        <f ca="1">IFERROR(__xludf.DUMMYFUNCTION("VLOOKUP($D674,IMPORTRANGE(""1F5N2lheBqU_ssv2fEg7XSiyl0_Jtf24RQubw3IWp7fc"",""'LC-2 BOM'!C2:AF1000""),AB$1,FALSE)"),"#N/A")</f>
        <v>#N/A</v>
      </c>
      <c r="AI430" t="str">
        <f ca="1">IFERROR(__xludf.DUMMYFUNCTION("VLOOKUP($D674,IMPORTRANGE(""1F5N2lheBqU_ssv2fEg7XSiyl0_Jtf24RQubw3IWp7fc"",""'LC-2 BOM'!C2:AF1000""),AB$1,FALSE)"),"#N/A")</f>
        <v>#N/A</v>
      </c>
      <c r="AJ430" t="str">
        <f ca="1">IFERROR(__xludf.DUMMYFUNCTION("VLOOKUP($D674,IMPORTRANGE(""1F5N2lheBqU_ssv2fEg7XSiyl0_Jtf24RQubw3IWp7fc"",""'LC-2 BOM'!C2:AF1000""),AB$1,FALSE)"),"#N/A")</f>
        <v>#N/A</v>
      </c>
      <c r="AK430" t="str">
        <f ca="1">IFERROR(__xludf.DUMMYFUNCTION("VLOOKUP($D674,IMPORTRANGE(""1F5N2lheBqU_ssv2fEg7XSiyl0_Jtf24RQubw3IWp7fc"",""'LC-2 BOM'!C2:AF1000""),AB$1,FALSE)"),"#N/A")</f>
        <v>#N/A</v>
      </c>
      <c r="AL430" t="str">
        <f ca="1">IFERROR(__xludf.DUMMYFUNCTION("VLOOKUP($D674,IMPORTRANGE(""1F5N2lheBqU_ssv2fEg7XSiyl0_Jtf24RQubw3IWp7fc"",""'LC-2 BOM'!C2:AF1000""),AB$1,FALSE)"),"#N/A")</f>
        <v>#N/A</v>
      </c>
      <c r="AM430" t="str">
        <f ca="1">IFERROR(__xludf.DUMMYFUNCTION("VLOOKUP($D674,IMPORTRANGE(""1F5N2lheBqU_ssv2fEg7XSiyl0_Jtf24RQubw3IWp7fc"",""'LC-2 BOM'!C2:AF1000""),AB$1,FALSE)"),"#N/A")</f>
        <v>#N/A</v>
      </c>
      <c r="AN430" t="str">
        <f ca="1">IFERROR(__xludf.DUMMYFUNCTION("VLOOKUP($D674,IMPORTRANGE(""1F5N2lheBqU_ssv2fEg7XSiyl0_Jtf24RQubw3IWp7fc"",""'LC-2 BOM'!C2:AF1000""),AB$1,FALSE)"),"#N/A")</f>
        <v>#N/A</v>
      </c>
      <c r="AO430" t="str">
        <f ca="1">IFERROR(__xludf.DUMMYFUNCTION("VLOOKUP($D674,IMPORTRANGE(""1F5N2lheBqU_ssv2fEg7XSiyl0_Jtf24RQubw3IWp7fc"",""'LC-2 BOM'!C2:AF1000""),AB$1,FALSE)"),"#N/A")</f>
        <v>#N/A</v>
      </c>
      <c r="AP430" t="str">
        <f ca="1">IFERROR(__xludf.DUMMYFUNCTION("VLOOKUP($D674,IMPORTRANGE(""1F5N2lheBqU_ssv2fEg7XSiyl0_Jtf24RQubw3IWp7fc"",""'LC-2 BOM'!C2:AF1000""),AB$1,FALSE)"),"#N/A")</f>
        <v>#N/A</v>
      </c>
      <c r="AQ430" t="str">
        <f ca="1">IFERROR(__xludf.DUMMYFUNCTION("VLOOKUP($D674,IMPORTRANGE(""1F5N2lheBqU_ssv2fEg7XSiyl0_Jtf24RQubw3IWp7fc"",""'LC-2 BOM'!C2:AF1000""),AB$1,FALSE)"),"#N/A")</f>
        <v>#N/A</v>
      </c>
      <c r="AR430" t="str">
        <f ca="1">IFERROR(__xludf.DUMMYFUNCTION("VLOOKUP($D674,IMPORTRANGE(""1F5N2lheBqU_ssv2fEg7XSiyl0_Jtf24RQubw3IWp7fc"",""'LC-2 BOM'!C2:AF1000""),AB$1,FALSE)"),"#N/A")</f>
        <v>#N/A</v>
      </c>
      <c r="AS430" t="str">
        <f ca="1">IFERROR(__xludf.DUMMYFUNCTION("VLOOKUP($D674,IMPORTRANGE(""1F5N2lheBqU_ssv2fEg7XSiyl0_Jtf24RQubw3IWp7fc"",""'LC-2 BOM'!C2:AF1000""),AB$1,FALSE)"),"#N/A")</f>
        <v>#N/A</v>
      </c>
      <c r="AT430" t="str">
        <f ca="1">IFERROR(__xludf.DUMMYFUNCTION("VLOOKUP($D674,IMPORTRANGE(""1F5N2lheBqU_ssv2fEg7XSiyl0_Jtf24RQubw3IWp7fc"",""'LC-2 BOM'!C2:AF1000""),AB$1,FALSE)"),"#N/A")</f>
        <v>#N/A</v>
      </c>
      <c r="AU430" t="str">
        <f ca="1">IFERROR(__xludf.DUMMYFUNCTION("VLOOKUP($D674,IMPORTRANGE(""1F5N2lheBqU_ssv2fEg7XSiyl0_Jtf24RQubw3IWp7fc"",""'LC-2 BOM'!C2:AF1000""),AB$1,FALSE)"),"#N/A")</f>
        <v>#N/A</v>
      </c>
      <c r="AV430" t="str">
        <f ca="1">IFERROR(__xludf.DUMMYFUNCTION("VLOOKUP($D674,IMPORTRANGE(""1F5N2lheBqU_ssv2fEg7XSiyl0_Jtf24RQubw3IWp7fc"",""'LC-2 BOM'!C2:AF1000""),AB$1,FALSE)"),"#N/A")</f>
        <v>#N/A</v>
      </c>
      <c r="AW430" t="str">
        <f ca="1">IFERROR(__xludf.DUMMYFUNCTION("VLOOKUP($D674,IMPORTRANGE(""1F5N2lheBqU_ssv2fEg7XSiyl0_Jtf24RQubw3IWp7fc"",""'LC-2 BOM'!C2:AF1000""),AB$1,FALSE)"),"#N/A")</f>
        <v>#N/A</v>
      </c>
      <c r="AX430" t="str">
        <f ca="1">IFERROR(__xludf.DUMMYFUNCTION("VLOOKUP($D674,IMPORTRANGE(""1F5N2lheBqU_ssv2fEg7XSiyl0_Jtf24RQubw3IWp7fc"",""'LC-2 BOM'!C2:AF1000""),AB$1,FALSE)"),"#N/A")</f>
        <v>#N/A</v>
      </c>
      <c r="AY430" t="str">
        <f ca="1">IFERROR(__xludf.DUMMYFUNCTION("VLOOKUP($D674,IMPORTRANGE(""1F5N2lheBqU_ssv2fEg7XSiyl0_Jtf24RQubw3IWp7fc"",""'LC-2 BOM'!C2:AF1000""),AB$1,FALSE)"),"#N/A")</f>
        <v>#N/A</v>
      </c>
      <c r="AZ430" t="str">
        <f ca="1">IFERROR(__xludf.DUMMYFUNCTION("VLOOKUP($D674,IMPORTRANGE(""1F5N2lheBqU_ssv2fEg7XSiyl0_Jtf24RQubw3IWp7fc"",""'LC-2 BOM'!C2:AF1000""),AB$1,FALSE)"),"#N/A")</f>
        <v>#N/A</v>
      </c>
      <c r="BA430" t="str">
        <f ca="1">IFERROR(__xludf.DUMMYFUNCTION("VLOOKUP($D674,IMPORTRANGE(""1F5N2lheBqU_ssv2fEg7XSiyl0_Jtf24RQubw3IWp7fc"",""'LC-2 BOM'!C2:AF1000""),AB$1,FALSE)"),"#N/A")</f>
        <v>#N/A</v>
      </c>
    </row>
    <row r="431" spans="1:53" ht="13" x14ac:dyDescent="0.15">
      <c r="A431" t="str">
        <f t="shared" si="36"/>
        <v>HVBH-HSE-SSR-B-69</v>
      </c>
      <c r="B431">
        <v>69</v>
      </c>
      <c r="C431" t="s">
        <v>987</v>
      </c>
      <c r="D431" t="str">
        <f t="shared" si="40"/>
        <v>HVBH-HSE-SSR-B-69</v>
      </c>
      <c r="E431" t="s">
        <v>939</v>
      </c>
      <c r="F431" t="s">
        <v>964</v>
      </c>
      <c r="G431" t="s">
        <v>960</v>
      </c>
      <c r="H431" t="s">
        <v>66</v>
      </c>
      <c r="I431" t="str">
        <f t="shared" si="37"/>
        <v>N6</v>
      </c>
      <c r="J431" t="str">
        <f>VLOOKUP(I431,'[1]REF - Interface Cards'!$F$2:$G$11,2,FALSE)</f>
        <v>CB9</v>
      </c>
      <c r="K431">
        <f t="shared" si="38"/>
        <v>1</v>
      </c>
      <c r="L431" t="s">
        <v>961</v>
      </c>
      <c r="M431">
        <v>35</v>
      </c>
      <c r="N431" t="s">
        <v>584</v>
      </c>
      <c r="O431" t="s">
        <v>277</v>
      </c>
      <c r="P431" t="s">
        <v>277</v>
      </c>
      <c r="Q431" t="s">
        <v>844</v>
      </c>
      <c r="R431" t="s">
        <v>69</v>
      </c>
      <c r="S431" t="s">
        <v>60</v>
      </c>
      <c r="V431" t="b">
        <v>0</v>
      </c>
      <c r="W431" t="str">
        <f t="shared" si="39"/>
        <v>DIO2:DO13</v>
      </c>
      <c r="X431" t="str">
        <f ca="1">IFERROR(__xludf.DUMMYFUNCTION("VLOOKUP($D475,IMPORTRANGE(""1F5N2lheBqU_ssv2fEg7XSiyl0_Jtf24RQubw3IWp7fc"",""'LC-2 BOM'!C2:AF1000""),X$1,FALSE)"),"04C706")</f>
        <v>04C706</v>
      </c>
      <c r="Y431" t="str">
        <f ca="1">IFERROR(__xludf.DUMMYFUNCTION("VLOOKUP($D675,IMPORTRANGE(""1F5N2lheBqU_ssv2fEg7XSiyl0_Jtf24RQubw3IWp7fc"",""'LC-2 BOM'!C2:AF900""),Y$1,FALSE)"),"#N/A")</f>
        <v>#N/A</v>
      </c>
      <c r="Z431" t="str">
        <f ca="1">IFERROR(__xludf.DUMMYFUNCTION("VLOOKUP($D675,IMPORTRANGE(""1F5N2lheBqU_ssv2fEg7XSiyl0_Jtf24RQubw3IWp7fc"",""'LC-2 BOM'!C2:AF900""),Y$1,FALSE)"),"#N/A")</f>
        <v>#N/A</v>
      </c>
      <c r="AA431" t="str">
        <f ca="1">IFERROR(__xludf.DUMMYFUNCTION("VLOOKUP($D675,IMPORTRANGE(""1F5N2lheBqU_ssv2fEg7XSiyl0_Jtf24RQubw3IWp7fc"",""'LC-2 BOM'!C2:AF900""),Y$1,FALSE)"),"#N/A")</f>
        <v>#N/A</v>
      </c>
      <c r="AB431" t="str">
        <f ca="1">IFERROR(__xludf.DUMMYFUNCTION("VLOOKUP($D675,IMPORTRANGE(""1F5N2lheBqU_ssv2fEg7XSiyl0_Jtf24RQubw3IWp7fc"",""'LC-2 BOM'!C2:AF1000""),AB$1,FALSE)"),"#N/A")</f>
        <v>#N/A</v>
      </c>
      <c r="AC431" t="str">
        <f ca="1">IFERROR(__xludf.DUMMYFUNCTION("VLOOKUP($D675,IMPORTRANGE(""1F5N2lheBqU_ssv2fEg7XSiyl0_Jtf24RQubw3IWp7fc"",""'LC-2 BOM'!C2:AF1000""),AB$1,FALSE)"),"#N/A")</f>
        <v>#N/A</v>
      </c>
      <c r="AD431" t="str">
        <f ca="1">IFERROR(__xludf.DUMMYFUNCTION("VLOOKUP($D675,IMPORTRANGE(""1F5N2lheBqU_ssv2fEg7XSiyl0_Jtf24RQubw3IWp7fc"",""'LC-2 BOM'!C2:AF1000""),AB$1,FALSE)"),"#N/A")</f>
        <v>#N/A</v>
      </c>
      <c r="AE431" t="str">
        <f ca="1">IFERROR(__xludf.DUMMYFUNCTION("VLOOKUP($D675,IMPORTRANGE(""1F5N2lheBqU_ssv2fEg7XSiyl0_Jtf24RQubw3IWp7fc"",""'LC-2 BOM'!C2:AF1000""),AB$1,FALSE)"),"#N/A")</f>
        <v>#N/A</v>
      </c>
      <c r="AF431" t="str">
        <f ca="1">IFERROR(__xludf.DUMMYFUNCTION("VLOOKUP($D675,IMPORTRANGE(""1F5N2lheBqU_ssv2fEg7XSiyl0_Jtf24RQubw3IWp7fc"",""'LC-2 BOM'!C2:AF1000""),AB$1,FALSE)"),"#N/A")</f>
        <v>#N/A</v>
      </c>
      <c r="AG431" t="str">
        <f ca="1">IFERROR(__xludf.DUMMYFUNCTION("VLOOKUP($D675,IMPORTRANGE(""1F5N2lheBqU_ssv2fEg7XSiyl0_Jtf24RQubw3IWp7fc"",""'LC-2 BOM'!C2:AF1000""),AB$1,FALSE)"),"#N/A")</f>
        <v>#N/A</v>
      </c>
      <c r="AH431" t="str">
        <f ca="1">IFERROR(__xludf.DUMMYFUNCTION("VLOOKUP($D675,IMPORTRANGE(""1F5N2lheBqU_ssv2fEg7XSiyl0_Jtf24RQubw3IWp7fc"",""'LC-2 BOM'!C2:AF1000""),AB$1,FALSE)"),"#N/A")</f>
        <v>#N/A</v>
      </c>
      <c r="AI431" t="str">
        <f ca="1">IFERROR(__xludf.DUMMYFUNCTION("VLOOKUP($D675,IMPORTRANGE(""1F5N2lheBqU_ssv2fEg7XSiyl0_Jtf24RQubw3IWp7fc"",""'LC-2 BOM'!C2:AF1000""),AB$1,FALSE)"),"#N/A")</f>
        <v>#N/A</v>
      </c>
      <c r="AJ431" t="str">
        <f ca="1">IFERROR(__xludf.DUMMYFUNCTION("VLOOKUP($D675,IMPORTRANGE(""1F5N2lheBqU_ssv2fEg7XSiyl0_Jtf24RQubw3IWp7fc"",""'LC-2 BOM'!C2:AF1000""),AB$1,FALSE)"),"#N/A")</f>
        <v>#N/A</v>
      </c>
      <c r="AK431" t="str">
        <f ca="1">IFERROR(__xludf.DUMMYFUNCTION("VLOOKUP($D675,IMPORTRANGE(""1F5N2lheBqU_ssv2fEg7XSiyl0_Jtf24RQubw3IWp7fc"",""'LC-2 BOM'!C2:AF1000""),AB$1,FALSE)"),"#N/A")</f>
        <v>#N/A</v>
      </c>
      <c r="AL431" t="str">
        <f ca="1">IFERROR(__xludf.DUMMYFUNCTION("VLOOKUP($D675,IMPORTRANGE(""1F5N2lheBqU_ssv2fEg7XSiyl0_Jtf24RQubw3IWp7fc"",""'LC-2 BOM'!C2:AF1000""),AB$1,FALSE)"),"#N/A")</f>
        <v>#N/A</v>
      </c>
      <c r="AM431" t="str">
        <f ca="1">IFERROR(__xludf.DUMMYFUNCTION("VLOOKUP($D675,IMPORTRANGE(""1F5N2lheBqU_ssv2fEg7XSiyl0_Jtf24RQubw3IWp7fc"",""'LC-2 BOM'!C2:AF1000""),AB$1,FALSE)"),"#N/A")</f>
        <v>#N/A</v>
      </c>
      <c r="AN431" t="str">
        <f ca="1">IFERROR(__xludf.DUMMYFUNCTION("VLOOKUP($D675,IMPORTRANGE(""1F5N2lheBqU_ssv2fEg7XSiyl0_Jtf24RQubw3IWp7fc"",""'LC-2 BOM'!C2:AF1000""),AB$1,FALSE)"),"#N/A")</f>
        <v>#N/A</v>
      </c>
      <c r="AO431" t="str">
        <f ca="1">IFERROR(__xludf.DUMMYFUNCTION("VLOOKUP($D675,IMPORTRANGE(""1F5N2lheBqU_ssv2fEg7XSiyl0_Jtf24RQubw3IWp7fc"",""'LC-2 BOM'!C2:AF1000""),AB$1,FALSE)"),"#N/A")</f>
        <v>#N/A</v>
      </c>
      <c r="AP431" t="str">
        <f ca="1">IFERROR(__xludf.DUMMYFUNCTION("VLOOKUP($D675,IMPORTRANGE(""1F5N2lheBqU_ssv2fEg7XSiyl0_Jtf24RQubw3IWp7fc"",""'LC-2 BOM'!C2:AF1000""),AB$1,FALSE)"),"#N/A")</f>
        <v>#N/A</v>
      </c>
      <c r="AQ431" t="str">
        <f ca="1">IFERROR(__xludf.DUMMYFUNCTION("VLOOKUP($D675,IMPORTRANGE(""1F5N2lheBqU_ssv2fEg7XSiyl0_Jtf24RQubw3IWp7fc"",""'LC-2 BOM'!C2:AF1000""),AB$1,FALSE)"),"#N/A")</f>
        <v>#N/A</v>
      </c>
      <c r="AR431" t="str">
        <f ca="1">IFERROR(__xludf.DUMMYFUNCTION("VLOOKUP($D675,IMPORTRANGE(""1F5N2lheBqU_ssv2fEg7XSiyl0_Jtf24RQubw3IWp7fc"",""'LC-2 BOM'!C2:AF1000""),AB$1,FALSE)"),"#N/A")</f>
        <v>#N/A</v>
      </c>
      <c r="AS431" t="str">
        <f ca="1">IFERROR(__xludf.DUMMYFUNCTION("VLOOKUP($D675,IMPORTRANGE(""1F5N2lheBqU_ssv2fEg7XSiyl0_Jtf24RQubw3IWp7fc"",""'LC-2 BOM'!C2:AF1000""),AB$1,FALSE)"),"#N/A")</f>
        <v>#N/A</v>
      </c>
      <c r="AT431" t="str">
        <f ca="1">IFERROR(__xludf.DUMMYFUNCTION("VLOOKUP($D675,IMPORTRANGE(""1F5N2lheBqU_ssv2fEg7XSiyl0_Jtf24RQubw3IWp7fc"",""'LC-2 BOM'!C2:AF1000""),AB$1,FALSE)"),"#N/A")</f>
        <v>#N/A</v>
      </c>
      <c r="AU431" t="str">
        <f ca="1">IFERROR(__xludf.DUMMYFUNCTION("VLOOKUP($D675,IMPORTRANGE(""1F5N2lheBqU_ssv2fEg7XSiyl0_Jtf24RQubw3IWp7fc"",""'LC-2 BOM'!C2:AF1000""),AB$1,FALSE)"),"#N/A")</f>
        <v>#N/A</v>
      </c>
      <c r="AV431" t="str">
        <f ca="1">IFERROR(__xludf.DUMMYFUNCTION("VLOOKUP($D675,IMPORTRANGE(""1F5N2lheBqU_ssv2fEg7XSiyl0_Jtf24RQubw3IWp7fc"",""'LC-2 BOM'!C2:AF1000""),AB$1,FALSE)"),"#N/A")</f>
        <v>#N/A</v>
      </c>
      <c r="AW431" t="str">
        <f ca="1">IFERROR(__xludf.DUMMYFUNCTION("VLOOKUP($D675,IMPORTRANGE(""1F5N2lheBqU_ssv2fEg7XSiyl0_Jtf24RQubw3IWp7fc"",""'LC-2 BOM'!C2:AF1000""),AB$1,FALSE)"),"#N/A")</f>
        <v>#N/A</v>
      </c>
      <c r="AX431" t="str">
        <f ca="1">IFERROR(__xludf.DUMMYFUNCTION("VLOOKUP($D675,IMPORTRANGE(""1F5N2lheBqU_ssv2fEg7XSiyl0_Jtf24RQubw3IWp7fc"",""'LC-2 BOM'!C2:AF1000""),AB$1,FALSE)"),"#N/A")</f>
        <v>#N/A</v>
      </c>
      <c r="AY431" t="str">
        <f ca="1">IFERROR(__xludf.DUMMYFUNCTION("VLOOKUP($D675,IMPORTRANGE(""1F5N2lheBqU_ssv2fEg7XSiyl0_Jtf24RQubw3IWp7fc"",""'LC-2 BOM'!C2:AF1000""),AB$1,FALSE)"),"#N/A")</f>
        <v>#N/A</v>
      </c>
      <c r="AZ431" t="str">
        <f ca="1">IFERROR(__xludf.DUMMYFUNCTION("VLOOKUP($D675,IMPORTRANGE(""1F5N2lheBqU_ssv2fEg7XSiyl0_Jtf24RQubw3IWp7fc"",""'LC-2 BOM'!C2:AF1000""),AB$1,FALSE)"),"#N/A")</f>
        <v>#N/A</v>
      </c>
      <c r="BA431" t="str">
        <f ca="1">IFERROR(__xludf.DUMMYFUNCTION("VLOOKUP($D675,IMPORTRANGE(""1F5N2lheBqU_ssv2fEg7XSiyl0_Jtf24RQubw3IWp7fc"",""'LC-2 BOM'!C2:AF1000""),AB$1,FALSE)"),"#N/A")</f>
        <v>#N/A</v>
      </c>
    </row>
    <row r="432" spans="1:53" ht="13" x14ac:dyDescent="0.15">
      <c r="A432" t="str">
        <f t="shared" si="36"/>
        <v>HVBH-TF-TC-Ts-88</v>
      </c>
      <c r="B432">
        <v>88</v>
      </c>
      <c r="C432" t="s">
        <v>988</v>
      </c>
      <c r="D432" t="str">
        <f t="shared" si="40"/>
        <v>HVBH-TF-TC-Ts-88</v>
      </c>
      <c r="E432" t="s">
        <v>939</v>
      </c>
      <c r="F432" t="s">
        <v>989</v>
      </c>
      <c r="G432" t="s">
        <v>649</v>
      </c>
      <c r="H432" t="s">
        <v>990</v>
      </c>
      <c r="I432" t="str">
        <f t="shared" si="37"/>
        <v>N6</v>
      </c>
      <c r="J432" t="str">
        <f>VLOOKUP(I432,'[1]REF - Interface Cards'!$F$2:$G$11,2,FALSE)</f>
        <v>CB9</v>
      </c>
      <c r="K432">
        <f t="shared" si="38"/>
        <v>3</v>
      </c>
      <c r="L432" t="s">
        <v>991</v>
      </c>
      <c r="M432">
        <v>0</v>
      </c>
      <c r="N432" t="s">
        <v>55</v>
      </c>
      <c r="O432" t="s">
        <v>277</v>
      </c>
      <c r="P432" t="s">
        <v>277</v>
      </c>
      <c r="Q432" t="s">
        <v>890</v>
      </c>
      <c r="R432" t="s">
        <v>316</v>
      </c>
      <c r="S432" t="s">
        <v>317</v>
      </c>
      <c r="V432" t="b">
        <v>0</v>
      </c>
      <c r="W432" t="str">
        <f t="shared" si="39"/>
        <v>TC01:00</v>
      </c>
      <c r="X432" t="str">
        <f ca="1">IFERROR(__xludf.DUMMYFUNCTION("VLOOKUP($D475,IMPORTRANGE(""1F5N2lheBqU_ssv2fEg7XSiyl0_Jtf24RQubw3IWp7fc"",""'LC-2 BOM'!C2:AF1000""),X$1,FALSE)"),"04C706")</f>
        <v>04C706</v>
      </c>
      <c r="Y432" t="str">
        <f ca="1">IFERROR(__xludf.DUMMYFUNCTION("VLOOKUP($D678,IMPORTRANGE(""1F5N2lheBqU_ssv2fEg7XSiyl0_Jtf24RQubw3IWp7fc"",""'LC-2 BOM'!C2:AF900""),Y$1,FALSE)"),"#N/A")</f>
        <v>#N/A</v>
      </c>
      <c r="Z432" t="str">
        <f ca="1">IFERROR(__xludf.DUMMYFUNCTION("VLOOKUP($D678,IMPORTRANGE(""1F5N2lheBqU_ssv2fEg7XSiyl0_Jtf24RQubw3IWp7fc"",""'LC-2 BOM'!C2:AF900""),Y$1,FALSE)"),"#N/A")</f>
        <v>#N/A</v>
      </c>
      <c r="AA432" t="str">
        <f ca="1">IFERROR(__xludf.DUMMYFUNCTION("VLOOKUP($D678,IMPORTRANGE(""1F5N2lheBqU_ssv2fEg7XSiyl0_Jtf24RQubw3IWp7fc"",""'LC-2 BOM'!C2:AF900""),Y$1,FALSE)"),"#N/A")</f>
        <v>#N/A</v>
      </c>
      <c r="AB432" t="str">
        <f ca="1">IFERROR(__xludf.DUMMYFUNCTION("VLOOKUP($D678,IMPORTRANGE(""1F5N2lheBqU_ssv2fEg7XSiyl0_Jtf24RQubw3IWp7fc"",""'LC-2 BOM'!C2:AF1000""),AB$1,FALSE)"),"#N/A")</f>
        <v>#N/A</v>
      </c>
      <c r="AC432" t="str">
        <f ca="1">IFERROR(__xludf.DUMMYFUNCTION("VLOOKUP($D678,IMPORTRANGE(""1F5N2lheBqU_ssv2fEg7XSiyl0_Jtf24RQubw3IWp7fc"",""'LC-2 BOM'!C2:AF1000""),AB$1,FALSE)"),"#N/A")</f>
        <v>#N/A</v>
      </c>
      <c r="AD432" t="str">
        <f ca="1">IFERROR(__xludf.DUMMYFUNCTION("VLOOKUP($D678,IMPORTRANGE(""1F5N2lheBqU_ssv2fEg7XSiyl0_Jtf24RQubw3IWp7fc"",""'LC-2 BOM'!C2:AF1000""),AB$1,FALSE)"),"#N/A")</f>
        <v>#N/A</v>
      </c>
      <c r="AE432" t="str">
        <f ca="1">IFERROR(__xludf.DUMMYFUNCTION("VLOOKUP($D678,IMPORTRANGE(""1F5N2lheBqU_ssv2fEg7XSiyl0_Jtf24RQubw3IWp7fc"",""'LC-2 BOM'!C2:AF1000""),AB$1,FALSE)"),"#N/A")</f>
        <v>#N/A</v>
      </c>
      <c r="AF432" t="str">
        <f ca="1">IFERROR(__xludf.DUMMYFUNCTION("VLOOKUP($D678,IMPORTRANGE(""1F5N2lheBqU_ssv2fEg7XSiyl0_Jtf24RQubw3IWp7fc"",""'LC-2 BOM'!C2:AF1000""),AB$1,FALSE)"),"#N/A")</f>
        <v>#N/A</v>
      </c>
      <c r="AG432" t="str">
        <f ca="1">IFERROR(__xludf.DUMMYFUNCTION("VLOOKUP($D678,IMPORTRANGE(""1F5N2lheBqU_ssv2fEg7XSiyl0_Jtf24RQubw3IWp7fc"",""'LC-2 BOM'!C2:AF1000""),AB$1,FALSE)"),"#N/A")</f>
        <v>#N/A</v>
      </c>
      <c r="AH432" t="str">
        <f ca="1">IFERROR(__xludf.DUMMYFUNCTION("VLOOKUP($D678,IMPORTRANGE(""1F5N2lheBqU_ssv2fEg7XSiyl0_Jtf24RQubw3IWp7fc"",""'LC-2 BOM'!C2:AF1000""),AB$1,FALSE)"),"#N/A")</f>
        <v>#N/A</v>
      </c>
      <c r="AI432" t="str">
        <f ca="1">IFERROR(__xludf.DUMMYFUNCTION("VLOOKUP($D678,IMPORTRANGE(""1F5N2lheBqU_ssv2fEg7XSiyl0_Jtf24RQubw3IWp7fc"",""'LC-2 BOM'!C2:AF1000""),AB$1,FALSE)"),"#N/A")</f>
        <v>#N/A</v>
      </c>
      <c r="AJ432" t="str">
        <f ca="1">IFERROR(__xludf.DUMMYFUNCTION("VLOOKUP($D678,IMPORTRANGE(""1F5N2lheBqU_ssv2fEg7XSiyl0_Jtf24RQubw3IWp7fc"",""'LC-2 BOM'!C2:AF1000""),AB$1,FALSE)"),"#N/A")</f>
        <v>#N/A</v>
      </c>
      <c r="AK432" t="str">
        <f ca="1">IFERROR(__xludf.DUMMYFUNCTION("VLOOKUP($D678,IMPORTRANGE(""1F5N2lheBqU_ssv2fEg7XSiyl0_Jtf24RQubw3IWp7fc"",""'LC-2 BOM'!C2:AF1000""),AB$1,FALSE)"),"#N/A")</f>
        <v>#N/A</v>
      </c>
      <c r="AL432" t="str">
        <f ca="1">IFERROR(__xludf.DUMMYFUNCTION("VLOOKUP($D678,IMPORTRANGE(""1F5N2lheBqU_ssv2fEg7XSiyl0_Jtf24RQubw3IWp7fc"",""'LC-2 BOM'!C2:AF1000""),AB$1,FALSE)"),"#N/A")</f>
        <v>#N/A</v>
      </c>
      <c r="AM432" t="str">
        <f ca="1">IFERROR(__xludf.DUMMYFUNCTION("VLOOKUP($D678,IMPORTRANGE(""1F5N2lheBqU_ssv2fEg7XSiyl0_Jtf24RQubw3IWp7fc"",""'LC-2 BOM'!C2:AF1000""),AB$1,FALSE)"),"#N/A")</f>
        <v>#N/A</v>
      </c>
      <c r="AN432" t="str">
        <f ca="1">IFERROR(__xludf.DUMMYFUNCTION("VLOOKUP($D678,IMPORTRANGE(""1F5N2lheBqU_ssv2fEg7XSiyl0_Jtf24RQubw3IWp7fc"",""'LC-2 BOM'!C2:AF1000""),AB$1,FALSE)"),"#N/A")</f>
        <v>#N/A</v>
      </c>
      <c r="AO432" t="str">
        <f ca="1">IFERROR(__xludf.DUMMYFUNCTION("VLOOKUP($D678,IMPORTRANGE(""1F5N2lheBqU_ssv2fEg7XSiyl0_Jtf24RQubw3IWp7fc"",""'LC-2 BOM'!C2:AF1000""),AB$1,FALSE)"),"#N/A")</f>
        <v>#N/A</v>
      </c>
      <c r="AP432" t="str">
        <f ca="1">IFERROR(__xludf.DUMMYFUNCTION("VLOOKUP($D678,IMPORTRANGE(""1F5N2lheBqU_ssv2fEg7XSiyl0_Jtf24RQubw3IWp7fc"",""'LC-2 BOM'!C2:AF1000""),AB$1,FALSE)"),"#N/A")</f>
        <v>#N/A</v>
      </c>
      <c r="AQ432" t="str">
        <f ca="1">IFERROR(__xludf.DUMMYFUNCTION("VLOOKUP($D678,IMPORTRANGE(""1F5N2lheBqU_ssv2fEg7XSiyl0_Jtf24RQubw3IWp7fc"",""'LC-2 BOM'!C2:AF1000""),AB$1,FALSE)"),"#N/A")</f>
        <v>#N/A</v>
      </c>
      <c r="AR432" t="str">
        <f ca="1">IFERROR(__xludf.DUMMYFUNCTION("VLOOKUP($D678,IMPORTRANGE(""1F5N2lheBqU_ssv2fEg7XSiyl0_Jtf24RQubw3IWp7fc"",""'LC-2 BOM'!C2:AF1000""),AB$1,FALSE)"),"#N/A")</f>
        <v>#N/A</v>
      </c>
      <c r="AS432" t="str">
        <f ca="1">IFERROR(__xludf.DUMMYFUNCTION("VLOOKUP($D678,IMPORTRANGE(""1F5N2lheBqU_ssv2fEg7XSiyl0_Jtf24RQubw3IWp7fc"",""'LC-2 BOM'!C2:AF1000""),AB$1,FALSE)"),"#N/A")</f>
        <v>#N/A</v>
      </c>
      <c r="AT432" t="str">
        <f ca="1">IFERROR(__xludf.DUMMYFUNCTION("VLOOKUP($D678,IMPORTRANGE(""1F5N2lheBqU_ssv2fEg7XSiyl0_Jtf24RQubw3IWp7fc"",""'LC-2 BOM'!C2:AF1000""),AB$1,FALSE)"),"#N/A")</f>
        <v>#N/A</v>
      </c>
      <c r="AU432" t="str">
        <f ca="1">IFERROR(__xludf.DUMMYFUNCTION("VLOOKUP($D678,IMPORTRANGE(""1F5N2lheBqU_ssv2fEg7XSiyl0_Jtf24RQubw3IWp7fc"",""'LC-2 BOM'!C2:AF1000""),AB$1,FALSE)"),"#N/A")</f>
        <v>#N/A</v>
      </c>
      <c r="AV432" t="str">
        <f ca="1">IFERROR(__xludf.DUMMYFUNCTION("VLOOKUP($D678,IMPORTRANGE(""1F5N2lheBqU_ssv2fEg7XSiyl0_Jtf24RQubw3IWp7fc"",""'LC-2 BOM'!C2:AF1000""),AB$1,FALSE)"),"#N/A")</f>
        <v>#N/A</v>
      </c>
      <c r="AW432" t="str">
        <f ca="1">IFERROR(__xludf.DUMMYFUNCTION("VLOOKUP($D678,IMPORTRANGE(""1F5N2lheBqU_ssv2fEg7XSiyl0_Jtf24RQubw3IWp7fc"",""'LC-2 BOM'!C2:AF1000""),AB$1,FALSE)"),"#N/A")</f>
        <v>#N/A</v>
      </c>
      <c r="AX432" t="str">
        <f ca="1">IFERROR(__xludf.DUMMYFUNCTION("VLOOKUP($D678,IMPORTRANGE(""1F5N2lheBqU_ssv2fEg7XSiyl0_Jtf24RQubw3IWp7fc"",""'LC-2 BOM'!C2:AF1000""),AB$1,FALSE)"),"#N/A")</f>
        <v>#N/A</v>
      </c>
      <c r="AY432" t="str">
        <f ca="1">IFERROR(__xludf.DUMMYFUNCTION("VLOOKUP($D678,IMPORTRANGE(""1F5N2lheBqU_ssv2fEg7XSiyl0_Jtf24RQubw3IWp7fc"",""'LC-2 BOM'!C2:AF1000""),AB$1,FALSE)"),"#N/A")</f>
        <v>#N/A</v>
      </c>
      <c r="AZ432" t="str">
        <f ca="1">IFERROR(__xludf.DUMMYFUNCTION("VLOOKUP($D678,IMPORTRANGE(""1F5N2lheBqU_ssv2fEg7XSiyl0_Jtf24RQubw3IWp7fc"",""'LC-2 BOM'!C2:AF1000""),AB$1,FALSE)"),"#N/A")</f>
        <v>#N/A</v>
      </c>
      <c r="BA432" t="str">
        <f ca="1">IFERROR(__xludf.DUMMYFUNCTION("VLOOKUP($D678,IMPORTRANGE(""1F5N2lheBqU_ssv2fEg7XSiyl0_Jtf24RQubw3IWp7fc"",""'LC-2 BOM'!C2:AF1000""),AB$1,FALSE)"),"#N/A")</f>
        <v>#N/A</v>
      </c>
    </row>
    <row r="433" spans="1:53" ht="13" x14ac:dyDescent="0.15">
      <c r="A433" t="str">
        <f t="shared" si="36"/>
        <v>HVBH-TF-TC-Ts-89</v>
      </c>
      <c r="B433">
        <v>89</v>
      </c>
      <c r="C433" t="s">
        <v>992</v>
      </c>
      <c r="D433" t="str">
        <f t="shared" si="40"/>
        <v>HVBH-TF-TC-Ts-89</v>
      </c>
      <c r="E433" t="s">
        <v>939</v>
      </c>
      <c r="F433" t="s">
        <v>989</v>
      </c>
      <c r="G433" t="s">
        <v>649</v>
      </c>
      <c r="H433" t="s">
        <v>990</v>
      </c>
      <c r="I433" t="str">
        <f t="shared" si="37"/>
        <v>N6</v>
      </c>
      <c r="J433" t="str">
        <f>VLOOKUP(I433,'[1]REF - Interface Cards'!$F$2:$G$11,2,FALSE)</f>
        <v>CB9</v>
      </c>
      <c r="K433">
        <f t="shared" si="38"/>
        <v>3</v>
      </c>
      <c r="L433" t="s">
        <v>991</v>
      </c>
      <c r="M433">
        <v>1</v>
      </c>
      <c r="N433" t="s">
        <v>68</v>
      </c>
      <c r="O433" t="s">
        <v>277</v>
      </c>
      <c r="P433" t="s">
        <v>277</v>
      </c>
      <c r="Q433" t="s">
        <v>890</v>
      </c>
      <c r="R433" t="s">
        <v>316</v>
      </c>
      <c r="S433" t="s">
        <v>317</v>
      </c>
      <c r="V433" t="b">
        <v>0</v>
      </c>
      <c r="W433" t="str">
        <f t="shared" si="39"/>
        <v>TC01:01</v>
      </c>
      <c r="X433" t="str">
        <f ca="1">IFERROR(__xludf.DUMMYFUNCTION("VLOOKUP($D475,IMPORTRANGE(""1F5N2lheBqU_ssv2fEg7XSiyl0_Jtf24RQubw3IWp7fc"",""'LC-2 BOM'!C2:AF1000""),X$1,FALSE)"),"04C706")</f>
        <v>04C706</v>
      </c>
      <c r="Y433" t="str">
        <f ca="1">IFERROR(__xludf.DUMMYFUNCTION("VLOOKUP($D679,IMPORTRANGE(""1F5N2lheBqU_ssv2fEg7XSiyl0_Jtf24RQubw3IWp7fc"",""'LC-2 BOM'!C2:AF900""),Y$1,FALSE)"),"#N/A")</f>
        <v>#N/A</v>
      </c>
      <c r="Z433" t="str">
        <f ca="1">IFERROR(__xludf.DUMMYFUNCTION("VLOOKUP($D679,IMPORTRANGE(""1F5N2lheBqU_ssv2fEg7XSiyl0_Jtf24RQubw3IWp7fc"",""'LC-2 BOM'!C2:AF900""),Y$1,FALSE)"),"#N/A")</f>
        <v>#N/A</v>
      </c>
      <c r="AA433" t="str">
        <f ca="1">IFERROR(__xludf.DUMMYFUNCTION("VLOOKUP($D679,IMPORTRANGE(""1F5N2lheBqU_ssv2fEg7XSiyl0_Jtf24RQubw3IWp7fc"",""'LC-2 BOM'!C2:AF900""),Y$1,FALSE)"),"#N/A")</f>
        <v>#N/A</v>
      </c>
      <c r="AB433" t="str">
        <f ca="1">IFERROR(__xludf.DUMMYFUNCTION("VLOOKUP($D679,IMPORTRANGE(""1F5N2lheBqU_ssv2fEg7XSiyl0_Jtf24RQubw3IWp7fc"",""'LC-2 BOM'!C2:AF1000""),AB$1,FALSE)"),"#N/A")</f>
        <v>#N/A</v>
      </c>
      <c r="AC433" t="str">
        <f ca="1">IFERROR(__xludf.DUMMYFUNCTION("VLOOKUP($D679,IMPORTRANGE(""1F5N2lheBqU_ssv2fEg7XSiyl0_Jtf24RQubw3IWp7fc"",""'LC-2 BOM'!C2:AF1000""),AB$1,FALSE)"),"#N/A")</f>
        <v>#N/A</v>
      </c>
      <c r="AD433" t="str">
        <f ca="1">IFERROR(__xludf.DUMMYFUNCTION("VLOOKUP($D679,IMPORTRANGE(""1F5N2lheBqU_ssv2fEg7XSiyl0_Jtf24RQubw3IWp7fc"",""'LC-2 BOM'!C2:AF1000""),AB$1,FALSE)"),"#N/A")</f>
        <v>#N/A</v>
      </c>
      <c r="AE433" t="str">
        <f ca="1">IFERROR(__xludf.DUMMYFUNCTION("VLOOKUP($D679,IMPORTRANGE(""1F5N2lheBqU_ssv2fEg7XSiyl0_Jtf24RQubw3IWp7fc"",""'LC-2 BOM'!C2:AF1000""),AB$1,FALSE)"),"#N/A")</f>
        <v>#N/A</v>
      </c>
      <c r="AF433" t="str">
        <f ca="1">IFERROR(__xludf.DUMMYFUNCTION("VLOOKUP($D679,IMPORTRANGE(""1F5N2lheBqU_ssv2fEg7XSiyl0_Jtf24RQubw3IWp7fc"",""'LC-2 BOM'!C2:AF1000""),AB$1,FALSE)"),"#N/A")</f>
        <v>#N/A</v>
      </c>
      <c r="AG433" t="str">
        <f ca="1">IFERROR(__xludf.DUMMYFUNCTION("VLOOKUP($D679,IMPORTRANGE(""1F5N2lheBqU_ssv2fEg7XSiyl0_Jtf24RQubw3IWp7fc"",""'LC-2 BOM'!C2:AF1000""),AB$1,FALSE)"),"#N/A")</f>
        <v>#N/A</v>
      </c>
      <c r="AH433" t="str">
        <f ca="1">IFERROR(__xludf.DUMMYFUNCTION("VLOOKUP($D679,IMPORTRANGE(""1F5N2lheBqU_ssv2fEg7XSiyl0_Jtf24RQubw3IWp7fc"",""'LC-2 BOM'!C2:AF1000""),AB$1,FALSE)"),"#N/A")</f>
        <v>#N/A</v>
      </c>
      <c r="AI433" t="str">
        <f ca="1">IFERROR(__xludf.DUMMYFUNCTION("VLOOKUP($D679,IMPORTRANGE(""1F5N2lheBqU_ssv2fEg7XSiyl0_Jtf24RQubw3IWp7fc"",""'LC-2 BOM'!C2:AF1000""),AB$1,FALSE)"),"#N/A")</f>
        <v>#N/A</v>
      </c>
      <c r="AJ433" t="str">
        <f ca="1">IFERROR(__xludf.DUMMYFUNCTION("VLOOKUP($D679,IMPORTRANGE(""1F5N2lheBqU_ssv2fEg7XSiyl0_Jtf24RQubw3IWp7fc"",""'LC-2 BOM'!C2:AF1000""),AB$1,FALSE)"),"#N/A")</f>
        <v>#N/A</v>
      </c>
      <c r="AK433" t="str">
        <f ca="1">IFERROR(__xludf.DUMMYFUNCTION("VLOOKUP($D679,IMPORTRANGE(""1F5N2lheBqU_ssv2fEg7XSiyl0_Jtf24RQubw3IWp7fc"",""'LC-2 BOM'!C2:AF1000""),AB$1,FALSE)"),"#N/A")</f>
        <v>#N/A</v>
      </c>
      <c r="AL433" t="str">
        <f ca="1">IFERROR(__xludf.DUMMYFUNCTION("VLOOKUP($D679,IMPORTRANGE(""1F5N2lheBqU_ssv2fEg7XSiyl0_Jtf24RQubw3IWp7fc"",""'LC-2 BOM'!C2:AF1000""),AB$1,FALSE)"),"#N/A")</f>
        <v>#N/A</v>
      </c>
      <c r="AM433" t="str">
        <f ca="1">IFERROR(__xludf.DUMMYFUNCTION("VLOOKUP($D679,IMPORTRANGE(""1F5N2lheBqU_ssv2fEg7XSiyl0_Jtf24RQubw3IWp7fc"",""'LC-2 BOM'!C2:AF1000""),AB$1,FALSE)"),"#N/A")</f>
        <v>#N/A</v>
      </c>
      <c r="AN433" t="str">
        <f ca="1">IFERROR(__xludf.DUMMYFUNCTION("VLOOKUP($D679,IMPORTRANGE(""1F5N2lheBqU_ssv2fEg7XSiyl0_Jtf24RQubw3IWp7fc"",""'LC-2 BOM'!C2:AF1000""),AB$1,FALSE)"),"#N/A")</f>
        <v>#N/A</v>
      </c>
      <c r="AO433" t="str">
        <f ca="1">IFERROR(__xludf.DUMMYFUNCTION("VLOOKUP($D679,IMPORTRANGE(""1F5N2lheBqU_ssv2fEg7XSiyl0_Jtf24RQubw3IWp7fc"",""'LC-2 BOM'!C2:AF1000""),AB$1,FALSE)"),"#N/A")</f>
        <v>#N/A</v>
      </c>
      <c r="AP433" t="str">
        <f ca="1">IFERROR(__xludf.DUMMYFUNCTION("VLOOKUP($D679,IMPORTRANGE(""1F5N2lheBqU_ssv2fEg7XSiyl0_Jtf24RQubw3IWp7fc"",""'LC-2 BOM'!C2:AF1000""),AB$1,FALSE)"),"#N/A")</f>
        <v>#N/A</v>
      </c>
      <c r="AQ433" t="str">
        <f ca="1">IFERROR(__xludf.DUMMYFUNCTION("VLOOKUP($D679,IMPORTRANGE(""1F5N2lheBqU_ssv2fEg7XSiyl0_Jtf24RQubw3IWp7fc"",""'LC-2 BOM'!C2:AF1000""),AB$1,FALSE)"),"#N/A")</f>
        <v>#N/A</v>
      </c>
      <c r="AR433" t="str">
        <f ca="1">IFERROR(__xludf.DUMMYFUNCTION("VLOOKUP($D679,IMPORTRANGE(""1F5N2lheBqU_ssv2fEg7XSiyl0_Jtf24RQubw3IWp7fc"",""'LC-2 BOM'!C2:AF1000""),AB$1,FALSE)"),"#N/A")</f>
        <v>#N/A</v>
      </c>
      <c r="AS433" t="str">
        <f ca="1">IFERROR(__xludf.DUMMYFUNCTION("VLOOKUP($D679,IMPORTRANGE(""1F5N2lheBqU_ssv2fEg7XSiyl0_Jtf24RQubw3IWp7fc"",""'LC-2 BOM'!C2:AF1000""),AB$1,FALSE)"),"#N/A")</f>
        <v>#N/A</v>
      </c>
      <c r="AT433" t="str">
        <f ca="1">IFERROR(__xludf.DUMMYFUNCTION("VLOOKUP($D679,IMPORTRANGE(""1F5N2lheBqU_ssv2fEg7XSiyl0_Jtf24RQubw3IWp7fc"",""'LC-2 BOM'!C2:AF1000""),AB$1,FALSE)"),"#N/A")</f>
        <v>#N/A</v>
      </c>
      <c r="AU433" t="str">
        <f ca="1">IFERROR(__xludf.DUMMYFUNCTION("VLOOKUP($D679,IMPORTRANGE(""1F5N2lheBqU_ssv2fEg7XSiyl0_Jtf24RQubw3IWp7fc"",""'LC-2 BOM'!C2:AF1000""),AB$1,FALSE)"),"#N/A")</f>
        <v>#N/A</v>
      </c>
      <c r="AV433" t="str">
        <f ca="1">IFERROR(__xludf.DUMMYFUNCTION("VLOOKUP($D679,IMPORTRANGE(""1F5N2lheBqU_ssv2fEg7XSiyl0_Jtf24RQubw3IWp7fc"",""'LC-2 BOM'!C2:AF1000""),AB$1,FALSE)"),"#N/A")</f>
        <v>#N/A</v>
      </c>
      <c r="AW433" t="str">
        <f ca="1">IFERROR(__xludf.DUMMYFUNCTION("VLOOKUP($D679,IMPORTRANGE(""1F5N2lheBqU_ssv2fEg7XSiyl0_Jtf24RQubw3IWp7fc"",""'LC-2 BOM'!C2:AF1000""),AB$1,FALSE)"),"#N/A")</f>
        <v>#N/A</v>
      </c>
      <c r="AX433" t="str">
        <f ca="1">IFERROR(__xludf.DUMMYFUNCTION("VLOOKUP($D679,IMPORTRANGE(""1F5N2lheBqU_ssv2fEg7XSiyl0_Jtf24RQubw3IWp7fc"",""'LC-2 BOM'!C2:AF1000""),AB$1,FALSE)"),"#N/A")</f>
        <v>#N/A</v>
      </c>
      <c r="AY433" t="str">
        <f ca="1">IFERROR(__xludf.DUMMYFUNCTION("VLOOKUP($D679,IMPORTRANGE(""1F5N2lheBqU_ssv2fEg7XSiyl0_Jtf24RQubw3IWp7fc"",""'LC-2 BOM'!C2:AF1000""),AB$1,FALSE)"),"#N/A")</f>
        <v>#N/A</v>
      </c>
      <c r="AZ433" t="str">
        <f ca="1">IFERROR(__xludf.DUMMYFUNCTION("VLOOKUP($D679,IMPORTRANGE(""1F5N2lheBqU_ssv2fEg7XSiyl0_Jtf24RQubw3IWp7fc"",""'LC-2 BOM'!C2:AF1000""),AB$1,FALSE)"),"#N/A")</f>
        <v>#N/A</v>
      </c>
      <c r="BA433" t="str">
        <f ca="1">IFERROR(__xludf.DUMMYFUNCTION("VLOOKUP($D679,IMPORTRANGE(""1F5N2lheBqU_ssv2fEg7XSiyl0_Jtf24RQubw3IWp7fc"",""'LC-2 BOM'!C2:AF1000""),AB$1,FALSE)"),"#N/A")</f>
        <v>#N/A</v>
      </c>
    </row>
    <row r="434" spans="1:53" ht="13" x14ac:dyDescent="0.15">
      <c r="A434" t="str">
        <f t="shared" si="36"/>
        <v>HVBH-TF-TC-Ts-90</v>
      </c>
      <c r="B434">
        <v>90</v>
      </c>
      <c r="C434" t="s">
        <v>993</v>
      </c>
      <c r="D434" t="str">
        <f t="shared" si="40"/>
        <v>HVBH-TF-TC-Ts-90</v>
      </c>
      <c r="E434" t="s">
        <v>939</v>
      </c>
      <c r="F434" t="s">
        <v>989</v>
      </c>
      <c r="G434" t="s">
        <v>649</v>
      </c>
      <c r="H434" t="s">
        <v>990</v>
      </c>
      <c r="I434" t="str">
        <f t="shared" si="37"/>
        <v>N6</v>
      </c>
      <c r="J434" t="str">
        <f>VLOOKUP(I434,'[1]REF - Interface Cards'!$F$2:$G$11,2,FALSE)</f>
        <v>CB9</v>
      </c>
      <c r="K434">
        <f t="shared" si="38"/>
        <v>3</v>
      </c>
      <c r="L434" t="s">
        <v>991</v>
      </c>
      <c r="M434">
        <v>2</v>
      </c>
      <c r="N434" t="s">
        <v>72</v>
      </c>
      <c r="O434" t="s">
        <v>277</v>
      </c>
      <c r="P434" t="s">
        <v>277</v>
      </c>
      <c r="Q434" t="s">
        <v>890</v>
      </c>
      <c r="R434" t="s">
        <v>316</v>
      </c>
      <c r="S434" t="s">
        <v>317</v>
      </c>
      <c r="V434" t="b">
        <v>0</v>
      </c>
      <c r="W434" t="str">
        <f t="shared" si="39"/>
        <v>TC01:02</v>
      </c>
      <c r="X434" t="str">
        <f ca="1">IFERROR(__xludf.DUMMYFUNCTION("VLOOKUP($D475,IMPORTRANGE(""1F5N2lheBqU_ssv2fEg7XSiyl0_Jtf24RQubw3IWp7fc"",""'LC-2 BOM'!C2:AF1000""),X$1,FALSE)"),"04C706")</f>
        <v>04C706</v>
      </c>
      <c r="Y434" t="str">
        <f ca="1">IFERROR(__xludf.DUMMYFUNCTION("VLOOKUP($D680,IMPORTRANGE(""1F5N2lheBqU_ssv2fEg7XSiyl0_Jtf24RQubw3IWp7fc"",""'LC-2 BOM'!C2:AF900""),Y$1,FALSE)"),"#N/A")</f>
        <v>#N/A</v>
      </c>
      <c r="Z434" t="str">
        <f ca="1">IFERROR(__xludf.DUMMYFUNCTION("VLOOKUP($D680,IMPORTRANGE(""1F5N2lheBqU_ssv2fEg7XSiyl0_Jtf24RQubw3IWp7fc"",""'LC-2 BOM'!C2:AF900""),Y$1,FALSE)"),"#N/A")</f>
        <v>#N/A</v>
      </c>
      <c r="AA434" t="str">
        <f ca="1">IFERROR(__xludf.DUMMYFUNCTION("VLOOKUP($D680,IMPORTRANGE(""1F5N2lheBqU_ssv2fEg7XSiyl0_Jtf24RQubw3IWp7fc"",""'LC-2 BOM'!C2:AF900""),Y$1,FALSE)"),"#N/A")</f>
        <v>#N/A</v>
      </c>
      <c r="AB434" t="str">
        <f ca="1">IFERROR(__xludf.DUMMYFUNCTION("VLOOKUP($D680,IMPORTRANGE(""1F5N2lheBqU_ssv2fEg7XSiyl0_Jtf24RQubw3IWp7fc"",""'LC-2 BOM'!C2:AF1000""),AB$1,FALSE)"),"#N/A")</f>
        <v>#N/A</v>
      </c>
      <c r="AC434" t="str">
        <f ca="1">IFERROR(__xludf.DUMMYFUNCTION("VLOOKUP($D680,IMPORTRANGE(""1F5N2lheBqU_ssv2fEg7XSiyl0_Jtf24RQubw3IWp7fc"",""'LC-2 BOM'!C2:AF1000""),AB$1,FALSE)"),"#N/A")</f>
        <v>#N/A</v>
      </c>
      <c r="AD434" t="str">
        <f ca="1">IFERROR(__xludf.DUMMYFUNCTION("VLOOKUP($D680,IMPORTRANGE(""1F5N2lheBqU_ssv2fEg7XSiyl0_Jtf24RQubw3IWp7fc"",""'LC-2 BOM'!C2:AF1000""),AB$1,FALSE)"),"#N/A")</f>
        <v>#N/A</v>
      </c>
      <c r="AE434" t="str">
        <f ca="1">IFERROR(__xludf.DUMMYFUNCTION("VLOOKUP($D680,IMPORTRANGE(""1F5N2lheBqU_ssv2fEg7XSiyl0_Jtf24RQubw3IWp7fc"",""'LC-2 BOM'!C2:AF1000""),AB$1,FALSE)"),"#N/A")</f>
        <v>#N/A</v>
      </c>
      <c r="AF434" t="str">
        <f ca="1">IFERROR(__xludf.DUMMYFUNCTION("VLOOKUP($D680,IMPORTRANGE(""1F5N2lheBqU_ssv2fEg7XSiyl0_Jtf24RQubw3IWp7fc"",""'LC-2 BOM'!C2:AF1000""),AB$1,FALSE)"),"#N/A")</f>
        <v>#N/A</v>
      </c>
      <c r="AG434" t="str">
        <f ca="1">IFERROR(__xludf.DUMMYFUNCTION("VLOOKUP($D680,IMPORTRANGE(""1F5N2lheBqU_ssv2fEg7XSiyl0_Jtf24RQubw3IWp7fc"",""'LC-2 BOM'!C2:AF1000""),AB$1,FALSE)"),"#N/A")</f>
        <v>#N/A</v>
      </c>
      <c r="AH434" t="str">
        <f ca="1">IFERROR(__xludf.DUMMYFUNCTION("VLOOKUP($D680,IMPORTRANGE(""1F5N2lheBqU_ssv2fEg7XSiyl0_Jtf24RQubw3IWp7fc"",""'LC-2 BOM'!C2:AF1000""),AB$1,FALSE)"),"#N/A")</f>
        <v>#N/A</v>
      </c>
      <c r="AI434" t="str">
        <f ca="1">IFERROR(__xludf.DUMMYFUNCTION("VLOOKUP($D680,IMPORTRANGE(""1F5N2lheBqU_ssv2fEg7XSiyl0_Jtf24RQubw3IWp7fc"",""'LC-2 BOM'!C2:AF1000""),AB$1,FALSE)"),"#N/A")</f>
        <v>#N/A</v>
      </c>
      <c r="AJ434" t="str">
        <f ca="1">IFERROR(__xludf.DUMMYFUNCTION("VLOOKUP($D680,IMPORTRANGE(""1F5N2lheBqU_ssv2fEg7XSiyl0_Jtf24RQubw3IWp7fc"",""'LC-2 BOM'!C2:AF1000""),AB$1,FALSE)"),"#N/A")</f>
        <v>#N/A</v>
      </c>
      <c r="AK434" t="str">
        <f ca="1">IFERROR(__xludf.DUMMYFUNCTION("VLOOKUP($D680,IMPORTRANGE(""1F5N2lheBqU_ssv2fEg7XSiyl0_Jtf24RQubw3IWp7fc"",""'LC-2 BOM'!C2:AF1000""),AB$1,FALSE)"),"#N/A")</f>
        <v>#N/A</v>
      </c>
      <c r="AL434" t="str">
        <f ca="1">IFERROR(__xludf.DUMMYFUNCTION("VLOOKUP($D680,IMPORTRANGE(""1F5N2lheBqU_ssv2fEg7XSiyl0_Jtf24RQubw3IWp7fc"",""'LC-2 BOM'!C2:AF1000""),AB$1,FALSE)"),"#N/A")</f>
        <v>#N/A</v>
      </c>
      <c r="AM434" t="str">
        <f ca="1">IFERROR(__xludf.DUMMYFUNCTION("VLOOKUP($D680,IMPORTRANGE(""1F5N2lheBqU_ssv2fEg7XSiyl0_Jtf24RQubw3IWp7fc"",""'LC-2 BOM'!C2:AF1000""),AB$1,FALSE)"),"#N/A")</f>
        <v>#N/A</v>
      </c>
      <c r="AN434" t="str">
        <f ca="1">IFERROR(__xludf.DUMMYFUNCTION("VLOOKUP($D680,IMPORTRANGE(""1F5N2lheBqU_ssv2fEg7XSiyl0_Jtf24RQubw3IWp7fc"",""'LC-2 BOM'!C2:AF1000""),AB$1,FALSE)"),"#N/A")</f>
        <v>#N/A</v>
      </c>
      <c r="AO434" t="str">
        <f ca="1">IFERROR(__xludf.DUMMYFUNCTION("VLOOKUP($D680,IMPORTRANGE(""1F5N2lheBqU_ssv2fEg7XSiyl0_Jtf24RQubw3IWp7fc"",""'LC-2 BOM'!C2:AF1000""),AB$1,FALSE)"),"#N/A")</f>
        <v>#N/A</v>
      </c>
      <c r="AP434" t="str">
        <f ca="1">IFERROR(__xludf.DUMMYFUNCTION("VLOOKUP($D680,IMPORTRANGE(""1F5N2lheBqU_ssv2fEg7XSiyl0_Jtf24RQubw3IWp7fc"",""'LC-2 BOM'!C2:AF1000""),AB$1,FALSE)"),"#N/A")</f>
        <v>#N/A</v>
      </c>
      <c r="AQ434" t="str">
        <f ca="1">IFERROR(__xludf.DUMMYFUNCTION("VLOOKUP($D680,IMPORTRANGE(""1F5N2lheBqU_ssv2fEg7XSiyl0_Jtf24RQubw3IWp7fc"",""'LC-2 BOM'!C2:AF1000""),AB$1,FALSE)"),"#N/A")</f>
        <v>#N/A</v>
      </c>
      <c r="AR434" t="str">
        <f ca="1">IFERROR(__xludf.DUMMYFUNCTION("VLOOKUP($D680,IMPORTRANGE(""1F5N2lheBqU_ssv2fEg7XSiyl0_Jtf24RQubw3IWp7fc"",""'LC-2 BOM'!C2:AF1000""),AB$1,FALSE)"),"#N/A")</f>
        <v>#N/A</v>
      </c>
      <c r="AS434" t="str">
        <f ca="1">IFERROR(__xludf.DUMMYFUNCTION("VLOOKUP($D680,IMPORTRANGE(""1F5N2lheBqU_ssv2fEg7XSiyl0_Jtf24RQubw3IWp7fc"",""'LC-2 BOM'!C2:AF1000""),AB$1,FALSE)"),"#N/A")</f>
        <v>#N/A</v>
      </c>
      <c r="AT434" t="str">
        <f ca="1">IFERROR(__xludf.DUMMYFUNCTION("VLOOKUP($D680,IMPORTRANGE(""1F5N2lheBqU_ssv2fEg7XSiyl0_Jtf24RQubw3IWp7fc"",""'LC-2 BOM'!C2:AF1000""),AB$1,FALSE)"),"#N/A")</f>
        <v>#N/A</v>
      </c>
      <c r="AU434" t="str">
        <f ca="1">IFERROR(__xludf.DUMMYFUNCTION("VLOOKUP($D680,IMPORTRANGE(""1F5N2lheBqU_ssv2fEg7XSiyl0_Jtf24RQubw3IWp7fc"",""'LC-2 BOM'!C2:AF1000""),AB$1,FALSE)"),"#N/A")</f>
        <v>#N/A</v>
      </c>
      <c r="AV434" t="str">
        <f ca="1">IFERROR(__xludf.DUMMYFUNCTION("VLOOKUP($D680,IMPORTRANGE(""1F5N2lheBqU_ssv2fEg7XSiyl0_Jtf24RQubw3IWp7fc"",""'LC-2 BOM'!C2:AF1000""),AB$1,FALSE)"),"#N/A")</f>
        <v>#N/A</v>
      </c>
      <c r="AW434" t="str">
        <f ca="1">IFERROR(__xludf.DUMMYFUNCTION("VLOOKUP($D680,IMPORTRANGE(""1F5N2lheBqU_ssv2fEg7XSiyl0_Jtf24RQubw3IWp7fc"",""'LC-2 BOM'!C2:AF1000""),AB$1,FALSE)"),"#N/A")</f>
        <v>#N/A</v>
      </c>
      <c r="AX434" t="str">
        <f ca="1">IFERROR(__xludf.DUMMYFUNCTION("VLOOKUP($D680,IMPORTRANGE(""1F5N2lheBqU_ssv2fEg7XSiyl0_Jtf24RQubw3IWp7fc"",""'LC-2 BOM'!C2:AF1000""),AB$1,FALSE)"),"#N/A")</f>
        <v>#N/A</v>
      </c>
      <c r="AY434" t="str">
        <f ca="1">IFERROR(__xludf.DUMMYFUNCTION("VLOOKUP($D680,IMPORTRANGE(""1F5N2lheBqU_ssv2fEg7XSiyl0_Jtf24RQubw3IWp7fc"",""'LC-2 BOM'!C2:AF1000""),AB$1,FALSE)"),"#N/A")</f>
        <v>#N/A</v>
      </c>
      <c r="AZ434" t="str">
        <f ca="1">IFERROR(__xludf.DUMMYFUNCTION("VLOOKUP($D680,IMPORTRANGE(""1F5N2lheBqU_ssv2fEg7XSiyl0_Jtf24RQubw3IWp7fc"",""'LC-2 BOM'!C2:AF1000""),AB$1,FALSE)"),"#N/A")</f>
        <v>#N/A</v>
      </c>
      <c r="BA434" t="str">
        <f ca="1">IFERROR(__xludf.DUMMYFUNCTION("VLOOKUP($D680,IMPORTRANGE(""1F5N2lheBqU_ssv2fEg7XSiyl0_Jtf24RQubw3IWp7fc"",""'LC-2 BOM'!C2:AF1000""),AB$1,FALSE)"),"#N/A")</f>
        <v>#N/A</v>
      </c>
    </row>
    <row r="435" spans="1:53" ht="13" x14ac:dyDescent="0.15">
      <c r="A435" t="str">
        <f t="shared" si="36"/>
        <v>HVBH-TF-TC-Ts-91</v>
      </c>
      <c r="B435">
        <v>91</v>
      </c>
      <c r="C435" t="s">
        <v>994</v>
      </c>
      <c r="D435" t="str">
        <f t="shared" si="40"/>
        <v>HVBH-TF-TC-Ts-91</v>
      </c>
      <c r="E435" t="s">
        <v>939</v>
      </c>
      <c r="F435" t="s">
        <v>989</v>
      </c>
      <c r="G435" t="s">
        <v>649</v>
      </c>
      <c r="H435" t="s">
        <v>990</v>
      </c>
      <c r="I435" t="str">
        <f t="shared" si="37"/>
        <v>N6</v>
      </c>
      <c r="J435" t="str">
        <f>VLOOKUP(I435,'[1]REF - Interface Cards'!$F$2:$G$11,2,FALSE)</f>
        <v>CB9</v>
      </c>
      <c r="K435">
        <f t="shared" si="38"/>
        <v>3</v>
      </c>
      <c r="L435" t="s">
        <v>991</v>
      </c>
      <c r="M435">
        <v>3</v>
      </c>
      <c r="N435" t="s">
        <v>77</v>
      </c>
      <c r="O435" t="s">
        <v>277</v>
      </c>
      <c r="P435" t="s">
        <v>277</v>
      </c>
      <c r="Q435" t="s">
        <v>890</v>
      </c>
      <c r="R435" t="s">
        <v>316</v>
      </c>
      <c r="S435" t="s">
        <v>317</v>
      </c>
      <c r="V435" t="b">
        <v>0</v>
      </c>
      <c r="W435" t="str">
        <f t="shared" si="39"/>
        <v>TC01:03</v>
      </c>
      <c r="X435" t="str">
        <f ca="1">IFERROR(__xludf.DUMMYFUNCTION("VLOOKUP($D475,IMPORTRANGE(""1F5N2lheBqU_ssv2fEg7XSiyl0_Jtf24RQubw3IWp7fc"",""'LC-2 BOM'!C2:AF1000""),X$1,FALSE)"),"04C706")</f>
        <v>04C706</v>
      </c>
      <c r="Y435" t="str">
        <f ca="1">IFERROR(__xludf.DUMMYFUNCTION("VLOOKUP($D681,IMPORTRANGE(""1F5N2lheBqU_ssv2fEg7XSiyl0_Jtf24RQubw3IWp7fc"",""'LC-2 BOM'!C2:AF900""),Y$1,FALSE)"),"#N/A")</f>
        <v>#N/A</v>
      </c>
      <c r="Z435" t="str">
        <f ca="1">IFERROR(__xludf.DUMMYFUNCTION("VLOOKUP($D681,IMPORTRANGE(""1F5N2lheBqU_ssv2fEg7XSiyl0_Jtf24RQubw3IWp7fc"",""'LC-2 BOM'!C2:AF900""),Y$1,FALSE)"),"#N/A")</f>
        <v>#N/A</v>
      </c>
      <c r="AA435" t="str">
        <f ca="1">IFERROR(__xludf.DUMMYFUNCTION("VLOOKUP($D681,IMPORTRANGE(""1F5N2lheBqU_ssv2fEg7XSiyl0_Jtf24RQubw3IWp7fc"",""'LC-2 BOM'!C2:AF900""),Y$1,FALSE)"),"#N/A")</f>
        <v>#N/A</v>
      </c>
      <c r="AB435" t="str">
        <f ca="1">IFERROR(__xludf.DUMMYFUNCTION("VLOOKUP($D681,IMPORTRANGE(""1F5N2lheBqU_ssv2fEg7XSiyl0_Jtf24RQubw3IWp7fc"",""'LC-2 BOM'!C2:AF1000""),AB$1,FALSE)"),"#N/A")</f>
        <v>#N/A</v>
      </c>
      <c r="AC435" t="str">
        <f ca="1">IFERROR(__xludf.DUMMYFUNCTION("VLOOKUP($D681,IMPORTRANGE(""1F5N2lheBqU_ssv2fEg7XSiyl0_Jtf24RQubw3IWp7fc"",""'LC-2 BOM'!C2:AF1000""),AB$1,FALSE)"),"#N/A")</f>
        <v>#N/A</v>
      </c>
      <c r="AD435" t="str">
        <f ca="1">IFERROR(__xludf.DUMMYFUNCTION("VLOOKUP($D681,IMPORTRANGE(""1F5N2lheBqU_ssv2fEg7XSiyl0_Jtf24RQubw3IWp7fc"",""'LC-2 BOM'!C2:AF1000""),AB$1,FALSE)"),"#N/A")</f>
        <v>#N/A</v>
      </c>
      <c r="AE435" t="str">
        <f ca="1">IFERROR(__xludf.DUMMYFUNCTION("VLOOKUP($D681,IMPORTRANGE(""1F5N2lheBqU_ssv2fEg7XSiyl0_Jtf24RQubw3IWp7fc"",""'LC-2 BOM'!C2:AF1000""),AB$1,FALSE)"),"#N/A")</f>
        <v>#N/A</v>
      </c>
      <c r="AF435" t="str">
        <f ca="1">IFERROR(__xludf.DUMMYFUNCTION("VLOOKUP($D681,IMPORTRANGE(""1F5N2lheBqU_ssv2fEg7XSiyl0_Jtf24RQubw3IWp7fc"",""'LC-2 BOM'!C2:AF1000""),AB$1,FALSE)"),"#N/A")</f>
        <v>#N/A</v>
      </c>
      <c r="AG435" t="str">
        <f ca="1">IFERROR(__xludf.DUMMYFUNCTION("VLOOKUP($D681,IMPORTRANGE(""1F5N2lheBqU_ssv2fEg7XSiyl0_Jtf24RQubw3IWp7fc"",""'LC-2 BOM'!C2:AF1000""),AB$1,FALSE)"),"#N/A")</f>
        <v>#N/A</v>
      </c>
      <c r="AH435" t="str">
        <f ca="1">IFERROR(__xludf.DUMMYFUNCTION("VLOOKUP($D681,IMPORTRANGE(""1F5N2lheBqU_ssv2fEg7XSiyl0_Jtf24RQubw3IWp7fc"",""'LC-2 BOM'!C2:AF1000""),AB$1,FALSE)"),"#N/A")</f>
        <v>#N/A</v>
      </c>
      <c r="AI435" t="str">
        <f ca="1">IFERROR(__xludf.DUMMYFUNCTION("VLOOKUP($D681,IMPORTRANGE(""1F5N2lheBqU_ssv2fEg7XSiyl0_Jtf24RQubw3IWp7fc"",""'LC-2 BOM'!C2:AF1000""),AB$1,FALSE)"),"#N/A")</f>
        <v>#N/A</v>
      </c>
      <c r="AJ435" t="str">
        <f ca="1">IFERROR(__xludf.DUMMYFUNCTION("VLOOKUP($D681,IMPORTRANGE(""1F5N2lheBqU_ssv2fEg7XSiyl0_Jtf24RQubw3IWp7fc"",""'LC-2 BOM'!C2:AF1000""),AB$1,FALSE)"),"#N/A")</f>
        <v>#N/A</v>
      </c>
      <c r="AK435" t="str">
        <f ca="1">IFERROR(__xludf.DUMMYFUNCTION("VLOOKUP($D681,IMPORTRANGE(""1F5N2lheBqU_ssv2fEg7XSiyl0_Jtf24RQubw3IWp7fc"",""'LC-2 BOM'!C2:AF1000""),AB$1,FALSE)"),"#N/A")</f>
        <v>#N/A</v>
      </c>
      <c r="AL435" t="str">
        <f ca="1">IFERROR(__xludf.DUMMYFUNCTION("VLOOKUP($D681,IMPORTRANGE(""1F5N2lheBqU_ssv2fEg7XSiyl0_Jtf24RQubw3IWp7fc"",""'LC-2 BOM'!C2:AF1000""),AB$1,FALSE)"),"#N/A")</f>
        <v>#N/A</v>
      </c>
      <c r="AM435" t="str">
        <f ca="1">IFERROR(__xludf.DUMMYFUNCTION("VLOOKUP($D681,IMPORTRANGE(""1F5N2lheBqU_ssv2fEg7XSiyl0_Jtf24RQubw3IWp7fc"",""'LC-2 BOM'!C2:AF1000""),AB$1,FALSE)"),"#N/A")</f>
        <v>#N/A</v>
      </c>
      <c r="AN435" t="str">
        <f ca="1">IFERROR(__xludf.DUMMYFUNCTION("VLOOKUP($D681,IMPORTRANGE(""1F5N2lheBqU_ssv2fEg7XSiyl0_Jtf24RQubw3IWp7fc"",""'LC-2 BOM'!C2:AF1000""),AB$1,FALSE)"),"#N/A")</f>
        <v>#N/A</v>
      </c>
      <c r="AO435" t="str">
        <f ca="1">IFERROR(__xludf.DUMMYFUNCTION("VLOOKUP($D681,IMPORTRANGE(""1F5N2lheBqU_ssv2fEg7XSiyl0_Jtf24RQubw3IWp7fc"",""'LC-2 BOM'!C2:AF1000""),AB$1,FALSE)"),"#N/A")</f>
        <v>#N/A</v>
      </c>
      <c r="AP435" t="str">
        <f ca="1">IFERROR(__xludf.DUMMYFUNCTION("VLOOKUP($D681,IMPORTRANGE(""1F5N2lheBqU_ssv2fEg7XSiyl0_Jtf24RQubw3IWp7fc"",""'LC-2 BOM'!C2:AF1000""),AB$1,FALSE)"),"#N/A")</f>
        <v>#N/A</v>
      </c>
      <c r="AQ435" t="str">
        <f ca="1">IFERROR(__xludf.DUMMYFUNCTION("VLOOKUP($D681,IMPORTRANGE(""1F5N2lheBqU_ssv2fEg7XSiyl0_Jtf24RQubw3IWp7fc"",""'LC-2 BOM'!C2:AF1000""),AB$1,FALSE)"),"#N/A")</f>
        <v>#N/A</v>
      </c>
      <c r="AR435" t="str">
        <f ca="1">IFERROR(__xludf.DUMMYFUNCTION("VLOOKUP($D681,IMPORTRANGE(""1F5N2lheBqU_ssv2fEg7XSiyl0_Jtf24RQubw3IWp7fc"",""'LC-2 BOM'!C2:AF1000""),AB$1,FALSE)"),"#N/A")</f>
        <v>#N/A</v>
      </c>
      <c r="AS435" t="str">
        <f ca="1">IFERROR(__xludf.DUMMYFUNCTION("VLOOKUP($D681,IMPORTRANGE(""1F5N2lheBqU_ssv2fEg7XSiyl0_Jtf24RQubw3IWp7fc"",""'LC-2 BOM'!C2:AF1000""),AB$1,FALSE)"),"#N/A")</f>
        <v>#N/A</v>
      </c>
      <c r="AT435" t="str">
        <f ca="1">IFERROR(__xludf.DUMMYFUNCTION("VLOOKUP($D681,IMPORTRANGE(""1F5N2lheBqU_ssv2fEg7XSiyl0_Jtf24RQubw3IWp7fc"",""'LC-2 BOM'!C2:AF1000""),AB$1,FALSE)"),"#N/A")</f>
        <v>#N/A</v>
      </c>
      <c r="AU435" t="str">
        <f ca="1">IFERROR(__xludf.DUMMYFUNCTION("VLOOKUP($D681,IMPORTRANGE(""1F5N2lheBqU_ssv2fEg7XSiyl0_Jtf24RQubw3IWp7fc"",""'LC-2 BOM'!C2:AF1000""),AB$1,FALSE)"),"#N/A")</f>
        <v>#N/A</v>
      </c>
      <c r="AV435" t="str">
        <f ca="1">IFERROR(__xludf.DUMMYFUNCTION("VLOOKUP($D681,IMPORTRANGE(""1F5N2lheBqU_ssv2fEg7XSiyl0_Jtf24RQubw3IWp7fc"",""'LC-2 BOM'!C2:AF1000""),AB$1,FALSE)"),"#N/A")</f>
        <v>#N/A</v>
      </c>
      <c r="AW435" t="str">
        <f ca="1">IFERROR(__xludf.DUMMYFUNCTION("VLOOKUP($D681,IMPORTRANGE(""1F5N2lheBqU_ssv2fEg7XSiyl0_Jtf24RQubw3IWp7fc"",""'LC-2 BOM'!C2:AF1000""),AB$1,FALSE)"),"#N/A")</f>
        <v>#N/A</v>
      </c>
      <c r="AX435" t="str">
        <f ca="1">IFERROR(__xludf.DUMMYFUNCTION("VLOOKUP($D681,IMPORTRANGE(""1F5N2lheBqU_ssv2fEg7XSiyl0_Jtf24RQubw3IWp7fc"",""'LC-2 BOM'!C2:AF1000""),AB$1,FALSE)"),"#N/A")</f>
        <v>#N/A</v>
      </c>
      <c r="AY435" t="str">
        <f ca="1">IFERROR(__xludf.DUMMYFUNCTION("VLOOKUP($D681,IMPORTRANGE(""1F5N2lheBqU_ssv2fEg7XSiyl0_Jtf24RQubw3IWp7fc"",""'LC-2 BOM'!C2:AF1000""),AB$1,FALSE)"),"#N/A")</f>
        <v>#N/A</v>
      </c>
      <c r="AZ435" t="str">
        <f ca="1">IFERROR(__xludf.DUMMYFUNCTION("VLOOKUP($D681,IMPORTRANGE(""1F5N2lheBqU_ssv2fEg7XSiyl0_Jtf24RQubw3IWp7fc"",""'LC-2 BOM'!C2:AF1000""),AB$1,FALSE)"),"#N/A")</f>
        <v>#N/A</v>
      </c>
      <c r="BA435" t="str">
        <f ca="1">IFERROR(__xludf.DUMMYFUNCTION("VLOOKUP($D681,IMPORTRANGE(""1F5N2lheBqU_ssv2fEg7XSiyl0_Jtf24RQubw3IWp7fc"",""'LC-2 BOM'!C2:AF1000""),AB$1,FALSE)"),"#N/A")</f>
        <v>#N/A</v>
      </c>
    </row>
    <row r="436" spans="1:53" ht="13" x14ac:dyDescent="0.15">
      <c r="A436" t="str">
        <f t="shared" si="36"/>
        <v>HVBH-TF-TC-Ts-92</v>
      </c>
      <c r="B436">
        <v>92</v>
      </c>
      <c r="C436" t="s">
        <v>995</v>
      </c>
      <c r="D436" t="str">
        <f t="shared" si="40"/>
        <v>HVBH-TF-TC-Ts-92</v>
      </c>
      <c r="E436" t="s">
        <v>939</v>
      </c>
      <c r="F436" t="s">
        <v>989</v>
      </c>
      <c r="G436" t="s">
        <v>649</v>
      </c>
      <c r="H436" t="s">
        <v>990</v>
      </c>
      <c r="I436" t="str">
        <f t="shared" si="37"/>
        <v>N6</v>
      </c>
      <c r="J436" t="str">
        <f>VLOOKUP(I436,'[1]REF - Interface Cards'!$F$2:$G$11,2,FALSE)</f>
        <v>CB9</v>
      </c>
      <c r="K436">
        <f t="shared" si="38"/>
        <v>3</v>
      </c>
      <c r="L436" t="s">
        <v>991</v>
      </c>
      <c r="M436">
        <v>4</v>
      </c>
      <c r="N436" t="s">
        <v>82</v>
      </c>
      <c r="O436" t="s">
        <v>277</v>
      </c>
      <c r="P436" t="s">
        <v>277</v>
      </c>
      <c r="Q436" t="s">
        <v>890</v>
      </c>
      <c r="R436" t="s">
        <v>316</v>
      </c>
      <c r="S436" t="s">
        <v>317</v>
      </c>
      <c r="V436" t="b">
        <v>0</v>
      </c>
      <c r="W436" t="str">
        <f t="shared" si="39"/>
        <v>TC01:04</v>
      </c>
      <c r="X436" t="str">
        <f ca="1">IFERROR(__xludf.DUMMYFUNCTION("VLOOKUP($D475,IMPORTRANGE(""1F5N2lheBqU_ssv2fEg7XSiyl0_Jtf24RQubw3IWp7fc"",""'LC-2 BOM'!C2:AF1000""),X$1,FALSE)"),"04C706")</f>
        <v>04C706</v>
      </c>
      <c r="Y436" t="str">
        <f ca="1">IFERROR(__xludf.DUMMYFUNCTION("VLOOKUP($D682,IMPORTRANGE(""1F5N2lheBqU_ssv2fEg7XSiyl0_Jtf24RQubw3IWp7fc"",""'LC-2 BOM'!C2:AF900""),Y$1,FALSE)"),"#N/A")</f>
        <v>#N/A</v>
      </c>
      <c r="Z436" t="str">
        <f ca="1">IFERROR(__xludf.DUMMYFUNCTION("VLOOKUP($D682,IMPORTRANGE(""1F5N2lheBqU_ssv2fEg7XSiyl0_Jtf24RQubw3IWp7fc"",""'LC-2 BOM'!C2:AF900""),Y$1,FALSE)"),"#N/A")</f>
        <v>#N/A</v>
      </c>
      <c r="AA436" t="str">
        <f ca="1">IFERROR(__xludf.DUMMYFUNCTION("VLOOKUP($D682,IMPORTRANGE(""1F5N2lheBqU_ssv2fEg7XSiyl0_Jtf24RQubw3IWp7fc"",""'LC-2 BOM'!C2:AF900""),Y$1,FALSE)"),"#N/A")</f>
        <v>#N/A</v>
      </c>
      <c r="AB436" t="str">
        <f ca="1">IFERROR(__xludf.DUMMYFUNCTION("VLOOKUP($D682,IMPORTRANGE(""1F5N2lheBqU_ssv2fEg7XSiyl0_Jtf24RQubw3IWp7fc"",""'LC-2 BOM'!C2:AF1000""),AB$1,FALSE)"),"#N/A")</f>
        <v>#N/A</v>
      </c>
      <c r="AC436" t="str">
        <f ca="1">IFERROR(__xludf.DUMMYFUNCTION("VLOOKUP($D682,IMPORTRANGE(""1F5N2lheBqU_ssv2fEg7XSiyl0_Jtf24RQubw3IWp7fc"",""'LC-2 BOM'!C2:AF1000""),AB$1,FALSE)"),"#N/A")</f>
        <v>#N/A</v>
      </c>
      <c r="AD436" t="str">
        <f ca="1">IFERROR(__xludf.DUMMYFUNCTION("VLOOKUP($D682,IMPORTRANGE(""1F5N2lheBqU_ssv2fEg7XSiyl0_Jtf24RQubw3IWp7fc"",""'LC-2 BOM'!C2:AF1000""),AB$1,FALSE)"),"#N/A")</f>
        <v>#N/A</v>
      </c>
      <c r="AE436" t="str">
        <f ca="1">IFERROR(__xludf.DUMMYFUNCTION("VLOOKUP($D682,IMPORTRANGE(""1F5N2lheBqU_ssv2fEg7XSiyl0_Jtf24RQubw3IWp7fc"",""'LC-2 BOM'!C2:AF1000""),AB$1,FALSE)"),"#N/A")</f>
        <v>#N/A</v>
      </c>
      <c r="AF436" t="str">
        <f ca="1">IFERROR(__xludf.DUMMYFUNCTION("VLOOKUP($D682,IMPORTRANGE(""1F5N2lheBqU_ssv2fEg7XSiyl0_Jtf24RQubw3IWp7fc"",""'LC-2 BOM'!C2:AF1000""),AB$1,FALSE)"),"#N/A")</f>
        <v>#N/A</v>
      </c>
      <c r="AG436" t="str">
        <f ca="1">IFERROR(__xludf.DUMMYFUNCTION("VLOOKUP($D682,IMPORTRANGE(""1F5N2lheBqU_ssv2fEg7XSiyl0_Jtf24RQubw3IWp7fc"",""'LC-2 BOM'!C2:AF1000""),AB$1,FALSE)"),"#N/A")</f>
        <v>#N/A</v>
      </c>
      <c r="AH436" t="str">
        <f ca="1">IFERROR(__xludf.DUMMYFUNCTION("VLOOKUP($D682,IMPORTRANGE(""1F5N2lheBqU_ssv2fEg7XSiyl0_Jtf24RQubw3IWp7fc"",""'LC-2 BOM'!C2:AF1000""),AB$1,FALSE)"),"#N/A")</f>
        <v>#N/A</v>
      </c>
      <c r="AI436" t="str">
        <f ca="1">IFERROR(__xludf.DUMMYFUNCTION("VLOOKUP($D682,IMPORTRANGE(""1F5N2lheBqU_ssv2fEg7XSiyl0_Jtf24RQubw3IWp7fc"",""'LC-2 BOM'!C2:AF1000""),AB$1,FALSE)"),"#N/A")</f>
        <v>#N/A</v>
      </c>
      <c r="AJ436" t="str">
        <f ca="1">IFERROR(__xludf.DUMMYFUNCTION("VLOOKUP($D682,IMPORTRANGE(""1F5N2lheBqU_ssv2fEg7XSiyl0_Jtf24RQubw3IWp7fc"",""'LC-2 BOM'!C2:AF1000""),AB$1,FALSE)"),"#N/A")</f>
        <v>#N/A</v>
      </c>
      <c r="AK436" t="str">
        <f ca="1">IFERROR(__xludf.DUMMYFUNCTION("VLOOKUP($D682,IMPORTRANGE(""1F5N2lheBqU_ssv2fEg7XSiyl0_Jtf24RQubw3IWp7fc"",""'LC-2 BOM'!C2:AF1000""),AB$1,FALSE)"),"#N/A")</f>
        <v>#N/A</v>
      </c>
      <c r="AL436" t="str">
        <f ca="1">IFERROR(__xludf.DUMMYFUNCTION("VLOOKUP($D682,IMPORTRANGE(""1F5N2lheBqU_ssv2fEg7XSiyl0_Jtf24RQubw3IWp7fc"",""'LC-2 BOM'!C2:AF1000""),AB$1,FALSE)"),"#N/A")</f>
        <v>#N/A</v>
      </c>
      <c r="AM436" t="str">
        <f ca="1">IFERROR(__xludf.DUMMYFUNCTION("VLOOKUP($D682,IMPORTRANGE(""1F5N2lheBqU_ssv2fEg7XSiyl0_Jtf24RQubw3IWp7fc"",""'LC-2 BOM'!C2:AF1000""),AB$1,FALSE)"),"#N/A")</f>
        <v>#N/A</v>
      </c>
      <c r="AN436" t="str">
        <f ca="1">IFERROR(__xludf.DUMMYFUNCTION("VLOOKUP($D682,IMPORTRANGE(""1F5N2lheBqU_ssv2fEg7XSiyl0_Jtf24RQubw3IWp7fc"",""'LC-2 BOM'!C2:AF1000""),AB$1,FALSE)"),"#N/A")</f>
        <v>#N/A</v>
      </c>
      <c r="AO436" t="str">
        <f ca="1">IFERROR(__xludf.DUMMYFUNCTION("VLOOKUP($D682,IMPORTRANGE(""1F5N2lheBqU_ssv2fEg7XSiyl0_Jtf24RQubw3IWp7fc"",""'LC-2 BOM'!C2:AF1000""),AB$1,FALSE)"),"#N/A")</f>
        <v>#N/A</v>
      </c>
      <c r="AP436" t="str">
        <f ca="1">IFERROR(__xludf.DUMMYFUNCTION("VLOOKUP($D682,IMPORTRANGE(""1F5N2lheBqU_ssv2fEg7XSiyl0_Jtf24RQubw3IWp7fc"",""'LC-2 BOM'!C2:AF1000""),AB$1,FALSE)"),"#N/A")</f>
        <v>#N/A</v>
      </c>
      <c r="AQ436" t="str">
        <f ca="1">IFERROR(__xludf.DUMMYFUNCTION("VLOOKUP($D682,IMPORTRANGE(""1F5N2lheBqU_ssv2fEg7XSiyl0_Jtf24RQubw3IWp7fc"",""'LC-2 BOM'!C2:AF1000""),AB$1,FALSE)"),"#N/A")</f>
        <v>#N/A</v>
      </c>
      <c r="AR436" t="str">
        <f ca="1">IFERROR(__xludf.DUMMYFUNCTION("VLOOKUP($D682,IMPORTRANGE(""1F5N2lheBqU_ssv2fEg7XSiyl0_Jtf24RQubw3IWp7fc"",""'LC-2 BOM'!C2:AF1000""),AB$1,FALSE)"),"#N/A")</f>
        <v>#N/A</v>
      </c>
      <c r="AS436" t="str">
        <f ca="1">IFERROR(__xludf.DUMMYFUNCTION("VLOOKUP($D682,IMPORTRANGE(""1F5N2lheBqU_ssv2fEg7XSiyl0_Jtf24RQubw3IWp7fc"",""'LC-2 BOM'!C2:AF1000""),AB$1,FALSE)"),"#N/A")</f>
        <v>#N/A</v>
      </c>
      <c r="AT436" t="str">
        <f ca="1">IFERROR(__xludf.DUMMYFUNCTION("VLOOKUP($D682,IMPORTRANGE(""1F5N2lheBqU_ssv2fEg7XSiyl0_Jtf24RQubw3IWp7fc"",""'LC-2 BOM'!C2:AF1000""),AB$1,FALSE)"),"#N/A")</f>
        <v>#N/A</v>
      </c>
      <c r="AU436" t="str">
        <f ca="1">IFERROR(__xludf.DUMMYFUNCTION("VLOOKUP($D682,IMPORTRANGE(""1F5N2lheBqU_ssv2fEg7XSiyl0_Jtf24RQubw3IWp7fc"",""'LC-2 BOM'!C2:AF1000""),AB$1,FALSE)"),"#N/A")</f>
        <v>#N/A</v>
      </c>
      <c r="AV436" t="str">
        <f ca="1">IFERROR(__xludf.DUMMYFUNCTION("VLOOKUP($D682,IMPORTRANGE(""1F5N2lheBqU_ssv2fEg7XSiyl0_Jtf24RQubw3IWp7fc"",""'LC-2 BOM'!C2:AF1000""),AB$1,FALSE)"),"#N/A")</f>
        <v>#N/A</v>
      </c>
      <c r="AW436" t="str">
        <f ca="1">IFERROR(__xludf.DUMMYFUNCTION("VLOOKUP($D682,IMPORTRANGE(""1F5N2lheBqU_ssv2fEg7XSiyl0_Jtf24RQubw3IWp7fc"",""'LC-2 BOM'!C2:AF1000""),AB$1,FALSE)"),"#N/A")</f>
        <v>#N/A</v>
      </c>
      <c r="AX436" t="str">
        <f ca="1">IFERROR(__xludf.DUMMYFUNCTION("VLOOKUP($D682,IMPORTRANGE(""1F5N2lheBqU_ssv2fEg7XSiyl0_Jtf24RQubw3IWp7fc"",""'LC-2 BOM'!C2:AF1000""),AB$1,FALSE)"),"#N/A")</f>
        <v>#N/A</v>
      </c>
      <c r="AY436" t="str">
        <f ca="1">IFERROR(__xludf.DUMMYFUNCTION("VLOOKUP($D682,IMPORTRANGE(""1F5N2lheBqU_ssv2fEg7XSiyl0_Jtf24RQubw3IWp7fc"",""'LC-2 BOM'!C2:AF1000""),AB$1,FALSE)"),"#N/A")</f>
        <v>#N/A</v>
      </c>
      <c r="AZ436" t="str">
        <f ca="1">IFERROR(__xludf.DUMMYFUNCTION("VLOOKUP($D682,IMPORTRANGE(""1F5N2lheBqU_ssv2fEg7XSiyl0_Jtf24RQubw3IWp7fc"",""'LC-2 BOM'!C2:AF1000""),AB$1,FALSE)"),"#N/A")</f>
        <v>#N/A</v>
      </c>
      <c r="BA436" t="str">
        <f ca="1">IFERROR(__xludf.DUMMYFUNCTION("VLOOKUP($D682,IMPORTRANGE(""1F5N2lheBqU_ssv2fEg7XSiyl0_Jtf24RQubw3IWp7fc"",""'LC-2 BOM'!C2:AF1000""),AB$1,FALSE)"),"#N/A")</f>
        <v>#N/A</v>
      </c>
    </row>
    <row r="437" spans="1:53" ht="13" x14ac:dyDescent="0.15">
      <c r="A437" t="str">
        <f t="shared" si="36"/>
        <v>HVBH-TF-TC-Ts-93</v>
      </c>
      <c r="B437">
        <v>93</v>
      </c>
      <c r="C437" t="s">
        <v>996</v>
      </c>
      <c r="D437" t="str">
        <f t="shared" si="40"/>
        <v>HVBH-TF-TC-Ts-93</v>
      </c>
      <c r="E437" t="s">
        <v>939</v>
      </c>
      <c r="F437" t="s">
        <v>989</v>
      </c>
      <c r="G437" t="s">
        <v>649</v>
      </c>
      <c r="H437" t="s">
        <v>990</v>
      </c>
      <c r="I437" t="str">
        <f t="shared" si="37"/>
        <v>N6</v>
      </c>
      <c r="J437" t="str">
        <f>VLOOKUP(I437,'[1]REF - Interface Cards'!$F$2:$G$11,2,FALSE)</f>
        <v>CB9</v>
      </c>
      <c r="K437">
        <f t="shared" si="38"/>
        <v>3</v>
      </c>
      <c r="L437" t="s">
        <v>991</v>
      </c>
      <c r="M437">
        <v>5</v>
      </c>
      <c r="N437" t="s">
        <v>93</v>
      </c>
      <c r="O437" t="s">
        <v>277</v>
      </c>
      <c r="P437" t="s">
        <v>277</v>
      </c>
      <c r="Q437" t="s">
        <v>890</v>
      </c>
      <c r="R437" t="s">
        <v>316</v>
      </c>
      <c r="S437" t="s">
        <v>317</v>
      </c>
      <c r="V437" t="b">
        <v>0</v>
      </c>
      <c r="W437" t="str">
        <f t="shared" si="39"/>
        <v>TC01:05</v>
      </c>
      <c r="X437" t="str">
        <f ca="1">IFERROR(__xludf.DUMMYFUNCTION("VLOOKUP($D475,IMPORTRANGE(""1F5N2lheBqU_ssv2fEg7XSiyl0_Jtf24RQubw3IWp7fc"",""'LC-2 BOM'!C2:AF1000""),X$1,FALSE)"),"04C706")</f>
        <v>04C706</v>
      </c>
      <c r="Y437" t="str">
        <f ca="1">IFERROR(__xludf.DUMMYFUNCTION("VLOOKUP($D683,IMPORTRANGE(""1F5N2lheBqU_ssv2fEg7XSiyl0_Jtf24RQubw3IWp7fc"",""'LC-2 BOM'!C2:AF900""),Y$1,FALSE)"),"#N/A")</f>
        <v>#N/A</v>
      </c>
      <c r="Z437" t="str">
        <f ca="1">IFERROR(__xludf.DUMMYFUNCTION("VLOOKUP($D683,IMPORTRANGE(""1F5N2lheBqU_ssv2fEg7XSiyl0_Jtf24RQubw3IWp7fc"",""'LC-2 BOM'!C2:AF900""),Y$1,FALSE)"),"#N/A")</f>
        <v>#N/A</v>
      </c>
      <c r="AA437" t="str">
        <f ca="1">IFERROR(__xludf.DUMMYFUNCTION("VLOOKUP($D683,IMPORTRANGE(""1F5N2lheBqU_ssv2fEg7XSiyl0_Jtf24RQubw3IWp7fc"",""'LC-2 BOM'!C2:AF900""),Y$1,FALSE)"),"#N/A")</f>
        <v>#N/A</v>
      </c>
      <c r="AB437" t="str">
        <f ca="1">IFERROR(__xludf.DUMMYFUNCTION("VLOOKUP($D683,IMPORTRANGE(""1F5N2lheBqU_ssv2fEg7XSiyl0_Jtf24RQubw3IWp7fc"",""'LC-2 BOM'!C2:AF1000""),AB$1,FALSE)"),"#N/A")</f>
        <v>#N/A</v>
      </c>
      <c r="AC437" t="str">
        <f ca="1">IFERROR(__xludf.DUMMYFUNCTION("VLOOKUP($D683,IMPORTRANGE(""1F5N2lheBqU_ssv2fEg7XSiyl0_Jtf24RQubw3IWp7fc"",""'LC-2 BOM'!C2:AF1000""),AB$1,FALSE)"),"#N/A")</f>
        <v>#N/A</v>
      </c>
      <c r="AD437" t="str">
        <f ca="1">IFERROR(__xludf.DUMMYFUNCTION("VLOOKUP($D683,IMPORTRANGE(""1F5N2lheBqU_ssv2fEg7XSiyl0_Jtf24RQubw3IWp7fc"",""'LC-2 BOM'!C2:AF1000""),AB$1,FALSE)"),"#N/A")</f>
        <v>#N/A</v>
      </c>
      <c r="AE437" t="str">
        <f ca="1">IFERROR(__xludf.DUMMYFUNCTION("VLOOKUP($D683,IMPORTRANGE(""1F5N2lheBqU_ssv2fEg7XSiyl0_Jtf24RQubw3IWp7fc"",""'LC-2 BOM'!C2:AF1000""),AB$1,FALSE)"),"#N/A")</f>
        <v>#N/A</v>
      </c>
      <c r="AF437" t="str">
        <f ca="1">IFERROR(__xludf.DUMMYFUNCTION("VLOOKUP($D683,IMPORTRANGE(""1F5N2lheBqU_ssv2fEg7XSiyl0_Jtf24RQubw3IWp7fc"",""'LC-2 BOM'!C2:AF1000""),AB$1,FALSE)"),"#N/A")</f>
        <v>#N/A</v>
      </c>
      <c r="AG437" t="str">
        <f ca="1">IFERROR(__xludf.DUMMYFUNCTION("VLOOKUP($D683,IMPORTRANGE(""1F5N2lheBqU_ssv2fEg7XSiyl0_Jtf24RQubw3IWp7fc"",""'LC-2 BOM'!C2:AF1000""),AB$1,FALSE)"),"#N/A")</f>
        <v>#N/A</v>
      </c>
      <c r="AH437" t="str">
        <f ca="1">IFERROR(__xludf.DUMMYFUNCTION("VLOOKUP($D683,IMPORTRANGE(""1F5N2lheBqU_ssv2fEg7XSiyl0_Jtf24RQubw3IWp7fc"",""'LC-2 BOM'!C2:AF1000""),AB$1,FALSE)"),"#N/A")</f>
        <v>#N/A</v>
      </c>
      <c r="AI437" t="str">
        <f ca="1">IFERROR(__xludf.DUMMYFUNCTION("VLOOKUP($D683,IMPORTRANGE(""1F5N2lheBqU_ssv2fEg7XSiyl0_Jtf24RQubw3IWp7fc"",""'LC-2 BOM'!C2:AF1000""),AB$1,FALSE)"),"#N/A")</f>
        <v>#N/A</v>
      </c>
      <c r="AJ437" t="str">
        <f ca="1">IFERROR(__xludf.DUMMYFUNCTION("VLOOKUP($D683,IMPORTRANGE(""1F5N2lheBqU_ssv2fEg7XSiyl0_Jtf24RQubw3IWp7fc"",""'LC-2 BOM'!C2:AF1000""),AB$1,FALSE)"),"#N/A")</f>
        <v>#N/A</v>
      </c>
      <c r="AK437" t="str">
        <f ca="1">IFERROR(__xludf.DUMMYFUNCTION("VLOOKUP($D683,IMPORTRANGE(""1F5N2lheBqU_ssv2fEg7XSiyl0_Jtf24RQubw3IWp7fc"",""'LC-2 BOM'!C2:AF1000""),AB$1,FALSE)"),"#N/A")</f>
        <v>#N/A</v>
      </c>
      <c r="AL437" t="str">
        <f ca="1">IFERROR(__xludf.DUMMYFUNCTION("VLOOKUP($D683,IMPORTRANGE(""1F5N2lheBqU_ssv2fEg7XSiyl0_Jtf24RQubw3IWp7fc"",""'LC-2 BOM'!C2:AF1000""),AB$1,FALSE)"),"#N/A")</f>
        <v>#N/A</v>
      </c>
      <c r="AM437" t="str">
        <f ca="1">IFERROR(__xludf.DUMMYFUNCTION("VLOOKUP($D683,IMPORTRANGE(""1F5N2lheBqU_ssv2fEg7XSiyl0_Jtf24RQubw3IWp7fc"",""'LC-2 BOM'!C2:AF1000""),AB$1,FALSE)"),"#N/A")</f>
        <v>#N/A</v>
      </c>
      <c r="AN437" t="str">
        <f ca="1">IFERROR(__xludf.DUMMYFUNCTION("VLOOKUP($D683,IMPORTRANGE(""1F5N2lheBqU_ssv2fEg7XSiyl0_Jtf24RQubw3IWp7fc"",""'LC-2 BOM'!C2:AF1000""),AB$1,FALSE)"),"#N/A")</f>
        <v>#N/A</v>
      </c>
      <c r="AO437" t="str">
        <f ca="1">IFERROR(__xludf.DUMMYFUNCTION("VLOOKUP($D683,IMPORTRANGE(""1F5N2lheBqU_ssv2fEg7XSiyl0_Jtf24RQubw3IWp7fc"",""'LC-2 BOM'!C2:AF1000""),AB$1,FALSE)"),"#N/A")</f>
        <v>#N/A</v>
      </c>
      <c r="AP437" t="str">
        <f ca="1">IFERROR(__xludf.DUMMYFUNCTION("VLOOKUP($D683,IMPORTRANGE(""1F5N2lheBqU_ssv2fEg7XSiyl0_Jtf24RQubw3IWp7fc"",""'LC-2 BOM'!C2:AF1000""),AB$1,FALSE)"),"#N/A")</f>
        <v>#N/A</v>
      </c>
      <c r="AQ437" t="str">
        <f ca="1">IFERROR(__xludf.DUMMYFUNCTION("VLOOKUP($D683,IMPORTRANGE(""1F5N2lheBqU_ssv2fEg7XSiyl0_Jtf24RQubw3IWp7fc"",""'LC-2 BOM'!C2:AF1000""),AB$1,FALSE)"),"#N/A")</f>
        <v>#N/A</v>
      </c>
      <c r="AR437" t="str">
        <f ca="1">IFERROR(__xludf.DUMMYFUNCTION("VLOOKUP($D683,IMPORTRANGE(""1F5N2lheBqU_ssv2fEg7XSiyl0_Jtf24RQubw3IWp7fc"",""'LC-2 BOM'!C2:AF1000""),AB$1,FALSE)"),"#N/A")</f>
        <v>#N/A</v>
      </c>
      <c r="AS437" t="str">
        <f ca="1">IFERROR(__xludf.DUMMYFUNCTION("VLOOKUP($D683,IMPORTRANGE(""1F5N2lheBqU_ssv2fEg7XSiyl0_Jtf24RQubw3IWp7fc"",""'LC-2 BOM'!C2:AF1000""),AB$1,FALSE)"),"#N/A")</f>
        <v>#N/A</v>
      </c>
      <c r="AT437" t="str">
        <f ca="1">IFERROR(__xludf.DUMMYFUNCTION("VLOOKUP($D683,IMPORTRANGE(""1F5N2lheBqU_ssv2fEg7XSiyl0_Jtf24RQubw3IWp7fc"",""'LC-2 BOM'!C2:AF1000""),AB$1,FALSE)"),"#N/A")</f>
        <v>#N/A</v>
      </c>
      <c r="AU437" t="str">
        <f ca="1">IFERROR(__xludf.DUMMYFUNCTION("VLOOKUP($D683,IMPORTRANGE(""1F5N2lheBqU_ssv2fEg7XSiyl0_Jtf24RQubw3IWp7fc"",""'LC-2 BOM'!C2:AF1000""),AB$1,FALSE)"),"#N/A")</f>
        <v>#N/A</v>
      </c>
      <c r="AV437" t="str">
        <f ca="1">IFERROR(__xludf.DUMMYFUNCTION("VLOOKUP($D683,IMPORTRANGE(""1F5N2lheBqU_ssv2fEg7XSiyl0_Jtf24RQubw3IWp7fc"",""'LC-2 BOM'!C2:AF1000""),AB$1,FALSE)"),"#N/A")</f>
        <v>#N/A</v>
      </c>
      <c r="AW437" t="str">
        <f ca="1">IFERROR(__xludf.DUMMYFUNCTION("VLOOKUP($D683,IMPORTRANGE(""1F5N2lheBqU_ssv2fEg7XSiyl0_Jtf24RQubw3IWp7fc"",""'LC-2 BOM'!C2:AF1000""),AB$1,FALSE)"),"#N/A")</f>
        <v>#N/A</v>
      </c>
      <c r="AX437" t="str">
        <f ca="1">IFERROR(__xludf.DUMMYFUNCTION("VLOOKUP($D683,IMPORTRANGE(""1F5N2lheBqU_ssv2fEg7XSiyl0_Jtf24RQubw3IWp7fc"",""'LC-2 BOM'!C2:AF1000""),AB$1,FALSE)"),"#N/A")</f>
        <v>#N/A</v>
      </c>
      <c r="AY437" t="str">
        <f ca="1">IFERROR(__xludf.DUMMYFUNCTION("VLOOKUP($D683,IMPORTRANGE(""1F5N2lheBqU_ssv2fEg7XSiyl0_Jtf24RQubw3IWp7fc"",""'LC-2 BOM'!C2:AF1000""),AB$1,FALSE)"),"#N/A")</f>
        <v>#N/A</v>
      </c>
      <c r="AZ437" t="str">
        <f ca="1">IFERROR(__xludf.DUMMYFUNCTION("VLOOKUP($D683,IMPORTRANGE(""1F5N2lheBqU_ssv2fEg7XSiyl0_Jtf24RQubw3IWp7fc"",""'LC-2 BOM'!C2:AF1000""),AB$1,FALSE)"),"#N/A")</f>
        <v>#N/A</v>
      </c>
      <c r="BA437" t="str">
        <f ca="1">IFERROR(__xludf.DUMMYFUNCTION("VLOOKUP($D683,IMPORTRANGE(""1F5N2lheBqU_ssv2fEg7XSiyl0_Jtf24RQubw3IWp7fc"",""'LC-2 BOM'!C2:AF1000""),AB$1,FALSE)"),"#N/A")</f>
        <v>#N/A</v>
      </c>
    </row>
    <row r="438" spans="1:53" ht="13" x14ac:dyDescent="0.15">
      <c r="A438" t="str">
        <f t="shared" si="36"/>
        <v>HVBH-TF-TC-Ts-94</v>
      </c>
      <c r="B438">
        <v>94</v>
      </c>
      <c r="C438" t="s">
        <v>997</v>
      </c>
      <c r="D438" t="str">
        <f t="shared" si="40"/>
        <v>HVBH-TF-TC-Ts-94</v>
      </c>
      <c r="E438" t="s">
        <v>939</v>
      </c>
      <c r="F438" t="s">
        <v>989</v>
      </c>
      <c r="G438" t="s">
        <v>649</v>
      </c>
      <c r="H438" t="s">
        <v>990</v>
      </c>
      <c r="I438" t="str">
        <f t="shared" si="37"/>
        <v>N6</v>
      </c>
      <c r="J438" t="str">
        <f>VLOOKUP(I438,'[1]REF - Interface Cards'!$F$2:$G$11,2,FALSE)</f>
        <v>CB9</v>
      </c>
      <c r="K438">
        <f t="shared" si="38"/>
        <v>3</v>
      </c>
      <c r="L438" t="s">
        <v>991</v>
      </c>
      <c r="M438">
        <v>6</v>
      </c>
      <c r="N438" t="s">
        <v>87</v>
      </c>
      <c r="O438" t="s">
        <v>277</v>
      </c>
      <c r="P438" t="s">
        <v>277</v>
      </c>
      <c r="Q438" t="s">
        <v>890</v>
      </c>
      <c r="R438" t="s">
        <v>316</v>
      </c>
      <c r="S438" t="s">
        <v>317</v>
      </c>
      <c r="V438" t="b">
        <v>0</v>
      </c>
      <c r="W438" t="str">
        <f t="shared" si="39"/>
        <v>TC01:06</v>
      </c>
      <c r="X438" t="str">
        <f ca="1">IFERROR(__xludf.DUMMYFUNCTION("VLOOKUP($D475,IMPORTRANGE(""1F5N2lheBqU_ssv2fEg7XSiyl0_Jtf24RQubw3IWp7fc"",""'LC-2 BOM'!C2:AF1000""),X$1,FALSE)"),"04C706")</f>
        <v>04C706</v>
      </c>
      <c r="Y438" t="str">
        <f ca="1">IFERROR(__xludf.DUMMYFUNCTION("VLOOKUP($D684,IMPORTRANGE(""1F5N2lheBqU_ssv2fEg7XSiyl0_Jtf24RQubw3IWp7fc"",""'LC-2 BOM'!C2:AF900""),Y$1,FALSE)"),"#N/A")</f>
        <v>#N/A</v>
      </c>
      <c r="Z438" t="str">
        <f ca="1">IFERROR(__xludf.DUMMYFUNCTION("VLOOKUP($D684,IMPORTRANGE(""1F5N2lheBqU_ssv2fEg7XSiyl0_Jtf24RQubw3IWp7fc"",""'LC-2 BOM'!C2:AF900""),Y$1,FALSE)"),"#N/A")</f>
        <v>#N/A</v>
      </c>
      <c r="AA438" t="str">
        <f ca="1">IFERROR(__xludf.DUMMYFUNCTION("VLOOKUP($D684,IMPORTRANGE(""1F5N2lheBqU_ssv2fEg7XSiyl0_Jtf24RQubw3IWp7fc"",""'LC-2 BOM'!C2:AF900""),Y$1,FALSE)"),"#N/A")</f>
        <v>#N/A</v>
      </c>
      <c r="AB438" t="str">
        <f ca="1">IFERROR(__xludf.DUMMYFUNCTION("VLOOKUP($D684,IMPORTRANGE(""1F5N2lheBqU_ssv2fEg7XSiyl0_Jtf24RQubw3IWp7fc"",""'LC-2 BOM'!C2:AF1000""),AB$1,FALSE)"),"#N/A")</f>
        <v>#N/A</v>
      </c>
      <c r="AC438" t="str">
        <f ca="1">IFERROR(__xludf.DUMMYFUNCTION("VLOOKUP($D684,IMPORTRANGE(""1F5N2lheBqU_ssv2fEg7XSiyl0_Jtf24RQubw3IWp7fc"",""'LC-2 BOM'!C2:AF1000""),AB$1,FALSE)"),"#N/A")</f>
        <v>#N/A</v>
      </c>
      <c r="AD438" t="str">
        <f ca="1">IFERROR(__xludf.DUMMYFUNCTION("VLOOKUP($D684,IMPORTRANGE(""1F5N2lheBqU_ssv2fEg7XSiyl0_Jtf24RQubw3IWp7fc"",""'LC-2 BOM'!C2:AF1000""),AB$1,FALSE)"),"#N/A")</f>
        <v>#N/A</v>
      </c>
      <c r="AE438" t="str">
        <f ca="1">IFERROR(__xludf.DUMMYFUNCTION("VLOOKUP($D684,IMPORTRANGE(""1F5N2lheBqU_ssv2fEg7XSiyl0_Jtf24RQubw3IWp7fc"",""'LC-2 BOM'!C2:AF1000""),AB$1,FALSE)"),"#N/A")</f>
        <v>#N/A</v>
      </c>
      <c r="AF438" t="str">
        <f ca="1">IFERROR(__xludf.DUMMYFUNCTION("VLOOKUP($D684,IMPORTRANGE(""1F5N2lheBqU_ssv2fEg7XSiyl0_Jtf24RQubw3IWp7fc"",""'LC-2 BOM'!C2:AF1000""),AB$1,FALSE)"),"#N/A")</f>
        <v>#N/A</v>
      </c>
      <c r="AG438" t="str">
        <f ca="1">IFERROR(__xludf.DUMMYFUNCTION("VLOOKUP($D684,IMPORTRANGE(""1F5N2lheBqU_ssv2fEg7XSiyl0_Jtf24RQubw3IWp7fc"",""'LC-2 BOM'!C2:AF1000""),AB$1,FALSE)"),"#N/A")</f>
        <v>#N/A</v>
      </c>
      <c r="AH438" t="str">
        <f ca="1">IFERROR(__xludf.DUMMYFUNCTION("VLOOKUP($D684,IMPORTRANGE(""1F5N2lheBqU_ssv2fEg7XSiyl0_Jtf24RQubw3IWp7fc"",""'LC-2 BOM'!C2:AF1000""),AB$1,FALSE)"),"#N/A")</f>
        <v>#N/A</v>
      </c>
      <c r="AI438" t="str">
        <f ca="1">IFERROR(__xludf.DUMMYFUNCTION("VLOOKUP($D684,IMPORTRANGE(""1F5N2lheBqU_ssv2fEg7XSiyl0_Jtf24RQubw3IWp7fc"",""'LC-2 BOM'!C2:AF1000""),AB$1,FALSE)"),"#N/A")</f>
        <v>#N/A</v>
      </c>
      <c r="AJ438" t="str">
        <f ca="1">IFERROR(__xludf.DUMMYFUNCTION("VLOOKUP($D684,IMPORTRANGE(""1F5N2lheBqU_ssv2fEg7XSiyl0_Jtf24RQubw3IWp7fc"",""'LC-2 BOM'!C2:AF1000""),AB$1,FALSE)"),"#N/A")</f>
        <v>#N/A</v>
      </c>
      <c r="AK438" t="str">
        <f ca="1">IFERROR(__xludf.DUMMYFUNCTION("VLOOKUP($D684,IMPORTRANGE(""1F5N2lheBqU_ssv2fEg7XSiyl0_Jtf24RQubw3IWp7fc"",""'LC-2 BOM'!C2:AF1000""),AB$1,FALSE)"),"#N/A")</f>
        <v>#N/A</v>
      </c>
      <c r="AL438" t="str">
        <f ca="1">IFERROR(__xludf.DUMMYFUNCTION("VLOOKUP($D684,IMPORTRANGE(""1F5N2lheBqU_ssv2fEg7XSiyl0_Jtf24RQubw3IWp7fc"",""'LC-2 BOM'!C2:AF1000""),AB$1,FALSE)"),"#N/A")</f>
        <v>#N/A</v>
      </c>
      <c r="AM438" t="str">
        <f ca="1">IFERROR(__xludf.DUMMYFUNCTION("VLOOKUP($D684,IMPORTRANGE(""1F5N2lheBqU_ssv2fEg7XSiyl0_Jtf24RQubw3IWp7fc"",""'LC-2 BOM'!C2:AF1000""),AB$1,FALSE)"),"#N/A")</f>
        <v>#N/A</v>
      </c>
      <c r="AN438" t="str">
        <f ca="1">IFERROR(__xludf.DUMMYFUNCTION("VLOOKUP($D684,IMPORTRANGE(""1F5N2lheBqU_ssv2fEg7XSiyl0_Jtf24RQubw3IWp7fc"",""'LC-2 BOM'!C2:AF1000""),AB$1,FALSE)"),"#N/A")</f>
        <v>#N/A</v>
      </c>
      <c r="AO438" t="str">
        <f ca="1">IFERROR(__xludf.DUMMYFUNCTION("VLOOKUP($D684,IMPORTRANGE(""1F5N2lheBqU_ssv2fEg7XSiyl0_Jtf24RQubw3IWp7fc"",""'LC-2 BOM'!C2:AF1000""),AB$1,FALSE)"),"#N/A")</f>
        <v>#N/A</v>
      </c>
      <c r="AP438" t="str">
        <f ca="1">IFERROR(__xludf.DUMMYFUNCTION("VLOOKUP($D684,IMPORTRANGE(""1F5N2lheBqU_ssv2fEg7XSiyl0_Jtf24RQubw3IWp7fc"",""'LC-2 BOM'!C2:AF1000""),AB$1,FALSE)"),"#N/A")</f>
        <v>#N/A</v>
      </c>
      <c r="AQ438" t="str">
        <f ca="1">IFERROR(__xludf.DUMMYFUNCTION("VLOOKUP($D684,IMPORTRANGE(""1F5N2lheBqU_ssv2fEg7XSiyl0_Jtf24RQubw3IWp7fc"",""'LC-2 BOM'!C2:AF1000""),AB$1,FALSE)"),"#N/A")</f>
        <v>#N/A</v>
      </c>
      <c r="AR438" t="str">
        <f ca="1">IFERROR(__xludf.DUMMYFUNCTION("VLOOKUP($D684,IMPORTRANGE(""1F5N2lheBqU_ssv2fEg7XSiyl0_Jtf24RQubw3IWp7fc"",""'LC-2 BOM'!C2:AF1000""),AB$1,FALSE)"),"#N/A")</f>
        <v>#N/A</v>
      </c>
      <c r="AS438" t="str">
        <f ca="1">IFERROR(__xludf.DUMMYFUNCTION("VLOOKUP($D684,IMPORTRANGE(""1F5N2lheBqU_ssv2fEg7XSiyl0_Jtf24RQubw3IWp7fc"",""'LC-2 BOM'!C2:AF1000""),AB$1,FALSE)"),"#N/A")</f>
        <v>#N/A</v>
      </c>
      <c r="AT438" t="str">
        <f ca="1">IFERROR(__xludf.DUMMYFUNCTION("VLOOKUP($D684,IMPORTRANGE(""1F5N2lheBqU_ssv2fEg7XSiyl0_Jtf24RQubw3IWp7fc"",""'LC-2 BOM'!C2:AF1000""),AB$1,FALSE)"),"#N/A")</f>
        <v>#N/A</v>
      </c>
      <c r="AU438" t="str">
        <f ca="1">IFERROR(__xludf.DUMMYFUNCTION("VLOOKUP($D684,IMPORTRANGE(""1F5N2lheBqU_ssv2fEg7XSiyl0_Jtf24RQubw3IWp7fc"",""'LC-2 BOM'!C2:AF1000""),AB$1,FALSE)"),"#N/A")</f>
        <v>#N/A</v>
      </c>
      <c r="AV438" t="str">
        <f ca="1">IFERROR(__xludf.DUMMYFUNCTION("VLOOKUP($D684,IMPORTRANGE(""1F5N2lheBqU_ssv2fEg7XSiyl0_Jtf24RQubw3IWp7fc"",""'LC-2 BOM'!C2:AF1000""),AB$1,FALSE)"),"#N/A")</f>
        <v>#N/A</v>
      </c>
      <c r="AW438" t="str">
        <f ca="1">IFERROR(__xludf.DUMMYFUNCTION("VLOOKUP($D684,IMPORTRANGE(""1F5N2lheBqU_ssv2fEg7XSiyl0_Jtf24RQubw3IWp7fc"",""'LC-2 BOM'!C2:AF1000""),AB$1,FALSE)"),"#N/A")</f>
        <v>#N/A</v>
      </c>
      <c r="AX438" t="str">
        <f ca="1">IFERROR(__xludf.DUMMYFUNCTION("VLOOKUP($D684,IMPORTRANGE(""1F5N2lheBqU_ssv2fEg7XSiyl0_Jtf24RQubw3IWp7fc"",""'LC-2 BOM'!C2:AF1000""),AB$1,FALSE)"),"#N/A")</f>
        <v>#N/A</v>
      </c>
      <c r="AY438" t="str">
        <f ca="1">IFERROR(__xludf.DUMMYFUNCTION("VLOOKUP($D684,IMPORTRANGE(""1F5N2lheBqU_ssv2fEg7XSiyl0_Jtf24RQubw3IWp7fc"",""'LC-2 BOM'!C2:AF1000""),AB$1,FALSE)"),"#N/A")</f>
        <v>#N/A</v>
      </c>
      <c r="AZ438" t="str">
        <f ca="1">IFERROR(__xludf.DUMMYFUNCTION("VLOOKUP($D684,IMPORTRANGE(""1F5N2lheBqU_ssv2fEg7XSiyl0_Jtf24RQubw3IWp7fc"",""'LC-2 BOM'!C2:AF1000""),AB$1,FALSE)"),"#N/A")</f>
        <v>#N/A</v>
      </c>
      <c r="BA438" t="str">
        <f ca="1">IFERROR(__xludf.DUMMYFUNCTION("VLOOKUP($D684,IMPORTRANGE(""1F5N2lheBqU_ssv2fEg7XSiyl0_Jtf24RQubw3IWp7fc"",""'LC-2 BOM'!C2:AF1000""),AB$1,FALSE)"),"#N/A")</f>
        <v>#N/A</v>
      </c>
    </row>
    <row r="439" spans="1:53" ht="13" x14ac:dyDescent="0.15">
      <c r="A439" t="str">
        <f t="shared" si="36"/>
        <v>HVBH-TF-TC-Ts-95</v>
      </c>
      <c r="B439">
        <v>95</v>
      </c>
      <c r="C439" t="s">
        <v>998</v>
      </c>
      <c r="D439" t="str">
        <f t="shared" si="40"/>
        <v>HVBH-TF-TC-Ts-95</v>
      </c>
      <c r="E439" t="s">
        <v>939</v>
      </c>
      <c r="F439" t="s">
        <v>989</v>
      </c>
      <c r="G439" t="s">
        <v>649</v>
      </c>
      <c r="H439" t="s">
        <v>990</v>
      </c>
      <c r="I439" t="str">
        <f t="shared" si="37"/>
        <v>N6</v>
      </c>
      <c r="J439" t="str">
        <f>VLOOKUP(I439,'[1]REF - Interface Cards'!$F$2:$G$11,2,FALSE)</f>
        <v>CB9</v>
      </c>
      <c r="K439">
        <f t="shared" si="38"/>
        <v>3</v>
      </c>
      <c r="L439" t="s">
        <v>991</v>
      </c>
      <c r="M439">
        <v>7</v>
      </c>
      <c r="N439" t="s">
        <v>62</v>
      </c>
      <c r="O439" t="s">
        <v>277</v>
      </c>
      <c r="P439" t="s">
        <v>277</v>
      </c>
      <c r="Q439" t="s">
        <v>890</v>
      </c>
      <c r="R439" t="s">
        <v>316</v>
      </c>
      <c r="S439" t="s">
        <v>317</v>
      </c>
      <c r="V439" t="b">
        <v>0</v>
      </c>
      <c r="W439" t="str">
        <f t="shared" si="39"/>
        <v>TC01:07</v>
      </c>
      <c r="X439" t="str">
        <f ca="1">IFERROR(__xludf.DUMMYFUNCTION("VLOOKUP($D475,IMPORTRANGE(""1F5N2lheBqU_ssv2fEg7XSiyl0_Jtf24RQubw3IWp7fc"",""'LC-2 BOM'!C2:AF1000""),X$1,FALSE)"),"04C706")</f>
        <v>04C706</v>
      </c>
      <c r="Y439" t="str">
        <f ca="1">IFERROR(__xludf.DUMMYFUNCTION("VLOOKUP($D685,IMPORTRANGE(""1F5N2lheBqU_ssv2fEg7XSiyl0_Jtf24RQubw3IWp7fc"",""'LC-2 BOM'!C2:AF900""),Y$1,FALSE)"),"#N/A")</f>
        <v>#N/A</v>
      </c>
      <c r="Z439" t="str">
        <f ca="1">IFERROR(__xludf.DUMMYFUNCTION("VLOOKUP($D685,IMPORTRANGE(""1F5N2lheBqU_ssv2fEg7XSiyl0_Jtf24RQubw3IWp7fc"",""'LC-2 BOM'!C2:AF900""),Y$1,FALSE)"),"#N/A")</f>
        <v>#N/A</v>
      </c>
      <c r="AA439" t="str">
        <f ca="1">IFERROR(__xludf.DUMMYFUNCTION("VLOOKUP($D685,IMPORTRANGE(""1F5N2lheBqU_ssv2fEg7XSiyl0_Jtf24RQubw3IWp7fc"",""'LC-2 BOM'!C2:AF900""),Y$1,FALSE)"),"#N/A")</f>
        <v>#N/A</v>
      </c>
      <c r="AB439" t="str">
        <f ca="1">IFERROR(__xludf.DUMMYFUNCTION("VLOOKUP($D685,IMPORTRANGE(""1F5N2lheBqU_ssv2fEg7XSiyl0_Jtf24RQubw3IWp7fc"",""'LC-2 BOM'!C2:AF1000""),AB$1,FALSE)"),"#N/A")</f>
        <v>#N/A</v>
      </c>
      <c r="AC439" t="str">
        <f ca="1">IFERROR(__xludf.DUMMYFUNCTION("VLOOKUP($D685,IMPORTRANGE(""1F5N2lheBqU_ssv2fEg7XSiyl0_Jtf24RQubw3IWp7fc"",""'LC-2 BOM'!C2:AF1000""),AB$1,FALSE)"),"#N/A")</f>
        <v>#N/A</v>
      </c>
      <c r="AD439" t="str">
        <f ca="1">IFERROR(__xludf.DUMMYFUNCTION("VLOOKUP($D685,IMPORTRANGE(""1F5N2lheBqU_ssv2fEg7XSiyl0_Jtf24RQubw3IWp7fc"",""'LC-2 BOM'!C2:AF1000""),AB$1,FALSE)"),"#N/A")</f>
        <v>#N/A</v>
      </c>
      <c r="AE439" t="str">
        <f ca="1">IFERROR(__xludf.DUMMYFUNCTION("VLOOKUP($D685,IMPORTRANGE(""1F5N2lheBqU_ssv2fEg7XSiyl0_Jtf24RQubw3IWp7fc"",""'LC-2 BOM'!C2:AF1000""),AB$1,FALSE)"),"#N/A")</f>
        <v>#N/A</v>
      </c>
      <c r="AF439" t="str">
        <f ca="1">IFERROR(__xludf.DUMMYFUNCTION("VLOOKUP($D685,IMPORTRANGE(""1F5N2lheBqU_ssv2fEg7XSiyl0_Jtf24RQubw3IWp7fc"",""'LC-2 BOM'!C2:AF1000""),AB$1,FALSE)"),"#N/A")</f>
        <v>#N/A</v>
      </c>
      <c r="AG439" t="str">
        <f ca="1">IFERROR(__xludf.DUMMYFUNCTION("VLOOKUP($D685,IMPORTRANGE(""1F5N2lheBqU_ssv2fEg7XSiyl0_Jtf24RQubw3IWp7fc"",""'LC-2 BOM'!C2:AF1000""),AB$1,FALSE)"),"#N/A")</f>
        <v>#N/A</v>
      </c>
      <c r="AH439" t="str">
        <f ca="1">IFERROR(__xludf.DUMMYFUNCTION("VLOOKUP($D685,IMPORTRANGE(""1F5N2lheBqU_ssv2fEg7XSiyl0_Jtf24RQubw3IWp7fc"",""'LC-2 BOM'!C2:AF1000""),AB$1,FALSE)"),"#N/A")</f>
        <v>#N/A</v>
      </c>
      <c r="AI439" t="str">
        <f ca="1">IFERROR(__xludf.DUMMYFUNCTION("VLOOKUP($D685,IMPORTRANGE(""1F5N2lheBqU_ssv2fEg7XSiyl0_Jtf24RQubw3IWp7fc"",""'LC-2 BOM'!C2:AF1000""),AB$1,FALSE)"),"#N/A")</f>
        <v>#N/A</v>
      </c>
      <c r="AJ439" t="str">
        <f ca="1">IFERROR(__xludf.DUMMYFUNCTION("VLOOKUP($D685,IMPORTRANGE(""1F5N2lheBqU_ssv2fEg7XSiyl0_Jtf24RQubw3IWp7fc"",""'LC-2 BOM'!C2:AF1000""),AB$1,FALSE)"),"#N/A")</f>
        <v>#N/A</v>
      </c>
      <c r="AK439" t="str">
        <f ca="1">IFERROR(__xludf.DUMMYFUNCTION("VLOOKUP($D685,IMPORTRANGE(""1F5N2lheBqU_ssv2fEg7XSiyl0_Jtf24RQubw3IWp7fc"",""'LC-2 BOM'!C2:AF1000""),AB$1,FALSE)"),"#N/A")</f>
        <v>#N/A</v>
      </c>
      <c r="AL439" t="str">
        <f ca="1">IFERROR(__xludf.DUMMYFUNCTION("VLOOKUP($D685,IMPORTRANGE(""1F5N2lheBqU_ssv2fEg7XSiyl0_Jtf24RQubw3IWp7fc"",""'LC-2 BOM'!C2:AF1000""),AB$1,FALSE)"),"#N/A")</f>
        <v>#N/A</v>
      </c>
      <c r="AM439" t="str">
        <f ca="1">IFERROR(__xludf.DUMMYFUNCTION("VLOOKUP($D685,IMPORTRANGE(""1F5N2lheBqU_ssv2fEg7XSiyl0_Jtf24RQubw3IWp7fc"",""'LC-2 BOM'!C2:AF1000""),AB$1,FALSE)"),"#N/A")</f>
        <v>#N/A</v>
      </c>
      <c r="AN439" t="str">
        <f ca="1">IFERROR(__xludf.DUMMYFUNCTION("VLOOKUP($D685,IMPORTRANGE(""1F5N2lheBqU_ssv2fEg7XSiyl0_Jtf24RQubw3IWp7fc"",""'LC-2 BOM'!C2:AF1000""),AB$1,FALSE)"),"#N/A")</f>
        <v>#N/A</v>
      </c>
      <c r="AO439" t="str">
        <f ca="1">IFERROR(__xludf.DUMMYFUNCTION("VLOOKUP($D685,IMPORTRANGE(""1F5N2lheBqU_ssv2fEg7XSiyl0_Jtf24RQubw3IWp7fc"",""'LC-2 BOM'!C2:AF1000""),AB$1,FALSE)"),"#N/A")</f>
        <v>#N/A</v>
      </c>
      <c r="AP439" t="str">
        <f ca="1">IFERROR(__xludf.DUMMYFUNCTION("VLOOKUP($D685,IMPORTRANGE(""1F5N2lheBqU_ssv2fEg7XSiyl0_Jtf24RQubw3IWp7fc"",""'LC-2 BOM'!C2:AF1000""),AB$1,FALSE)"),"#N/A")</f>
        <v>#N/A</v>
      </c>
      <c r="AQ439" t="str">
        <f ca="1">IFERROR(__xludf.DUMMYFUNCTION("VLOOKUP($D685,IMPORTRANGE(""1F5N2lheBqU_ssv2fEg7XSiyl0_Jtf24RQubw3IWp7fc"",""'LC-2 BOM'!C2:AF1000""),AB$1,FALSE)"),"#N/A")</f>
        <v>#N/A</v>
      </c>
      <c r="AR439" t="str">
        <f ca="1">IFERROR(__xludf.DUMMYFUNCTION("VLOOKUP($D685,IMPORTRANGE(""1F5N2lheBqU_ssv2fEg7XSiyl0_Jtf24RQubw3IWp7fc"",""'LC-2 BOM'!C2:AF1000""),AB$1,FALSE)"),"#N/A")</f>
        <v>#N/A</v>
      </c>
      <c r="AS439" t="str">
        <f ca="1">IFERROR(__xludf.DUMMYFUNCTION("VLOOKUP($D685,IMPORTRANGE(""1F5N2lheBqU_ssv2fEg7XSiyl0_Jtf24RQubw3IWp7fc"",""'LC-2 BOM'!C2:AF1000""),AB$1,FALSE)"),"#N/A")</f>
        <v>#N/A</v>
      </c>
      <c r="AT439" t="str">
        <f ca="1">IFERROR(__xludf.DUMMYFUNCTION("VLOOKUP($D685,IMPORTRANGE(""1F5N2lheBqU_ssv2fEg7XSiyl0_Jtf24RQubw3IWp7fc"",""'LC-2 BOM'!C2:AF1000""),AB$1,FALSE)"),"#N/A")</f>
        <v>#N/A</v>
      </c>
      <c r="AU439" t="str">
        <f ca="1">IFERROR(__xludf.DUMMYFUNCTION("VLOOKUP($D685,IMPORTRANGE(""1F5N2lheBqU_ssv2fEg7XSiyl0_Jtf24RQubw3IWp7fc"",""'LC-2 BOM'!C2:AF1000""),AB$1,FALSE)"),"#N/A")</f>
        <v>#N/A</v>
      </c>
      <c r="AV439" t="str">
        <f ca="1">IFERROR(__xludf.DUMMYFUNCTION("VLOOKUP($D685,IMPORTRANGE(""1F5N2lheBqU_ssv2fEg7XSiyl0_Jtf24RQubw3IWp7fc"",""'LC-2 BOM'!C2:AF1000""),AB$1,FALSE)"),"#N/A")</f>
        <v>#N/A</v>
      </c>
      <c r="AW439" t="str">
        <f ca="1">IFERROR(__xludf.DUMMYFUNCTION("VLOOKUP($D685,IMPORTRANGE(""1F5N2lheBqU_ssv2fEg7XSiyl0_Jtf24RQubw3IWp7fc"",""'LC-2 BOM'!C2:AF1000""),AB$1,FALSE)"),"#N/A")</f>
        <v>#N/A</v>
      </c>
      <c r="AX439" t="str">
        <f ca="1">IFERROR(__xludf.DUMMYFUNCTION("VLOOKUP($D685,IMPORTRANGE(""1F5N2lheBqU_ssv2fEg7XSiyl0_Jtf24RQubw3IWp7fc"",""'LC-2 BOM'!C2:AF1000""),AB$1,FALSE)"),"#N/A")</f>
        <v>#N/A</v>
      </c>
      <c r="AY439" t="str">
        <f ca="1">IFERROR(__xludf.DUMMYFUNCTION("VLOOKUP($D685,IMPORTRANGE(""1F5N2lheBqU_ssv2fEg7XSiyl0_Jtf24RQubw3IWp7fc"",""'LC-2 BOM'!C2:AF1000""),AB$1,FALSE)"),"#N/A")</f>
        <v>#N/A</v>
      </c>
      <c r="AZ439" t="str">
        <f ca="1">IFERROR(__xludf.DUMMYFUNCTION("VLOOKUP($D685,IMPORTRANGE(""1F5N2lheBqU_ssv2fEg7XSiyl0_Jtf24RQubw3IWp7fc"",""'LC-2 BOM'!C2:AF1000""),AB$1,FALSE)"),"#N/A")</f>
        <v>#N/A</v>
      </c>
      <c r="BA439" t="str">
        <f ca="1">IFERROR(__xludf.DUMMYFUNCTION("VLOOKUP($D685,IMPORTRANGE(""1F5N2lheBqU_ssv2fEg7XSiyl0_Jtf24RQubw3IWp7fc"",""'LC-2 BOM'!C2:AF1000""),AB$1,FALSE)"),"#N/A")</f>
        <v>#N/A</v>
      </c>
    </row>
    <row r="440" spans="1:53" ht="13" x14ac:dyDescent="0.15">
      <c r="A440" t="str">
        <f t="shared" si="36"/>
        <v>HVBH-TF-TC-Ts-96</v>
      </c>
      <c r="B440">
        <v>96</v>
      </c>
      <c r="C440" t="s">
        <v>999</v>
      </c>
      <c r="D440" t="str">
        <f t="shared" si="40"/>
        <v>HVBH-TF-TC-Ts-96</v>
      </c>
      <c r="E440" t="s">
        <v>939</v>
      </c>
      <c r="F440" t="s">
        <v>989</v>
      </c>
      <c r="G440" t="s">
        <v>649</v>
      </c>
      <c r="H440" t="s">
        <v>990</v>
      </c>
      <c r="I440" t="str">
        <f t="shared" si="37"/>
        <v>N6</v>
      </c>
      <c r="J440" t="str">
        <f>VLOOKUP(I440,'[1]REF - Interface Cards'!$F$2:$G$11,2,FALSE)</f>
        <v>CB9</v>
      </c>
      <c r="K440">
        <f t="shared" si="38"/>
        <v>3</v>
      </c>
      <c r="L440" t="s">
        <v>991</v>
      </c>
      <c r="M440">
        <v>8</v>
      </c>
      <c r="N440" t="s">
        <v>97</v>
      </c>
      <c r="O440" t="s">
        <v>277</v>
      </c>
      <c r="P440" t="s">
        <v>277</v>
      </c>
      <c r="Q440" t="s">
        <v>890</v>
      </c>
      <c r="R440" t="s">
        <v>316</v>
      </c>
      <c r="S440" t="s">
        <v>317</v>
      </c>
      <c r="V440" t="b">
        <v>0</v>
      </c>
      <c r="W440" t="str">
        <f t="shared" si="39"/>
        <v>TC01:08</v>
      </c>
      <c r="X440" t="str">
        <f ca="1">IFERROR(__xludf.DUMMYFUNCTION("VLOOKUP($D475,IMPORTRANGE(""1F5N2lheBqU_ssv2fEg7XSiyl0_Jtf24RQubw3IWp7fc"",""'LC-2 BOM'!C2:AF1000""),X$1,FALSE)"),"04C706")</f>
        <v>04C706</v>
      </c>
      <c r="Y440" t="str">
        <f ca="1">IFERROR(__xludf.DUMMYFUNCTION("VLOOKUP($D686,IMPORTRANGE(""1F5N2lheBqU_ssv2fEg7XSiyl0_Jtf24RQubw3IWp7fc"",""'LC-2 BOM'!C2:AF900""),Y$1,FALSE)"),"#N/A")</f>
        <v>#N/A</v>
      </c>
      <c r="Z440" t="str">
        <f ca="1">IFERROR(__xludf.DUMMYFUNCTION("VLOOKUP($D686,IMPORTRANGE(""1F5N2lheBqU_ssv2fEg7XSiyl0_Jtf24RQubw3IWp7fc"",""'LC-2 BOM'!C2:AF900""),Y$1,FALSE)"),"#N/A")</f>
        <v>#N/A</v>
      </c>
      <c r="AA440" t="str">
        <f ca="1">IFERROR(__xludf.DUMMYFUNCTION("VLOOKUP($D686,IMPORTRANGE(""1F5N2lheBqU_ssv2fEg7XSiyl0_Jtf24RQubw3IWp7fc"",""'LC-2 BOM'!C2:AF900""),Y$1,FALSE)"),"#N/A")</f>
        <v>#N/A</v>
      </c>
      <c r="AB440" t="str">
        <f ca="1">IFERROR(__xludf.DUMMYFUNCTION("VLOOKUP($D686,IMPORTRANGE(""1F5N2lheBqU_ssv2fEg7XSiyl0_Jtf24RQubw3IWp7fc"",""'LC-2 BOM'!C2:AF1000""),AB$1,FALSE)"),"#N/A")</f>
        <v>#N/A</v>
      </c>
      <c r="AC440" t="str">
        <f ca="1">IFERROR(__xludf.DUMMYFUNCTION("VLOOKUP($D686,IMPORTRANGE(""1F5N2lheBqU_ssv2fEg7XSiyl0_Jtf24RQubw3IWp7fc"",""'LC-2 BOM'!C2:AF1000""),AB$1,FALSE)"),"#N/A")</f>
        <v>#N/A</v>
      </c>
      <c r="AD440" t="str">
        <f ca="1">IFERROR(__xludf.DUMMYFUNCTION("VLOOKUP($D686,IMPORTRANGE(""1F5N2lheBqU_ssv2fEg7XSiyl0_Jtf24RQubw3IWp7fc"",""'LC-2 BOM'!C2:AF1000""),AB$1,FALSE)"),"#N/A")</f>
        <v>#N/A</v>
      </c>
      <c r="AE440" t="str">
        <f ca="1">IFERROR(__xludf.DUMMYFUNCTION("VLOOKUP($D686,IMPORTRANGE(""1F5N2lheBqU_ssv2fEg7XSiyl0_Jtf24RQubw3IWp7fc"",""'LC-2 BOM'!C2:AF1000""),AB$1,FALSE)"),"#N/A")</f>
        <v>#N/A</v>
      </c>
      <c r="AF440" t="str">
        <f ca="1">IFERROR(__xludf.DUMMYFUNCTION("VLOOKUP($D686,IMPORTRANGE(""1F5N2lheBqU_ssv2fEg7XSiyl0_Jtf24RQubw3IWp7fc"",""'LC-2 BOM'!C2:AF1000""),AB$1,FALSE)"),"#N/A")</f>
        <v>#N/A</v>
      </c>
      <c r="AG440" t="str">
        <f ca="1">IFERROR(__xludf.DUMMYFUNCTION("VLOOKUP($D686,IMPORTRANGE(""1F5N2lheBqU_ssv2fEg7XSiyl0_Jtf24RQubw3IWp7fc"",""'LC-2 BOM'!C2:AF1000""),AB$1,FALSE)"),"#N/A")</f>
        <v>#N/A</v>
      </c>
      <c r="AH440" t="str">
        <f ca="1">IFERROR(__xludf.DUMMYFUNCTION("VLOOKUP($D686,IMPORTRANGE(""1F5N2lheBqU_ssv2fEg7XSiyl0_Jtf24RQubw3IWp7fc"",""'LC-2 BOM'!C2:AF1000""),AB$1,FALSE)"),"#N/A")</f>
        <v>#N/A</v>
      </c>
      <c r="AI440" t="str">
        <f ca="1">IFERROR(__xludf.DUMMYFUNCTION("VLOOKUP($D686,IMPORTRANGE(""1F5N2lheBqU_ssv2fEg7XSiyl0_Jtf24RQubw3IWp7fc"",""'LC-2 BOM'!C2:AF1000""),AB$1,FALSE)"),"#N/A")</f>
        <v>#N/A</v>
      </c>
      <c r="AJ440" t="str">
        <f ca="1">IFERROR(__xludf.DUMMYFUNCTION("VLOOKUP($D686,IMPORTRANGE(""1F5N2lheBqU_ssv2fEg7XSiyl0_Jtf24RQubw3IWp7fc"",""'LC-2 BOM'!C2:AF1000""),AB$1,FALSE)"),"#N/A")</f>
        <v>#N/A</v>
      </c>
      <c r="AK440" t="str">
        <f ca="1">IFERROR(__xludf.DUMMYFUNCTION("VLOOKUP($D686,IMPORTRANGE(""1F5N2lheBqU_ssv2fEg7XSiyl0_Jtf24RQubw3IWp7fc"",""'LC-2 BOM'!C2:AF1000""),AB$1,FALSE)"),"#N/A")</f>
        <v>#N/A</v>
      </c>
      <c r="AL440" t="str">
        <f ca="1">IFERROR(__xludf.DUMMYFUNCTION("VLOOKUP($D686,IMPORTRANGE(""1F5N2lheBqU_ssv2fEg7XSiyl0_Jtf24RQubw3IWp7fc"",""'LC-2 BOM'!C2:AF1000""),AB$1,FALSE)"),"#N/A")</f>
        <v>#N/A</v>
      </c>
      <c r="AM440" t="str">
        <f ca="1">IFERROR(__xludf.DUMMYFUNCTION("VLOOKUP($D686,IMPORTRANGE(""1F5N2lheBqU_ssv2fEg7XSiyl0_Jtf24RQubw3IWp7fc"",""'LC-2 BOM'!C2:AF1000""),AB$1,FALSE)"),"#N/A")</f>
        <v>#N/A</v>
      </c>
      <c r="AN440" t="str">
        <f ca="1">IFERROR(__xludf.DUMMYFUNCTION("VLOOKUP($D686,IMPORTRANGE(""1F5N2lheBqU_ssv2fEg7XSiyl0_Jtf24RQubw3IWp7fc"",""'LC-2 BOM'!C2:AF1000""),AB$1,FALSE)"),"#N/A")</f>
        <v>#N/A</v>
      </c>
      <c r="AO440" t="str">
        <f ca="1">IFERROR(__xludf.DUMMYFUNCTION("VLOOKUP($D686,IMPORTRANGE(""1F5N2lheBqU_ssv2fEg7XSiyl0_Jtf24RQubw3IWp7fc"",""'LC-2 BOM'!C2:AF1000""),AB$1,FALSE)"),"#N/A")</f>
        <v>#N/A</v>
      </c>
      <c r="AP440" t="str">
        <f ca="1">IFERROR(__xludf.DUMMYFUNCTION("VLOOKUP($D686,IMPORTRANGE(""1F5N2lheBqU_ssv2fEg7XSiyl0_Jtf24RQubw3IWp7fc"",""'LC-2 BOM'!C2:AF1000""),AB$1,FALSE)"),"#N/A")</f>
        <v>#N/A</v>
      </c>
      <c r="AQ440" t="str">
        <f ca="1">IFERROR(__xludf.DUMMYFUNCTION("VLOOKUP($D686,IMPORTRANGE(""1F5N2lheBqU_ssv2fEg7XSiyl0_Jtf24RQubw3IWp7fc"",""'LC-2 BOM'!C2:AF1000""),AB$1,FALSE)"),"#N/A")</f>
        <v>#N/A</v>
      </c>
      <c r="AR440" t="str">
        <f ca="1">IFERROR(__xludf.DUMMYFUNCTION("VLOOKUP($D686,IMPORTRANGE(""1F5N2lheBqU_ssv2fEg7XSiyl0_Jtf24RQubw3IWp7fc"",""'LC-2 BOM'!C2:AF1000""),AB$1,FALSE)"),"#N/A")</f>
        <v>#N/A</v>
      </c>
      <c r="AS440" t="str">
        <f ca="1">IFERROR(__xludf.DUMMYFUNCTION("VLOOKUP($D686,IMPORTRANGE(""1F5N2lheBqU_ssv2fEg7XSiyl0_Jtf24RQubw3IWp7fc"",""'LC-2 BOM'!C2:AF1000""),AB$1,FALSE)"),"#N/A")</f>
        <v>#N/A</v>
      </c>
      <c r="AT440" t="str">
        <f ca="1">IFERROR(__xludf.DUMMYFUNCTION("VLOOKUP($D686,IMPORTRANGE(""1F5N2lheBqU_ssv2fEg7XSiyl0_Jtf24RQubw3IWp7fc"",""'LC-2 BOM'!C2:AF1000""),AB$1,FALSE)"),"#N/A")</f>
        <v>#N/A</v>
      </c>
      <c r="AU440" t="str">
        <f ca="1">IFERROR(__xludf.DUMMYFUNCTION("VLOOKUP($D686,IMPORTRANGE(""1F5N2lheBqU_ssv2fEg7XSiyl0_Jtf24RQubw3IWp7fc"",""'LC-2 BOM'!C2:AF1000""),AB$1,FALSE)"),"#N/A")</f>
        <v>#N/A</v>
      </c>
      <c r="AV440" t="str">
        <f ca="1">IFERROR(__xludf.DUMMYFUNCTION("VLOOKUP($D686,IMPORTRANGE(""1F5N2lheBqU_ssv2fEg7XSiyl0_Jtf24RQubw3IWp7fc"",""'LC-2 BOM'!C2:AF1000""),AB$1,FALSE)"),"#N/A")</f>
        <v>#N/A</v>
      </c>
      <c r="AW440" t="str">
        <f ca="1">IFERROR(__xludf.DUMMYFUNCTION("VLOOKUP($D686,IMPORTRANGE(""1F5N2lheBqU_ssv2fEg7XSiyl0_Jtf24RQubw3IWp7fc"",""'LC-2 BOM'!C2:AF1000""),AB$1,FALSE)"),"#N/A")</f>
        <v>#N/A</v>
      </c>
      <c r="AX440" t="str">
        <f ca="1">IFERROR(__xludf.DUMMYFUNCTION("VLOOKUP($D686,IMPORTRANGE(""1F5N2lheBqU_ssv2fEg7XSiyl0_Jtf24RQubw3IWp7fc"",""'LC-2 BOM'!C2:AF1000""),AB$1,FALSE)"),"#N/A")</f>
        <v>#N/A</v>
      </c>
      <c r="AY440" t="str">
        <f ca="1">IFERROR(__xludf.DUMMYFUNCTION("VLOOKUP($D686,IMPORTRANGE(""1F5N2lheBqU_ssv2fEg7XSiyl0_Jtf24RQubw3IWp7fc"",""'LC-2 BOM'!C2:AF1000""),AB$1,FALSE)"),"#N/A")</f>
        <v>#N/A</v>
      </c>
      <c r="AZ440" t="str">
        <f ca="1">IFERROR(__xludf.DUMMYFUNCTION("VLOOKUP($D686,IMPORTRANGE(""1F5N2lheBqU_ssv2fEg7XSiyl0_Jtf24RQubw3IWp7fc"",""'LC-2 BOM'!C2:AF1000""),AB$1,FALSE)"),"#N/A")</f>
        <v>#N/A</v>
      </c>
      <c r="BA440" t="str">
        <f ca="1">IFERROR(__xludf.DUMMYFUNCTION("VLOOKUP($D686,IMPORTRANGE(""1F5N2lheBqU_ssv2fEg7XSiyl0_Jtf24RQubw3IWp7fc"",""'LC-2 BOM'!C2:AF1000""),AB$1,FALSE)"),"#N/A")</f>
        <v>#N/A</v>
      </c>
    </row>
    <row r="441" spans="1:53" ht="13" x14ac:dyDescent="0.15">
      <c r="A441" t="str">
        <f t="shared" si="36"/>
        <v>HVBH-TF-TC-Ts-97</v>
      </c>
      <c r="B441">
        <v>97</v>
      </c>
      <c r="C441" t="s">
        <v>1000</v>
      </c>
      <c r="D441" t="str">
        <f t="shared" si="40"/>
        <v>HVBH-TF-TC-Ts-97</v>
      </c>
      <c r="E441" t="s">
        <v>939</v>
      </c>
      <c r="F441" t="s">
        <v>989</v>
      </c>
      <c r="G441" t="s">
        <v>649</v>
      </c>
      <c r="H441" t="s">
        <v>990</v>
      </c>
      <c r="I441" t="str">
        <f t="shared" si="37"/>
        <v>N6</v>
      </c>
      <c r="J441" t="str">
        <f>VLOOKUP(I441,'[1]REF - Interface Cards'!$F$2:$G$11,2,FALSE)</f>
        <v>CB9</v>
      </c>
      <c r="K441">
        <f t="shared" si="38"/>
        <v>3</v>
      </c>
      <c r="L441" t="s">
        <v>991</v>
      </c>
      <c r="M441">
        <v>9</v>
      </c>
      <c r="N441" t="s">
        <v>75</v>
      </c>
      <c r="O441" t="s">
        <v>277</v>
      </c>
      <c r="P441" t="s">
        <v>277</v>
      </c>
      <c r="Q441" t="s">
        <v>890</v>
      </c>
      <c r="R441" t="s">
        <v>316</v>
      </c>
      <c r="S441" t="s">
        <v>317</v>
      </c>
      <c r="V441" t="b">
        <v>0</v>
      </c>
      <c r="W441" t="str">
        <f t="shared" si="39"/>
        <v>TC01:09</v>
      </c>
      <c r="X441" t="str">
        <f ca="1">IFERROR(__xludf.DUMMYFUNCTION("VLOOKUP($D475,IMPORTRANGE(""1F5N2lheBqU_ssv2fEg7XSiyl0_Jtf24RQubw3IWp7fc"",""'LC-2 BOM'!C2:AF1000""),X$1,FALSE)"),"04C706")</f>
        <v>04C706</v>
      </c>
      <c r="Y441" t="str">
        <f ca="1">IFERROR(__xludf.DUMMYFUNCTION("VLOOKUP($D687,IMPORTRANGE(""1F5N2lheBqU_ssv2fEg7XSiyl0_Jtf24RQubw3IWp7fc"",""'LC-2 BOM'!C2:AF900""),Y$1,FALSE)"),"#N/A")</f>
        <v>#N/A</v>
      </c>
      <c r="Z441" t="str">
        <f ca="1">IFERROR(__xludf.DUMMYFUNCTION("VLOOKUP($D687,IMPORTRANGE(""1F5N2lheBqU_ssv2fEg7XSiyl0_Jtf24RQubw3IWp7fc"",""'LC-2 BOM'!C2:AF900""),Y$1,FALSE)"),"#N/A")</f>
        <v>#N/A</v>
      </c>
      <c r="AA441" t="str">
        <f ca="1">IFERROR(__xludf.DUMMYFUNCTION("VLOOKUP($D687,IMPORTRANGE(""1F5N2lheBqU_ssv2fEg7XSiyl0_Jtf24RQubw3IWp7fc"",""'LC-2 BOM'!C2:AF900""),Y$1,FALSE)"),"#N/A")</f>
        <v>#N/A</v>
      </c>
      <c r="AB441" t="str">
        <f ca="1">IFERROR(__xludf.DUMMYFUNCTION("VLOOKUP($D687,IMPORTRANGE(""1F5N2lheBqU_ssv2fEg7XSiyl0_Jtf24RQubw3IWp7fc"",""'LC-2 BOM'!C2:AF1000""),AB$1,FALSE)"),"#N/A")</f>
        <v>#N/A</v>
      </c>
      <c r="AC441" t="str">
        <f ca="1">IFERROR(__xludf.DUMMYFUNCTION("VLOOKUP($D687,IMPORTRANGE(""1F5N2lheBqU_ssv2fEg7XSiyl0_Jtf24RQubw3IWp7fc"",""'LC-2 BOM'!C2:AF1000""),AB$1,FALSE)"),"#N/A")</f>
        <v>#N/A</v>
      </c>
      <c r="AD441" t="str">
        <f ca="1">IFERROR(__xludf.DUMMYFUNCTION("VLOOKUP($D687,IMPORTRANGE(""1F5N2lheBqU_ssv2fEg7XSiyl0_Jtf24RQubw3IWp7fc"",""'LC-2 BOM'!C2:AF1000""),AB$1,FALSE)"),"#N/A")</f>
        <v>#N/A</v>
      </c>
      <c r="AE441" t="str">
        <f ca="1">IFERROR(__xludf.DUMMYFUNCTION("VLOOKUP($D687,IMPORTRANGE(""1F5N2lheBqU_ssv2fEg7XSiyl0_Jtf24RQubw3IWp7fc"",""'LC-2 BOM'!C2:AF1000""),AB$1,FALSE)"),"#N/A")</f>
        <v>#N/A</v>
      </c>
      <c r="AF441" t="str">
        <f ca="1">IFERROR(__xludf.DUMMYFUNCTION("VLOOKUP($D687,IMPORTRANGE(""1F5N2lheBqU_ssv2fEg7XSiyl0_Jtf24RQubw3IWp7fc"",""'LC-2 BOM'!C2:AF1000""),AB$1,FALSE)"),"#N/A")</f>
        <v>#N/A</v>
      </c>
      <c r="AG441" t="str">
        <f ca="1">IFERROR(__xludf.DUMMYFUNCTION("VLOOKUP($D687,IMPORTRANGE(""1F5N2lheBqU_ssv2fEg7XSiyl0_Jtf24RQubw3IWp7fc"",""'LC-2 BOM'!C2:AF1000""),AB$1,FALSE)"),"#N/A")</f>
        <v>#N/A</v>
      </c>
      <c r="AH441" t="str">
        <f ca="1">IFERROR(__xludf.DUMMYFUNCTION("VLOOKUP($D687,IMPORTRANGE(""1F5N2lheBqU_ssv2fEg7XSiyl0_Jtf24RQubw3IWp7fc"",""'LC-2 BOM'!C2:AF1000""),AB$1,FALSE)"),"#N/A")</f>
        <v>#N/A</v>
      </c>
      <c r="AI441" t="str">
        <f ca="1">IFERROR(__xludf.DUMMYFUNCTION("VLOOKUP($D687,IMPORTRANGE(""1F5N2lheBqU_ssv2fEg7XSiyl0_Jtf24RQubw3IWp7fc"",""'LC-2 BOM'!C2:AF1000""),AB$1,FALSE)"),"#N/A")</f>
        <v>#N/A</v>
      </c>
      <c r="AJ441" t="str">
        <f ca="1">IFERROR(__xludf.DUMMYFUNCTION("VLOOKUP($D687,IMPORTRANGE(""1F5N2lheBqU_ssv2fEg7XSiyl0_Jtf24RQubw3IWp7fc"",""'LC-2 BOM'!C2:AF1000""),AB$1,FALSE)"),"#N/A")</f>
        <v>#N/A</v>
      </c>
      <c r="AK441" t="str">
        <f ca="1">IFERROR(__xludf.DUMMYFUNCTION("VLOOKUP($D687,IMPORTRANGE(""1F5N2lheBqU_ssv2fEg7XSiyl0_Jtf24RQubw3IWp7fc"",""'LC-2 BOM'!C2:AF1000""),AB$1,FALSE)"),"#N/A")</f>
        <v>#N/A</v>
      </c>
      <c r="AL441" t="str">
        <f ca="1">IFERROR(__xludf.DUMMYFUNCTION("VLOOKUP($D687,IMPORTRANGE(""1F5N2lheBqU_ssv2fEg7XSiyl0_Jtf24RQubw3IWp7fc"",""'LC-2 BOM'!C2:AF1000""),AB$1,FALSE)"),"#N/A")</f>
        <v>#N/A</v>
      </c>
      <c r="AM441" t="str">
        <f ca="1">IFERROR(__xludf.DUMMYFUNCTION("VLOOKUP($D687,IMPORTRANGE(""1F5N2lheBqU_ssv2fEg7XSiyl0_Jtf24RQubw3IWp7fc"",""'LC-2 BOM'!C2:AF1000""),AB$1,FALSE)"),"#N/A")</f>
        <v>#N/A</v>
      </c>
      <c r="AN441" t="str">
        <f ca="1">IFERROR(__xludf.DUMMYFUNCTION("VLOOKUP($D687,IMPORTRANGE(""1F5N2lheBqU_ssv2fEg7XSiyl0_Jtf24RQubw3IWp7fc"",""'LC-2 BOM'!C2:AF1000""),AB$1,FALSE)"),"#N/A")</f>
        <v>#N/A</v>
      </c>
      <c r="AO441" t="str">
        <f ca="1">IFERROR(__xludf.DUMMYFUNCTION("VLOOKUP($D687,IMPORTRANGE(""1F5N2lheBqU_ssv2fEg7XSiyl0_Jtf24RQubw3IWp7fc"",""'LC-2 BOM'!C2:AF1000""),AB$1,FALSE)"),"#N/A")</f>
        <v>#N/A</v>
      </c>
      <c r="AP441" t="str">
        <f ca="1">IFERROR(__xludf.DUMMYFUNCTION("VLOOKUP($D687,IMPORTRANGE(""1F5N2lheBqU_ssv2fEg7XSiyl0_Jtf24RQubw3IWp7fc"",""'LC-2 BOM'!C2:AF1000""),AB$1,FALSE)"),"#N/A")</f>
        <v>#N/A</v>
      </c>
      <c r="AQ441" t="str">
        <f ca="1">IFERROR(__xludf.DUMMYFUNCTION("VLOOKUP($D687,IMPORTRANGE(""1F5N2lheBqU_ssv2fEg7XSiyl0_Jtf24RQubw3IWp7fc"",""'LC-2 BOM'!C2:AF1000""),AB$1,FALSE)"),"#N/A")</f>
        <v>#N/A</v>
      </c>
      <c r="AR441" t="str">
        <f ca="1">IFERROR(__xludf.DUMMYFUNCTION("VLOOKUP($D687,IMPORTRANGE(""1F5N2lheBqU_ssv2fEg7XSiyl0_Jtf24RQubw3IWp7fc"",""'LC-2 BOM'!C2:AF1000""),AB$1,FALSE)"),"#N/A")</f>
        <v>#N/A</v>
      </c>
      <c r="AS441" t="str">
        <f ca="1">IFERROR(__xludf.DUMMYFUNCTION("VLOOKUP($D687,IMPORTRANGE(""1F5N2lheBqU_ssv2fEg7XSiyl0_Jtf24RQubw3IWp7fc"",""'LC-2 BOM'!C2:AF1000""),AB$1,FALSE)"),"#N/A")</f>
        <v>#N/A</v>
      </c>
      <c r="AT441" t="str">
        <f ca="1">IFERROR(__xludf.DUMMYFUNCTION("VLOOKUP($D687,IMPORTRANGE(""1F5N2lheBqU_ssv2fEg7XSiyl0_Jtf24RQubw3IWp7fc"",""'LC-2 BOM'!C2:AF1000""),AB$1,FALSE)"),"#N/A")</f>
        <v>#N/A</v>
      </c>
      <c r="AU441" t="str">
        <f ca="1">IFERROR(__xludf.DUMMYFUNCTION("VLOOKUP($D687,IMPORTRANGE(""1F5N2lheBqU_ssv2fEg7XSiyl0_Jtf24RQubw3IWp7fc"",""'LC-2 BOM'!C2:AF1000""),AB$1,FALSE)"),"#N/A")</f>
        <v>#N/A</v>
      </c>
      <c r="AV441" t="str">
        <f ca="1">IFERROR(__xludf.DUMMYFUNCTION("VLOOKUP($D687,IMPORTRANGE(""1F5N2lheBqU_ssv2fEg7XSiyl0_Jtf24RQubw3IWp7fc"",""'LC-2 BOM'!C2:AF1000""),AB$1,FALSE)"),"#N/A")</f>
        <v>#N/A</v>
      </c>
      <c r="AW441" t="str">
        <f ca="1">IFERROR(__xludf.DUMMYFUNCTION("VLOOKUP($D687,IMPORTRANGE(""1F5N2lheBqU_ssv2fEg7XSiyl0_Jtf24RQubw3IWp7fc"",""'LC-2 BOM'!C2:AF1000""),AB$1,FALSE)"),"#N/A")</f>
        <v>#N/A</v>
      </c>
      <c r="AX441" t="str">
        <f ca="1">IFERROR(__xludf.DUMMYFUNCTION("VLOOKUP($D687,IMPORTRANGE(""1F5N2lheBqU_ssv2fEg7XSiyl0_Jtf24RQubw3IWp7fc"",""'LC-2 BOM'!C2:AF1000""),AB$1,FALSE)"),"#N/A")</f>
        <v>#N/A</v>
      </c>
      <c r="AY441" t="str">
        <f ca="1">IFERROR(__xludf.DUMMYFUNCTION("VLOOKUP($D687,IMPORTRANGE(""1F5N2lheBqU_ssv2fEg7XSiyl0_Jtf24RQubw3IWp7fc"",""'LC-2 BOM'!C2:AF1000""),AB$1,FALSE)"),"#N/A")</f>
        <v>#N/A</v>
      </c>
      <c r="AZ441" t="str">
        <f ca="1">IFERROR(__xludf.DUMMYFUNCTION("VLOOKUP($D687,IMPORTRANGE(""1F5N2lheBqU_ssv2fEg7XSiyl0_Jtf24RQubw3IWp7fc"",""'LC-2 BOM'!C2:AF1000""),AB$1,FALSE)"),"#N/A")</f>
        <v>#N/A</v>
      </c>
      <c r="BA441" t="str">
        <f ca="1">IFERROR(__xludf.DUMMYFUNCTION("VLOOKUP($D687,IMPORTRANGE(""1F5N2lheBqU_ssv2fEg7XSiyl0_Jtf24RQubw3IWp7fc"",""'LC-2 BOM'!C2:AF1000""),AB$1,FALSE)"),"#N/A")</f>
        <v>#N/A</v>
      </c>
    </row>
    <row r="442" spans="1:53" ht="13" x14ac:dyDescent="0.15">
      <c r="A442" t="str">
        <f t="shared" si="36"/>
        <v>CPWR-RST-FX-CD-44</v>
      </c>
      <c r="B442">
        <v>44</v>
      </c>
      <c r="C442" t="s">
        <v>1001</v>
      </c>
      <c r="D442" t="s">
        <v>1002</v>
      </c>
      <c r="E442" t="s">
        <v>851</v>
      </c>
      <c r="F442" t="s">
        <v>852</v>
      </c>
      <c r="G442" t="s">
        <v>853</v>
      </c>
      <c r="H442" t="s">
        <v>53</v>
      </c>
      <c r="I442" t="str">
        <f t="shared" si="37"/>
        <v>C1</v>
      </c>
      <c r="J442" t="str">
        <f>VLOOKUP(I442,'[1]REF - Interface Cards'!$F$2:$G$11,2,FALSE)</f>
        <v>CB1</v>
      </c>
      <c r="K442">
        <f t="shared" si="38"/>
        <v>5</v>
      </c>
      <c r="L442" t="s">
        <v>204</v>
      </c>
      <c r="M442">
        <v>6</v>
      </c>
      <c r="N442" t="s">
        <v>1003</v>
      </c>
      <c r="O442" t="s">
        <v>211</v>
      </c>
      <c r="P442" t="s">
        <v>211</v>
      </c>
      <c r="Q442" t="s">
        <v>217</v>
      </c>
      <c r="R442" t="s">
        <v>854</v>
      </c>
      <c r="S442" t="s">
        <v>60</v>
      </c>
      <c r="V442" t="b">
        <v>0</v>
      </c>
      <c r="W442" t="str">
        <f t="shared" si="39"/>
        <v>DIO1:DI05</v>
      </c>
      <c r="X442" t="str">
        <f ca="1">IFERROR(__xludf.DUMMYFUNCTION("VLOOKUP($D4,IMPORTRANGE(""1F5N2lheBqU_ssv2fEg7XSiyl0_Jtf24RQubw3IWp7fc"",""'LC-2 BOM'!C2:AF1000""),X$1,FALSE)"),"S13.2")</f>
        <v>S13.2</v>
      </c>
      <c r="Y442" t="str">
        <f ca="1">IFERROR(__xludf.DUMMYFUNCTION("VLOOKUP($D103,IMPORTRANGE(""1zGeY54V42y3h6ga3LEauokEcjIAfHuNXKCYKLfLWtMI"",""'LC-2 BOM'!C2:AF900""),Y$1,FALSE)"),"#N/A")</f>
        <v>#N/A</v>
      </c>
      <c r="Z442" t="str">
        <f ca="1">IFERROR(__xludf.DUMMYFUNCTION("VLOOKUP($D103,IMPORTRANGE(""1zGeY54V42y3h6ga3LEauokEcjIAfHuNXKCYKLfLWtMI"",""'LC-2 BOM'!C2:AF900""),Y$1,FALSE)"),"#N/A")</f>
        <v>#N/A</v>
      </c>
      <c r="AA442" t="str">
        <f ca="1">IFERROR(__xludf.DUMMYFUNCTION("VLOOKUP($D103,IMPORTRANGE(""1zGeY54V42y3h6ga3LEauokEcjIAfHuNXKCYKLfLWtMI"",""'LC-2 BOM'!C2:AF900""),Y$1,FALSE)"),"#N/A")</f>
        <v>#N/A</v>
      </c>
      <c r="AB442" t="str">
        <f ca="1">IFERROR(__xludf.DUMMYFUNCTION("VLOOKUP($D103,IMPORTRANGE(""1F5N2lheBqU_ssv2fEg7XSiyl0_Jtf24RQubw3IWp7fc"",""'LC-2 BOM'!C2:AF1000""),AB$1,FALSE)"),"#N/A")</f>
        <v>#N/A</v>
      </c>
      <c r="AC442" t="str">
        <f ca="1">IFERROR(__xludf.DUMMYFUNCTION("VLOOKUP($D103,IMPORTRANGE(""1F5N2lheBqU_ssv2fEg7XSiyl0_Jtf24RQubw3IWp7fc"",""'LC-2 BOM'!C2:AF1000""),AB$1,FALSE)"),"#N/A")</f>
        <v>#N/A</v>
      </c>
      <c r="AD442" t="str">
        <f ca="1">IFERROR(__xludf.DUMMYFUNCTION("VLOOKUP($D103,IMPORTRANGE(""1F5N2lheBqU_ssv2fEg7XSiyl0_Jtf24RQubw3IWp7fc"",""'LC-2 BOM'!C2:AF1000""),AB$1,FALSE)"),"#N/A")</f>
        <v>#N/A</v>
      </c>
      <c r="AE442" t="str">
        <f ca="1">IFERROR(__xludf.DUMMYFUNCTION("VLOOKUP($D103,IMPORTRANGE(""1F5N2lheBqU_ssv2fEg7XSiyl0_Jtf24RQubw3IWp7fc"",""'LC-2 BOM'!C2:AF1000""),AB$1,FALSE)"),"#N/A")</f>
        <v>#N/A</v>
      </c>
      <c r="AF442" t="str">
        <f ca="1">IFERROR(__xludf.DUMMYFUNCTION("VLOOKUP($D103,IMPORTRANGE(""1F5N2lheBqU_ssv2fEg7XSiyl0_Jtf24RQubw3IWp7fc"",""'LC-2 BOM'!C2:AF1000""),AB$1,FALSE)"),"#N/A")</f>
        <v>#N/A</v>
      </c>
      <c r="AG442" t="str">
        <f ca="1">IFERROR(__xludf.DUMMYFUNCTION("VLOOKUP($D103,IMPORTRANGE(""1F5N2lheBqU_ssv2fEg7XSiyl0_Jtf24RQubw3IWp7fc"",""'LC-2 BOM'!C2:AF1000""),AB$1,FALSE)"),"#N/A")</f>
        <v>#N/A</v>
      </c>
      <c r="AH442" t="str">
        <f ca="1">IFERROR(__xludf.DUMMYFUNCTION("VLOOKUP($D103,IMPORTRANGE(""1F5N2lheBqU_ssv2fEg7XSiyl0_Jtf24RQubw3IWp7fc"",""'LC-2 BOM'!C2:AF1000""),AB$1,FALSE)"),"#N/A")</f>
        <v>#N/A</v>
      </c>
      <c r="AI442" t="str">
        <f ca="1">IFERROR(__xludf.DUMMYFUNCTION("VLOOKUP($D103,IMPORTRANGE(""1F5N2lheBqU_ssv2fEg7XSiyl0_Jtf24RQubw3IWp7fc"",""'LC-2 BOM'!C2:AF1000""),AB$1,FALSE)"),"#N/A")</f>
        <v>#N/A</v>
      </c>
      <c r="AJ442" t="str">
        <f ca="1">IFERROR(__xludf.DUMMYFUNCTION("VLOOKUP($D103,IMPORTRANGE(""1F5N2lheBqU_ssv2fEg7XSiyl0_Jtf24RQubw3IWp7fc"",""'LC-2 BOM'!C2:AF1000""),AB$1,FALSE)"),"#N/A")</f>
        <v>#N/A</v>
      </c>
      <c r="AK442" t="str">
        <f ca="1">IFERROR(__xludf.DUMMYFUNCTION("VLOOKUP($D103,IMPORTRANGE(""1F5N2lheBqU_ssv2fEg7XSiyl0_Jtf24RQubw3IWp7fc"",""'LC-2 BOM'!C2:AF1000""),AB$1,FALSE)"),"#N/A")</f>
        <v>#N/A</v>
      </c>
      <c r="AL442" t="str">
        <f ca="1">IFERROR(__xludf.DUMMYFUNCTION("VLOOKUP($D103,IMPORTRANGE(""1F5N2lheBqU_ssv2fEg7XSiyl0_Jtf24RQubw3IWp7fc"",""'LC-2 BOM'!C2:AF1000""),AB$1,FALSE)"),"#N/A")</f>
        <v>#N/A</v>
      </c>
      <c r="AM442" t="str">
        <f ca="1">IFERROR(__xludf.DUMMYFUNCTION("VLOOKUP($D103,IMPORTRANGE(""1F5N2lheBqU_ssv2fEg7XSiyl0_Jtf24RQubw3IWp7fc"",""'LC-2 BOM'!C2:AF1000""),AB$1,FALSE)"),"#N/A")</f>
        <v>#N/A</v>
      </c>
      <c r="AN442" t="str">
        <f ca="1">IFERROR(__xludf.DUMMYFUNCTION("VLOOKUP($D103,IMPORTRANGE(""1F5N2lheBqU_ssv2fEg7XSiyl0_Jtf24RQubw3IWp7fc"",""'LC-2 BOM'!C2:AF1000""),AB$1,FALSE)"),"#N/A")</f>
        <v>#N/A</v>
      </c>
      <c r="AO442" t="str">
        <f ca="1">IFERROR(__xludf.DUMMYFUNCTION("VLOOKUP($D103,IMPORTRANGE(""1F5N2lheBqU_ssv2fEg7XSiyl0_Jtf24RQubw3IWp7fc"",""'LC-2 BOM'!C2:AF1000""),AB$1,FALSE)"),"#N/A")</f>
        <v>#N/A</v>
      </c>
      <c r="AP442" t="str">
        <f ca="1">IFERROR(__xludf.DUMMYFUNCTION("VLOOKUP($D103,IMPORTRANGE(""1F5N2lheBqU_ssv2fEg7XSiyl0_Jtf24RQubw3IWp7fc"",""'LC-2 BOM'!C2:AF1000""),AB$1,FALSE)"),"#N/A")</f>
        <v>#N/A</v>
      </c>
      <c r="AQ442" t="str">
        <f ca="1">IFERROR(__xludf.DUMMYFUNCTION("VLOOKUP($D103,IMPORTRANGE(""1F5N2lheBqU_ssv2fEg7XSiyl0_Jtf24RQubw3IWp7fc"",""'LC-2 BOM'!C2:AF1000""),AB$1,FALSE)"),"#N/A")</f>
        <v>#N/A</v>
      </c>
      <c r="AR442" t="str">
        <f ca="1">IFERROR(__xludf.DUMMYFUNCTION("VLOOKUP($D103,IMPORTRANGE(""1F5N2lheBqU_ssv2fEg7XSiyl0_Jtf24RQubw3IWp7fc"",""'LC-2 BOM'!C2:AF1000""),AB$1,FALSE)"),"#N/A")</f>
        <v>#N/A</v>
      </c>
      <c r="AS442" t="str">
        <f ca="1">IFERROR(__xludf.DUMMYFUNCTION("VLOOKUP($D103,IMPORTRANGE(""1F5N2lheBqU_ssv2fEg7XSiyl0_Jtf24RQubw3IWp7fc"",""'LC-2 BOM'!C2:AF1000""),AB$1,FALSE)"),"#N/A")</f>
        <v>#N/A</v>
      </c>
      <c r="AT442" t="str">
        <f ca="1">IFERROR(__xludf.DUMMYFUNCTION("VLOOKUP($D103,IMPORTRANGE(""1F5N2lheBqU_ssv2fEg7XSiyl0_Jtf24RQubw3IWp7fc"",""'LC-2 BOM'!C2:AF1000""),AB$1,FALSE)"),"#N/A")</f>
        <v>#N/A</v>
      </c>
      <c r="AU442" t="str">
        <f ca="1">IFERROR(__xludf.DUMMYFUNCTION("VLOOKUP($D103,IMPORTRANGE(""1F5N2lheBqU_ssv2fEg7XSiyl0_Jtf24RQubw3IWp7fc"",""'LC-2 BOM'!C2:AF1000""),AB$1,FALSE)"),"#N/A")</f>
        <v>#N/A</v>
      </c>
      <c r="AV442" t="str">
        <f ca="1">IFERROR(__xludf.DUMMYFUNCTION("VLOOKUP($D103,IMPORTRANGE(""1F5N2lheBqU_ssv2fEg7XSiyl0_Jtf24RQubw3IWp7fc"",""'LC-2 BOM'!C2:AF1000""),AB$1,FALSE)"),"#N/A")</f>
        <v>#N/A</v>
      </c>
      <c r="AW442" t="str">
        <f ca="1">IFERROR(__xludf.DUMMYFUNCTION("VLOOKUP($D103,IMPORTRANGE(""1F5N2lheBqU_ssv2fEg7XSiyl0_Jtf24RQubw3IWp7fc"",""'LC-2 BOM'!C2:AF1000""),AB$1,FALSE)"),"#N/A")</f>
        <v>#N/A</v>
      </c>
      <c r="AX442" t="str">
        <f ca="1">IFERROR(__xludf.DUMMYFUNCTION("VLOOKUP($D103,IMPORTRANGE(""1F5N2lheBqU_ssv2fEg7XSiyl0_Jtf24RQubw3IWp7fc"",""'LC-2 BOM'!C2:AF1000""),AB$1,FALSE)"),"#N/A")</f>
        <v>#N/A</v>
      </c>
      <c r="AY442" t="str">
        <f ca="1">IFERROR(__xludf.DUMMYFUNCTION("VLOOKUP($D103,IMPORTRANGE(""1F5N2lheBqU_ssv2fEg7XSiyl0_Jtf24RQubw3IWp7fc"",""'LC-2 BOM'!C2:AF1000""),AB$1,FALSE)"),"#N/A")</f>
        <v>#N/A</v>
      </c>
      <c r="AZ442" t="str">
        <f ca="1">IFERROR(__xludf.DUMMYFUNCTION("VLOOKUP($D103,IMPORTRANGE(""1F5N2lheBqU_ssv2fEg7XSiyl0_Jtf24RQubw3IWp7fc"",""'LC-2 BOM'!C2:AF1000""),AB$1,FALSE)"),"#N/A")</f>
        <v>#N/A</v>
      </c>
      <c r="BA442" t="str">
        <f ca="1">IFERROR(__xludf.DUMMYFUNCTION("VLOOKUP($D103,IMPORTRANGE(""1F5N2lheBqU_ssv2fEg7XSiyl0_Jtf24RQubw3IWp7fc"",""'LC-2 BOM'!C2:AF1000""),AB$1,FALSE)"),"#N/A")</f>
        <v>#N/A</v>
      </c>
    </row>
    <row r="443" spans="1:53" ht="13" x14ac:dyDescent="0.15">
      <c r="A443" t="e">
        <f t="shared" si="36"/>
        <v>#N/A</v>
      </c>
      <c r="B443">
        <v>723</v>
      </c>
      <c r="C443" t="s">
        <v>1004</v>
      </c>
      <c r="D443" t="s">
        <v>1005</v>
      </c>
      <c r="E443" t="s">
        <v>1006</v>
      </c>
      <c r="F443" t="s">
        <v>1007</v>
      </c>
      <c r="G443" t="s">
        <v>45</v>
      </c>
      <c r="H443" t="s">
        <v>312</v>
      </c>
      <c r="I443" t="e">
        <f t="shared" si="37"/>
        <v>#N/A</v>
      </c>
      <c r="J443" t="e">
        <f>VLOOKUP(I443,'[1]REF - Interface Cards'!$F$2:$G$11,2,FALSE)</f>
        <v>#N/A</v>
      </c>
      <c r="K443" t="e">
        <f t="shared" si="38"/>
        <v>#N/A</v>
      </c>
      <c r="L443" t="s">
        <v>1008</v>
      </c>
      <c r="M443" t="s">
        <v>1008</v>
      </c>
      <c r="N443" t="s">
        <v>1008</v>
      </c>
      <c r="O443" t="s">
        <v>1008</v>
      </c>
      <c r="P443" t="s">
        <v>1008</v>
      </c>
      <c r="V443" t="b">
        <v>0</v>
      </c>
      <c r="W443" t="str">
        <f t="shared" si="39"/>
        <v>N/A:N/A</v>
      </c>
      <c r="X443" t="str">
        <f ca="1">IFERROR(__xludf.DUMMYFUNCTION("VLOOKUP($D475,IMPORTRANGE(""1F5N2lheBqU_ssv2fEg7XSiyl0_Jtf24RQubw3IWp7fc"",""'LC-2 BOM'!C2:AF1000""),X$1,FALSE)"),"04C706")</f>
        <v>04C706</v>
      </c>
      <c r="Y443" t="str">
        <f ca="1">IFERROR(__xludf.DUMMYFUNCTION("VLOOKUP($D708,IMPORTRANGE(""1zGeY54V42y3h6ga3LEauokEcjIAfHuNXKCYKLfLWtMI"",""'LC-2 BOM'!C2:AF900""),Y$1,FALSE)"),"#N/A")</f>
        <v>#N/A</v>
      </c>
      <c r="Z443" t="str">
        <f ca="1">IFERROR(__xludf.DUMMYFUNCTION("VLOOKUP($D708,IMPORTRANGE(""1zGeY54V42y3h6ga3LEauokEcjIAfHuNXKCYKLfLWtMI"",""'LC-2 BOM'!C2:AF900""),Y$1,FALSE)"),"#N/A")</f>
        <v>#N/A</v>
      </c>
      <c r="AA443" t="str">
        <f ca="1">IFERROR(__xludf.DUMMYFUNCTION("VLOOKUP($D708,IMPORTRANGE(""1zGeY54V42y3h6ga3LEauokEcjIAfHuNXKCYKLfLWtMI"",""'LC-2 BOM'!C2:AF900""),Y$1,FALSE)"),"#N/A")</f>
        <v>#N/A</v>
      </c>
      <c r="AB443" t="str">
        <f ca="1">IFERROR(__xludf.DUMMYFUNCTION("VLOOKUP($D708,IMPORTRANGE(""1F5N2lheBqU_ssv2fEg7XSiyl0_Jtf24RQubw3IWp7fc"",""'LC-2 BOM'!C2:AF1000""),AB$1,FALSE)"),"#N/A")</f>
        <v>#N/A</v>
      </c>
      <c r="AC443" t="str">
        <f ca="1">IFERROR(__xludf.DUMMYFUNCTION("VLOOKUP($D708,IMPORTRANGE(""1F5N2lheBqU_ssv2fEg7XSiyl0_Jtf24RQubw3IWp7fc"",""'LC-2 BOM'!C2:AF1000""),AB$1,FALSE)"),"#N/A")</f>
        <v>#N/A</v>
      </c>
      <c r="AD443" t="str">
        <f ca="1">IFERROR(__xludf.DUMMYFUNCTION("VLOOKUP($D708,IMPORTRANGE(""1F5N2lheBqU_ssv2fEg7XSiyl0_Jtf24RQubw3IWp7fc"",""'LC-2 BOM'!C2:AF1000""),AB$1,FALSE)"),"#N/A")</f>
        <v>#N/A</v>
      </c>
      <c r="AE443" t="str">
        <f ca="1">IFERROR(__xludf.DUMMYFUNCTION("VLOOKUP($D708,IMPORTRANGE(""1F5N2lheBqU_ssv2fEg7XSiyl0_Jtf24RQubw3IWp7fc"",""'LC-2 BOM'!C2:AF1000""),AB$1,FALSE)"),"#N/A")</f>
        <v>#N/A</v>
      </c>
      <c r="AF443" t="str">
        <f ca="1">IFERROR(__xludf.DUMMYFUNCTION("VLOOKUP($D708,IMPORTRANGE(""1F5N2lheBqU_ssv2fEg7XSiyl0_Jtf24RQubw3IWp7fc"",""'LC-2 BOM'!C2:AF1000""),AB$1,FALSE)"),"#N/A")</f>
        <v>#N/A</v>
      </c>
      <c r="AG443" t="str">
        <f ca="1">IFERROR(__xludf.DUMMYFUNCTION("VLOOKUP($D708,IMPORTRANGE(""1F5N2lheBqU_ssv2fEg7XSiyl0_Jtf24RQubw3IWp7fc"",""'LC-2 BOM'!C2:AF1000""),AB$1,FALSE)"),"#N/A")</f>
        <v>#N/A</v>
      </c>
      <c r="AH443" t="str">
        <f ca="1">IFERROR(__xludf.DUMMYFUNCTION("VLOOKUP($D708,IMPORTRANGE(""1F5N2lheBqU_ssv2fEg7XSiyl0_Jtf24RQubw3IWp7fc"",""'LC-2 BOM'!C2:AF1000""),AB$1,FALSE)"),"#N/A")</f>
        <v>#N/A</v>
      </c>
      <c r="AI443" t="str">
        <f ca="1">IFERROR(__xludf.DUMMYFUNCTION("VLOOKUP($D708,IMPORTRANGE(""1F5N2lheBqU_ssv2fEg7XSiyl0_Jtf24RQubw3IWp7fc"",""'LC-2 BOM'!C2:AF1000""),AB$1,FALSE)"),"#N/A")</f>
        <v>#N/A</v>
      </c>
      <c r="AJ443" t="str">
        <f ca="1">IFERROR(__xludf.DUMMYFUNCTION("VLOOKUP($D708,IMPORTRANGE(""1F5N2lheBqU_ssv2fEg7XSiyl0_Jtf24RQubw3IWp7fc"",""'LC-2 BOM'!C2:AF1000""),AB$1,FALSE)"),"#N/A")</f>
        <v>#N/A</v>
      </c>
      <c r="AK443" t="str">
        <f ca="1">IFERROR(__xludf.DUMMYFUNCTION("VLOOKUP($D708,IMPORTRANGE(""1F5N2lheBqU_ssv2fEg7XSiyl0_Jtf24RQubw3IWp7fc"",""'LC-2 BOM'!C2:AF1000""),AB$1,FALSE)"),"#N/A")</f>
        <v>#N/A</v>
      </c>
      <c r="AL443" t="str">
        <f ca="1">IFERROR(__xludf.DUMMYFUNCTION("VLOOKUP($D708,IMPORTRANGE(""1F5N2lheBqU_ssv2fEg7XSiyl0_Jtf24RQubw3IWp7fc"",""'LC-2 BOM'!C2:AF1000""),AB$1,FALSE)"),"#N/A")</f>
        <v>#N/A</v>
      </c>
      <c r="AM443" t="str">
        <f ca="1">IFERROR(__xludf.DUMMYFUNCTION("VLOOKUP($D708,IMPORTRANGE(""1F5N2lheBqU_ssv2fEg7XSiyl0_Jtf24RQubw3IWp7fc"",""'LC-2 BOM'!C2:AF1000""),AB$1,FALSE)"),"#N/A")</f>
        <v>#N/A</v>
      </c>
      <c r="AN443" t="str">
        <f ca="1">IFERROR(__xludf.DUMMYFUNCTION("VLOOKUP($D708,IMPORTRANGE(""1F5N2lheBqU_ssv2fEg7XSiyl0_Jtf24RQubw3IWp7fc"",""'LC-2 BOM'!C2:AF1000""),AB$1,FALSE)"),"#N/A")</f>
        <v>#N/A</v>
      </c>
      <c r="AO443" t="str">
        <f ca="1">IFERROR(__xludf.DUMMYFUNCTION("VLOOKUP($D708,IMPORTRANGE(""1F5N2lheBqU_ssv2fEg7XSiyl0_Jtf24RQubw3IWp7fc"",""'LC-2 BOM'!C2:AF1000""),AB$1,FALSE)"),"#N/A")</f>
        <v>#N/A</v>
      </c>
      <c r="AP443" t="str">
        <f ca="1">IFERROR(__xludf.DUMMYFUNCTION("VLOOKUP($D708,IMPORTRANGE(""1F5N2lheBqU_ssv2fEg7XSiyl0_Jtf24RQubw3IWp7fc"",""'LC-2 BOM'!C2:AF1000""),AB$1,FALSE)"),"#N/A")</f>
        <v>#N/A</v>
      </c>
      <c r="AQ443" t="str">
        <f ca="1">IFERROR(__xludf.DUMMYFUNCTION("VLOOKUP($D708,IMPORTRANGE(""1F5N2lheBqU_ssv2fEg7XSiyl0_Jtf24RQubw3IWp7fc"",""'LC-2 BOM'!C2:AF1000""),AB$1,FALSE)"),"#N/A")</f>
        <v>#N/A</v>
      </c>
      <c r="AR443" t="str">
        <f ca="1">IFERROR(__xludf.DUMMYFUNCTION("VLOOKUP($D708,IMPORTRANGE(""1F5N2lheBqU_ssv2fEg7XSiyl0_Jtf24RQubw3IWp7fc"",""'LC-2 BOM'!C2:AF1000""),AB$1,FALSE)"),"#N/A")</f>
        <v>#N/A</v>
      </c>
      <c r="AS443" t="str">
        <f ca="1">IFERROR(__xludf.DUMMYFUNCTION("VLOOKUP($D708,IMPORTRANGE(""1F5N2lheBqU_ssv2fEg7XSiyl0_Jtf24RQubw3IWp7fc"",""'LC-2 BOM'!C2:AF1000""),AB$1,FALSE)"),"#N/A")</f>
        <v>#N/A</v>
      </c>
      <c r="AT443" t="str">
        <f ca="1">IFERROR(__xludf.DUMMYFUNCTION("VLOOKUP($D708,IMPORTRANGE(""1F5N2lheBqU_ssv2fEg7XSiyl0_Jtf24RQubw3IWp7fc"",""'LC-2 BOM'!C2:AF1000""),AB$1,FALSE)"),"#N/A")</f>
        <v>#N/A</v>
      </c>
      <c r="AU443" t="str">
        <f ca="1">IFERROR(__xludf.DUMMYFUNCTION("VLOOKUP($D708,IMPORTRANGE(""1F5N2lheBqU_ssv2fEg7XSiyl0_Jtf24RQubw3IWp7fc"",""'LC-2 BOM'!C2:AF1000""),AB$1,FALSE)"),"#N/A")</f>
        <v>#N/A</v>
      </c>
      <c r="AV443" t="str">
        <f ca="1">IFERROR(__xludf.DUMMYFUNCTION("VLOOKUP($D708,IMPORTRANGE(""1F5N2lheBqU_ssv2fEg7XSiyl0_Jtf24RQubw3IWp7fc"",""'LC-2 BOM'!C2:AF1000""),AB$1,FALSE)"),"#N/A")</f>
        <v>#N/A</v>
      </c>
      <c r="AW443" t="str">
        <f ca="1">IFERROR(__xludf.DUMMYFUNCTION("VLOOKUP($D708,IMPORTRANGE(""1F5N2lheBqU_ssv2fEg7XSiyl0_Jtf24RQubw3IWp7fc"",""'LC-2 BOM'!C2:AF1000""),AB$1,FALSE)"),"#N/A")</f>
        <v>#N/A</v>
      </c>
      <c r="AX443" t="str">
        <f ca="1">IFERROR(__xludf.DUMMYFUNCTION("VLOOKUP($D708,IMPORTRANGE(""1F5N2lheBqU_ssv2fEg7XSiyl0_Jtf24RQubw3IWp7fc"",""'LC-2 BOM'!C2:AF1000""),AB$1,FALSE)"),"#N/A")</f>
        <v>#N/A</v>
      </c>
      <c r="AY443" t="str">
        <f ca="1">IFERROR(__xludf.DUMMYFUNCTION("VLOOKUP($D708,IMPORTRANGE(""1F5N2lheBqU_ssv2fEg7XSiyl0_Jtf24RQubw3IWp7fc"",""'LC-2 BOM'!C2:AF1000""),AB$1,FALSE)"),"#N/A")</f>
        <v>#N/A</v>
      </c>
      <c r="AZ443" t="str">
        <f ca="1">IFERROR(__xludf.DUMMYFUNCTION("VLOOKUP($D708,IMPORTRANGE(""1F5N2lheBqU_ssv2fEg7XSiyl0_Jtf24RQubw3IWp7fc"",""'LC-2 BOM'!C2:AF1000""),AB$1,FALSE)"),"#N/A")</f>
        <v>#N/A</v>
      </c>
      <c r="BA443" t="str">
        <f ca="1">IFERROR(__xludf.DUMMYFUNCTION("VLOOKUP($D708,IMPORTRANGE(""1F5N2lheBqU_ssv2fEg7XSiyl0_Jtf24RQubw3IWp7fc"",""'LC-2 BOM'!C2:AF1000""),AB$1,FALSE)"),"#N/A")</f>
        <v>#N/A</v>
      </c>
    </row>
    <row r="444" spans="1:53" ht="13" x14ac:dyDescent="0.15">
      <c r="A444" t="e">
        <f t="shared" si="36"/>
        <v>#N/A</v>
      </c>
      <c r="B444">
        <v>722</v>
      </c>
      <c r="C444" t="s">
        <v>1009</v>
      </c>
      <c r="D444" t="s">
        <v>1010</v>
      </c>
      <c r="I444" t="e">
        <f t="shared" si="37"/>
        <v>#N/A</v>
      </c>
      <c r="J444" t="e">
        <f>VLOOKUP(I444,'[1]REF - Interface Cards'!$F$2:$G$11,2,FALSE)</f>
        <v>#N/A</v>
      </c>
      <c r="K444" t="e">
        <f t="shared" si="38"/>
        <v>#N/A</v>
      </c>
      <c r="L444" t="s">
        <v>1008</v>
      </c>
      <c r="M444" t="s">
        <v>1008</v>
      </c>
      <c r="N444" t="s">
        <v>1008</v>
      </c>
      <c r="O444" t="s">
        <v>1008</v>
      </c>
      <c r="P444" t="s">
        <v>1008</v>
      </c>
      <c r="V444" t="b">
        <v>0</v>
      </c>
      <c r="W444" t="str">
        <f t="shared" si="39"/>
        <v>N/A:N/A</v>
      </c>
      <c r="X444" t="str">
        <f ca="1">IFERROR(__xludf.DUMMYFUNCTION("VLOOKUP($D475,IMPORTRANGE(""1F5N2lheBqU_ssv2fEg7XSiyl0_Jtf24RQubw3IWp7fc"",""'LC-2 BOM'!C2:AF1000""),X$1,FALSE)"),"04C706")</f>
        <v>04C706</v>
      </c>
      <c r="Y444" t="str">
        <f ca="1">IFERROR(__xludf.DUMMYFUNCTION("VLOOKUP($D707,IMPORTRANGE(""1zGeY54V42y3h6ga3LEauokEcjIAfHuNXKCYKLfLWtMI"",""'LC-2 BOM'!C2:AF900""),Y$1,FALSE)"),"#N/A")</f>
        <v>#N/A</v>
      </c>
      <c r="Z444" t="str">
        <f ca="1">IFERROR(__xludf.DUMMYFUNCTION("VLOOKUP($D707,IMPORTRANGE(""1zGeY54V42y3h6ga3LEauokEcjIAfHuNXKCYKLfLWtMI"",""'LC-2 BOM'!C2:AF900""),Y$1,FALSE)"),"#N/A")</f>
        <v>#N/A</v>
      </c>
      <c r="AA444" t="str">
        <f ca="1">IFERROR(__xludf.DUMMYFUNCTION("VLOOKUP($D707,IMPORTRANGE(""1zGeY54V42y3h6ga3LEauokEcjIAfHuNXKCYKLfLWtMI"",""'LC-2 BOM'!C2:AF900""),Y$1,FALSE)"),"#N/A")</f>
        <v>#N/A</v>
      </c>
      <c r="AB444" t="str">
        <f ca="1">IFERROR(__xludf.DUMMYFUNCTION("VLOOKUP($D707,IMPORTRANGE(""1F5N2lheBqU_ssv2fEg7XSiyl0_Jtf24RQubw3IWp7fc"",""'LC-2 BOM'!C2:AF1000""),AB$1,FALSE)"),"#N/A")</f>
        <v>#N/A</v>
      </c>
      <c r="AC444" t="str">
        <f ca="1">IFERROR(__xludf.DUMMYFUNCTION("VLOOKUP($D707,IMPORTRANGE(""1F5N2lheBqU_ssv2fEg7XSiyl0_Jtf24RQubw3IWp7fc"",""'LC-2 BOM'!C2:AF1000""),AB$1,FALSE)"),"#N/A")</f>
        <v>#N/A</v>
      </c>
      <c r="AD444" t="str">
        <f ca="1">IFERROR(__xludf.DUMMYFUNCTION("VLOOKUP($D707,IMPORTRANGE(""1F5N2lheBqU_ssv2fEg7XSiyl0_Jtf24RQubw3IWp7fc"",""'LC-2 BOM'!C2:AF1000""),AB$1,FALSE)"),"#N/A")</f>
        <v>#N/A</v>
      </c>
      <c r="AE444" t="str">
        <f ca="1">IFERROR(__xludf.DUMMYFUNCTION("VLOOKUP($D707,IMPORTRANGE(""1F5N2lheBqU_ssv2fEg7XSiyl0_Jtf24RQubw3IWp7fc"",""'LC-2 BOM'!C2:AF1000""),AB$1,FALSE)"),"#N/A")</f>
        <v>#N/A</v>
      </c>
      <c r="AF444" t="str">
        <f ca="1">IFERROR(__xludf.DUMMYFUNCTION("VLOOKUP($D707,IMPORTRANGE(""1F5N2lheBqU_ssv2fEg7XSiyl0_Jtf24RQubw3IWp7fc"",""'LC-2 BOM'!C2:AF1000""),AB$1,FALSE)"),"#N/A")</f>
        <v>#N/A</v>
      </c>
      <c r="AG444" t="str">
        <f ca="1">IFERROR(__xludf.DUMMYFUNCTION("VLOOKUP($D707,IMPORTRANGE(""1F5N2lheBqU_ssv2fEg7XSiyl0_Jtf24RQubw3IWp7fc"",""'LC-2 BOM'!C2:AF1000""),AB$1,FALSE)"),"#N/A")</f>
        <v>#N/A</v>
      </c>
      <c r="AH444" t="str">
        <f ca="1">IFERROR(__xludf.DUMMYFUNCTION("VLOOKUP($D707,IMPORTRANGE(""1F5N2lheBqU_ssv2fEg7XSiyl0_Jtf24RQubw3IWp7fc"",""'LC-2 BOM'!C2:AF1000""),AB$1,FALSE)"),"#N/A")</f>
        <v>#N/A</v>
      </c>
      <c r="AI444" t="str">
        <f ca="1">IFERROR(__xludf.DUMMYFUNCTION("VLOOKUP($D707,IMPORTRANGE(""1F5N2lheBqU_ssv2fEg7XSiyl0_Jtf24RQubw3IWp7fc"",""'LC-2 BOM'!C2:AF1000""),AB$1,FALSE)"),"#N/A")</f>
        <v>#N/A</v>
      </c>
      <c r="AJ444" t="str">
        <f ca="1">IFERROR(__xludf.DUMMYFUNCTION("VLOOKUP($D707,IMPORTRANGE(""1F5N2lheBqU_ssv2fEg7XSiyl0_Jtf24RQubw3IWp7fc"",""'LC-2 BOM'!C2:AF1000""),AB$1,FALSE)"),"#N/A")</f>
        <v>#N/A</v>
      </c>
      <c r="AK444" t="str">
        <f ca="1">IFERROR(__xludf.DUMMYFUNCTION("VLOOKUP($D707,IMPORTRANGE(""1F5N2lheBqU_ssv2fEg7XSiyl0_Jtf24RQubw3IWp7fc"",""'LC-2 BOM'!C2:AF1000""),AB$1,FALSE)"),"#N/A")</f>
        <v>#N/A</v>
      </c>
      <c r="AL444" t="str">
        <f ca="1">IFERROR(__xludf.DUMMYFUNCTION("VLOOKUP($D707,IMPORTRANGE(""1F5N2lheBqU_ssv2fEg7XSiyl0_Jtf24RQubw3IWp7fc"",""'LC-2 BOM'!C2:AF1000""),AB$1,FALSE)"),"#N/A")</f>
        <v>#N/A</v>
      </c>
      <c r="AM444" t="str">
        <f ca="1">IFERROR(__xludf.DUMMYFUNCTION("VLOOKUP($D707,IMPORTRANGE(""1F5N2lheBqU_ssv2fEg7XSiyl0_Jtf24RQubw3IWp7fc"",""'LC-2 BOM'!C2:AF1000""),AB$1,FALSE)"),"#N/A")</f>
        <v>#N/A</v>
      </c>
      <c r="AN444" t="str">
        <f ca="1">IFERROR(__xludf.DUMMYFUNCTION("VLOOKUP($D707,IMPORTRANGE(""1F5N2lheBqU_ssv2fEg7XSiyl0_Jtf24RQubw3IWp7fc"",""'LC-2 BOM'!C2:AF1000""),AB$1,FALSE)"),"#N/A")</f>
        <v>#N/A</v>
      </c>
      <c r="AO444" t="str">
        <f ca="1">IFERROR(__xludf.DUMMYFUNCTION("VLOOKUP($D707,IMPORTRANGE(""1F5N2lheBqU_ssv2fEg7XSiyl0_Jtf24RQubw3IWp7fc"",""'LC-2 BOM'!C2:AF1000""),AB$1,FALSE)"),"#N/A")</f>
        <v>#N/A</v>
      </c>
      <c r="AP444" t="str">
        <f ca="1">IFERROR(__xludf.DUMMYFUNCTION("VLOOKUP($D707,IMPORTRANGE(""1F5N2lheBqU_ssv2fEg7XSiyl0_Jtf24RQubw3IWp7fc"",""'LC-2 BOM'!C2:AF1000""),AB$1,FALSE)"),"#N/A")</f>
        <v>#N/A</v>
      </c>
      <c r="AQ444" t="str">
        <f ca="1">IFERROR(__xludf.DUMMYFUNCTION("VLOOKUP($D707,IMPORTRANGE(""1F5N2lheBqU_ssv2fEg7XSiyl0_Jtf24RQubw3IWp7fc"",""'LC-2 BOM'!C2:AF1000""),AB$1,FALSE)"),"#N/A")</f>
        <v>#N/A</v>
      </c>
      <c r="AR444" t="str">
        <f ca="1">IFERROR(__xludf.DUMMYFUNCTION("VLOOKUP($D707,IMPORTRANGE(""1F5N2lheBqU_ssv2fEg7XSiyl0_Jtf24RQubw3IWp7fc"",""'LC-2 BOM'!C2:AF1000""),AB$1,FALSE)"),"#N/A")</f>
        <v>#N/A</v>
      </c>
      <c r="AS444" t="str">
        <f ca="1">IFERROR(__xludf.DUMMYFUNCTION("VLOOKUP($D707,IMPORTRANGE(""1F5N2lheBqU_ssv2fEg7XSiyl0_Jtf24RQubw3IWp7fc"",""'LC-2 BOM'!C2:AF1000""),AB$1,FALSE)"),"#N/A")</f>
        <v>#N/A</v>
      </c>
      <c r="AT444" t="str">
        <f ca="1">IFERROR(__xludf.DUMMYFUNCTION("VLOOKUP($D707,IMPORTRANGE(""1F5N2lheBqU_ssv2fEg7XSiyl0_Jtf24RQubw3IWp7fc"",""'LC-2 BOM'!C2:AF1000""),AB$1,FALSE)"),"#N/A")</f>
        <v>#N/A</v>
      </c>
      <c r="AU444" t="str">
        <f ca="1">IFERROR(__xludf.DUMMYFUNCTION("VLOOKUP($D707,IMPORTRANGE(""1F5N2lheBqU_ssv2fEg7XSiyl0_Jtf24RQubw3IWp7fc"",""'LC-2 BOM'!C2:AF1000""),AB$1,FALSE)"),"#N/A")</f>
        <v>#N/A</v>
      </c>
      <c r="AV444" t="str">
        <f ca="1">IFERROR(__xludf.DUMMYFUNCTION("VLOOKUP($D707,IMPORTRANGE(""1F5N2lheBqU_ssv2fEg7XSiyl0_Jtf24RQubw3IWp7fc"",""'LC-2 BOM'!C2:AF1000""),AB$1,FALSE)"),"#N/A")</f>
        <v>#N/A</v>
      </c>
      <c r="AW444" t="str">
        <f ca="1">IFERROR(__xludf.DUMMYFUNCTION("VLOOKUP($D707,IMPORTRANGE(""1F5N2lheBqU_ssv2fEg7XSiyl0_Jtf24RQubw3IWp7fc"",""'LC-2 BOM'!C2:AF1000""),AB$1,FALSE)"),"#N/A")</f>
        <v>#N/A</v>
      </c>
      <c r="AX444" t="str">
        <f ca="1">IFERROR(__xludf.DUMMYFUNCTION("VLOOKUP($D707,IMPORTRANGE(""1F5N2lheBqU_ssv2fEg7XSiyl0_Jtf24RQubw3IWp7fc"",""'LC-2 BOM'!C2:AF1000""),AB$1,FALSE)"),"#N/A")</f>
        <v>#N/A</v>
      </c>
      <c r="AY444" t="str">
        <f ca="1">IFERROR(__xludf.DUMMYFUNCTION("VLOOKUP($D707,IMPORTRANGE(""1F5N2lheBqU_ssv2fEg7XSiyl0_Jtf24RQubw3IWp7fc"",""'LC-2 BOM'!C2:AF1000""),AB$1,FALSE)"),"#N/A")</f>
        <v>#N/A</v>
      </c>
      <c r="AZ444" t="str">
        <f ca="1">IFERROR(__xludf.DUMMYFUNCTION("VLOOKUP($D707,IMPORTRANGE(""1F5N2lheBqU_ssv2fEg7XSiyl0_Jtf24RQubw3IWp7fc"",""'LC-2 BOM'!C2:AF1000""),AB$1,FALSE)"),"#N/A")</f>
        <v>#N/A</v>
      </c>
      <c r="BA444" t="str">
        <f ca="1">IFERROR(__xludf.DUMMYFUNCTION("VLOOKUP($D707,IMPORTRANGE(""1F5N2lheBqU_ssv2fEg7XSiyl0_Jtf24RQubw3IWp7fc"",""'LC-2 BOM'!C2:AF1000""),AB$1,FALSE)"),"#N/A")</f>
        <v>#N/A</v>
      </c>
    </row>
    <row r="445" spans="1:53" ht="13" x14ac:dyDescent="0.15">
      <c r="A445" t="str">
        <f t="shared" si="36"/>
        <v>MEC-CL-PXS-PxC-660</v>
      </c>
      <c r="B445">
        <v>660</v>
      </c>
      <c r="C445" t="s">
        <v>1011</v>
      </c>
      <c r="D445" t="s">
        <v>1012</v>
      </c>
      <c r="E445" t="s">
        <v>1013</v>
      </c>
      <c r="F445" t="s">
        <v>1014</v>
      </c>
      <c r="G445" t="s">
        <v>416</v>
      </c>
      <c r="H445" t="s">
        <v>53</v>
      </c>
      <c r="I445" t="str">
        <f t="shared" si="37"/>
        <v>C1</v>
      </c>
      <c r="J445" t="str">
        <f>VLOOKUP(I445,'[1]REF - Interface Cards'!$F$2:$G$11,2,FALSE)</f>
        <v>CB1</v>
      </c>
      <c r="K445">
        <f t="shared" si="38"/>
        <v>6</v>
      </c>
      <c r="L445" t="s">
        <v>1015</v>
      </c>
      <c r="M445">
        <v>7</v>
      </c>
      <c r="N445" t="s">
        <v>1016</v>
      </c>
      <c r="P445" t="s">
        <v>212</v>
      </c>
      <c r="Q445" t="s">
        <v>213</v>
      </c>
      <c r="R445" t="s">
        <v>63</v>
      </c>
      <c r="S445" t="s">
        <v>60</v>
      </c>
      <c r="V445" t="b">
        <v>0</v>
      </c>
      <c r="W445" t="str">
        <f t="shared" si="39"/>
        <v>DIO3:DI06</v>
      </c>
      <c r="X445" t="str">
        <f ca="1">IFERROR(__xludf.DUMMYFUNCTION("VLOOKUP($D119,IMPORTRANGE(""1F5N2lheBqU_ssv2fEg7XSiyl0_Jtf24RQubw3IWp7fc"",""'LC-2 BOM'!C2:AF1000""),X$1,FALSE)"),"05C360")</f>
        <v>05C360</v>
      </c>
      <c r="Y445" t="str">
        <f ca="1">IFERROR(__xludf.DUMMYFUNCTION("VLOOKUP($D125,IMPORTRANGE(""1zGeY54V42y3h6ga3LEauokEcjIAfHuNXKCYKLfLWtMI"",""'LC-2 BOM'!C2:AF900""),Y$1,FALSE)"),"#N/A")</f>
        <v>#N/A</v>
      </c>
      <c r="Z445" t="str">
        <f ca="1">IFERROR(__xludf.DUMMYFUNCTION("VLOOKUP($D125,IMPORTRANGE(""1zGeY54V42y3h6ga3LEauokEcjIAfHuNXKCYKLfLWtMI"",""'LC-2 BOM'!C2:AF900""),Y$1,FALSE)"),"#N/A")</f>
        <v>#N/A</v>
      </c>
      <c r="AA445" t="str">
        <f ca="1">IFERROR(__xludf.DUMMYFUNCTION("VLOOKUP($D125,IMPORTRANGE(""1zGeY54V42y3h6ga3LEauokEcjIAfHuNXKCYKLfLWtMI"",""'LC-2 BOM'!C2:AF900""),Y$1,FALSE)"),"#N/A")</f>
        <v>#N/A</v>
      </c>
      <c r="AB445" t="str">
        <f ca="1">IFERROR(__xludf.DUMMYFUNCTION("VLOOKUP($D125,IMPORTRANGE(""1F5N2lheBqU_ssv2fEg7XSiyl0_Jtf24RQubw3IWp7fc"",""'LC-2 BOM'!C2:AF1000""),AB$1,FALSE)"),"#N/A")</f>
        <v>#N/A</v>
      </c>
      <c r="AC445" t="str">
        <f ca="1">IFERROR(__xludf.DUMMYFUNCTION("VLOOKUP($D125,IMPORTRANGE(""1F5N2lheBqU_ssv2fEg7XSiyl0_Jtf24RQubw3IWp7fc"",""'LC-2 BOM'!C2:AF1000""),AB$1,FALSE)"),"#N/A")</f>
        <v>#N/A</v>
      </c>
      <c r="AD445" t="str">
        <f ca="1">IFERROR(__xludf.DUMMYFUNCTION("VLOOKUP($D125,IMPORTRANGE(""1F5N2lheBqU_ssv2fEg7XSiyl0_Jtf24RQubw3IWp7fc"",""'LC-2 BOM'!C2:AF1000""),AB$1,FALSE)"),"#N/A")</f>
        <v>#N/A</v>
      </c>
      <c r="AE445" t="str">
        <f ca="1">IFERROR(__xludf.DUMMYFUNCTION("VLOOKUP($D125,IMPORTRANGE(""1F5N2lheBqU_ssv2fEg7XSiyl0_Jtf24RQubw3IWp7fc"",""'LC-2 BOM'!C2:AF1000""),AB$1,FALSE)"),"#N/A")</f>
        <v>#N/A</v>
      </c>
      <c r="AF445" t="str">
        <f ca="1">IFERROR(__xludf.DUMMYFUNCTION("VLOOKUP($D125,IMPORTRANGE(""1F5N2lheBqU_ssv2fEg7XSiyl0_Jtf24RQubw3IWp7fc"",""'LC-2 BOM'!C2:AF1000""),AB$1,FALSE)"),"#N/A")</f>
        <v>#N/A</v>
      </c>
      <c r="AG445" t="str">
        <f ca="1">IFERROR(__xludf.DUMMYFUNCTION("VLOOKUP($D125,IMPORTRANGE(""1F5N2lheBqU_ssv2fEg7XSiyl0_Jtf24RQubw3IWp7fc"",""'LC-2 BOM'!C2:AF1000""),AB$1,FALSE)"),"#N/A")</f>
        <v>#N/A</v>
      </c>
      <c r="AH445" t="str">
        <f ca="1">IFERROR(__xludf.DUMMYFUNCTION("VLOOKUP($D125,IMPORTRANGE(""1F5N2lheBqU_ssv2fEg7XSiyl0_Jtf24RQubw3IWp7fc"",""'LC-2 BOM'!C2:AF1000""),AB$1,FALSE)"),"#N/A")</f>
        <v>#N/A</v>
      </c>
      <c r="AI445" t="str">
        <f ca="1">IFERROR(__xludf.DUMMYFUNCTION("VLOOKUP($D125,IMPORTRANGE(""1F5N2lheBqU_ssv2fEg7XSiyl0_Jtf24RQubw3IWp7fc"",""'LC-2 BOM'!C2:AF1000""),AB$1,FALSE)"),"#N/A")</f>
        <v>#N/A</v>
      </c>
      <c r="AJ445" t="str">
        <f ca="1">IFERROR(__xludf.DUMMYFUNCTION("VLOOKUP($D125,IMPORTRANGE(""1F5N2lheBqU_ssv2fEg7XSiyl0_Jtf24RQubw3IWp7fc"",""'LC-2 BOM'!C2:AF1000""),AB$1,FALSE)"),"#N/A")</f>
        <v>#N/A</v>
      </c>
      <c r="AK445" t="str">
        <f ca="1">IFERROR(__xludf.DUMMYFUNCTION("VLOOKUP($D125,IMPORTRANGE(""1F5N2lheBqU_ssv2fEg7XSiyl0_Jtf24RQubw3IWp7fc"",""'LC-2 BOM'!C2:AF1000""),AB$1,FALSE)"),"#N/A")</f>
        <v>#N/A</v>
      </c>
      <c r="AL445" t="str">
        <f ca="1">IFERROR(__xludf.DUMMYFUNCTION("VLOOKUP($D125,IMPORTRANGE(""1F5N2lheBqU_ssv2fEg7XSiyl0_Jtf24RQubw3IWp7fc"",""'LC-2 BOM'!C2:AF1000""),AB$1,FALSE)"),"#N/A")</f>
        <v>#N/A</v>
      </c>
      <c r="AM445" t="str">
        <f ca="1">IFERROR(__xludf.DUMMYFUNCTION("VLOOKUP($D125,IMPORTRANGE(""1F5N2lheBqU_ssv2fEg7XSiyl0_Jtf24RQubw3IWp7fc"",""'LC-2 BOM'!C2:AF1000""),AB$1,FALSE)"),"#N/A")</f>
        <v>#N/A</v>
      </c>
      <c r="AN445" t="str">
        <f ca="1">IFERROR(__xludf.DUMMYFUNCTION("VLOOKUP($D125,IMPORTRANGE(""1F5N2lheBqU_ssv2fEg7XSiyl0_Jtf24RQubw3IWp7fc"",""'LC-2 BOM'!C2:AF1000""),AB$1,FALSE)"),"#N/A")</f>
        <v>#N/A</v>
      </c>
      <c r="AO445" t="str">
        <f ca="1">IFERROR(__xludf.DUMMYFUNCTION("VLOOKUP($D125,IMPORTRANGE(""1F5N2lheBqU_ssv2fEg7XSiyl0_Jtf24RQubw3IWp7fc"",""'LC-2 BOM'!C2:AF1000""),AB$1,FALSE)"),"#N/A")</f>
        <v>#N/A</v>
      </c>
      <c r="AP445" t="str">
        <f ca="1">IFERROR(__xludf.DUMMYFUNCTION("VLOOKUP($D125,IMPORTRANGE(""1F5N2lheBqU_ssv2fEg7XSiyl0_Jtf24RQubw3IWp7fc"",""'LC-2 BOM'!C2:AF1000""),AB$1,FALSE)"),"#N/A")</f>
        <v>#N/A</v>
      </c>
      <c r="AQ445" t="str">
        <f ca="1">IFERROR(__xludf.DUMMYFUNCTION("VLOOKUP($D125,IMPORTRANGE(""1F5N2lheBqU_ssv2fEg7XSiyl0_Jtf24RQubw3IWp7fc"",""'LC-2 BOM'!C2:AF1000""),AB$1,FALSE)"),"#N/A")</f>
        <v>#N/A</v>
      </c>
      <c r="AR445" t="str">
        <f ca="1">IFERROR(__xludf.DUMMYFUNCTION("VLOOKUP($D125,IMPORTRANGE(""1F5N2lheBqU_ssv2fEg7XSiyl0_Jtf24RQubw3IWp7fc"",""'LC-2 BOM'!C2:AF1000""),AB$1,FALSE)"),"#N/A")</f>
        <v>#N/A</v>
      </c>
      <c r="AS445" t="str">
        <f ca="1">IFERROR(__xludf.DUMMYFUNCTION("VLOOKUP($D125,IMPORTRANGE(""1F5N2lheBqU_ssv2fEg7XSiyl0_Jtf24RQubw3IWp7fc"",""'LC-2 BOM'!C2:AF1000""),AB$1,FALSE)"),"#N/A")</f>
        <v>#N/A</v>
      </c>
      <c r="AT445" t="str">
        <f ca="1">IFERROR(__xludf.DUMMYFUNCTION("VLOOKUP($D125,IMPORTRANGE(""1F5N2lheBqU_ssv2fEg7XSiyl0_Jtf24RQubw3IWp7fc"",""'LC-2 BOM'!C2:AF1000""),AB$1,FALSE)"),"#N/A")</f>
        <v>#N/A</v>
      </c>
      <c r="AU445" t="str">
        <f ca="1">IFERROR(__xludf.DUMMYFUNCTION("VLOOKUP($D125,IMPORTRANGE(""1F5N2lheBqU_ssv2fEg7XSiyl0_Jtf24RQubw3IWp7fc"",""'LC-2 BOM'!C2:AF1000""),AB$1,FALSE)"),"#N/A")</f>
        <v>#N/A</v>
      </c>
      <c r="AV445" t="str">
        <f ca="1">IFERROR(__xludf.DUMMYFUNCTION("VLOOKUP($D125,IMPORTRANGE(""1F5N2lheBqU_ssv2fEg7XSiyl0_Jtf24RQubw3IWp7fc"",""'LC-2 BOM'!C2:AF1000""),AB$1,FALSE)"),"#N/A")</f>
        <v>#N/A</v>
      </c>
      <c r="AW445" t="str">
        <f ca="1">IFERROR(__xludf.DUMMYFUNCTION("VLOOKUP($D125,IMPORTRANGE(""1F5N2lheBqU_ssv2fEg7XSiyl0_Jtf24RQubw3IWp7fc"",""'LC-2 BOM'!C2:AF1000""),AB$1,FALSE)"),"#N/A")</f>
        <v>#N/A</v>
      </c>
      <c r="AX445" t="str">
        <f ca="1">IFERROR(__xludf.DUMMYFUNCTION("VLOOKUP($D125,IMPORTRANGE(""1F5N2lheBqU_ssv2fEg7XSiyl0_Jtf24RQubw3IWp7fc"",""'LC-2 BOM'!C2:AF1000""),AB$1,FALSE)"),"#N/A")</f>
        <v>#N/A</v>
      </c>
      <c r="AY445" t="str">
        <f ca="1">IFERROR(__xludf.DUMMYFUNCTION("VLOOKUP($D125,IMPORTRANGE(""1F5N2lheBqU_ssv2fEg7XSiyl0_Jtf24RQubw3IWp7fc"",""'LC-2 BOM'!C2:AF1000""),AB$1,FALSE)"),"#N/A")</f>
        <v>#N/A</v>
      </c>
      <c r="AZ445" t="str">
        <f ca="1">IFERROR(__xludf.DUMMYFUNCTION("VLOOKUP($D125,IMPORTRANGE(""1F5N2lheBqU_ssv2fEg7XSiyl0_Jtf24RQubw3IWp7fc"",""'LC-2 BOM'!C2:AF1000""),AB$1,FALSE)"),"#N/A")</f>
        <v>#N/A</v>
      </c>
      <c r="BA445" t="str">
        <f ca="1">IFERROR(__xludf.DUMMYFUNCTION("VLOOKUP($D125,IMPORTRANGE(""1F5N2lheBqU_ssv2fEg7XSiyl0_Jtf24RQubw3IWp7fc"",""'LC-2 BOM'!C2:AF1000""),AB$1,FALSE)"),"#N/A")</f>
        <v>#N/A</v>
      </c>
    </row>
    <row r="446" spans="1:53" ht="13" x14ac:dyDescent="0.15">
      <c r="A446" t="str">
        <f t="shared" si="36"/>
        <v>HYD-CL-PXS-PxC-243</v>
      </c>
      <c r="B446">
        <v>243</v>
      </c>
      <c r="C446" t="s">
        <v>1017</v>
      </c>
      <c r="D446" t="s">
        <v>1012</v>
      </c>
      <c r="E446" t="s">
        <v>679</v>
      </c>
      <c r="F446" t="s">
        <v>1014</v>
      </c>
      <c r="G446" t="s">
        <v>416</v>
      </c>
      <c r="H446" t="s">
        <v>53</v>
      </c>
      <c r="I446" t="str">
        <f t="shared" si="37"/>
        <v>N4</v>
      </c>
      <c r="J446" t="str">
        <f>VLOOKUP(I446,'[1]REF - Interface Cards'!$F$2:$G$11,2,FALSE)</f>
        <v>CB5</v>
      </c>
      <c r="K446">
        <f t="shared" si="38"/>
        <v>1</v>
      </c>
      <c r="L446" t="s">
        <v>220</v>
      </c>
      <c r="M446">
        <v>3</v>
      </c>
      <c r="N446" t="s">
        <v>72</v>
      </c>
      <c r="O446" t="s">
        <v>212</v>
      </c>
      <c r="Q446" t="s">
        <v>213</v>
      </c>
      <c r="R446" t="s">
        <v>63</v>
      </c>
      <c r="S446" t="s">
        <v>60</v>
      </c>
      <c r="V446" t="b">
        <v>0</v>
      </c>
      <c r="W446" t="str">
        <f t="shared" si="39"/>
        <v>DI4:02</v>
      </c>
      <c r="X446" t="str">
        <f ca="1">IFERROR(__xludf.DUMMYFUNCTION("VLOOKUP($D475,IMPORTRANGE(""1F5N2lheBqU_ssv2fEg7XSiyl0_Jtf24RQubw3IWp7fc"",""'LC-2 BOM'!C2:AF1000""),X$1,FALSE)"),"04C706")</f>
        <v>04C706</v>
      </c>
      <c r="Y446" t="str">
        <f ca="1">IFERROR(__xludf.DUMMYFUNCTION("VLOOKUP($D554,IMPORTRANGE(""1F5N2lheBqU_ssv2fEg7XSiyl0_Jtf24RQubw3IWp7fc"",""'LC-2 BOM'!C2:AF900""),Y$1,FALSE)"),"#N/A")</f>
        <v>#N/A</v>
      </c>
      <c r="Z446" t="str">
        <f ca="1">IFERROR(__xludf.DUMMYFUNCTION("VLOOKUP($D554,IMPORTRANGE(""1F5N2lheBqU_ssv2fEg7XSiyl0_Jtf24RQubw3IWp7fc"",""'LC-2 BOM'!C2:AF900""),Y$1,FALSE)"),"#N/A")</f>
        <v>#N/A</v>
      </c>
      <c r="AA446" t="str">
        <f ca="1">IFERROR(__xludf.DUMMYFUNCTION("VLOOKUP($D554,IMPORTRANGE(""1F5N2lheBqU_ssv2fEg7XSiyl0_Jtf24RQubw3IWp7fc"",""'LC-2 BOM'!C2:AF900""),Y$1,FALSE)"),"#N/A")</f>
        <v>#N/A</v>
      </c>
      <c r="AB446" t="str">
        <f ca="1">IFERROR(__xludf.DUMMYFUNCTION("VLOOKUP($D554,IMPORTRANGE(""1F5N2lheBqU_ssv2fEg7XSiyl0_Jtf24RQubw3IWp7fc"",""'LC-2 BOM'!C2:AF1000""),AB$1,FALSE)"),"#N/A")</f>
        <v>#N/A</v>
      </c>
      <c r="AC446" t="str">
        <f ca="1">IFERROR(__xludf.DUMMYFUNCTION("VLOOKUP($D554,IMPORTRANGE(""1F5N2lheBqU_ssv2fEg7XSiyl0_Jtf24RQubw3IWp7fc"",""'LC-2 BOM'!C2:AF1000""),AB$1,FALSE)"),"#N/A")</f>
        <v>#N/A</v>
      </c>
      <c r="AD446" t="str">
        <f ca="1">IFERROR(__xludf.DUMMYFUNCTION("VLOOKUP($D554,IMPORTRANGE(""1F5N2lheBqU_ssv2fEg7XSiyl0_Jtf24RQubw3IWp7fc"",""'LC-2 BOM'!C2:AF1000""),AB$1,FALSE)"),"#N/A")</f>
        <v>#N/A</v>
      </c>
      <c r="AE446" t="str">
        <f ca="1">IFERROR(__xludf.DUMMYFUNCTION("VLOOKUP($D554,IMPORTRANGE(""1F5N2lheBqU_ssv2fEg7XSiyl0_Jtf24RQubw3IWp7fc"",""'LC-2 BOM'!C2:AF1000""),AB$1,FALSE)"),"#N/A")</f>
        <v>#N/A</v>
      </c>
      <c r="AF446" t="str">
        <f ca="1">IFERROR(__xludf.DUMMYFUNCTION("VLOOKUP($D554,IMPORTRANGE(""1F5N2lheBqU_ssv2fEg7XSiyl0_Jtf24RQubw3IWp7fc"",""'LC-2 BOM'!C2:AF1000""),AB$1,FALSE)"),"#N/A")</f>
        <v>#N/A</v>
      </c>
      <c r="AG446" t="str">
        <f ca="1">IFERROR(__xludf.DUMMYFUNCTION("VLOOKUP($D554,IMPORTRANGE(""1F5N2lheBqU_ssv2fEg7XSiyl0_Jtf24RQubw3IWp7fc"",""'LC-2 BOM'!C2:AF1000""),AB$1,FALSE)"),"#N/A")</f>
        <v>#N/A</v>
      </c>
      <c r="AH446" t="str">
        <f ca="1">IFERROR(__xludf.DUMMYFUNCTION("VLOOKUP($D554,IMPORTRANGE(""1F5N2lheBqU_ssv2fEg7XSiyl0_Jtf24RQubw3IWp7fc"",""'LC-2 BOM'!C2:AF1000""),AB$1,FALSE)"),"#N/A")</f>
        <v>#N/A</v>
      </c>
      <c r="AI446" t="str">
        <f ca="1">IFERROR(__xludf.DUMMYFUNCTION("VLOOKUP($D554,IMPORTRANGE(""1F5N2lheBqU_ssv2fEg7XSiyl0_Jtf24RQubw3IWp7fc"",""'LC-2 BOM'!C2:AF1000""),AB$1,FALSE)"),"#N/A")</f>
        <v>#N/A</v>
      </c>
      <c r="AJ446" t="str">
        <f ca="1">IFERROR(__xludf.DUMMYFUNCTION("VLOOKUP($D554,IMPORTRANGE(""1F5N2lheBqU_ssv2fEg7XSiyl0_Jtf24RQubw3IWp7fc"",""'LC-2 BOM'!C2:AF1000""),AB$1,FALSE)"),"#N/A")</f>
        <v>#N/A</v>
      </c>
      <c r="AK446" t="str">
        <f ca="1">IFERROR(__xludf.DUMMYFUNCTION("VLOOKUP($D554,IMPORTRANGE(""1F5N2lheBqU_ssv2fEg7XSiyl0_Jtf24RQubw3IWp7fc"",""'LC-2 BOM'!C2:AF1000""),AB$1,FALSE)"),"#N/A")</f>
        <v>#N/A</v>
      </c>
      <c r="AL446" t="str">
        <f ca="1">IFERROR(__xludf.DUMMYFUNCTION("VLOOKUP($D554,IMPORTRANGE(""1F5N2lheBqU_ssv2fEg7XSiyl0_Jtf24RQubw3IWp7fc"",""'LC-2 BOM'!C2:AF1000""),AB$1,FALSE)"),"#N/A")</f>
        <v>#N/A</v>
      </c>
      <c r="AM446" t="str">
        <f ca="1">IFERROR(__xludf.DUMMYFUNCTION("VLOOKUP($D554,IMPORTRANGE(""1F5N2lheBqU_ssv2fEg7XSiyl0_Jtf24RQubw3IWp7fc"",""'LC-2 BOM'!C2:AF1000""),AB$1,FALSE)"),"#N/A")</f>
        <v>#N/A</v>
      </c>
      <c r="AN446" t="str">
        <f ca="1">IFERROR(__xludf.DUMMYFUNCTION("VLOOKUP($D554,IMPORTRANGE(""1F5N2lheBqU_ssv2fEg7XSiyl0_Jtf24RQubw3IWp7fc"",""'LC-2 BOM'!C2:AF1000""),AB$1,FALSE)"),"#N/A")</f>
        <v>#N/A</v>
      </c>
      <c r="AO446" t="str">
        <f ca="1">IFERROR(__xludf.DUMMYFUNCTION("VLOOKUP($D554,IMPORTRANGE(""1F5N2lheBqU_ssv2fEg7XSiyl0_Jtf24RQubw3IWp7fc"",""'LC-2 BOM'!C2:AF1000""),AB$1,FALSE)"),"#N/A")</f>
        <v>#N/A</v>
      </c>
      <c r="AP446" t="str">
        <f ca="1">IFERROR(__xludf.DUMMYFUNCTION("VLOOKUP($D554,IMPORTRANGE(""1F5N2lheBqU_ssv2fEg7XSiyl0_Jtf24RQubw3IWp7fc"",""'LC-2 BOM'!C2:AF1000""),AB$1,FALSE)"),"#N/A")</f>
        <v>#N/A</v>
      </c>
      <c r="AQ446" t="str">
        <f ca="1">IFERROR(__xludf.DUMMYFUNCTION("VLOOKUP($D554,IMPORTRANGE(""1F5N2lheBqU_ssv2fEg7XSiyl0_Jtf24RQubw3IWp7fc"",""'LC-2 BOM'!C2:AF1000""),AB$1,FALSE)"),"#N/A")</f>
        <v>#N/A</v>
      </c>
      <c r="AR446" t="str">
        <f ca="1">IFERROR(__xludf.DUMMYFUNCTION("VLOOKUP($D554,IMPORTRANGE(""1F5N2lheBqU_ssv2fEg7XSiyl0_Jtf24RQubw3IWp7fc"",""'LC-2 BOM'!C2:AF1000""),AB$1,FALSE)"),"#N/A")</f>
        <v>#N/A</v>
      </c>
      <c r="AS446" t="str">
        <f ca="1">IFERROR(__xludf.DUMMYFUNCTION("VLOOKUP($D554,IMPORTRANGE(""1F5N2lheBqU_ssv2fEg7XSiyl0_Jtf24RQubw3IWp7fc"",""'LC-2 BOM'!C2:AF1000""),AB$1,FALSE)"),"#N/A")</f>
        <v>#N/A</v>
      </c>
      <c r="AT446" t="str">
        <f ca="1">IFERROR(__xludf.DUMMYFUNCTION("VLOOKUP($D554,IMPORTRANGE(""1F5N2lheBqU_ssv2fEg7XSiyl0_Jtf24RQubw3IWp7fc"",""'LC-2 BOM'!C2:AF1000""),AB$1,FALSE)"),"#N/A")</f>
        <v>#N/A</v>
      </c>
      <c r="AU446" t="str">
        <f ca="1">IFERROR(__xludf.DUMMYFUNCTION("VLOOKUP($D554,IMPORTRANGE(""1F5N2lheBqU_ssv2fEg7XSiyl0_Jtf24RQubw3IWp7fc"",""'LC-2 BOM'!C2:AF1000""),AB$1,FALSE)"),"#N/A")</f>
        <v>#N/A</v>
      </c>
      <c r="AV446" t="str">
        <f ca="1">IFERROR(__xludf.DUMMYFUNCTION("VLOOKUP($D554,IMPORTRANGE(""1F5N2lheBqU_ssv2fEg7XSiyl0_Jtf24RQubw3IWp7fc"",""'LC-2 BOM'!C2:AF1000""),AB$1,FALSE)"),"#N/A")</f>
        <v>#N/A</v>
      </c>
      <c r="AW446" t="str">
        <f ca="1">IFERROR(__xludf.DUMMYFUNCTION("VLOOKUP($D554,IMPORTRANGE(""1F5N2lheBqU_ssv2fEg7XSiyl0_Jtf24RQubw3IWp7fc"",""'LC-2 BOM'!C2:AF1000""),AB$1,FALSE)"),"#N/A")</f>
        <v>#N/A</v>
      </c>
      <c r="AX446" t="str">
        <f ca="1">IFERROR(__xludf.DUMMYFUNCTION("VLOOKUP($D554,IMPORTRANGE(""1F5N2lheBqU_ssv2fEg7XSiyl0_Jtf24RQubw3IWp7fc"",""'LC-2 BOM'!C2:AF1000""),AB$1,FALSE)"),"#N/A")</f>
        <v>#N/A</v>
      </c>
      <c r="AY446" t="str">
        <f ca="1">IFERROR(__xludf.DUMMYFUNCTION("VLOOKUP($D554,IMPORTRANGE(""1F5N2lheBqU_ssv2fEg7XSiyl0_Jtf24RQubw3IWp7fc"",""'LC-2 BOM'!C2:AF1000""),AB$1,FALSE)"),"#N/A")</f>
        <v>#N/A</v>
      </c>
      <c r="AZ446" t="str">
        <f ca="1">IFERROR(__xludf.DUMMYFUNCTION("VLOOKUP($D554,IMPORTRANGE(""1F5N2lheBqU_ssv2fEg7XSiyl0_Jtf24RQubw3IWp7fc"",""'LC-2 BOM'!C2:AF1000""),AB$1,FALSE)"),"#N/A")</f>
        <v>#N/A</v>
      </c>
      <c r="BA446" t="str">
        <f ca="1">IFERROR(__xludf.DUMMYFUNCTION("VLOOKUP($D554,IMPORTRANGE(""1F5N2lheBqU_ssv2fEg7XSiyl0_Jtf24RQubw3IWp7fc"",""'LC-2 BOM'!C2:AF1000""),AB$1,FALSE)"),"#N/A")</f>
        <v>#N/A</v>
      </c>
    </row>
    <row r="447" spans="1:53" ht="13" x14ac:dyDescent="0.15">
      <c r="A447" t="str">
        <f t="shared" si="36"/>
        <v>MEC-CL-PXS-PxC-661</v>
      </c>
      <c r="B447">
        <v>661</v>
      </c>
      <c r="C447" t="s">
        <v>1018</v>
      </c>
      <c r="D447" t="s">
        <v>1019</v>
      </c>
      <c r="E447" t="s">
        <v>1013</v>
      </c>
      <c r="F447" t="s">
        <v>1014</v>
      </c>
      <c r="G447" t="s">
        <v>416</v>
      </c>
      <c r="H447" t="s">
        <v>53</v>
      </c>
      <c r="I447" t="str">
        <f t="shared" si="37"/>
        <v>C1</v>
      </c>
      <c r="J447" t="str">
        <f>VLOOKUP(I447,'[1]REF - Interface Cards'!$F$2:$G$11,2,FALSE)</f>
        <v>CB1</v>
      </c>
      <c r="K447">
        <f t="shared" si="38"/>
        <v>6</v>
      </c>
      <c r="L447" t="s">
        <v>1015</v>
      </c>
      <c r="M447">
        <v>8</v>
      </c>
      <c r="N447" t="s">
        <v>1020</v>
      </c>
      <c r="P447" t="s">
        <v>212</v>
      </c>
      <c r="Q447" t="s">
        <v>213</v>
      </c>
      <c r="R447" t="s">
        <v>63</v>
      </c>
      <c r="S447" t="s">
        <v>60</v>
      </c>
      <c r="V447" t="b">
        <v>0</v>
      </c>
      <c r="W447" t="str">
        <f t="shared" si="39"/>
        <v>DIO3:DI07</v>
      </c>
      <c r="X447" t="str">
        <f ca="1">IFERROR(__xludf.DUMMYFUNCTION("VLOOKUP($D119,IMPORTRANGE(""1F5N2lheBqU_ssv2fEg7XSiyl0_Jtf24RQubw3IWp7fc"",""'LC-2 BOM'!C2:AF1000""),X$1,FALSE)"),"05C360")</f>
        <v>05C360</v>
      </c>
      <c r="Y447" t="str">
        <f ca="1">IFERROR(__xludf.DUMMYFUNCTION("VLOOKUP($D126,IMPORTRANGE(""1zGeY54V42y3h6ga3LEauokEcjIAfHuNXKCYKLfLWtMI"",""'LC-2 BOM'!C2:AF900""),Y$1,FALSE)"),"#N/A")</f>
        <v>#N/A</v>
      </c>
      <c r="Z447" t="str">
        <f ca="1">IFERROR(__xludf.DUMMYFUNCTION("VLOOKUP($D126,IMPORTRANGE(""1zGeY54V42y3h6ga3LEauokEcjIAfHuNXKCYKLfLWtMI"",""'LC-2 BOM'!C2:AF900""),Y$1,FALSE)"),"#N/A")</f>
        <v>#N/A</v>
      </c>
      <c r="AA447" t="str">
        <f ca="1">IFERROR(__xludf.DUMMYFUNCTION("VLOOKUP($D126,IMPORTRANGE(""1zGeY54V42y3h6ga3LEauokEcjIAfHuNXKCYKLfLWtMI"",""'LC-2 BOM'!C2:AF900""),Y$1,FALSE)"),"#N/A")</f>
        <v>#N/A</v>
      </c>
      <c r="AB447" t="str">
        <f ca="1">IFERROR(__xludf.DUMMYFUNCTION("VLOOKUP($D126,IMPORTRANGE(""1F5N2lheBqU_ssv2fEg7XSiyl0_Jtf24RQubw3IWp7fc"",""'LC-2 BOM'!C2:AF1000""),AB$1,FALSE)"),"#N/A")</f>
        <v>#N/A</v>
      </c>
      <c r="AC447" t="str">
        <f ca="1">IFERROR(__xludf.DUMMYFUNCTION("VLOOKUP($D126,IMPORTRANGE(""1F5N2lheBqU_ssv2fEg7XSiyl0_Jtf24RQubw3IWp7fc"",""'LC-2 BOM'!C2:AF1000""),AB$1,FALSE)"),"#N/A")</f>
        <v>#N/A</v>
      </c>
      <c r="AD447" t="str">
        <f ca="1">IFERROR(__xludf.DUMMYFUNCTION("VLOOKUP($D126,IMPORTRANGE(""1F5N2lheBqU_ssv2fEg7XSiyl0_Jtf24RQubw3IWp7fc"",""'LC-2 BOM'!C2:AF1000""),AB$1,FALSE)"),"#N/A")</f>
        <v>#N/A</v>
      </c>
      <c r="AE447" t="str">
        <f ca="1">IFERROR(__xludf.DUMMYFUNCTION("VLOOKUP($D126,IMPORTRANGE(""1F5N2lheBqU_ssv2fEg7XSiyl0_Jtf24RQubw3IWp7fc"",""'LC-2 BOM'!C2:AF1000""),AB$1,FALSE)"),"#N/A")</f>
        <v>#N/A</v>
      </c>
      <c r="AF447" t="str">
        <f ca="1">IFERROR(__xludf.DUMMYFUNCTION("VLOOKUP($D126,IMPORTRANGE(""1F5N2lheBqU_ssv2fEg7XSiyl0_Jtf24RQubw3IWp7fc"",""'LC-2 BOM'!C2:AF1000""),AB$1,FALSE)"),"#N/A")</f>
        <v>#N/A</v>
      </c>
      <c r="AG447" t="str">
        <f ca="1">IFERROR(__xludf.DUMMYFUNCTION("VLOOKUP($D126,IMPORTRANGE(""1F5N2lheBqU_ssv2fEg7XSiyl0_Jtf24RQubw3IWp7fc"",""'LC-2 BOM'!C2:AF1000""),AB$1,FALSE)"),"#N/A")</f>
        <v>#N/A</v>
      </c>
      <c r="AH447" t="str">
        <f ca="1">IFERROR(__xludf.DUMMYFUNCTION("VLOOKUP($D126,IMPORTRANGE(""1F5N2lheBqU_ssv2fEg7XSiyl0_Jtf24RQubw3IWp7fc"",""'LC-2 BOM'!C2:AF1000""),AB$1,FALSE)"),"#N/A")</f>
        <v>#N/A</v>
      </c>
      <c r="AI447" t="str">
        <f ca="1">IFERROR(__xludf.DUMMYFUNCTION("VLOOKUP($D126,IMPORTRANGE(""1F5N2lheBqU_ssv2fEg7XSiyl0_Jtf24RQubw3IWp7fc"",""'LC-2 BOM'!C2:AF1000""),AB$1,FALSE)"),"#N/A")</f>
        <v>#N/A</v>
      </c>
      <c r="AJ447" t="str">
        <f ca="1">IFERROR(__xludf.DUMMYFUNCTION("VLOOKUP($D126,IMPORTRANGE(""1F5N2lheBqU_ssv2fEg7XSiyl0_Jtf24RQubw3IWp7fc"",""'LC-2 BOM'!C2:AF1000""),AB$1,FALSE)"),"#N/A")</f>
        <v>#N/A</v>
      </c>
      <c r="AK447" t="str">
        <f ca="1">IFERROR(__xludf.DUMMYFUNCTION("VLOOKUP($D126,IMPORTRANGE(""1F5N2lheBqU_ssv2fEg7XSiyl0_Jtf24RQubw3IWp7fc"",""'LC-2 BOM'!C2:AF1000""),AB$1,FALSE)"),"#N/A")</f>
        <v>#N/A</v>
      </c>
      <c r="AL447" t="str">
        <f ca="1">IFERROR(__xludf.DUMMYFUNCTION("VLOOKUP($D126,IMPORTRANGE(""1F5N2lheBqU_ssv2fEg7XSiyl0_Jtf24RQubw3IWp7fc"",""'LC-2 BOM'!C2:AF1000""),AB$1,FALSE)"),"#N/A")</f>
        <v>#N/A</v>
      </c>
      <c r="AM447" t="str">
        <f ca="1">IFERROR(__xludf.DUMMYFUNCTION("VLOOKUP($D126,IMPORTRANGE(""1F5N2lheBqU_ssv2fEg7XSiyl0_Jtf24RQubw3IWp7fc"",""'LC-2 BOM'!C2:AF1000""),AB$1,FALSE)"),"#N/A")</f>
        <v>#N/A</v>
      </c>
      <c r="AN447" t="str">
        <f ca="1">IFERROR(__xludf.DUMMYFUNCTION("VLOOKUP($D126,IMPORTRANGE(""1F5N2lheBqU_ssv2fEg7XSiyl0_Jtf24RQubw3IWp7fc"",""'LC-2 BOM'!C2:AF1000""),AB$1,FALSE)"),"#N/A")</f>
        <v>#N/A</v>
      </c>
      <c r="AO447" t="str">
        <f ca="1">IFERROR(__xludf.DUMMYFUNCTION("VLOOKUP($D126,IMPORTRANGE(""1F5N2lheBqU_ssv2fEg7XSiyl0_Jtf24RQubw3IWp7fc"",""'LC-2 BOM'!C2:AF1000""),AB$1,FALSE)"),"#N/A")</f>
        <v>#N/A</v>
      </c>
      <c r="AP447" t="str">
        <f ca="1">IFERROR(__xludf.DUMMYFUNCTION("VLOOKUP($D126,IMPORTRANGE(""1F5N2lheBqU_ssv2fEg7XSiyl0_Jtf24RQubw3IWp7fc"",""'LC-2 BOM'!C2:AF1000""),AB$1,FALSE)"),"#N/A")</f>
        <v>#N/A</v>
      </c>
      <c r="AQ447" t="str">
        <f ca="1">IFERROR(__xludf.DUMMYFUNCTION("VLOOKUP($D126,IMPORTRANGE(""1F5N2lheBqU_ssv2fEg7XSiyl0_Jtf24RQubw3IWp7fc"",""'LC-2 BOM'!C2:AF1000""),AB$1,FALSE)"),"#N/A")</f>
        <v>#N/A</v>
      </c>
      <c r="AR447" t="str">
        <f ca="1">IFERROR(__xludf.DUMMYFUNCTION("VLOOKUP($D126,IMPORTRANGE(""1F5N2lheBqU_ssv2fEg7XSiyl0_Jtf24RQubw3IWp7fc"",""'LC-2 BOM'!C2:AF1000""),AB$1,FALSE)"),"#N/A")</f>
        <v>#N/A</v>
      </c>
      <c r="AS447" t="str">
        <f ca="1">IFERROR(__xludf.DUMMYFUNCTION("VLOOKUP($D126,IMPORTRANGE(""1F5N2lheBqU_ssv2fEg7XSiyl0_Jtf24RQubw3IWp7fc"",""'LC-2 BOM'!C2:AF1000""),AB$1,FALSE)"),"#N/A")</f>
        <v>#N/A</v>
      </c>
      <c r="AT447" t="str">
        <f ca="1">IFERROR(__xludf.DUMMYFUNCTION("VLOOKUP($D126,IMPORTRANGE(""1F5N2lheBqU_ssv2fEg7XSiyl0_Jtf24RQubw3IWp7fc"",""'LC-2 BOM'!C2:AF1000""),AB$1,FALSE)"),"#N/A")</f>
        <v>#N/A</v>
      </c>
      <c r="AU447" t="str">
        <f ca="1">IFERROR(__xludf.DUMMYFUNCTION("VLOOKUP($D126,IMPORTRANGE(""1F5N2lheBqU_ssv2fEg7XSiyl0_Jtf24RQubw3IWp7fc"",""'LC-2 BOM'!C2:AF1000""),AB$1,FALSE)"),"#N/A")</f>
        <v>#N/A</v>
      </c>
      <c r="AV447" t="str">
        <f ca="1">IFERROR(__xludf.DUMMYFUNCTION("VLOOKUP($D126,IMPORTRANGE(""1F5N2lheBqU_ssv2fEg7XSiyl0_Jtf24RQubw3IWp7fc"",""'LC-2 BOM'!C2:AF1000""),AB$1,FALSE)"),"#N/A")</f>
        <v>#N/A</v>
      </c>
      <c r="AW447" t="str">
        <f ca="1">IFERROR(__xludf.DUMMYFUNCTION("VLOOKUP($D126,IMPORTRANGE(""1F5N2lheBqU_ssv2fEg7XSiyl0_Jtf24RQubw3IWp7fc"",""'LC-2 BOM'!C2:AF1000""),AB$1,FALSE)"),"#N/A")</f>
        <v>#N/A</v>
      </c>
      <c r="AX447" t="str">
        <f ca="1">IFERROR(__xludf.DUMMYFUNCTION("VLOOKUP($D126,IMPORTRANGE(""1F5N2lheBqU_ssv2fEg7XSiyl0_Jtf24RQubw3IWp7fc"",""'LC-2 BOM'!C2:AF1000""),AB$1,FALSE)"),"#N/A")</f>
        <v>#N/A</v>
      </c>
      <c r="AY447" t="str">
        <f ca="1">IFERROR(__xludf.DUMMYFUNCTION("VLOOKUP($D126,IMPORTRANGE(""1F5N2lheBqU_ssv2fEg7XSiyl0_Jtf24RQubw3IWp7fc"",""'LC-2 BOM'!C2:AF1000""),AB$1,FALSE)"),"#N/A")</f>
        <v>#N/A</v>
      </c>
      <c r="AZ447" t="str">
        <f ca="1">IFERROR(__xludf.DUMMYFUNCTION("VLOOKUP($D126,IMPORTRANGE(""1F5N2lheBqU_ssv2fEg7XSiyl0_Jtf24RQubw3IWp7fc"",""'LC-2 BOM'!C2:AF1000""),AB$1,FALSE)"),"#N/A")</f>
        <v>#N/A</v>
      </c>
      <c r="BA447" t="str">
        <f ca="1">IFERROR(__xludf.DUMMYFUNCTION("VLOOKUP($D126,IMPORTRANGE(""1F5N2lheBqU_ssv2fEg7XSiyl0_Jtf24RQubw3IWp7fc"",""'LC-2 BOM'!C2:AF1000""),AB$1,FALSE)"),"#N/A")</f>
        <v>#N/A</v>
      </c>
    </row>
    <row r="448" spans="1:53" ht="13" x14ac:dyDescent="0.15">
      <c r="A448" t="str">
        <f t="shared" si="36"/>
        <v>HYD-CL-PXS-PxC-244</v>
      </c>
      <c r="B448">
        <v>244</v>
      </c>
      <c r="C448" t="s">
        <v>1021</v>
      </c>
      <c r="D448" t="s">
        <v>1019</v>
      </c>
      <c r="E448" t="s">
        <v>679</v>
      </c>
      <c r="F448" t="s">
        <v>1014</v>
      </c>
      <c r="G448" t="s">
        <v>416</v>
      </c>
      <c r="H448" t="s">
        <v>53</v>
      </c>
      <c r="I448" t="str">
        <f t="shared" si="37"/>
        <v>N4</v>
      </c>
      <c r="J448" t="str">
        <f>VLOOKUP(I448,'[1]REF - Interface Cards'!$F$2:$G$11,2,FALSE)</f>
        <v>CB5</v>
      </c>
      <c r="K448">
        <f t="shared" si="38"/>
        <v>1</v>
      </c>
      <c r="L448" t="s">
        <v>220</v>
      </c>
      <c r="M448">
        <v>4</v>
      </c>
      <c r="N448" t="s">
        <v>77</v>
      </c>
      <c r="O448" t="s">
        <v>212</v>
      </c>
      <c r="Q448" t="s">
        <v>213</v>
      </c>
      <c r="R448" t="s">
        <v>63</v>
      </c>
      <c r="S448" t="s">
        <v>60</v>
      </c>
      <c r="V448" t="b">
        <v>0</v>
      </c>
      <c r="W448" t="str">
        <f t="shared" si="39"/>
        <v>DI4:03</v>
      </c>
      <c r="X448" t="str">
        <f ca="1">IFERROR(__xludf.DUMMYFUNCTION("VLOOKUP($D475,IMPORTRANGE(""1F5N2lheBqU_ssv2fEg7XSiyl0_Jtf24RQubw3IWp7fc"",""'LC-2 BOM'!C2:AF1000""),X$1,FALSE)"),"04C706")</f>
        <v>04C706</v>
      </c>
      <c r="Y448" t="str">
        <f ca="1">IFERROR(__xludf.DUMMYFUNCTION("VLOOKUP($D555,IMPORTRANGE(""1F5N2lheBqU_ssv2fEg7XSiyl0_Jtf24RQubw3IWp7fc"",""'LC-2 BOM'!C2:AF900""),Y$1,FALSE)"),"#N/A")</f>
        <v>#N/A</v>
      </c>
      <c r="Z448" t="str">
        <f ca="1">IFERROR(__xludf.DUMMYFUNCTION("VLOOKUP($D555,IMPORTRANGE(""1F5N2lheBqU_ssv2fEg7XSiyl0_Jtf24RQubw3IWp7fc"",""'LC-2 BOM'!C2:AF900""),Y$1,FALSE)"),"#N/A")</f>
        <v>#N/A</v>
      </c>
      <c r="AA448" t="str">
        <f ca="1">IFERROR(__xludf.DUMMYFUNCTION("VLOOKUP($D555,IMPORTRANGE(""1F5N2lheBqU_ssv2fEg7XSiyl0_Jtf24RQubw3IWp7fc"",""'LC-2 BOM'!C2:AF900""),Y$1,FALSE)"),"#N/A")</f>
        <v>#N/A</v>
      </c>
      <c r="AB448" t="str">
        <f ca="1">IFERROR(__xludf.DUMMYFUNCTION("VLOOKUP($D555,IMPORTRANGE(""1F5N2lheBqU_ssv2fEg7XSiyl0_Jtf24RQubw3IWp7fc"",""'LC-2 BOM'!C2:AF1000""),AB$1,FALSE)"),"#N/A")</f>
        <v>#N/A</v>
      </c>
      <c r="AC448" t="str">
        <f ca="1">IFERROR(__xludf.DUMMYFUNCTION("VLOOKUP($D555,IMPORTRANGE(""1F5N2lheBqU_ssv2fEg7XSiyl0_Jtf24RQubw3IWp7fc"",""'LC-2 BOM'!C2:AF1000""),AB$1,FALSE)"),"#N/A")</f>
        <v>#N/A</v>
      </c>
      <c r="AD448" t="str">
        <f ca="1">IFERROR(__xludf.DUMMYFUNCTION("VLOOKUP($D555,IMPORTRANGE(""1F5N2lheBqU_ssv2fEg7XSiyl0_Jtf24RQubw3IWp7fc"",""'LC-2 BOM'!C2:AF1000""),AB$1,FALSE)"),"#N/A")</f>
        <v>#N/A</v>
      </c>
      <c r="AE448" t="str">
        <f ca="1">IFERROR(__xludf.DUMMYFUNCTION("VLOOKUP($D555,IMPORTRANGE(""1F5N2lheBqU_ssv2fEg7XSiyl0_Jtf24RQubw3IWp7fc"",""'LC-2 BOM'!C2:AF1000""),AB$1,FALSE)"),"#N/A")</f>
        <v>#N/A</v>
      </c>
      <c r="AF448" t="str">
        <f ca="1">IFERROR(__xludf.DUMMYFUNCTION("VLOOKUP($D555,IMPORTRANGE(""1F5N2lheBqU_ssv2fEg7XSiyl0_Jtf24RQubw3IWp7fc"",""'LC-2 BOM'!C2:AF1000""),AB$1,FALSE)"),"#N/A")</f>
        <v>#N/A</v>
      </c>
      <c r="AG448" t="str">
        <f ca="1">IFERROR(__xludf.DUMMYFUNCTION("VLOOKUP($D555,IMPORTRANGE(""1F5N2lheBqU_ssv2fEg7XSiyl0_Jtf24RQubw3IWp7fc"",""'LC-2 BOM'!C2:AF1000""),AB$1,FALSE)"),"#N/A")</f>
        <v>#N/A</v>
      </c>
      <c r="AH448" t="str">
        <f ca="1">IFERROR(__xludf.DUMMYFUNCTION("VLOOKUP($D555,IMPORTRANGE(""1F5N2lheBqU_ssv2fEg7XSiyl0_Jtf24RQubw3IWp7fc"",""'LC-2 BOM'!C2:AF1000""),AB$1,FALSE)"),"#N/A")</f>
        <v>#N/A</v>
      </c>
      <c r="AI448" t="str">
        <f ca="1">IFERROR(__xludf.DUMMYFUNCTION("VLOOKUP($D555,IMPORTRANGE(""1F5N2lheBqU_ssv2fEg7XSiyl0_Jtf24RQubw3IWp7fc"",""'LC-2 BOM'!C2:AF1000""),AB$1,FALSE)"),"#N/A")</f>
        <v>#N/A</v>
      </c>
      <c r="AJ448" t="str">
        <f ca="1">IFERROR(__xludf.DUMMYFUNCTION("VLOOKUP($D555,IMPORTRANGE(""1F5N2lheBqU_ssv2fEg7XSiyl0_Jtf24RQubw3IWp7fc"",""'LC-2 BOM'!C2:AF1000""),AB$1,FALSE)"),"#N/A")</f>
        <v>#N/A</v>
      </c>
      <c r="AK448" t="str">
        <f ca="1">IFERROR(__xludf.DUMMYFUNCTION("VLOOKUP($D555,IMPORTRANGE(""1F5N2lheBqU_ssv2fEg7XSiyl0_Jtf24RQubw3IWp7fc"",""'LC-2 BOM'!C2:AF1000""),AB$1,FALSE)"),"#N/A")</f>
        <v>#N/A</v>
      </c>
      <c r="AL448" t="str">
        <f ca="1">IFERROR(__xludf.DUMMYFUNCTION("VLOOKUP($D555,IMPORTRANGE(""1F5N2lheBqU_ssv2fEg7XSiyl0_Jtf24RQubw3IWp7fc"",""'LC-2 BOM'!C2:AF1000""),AB$1,FALSE)"),"#N/A")</f>
        <v>#N/A</v>
      </c>
      <c r="AM448" t="str">
        <f ca="1">IFERROR(__xludf.DUMMYFUNCTION("VLOOKUP($D555,IMPORTRANGE(""1F5N2lheBqU_ssv2fEg7XSiyl0_Jtf24RQubw3IWp7fc"",""'LC-2 BOM'!C2:AF1000""),AB$1,FALSE)"),"#N/A")</f>
        <v>#N/A</v>
      </c>
      <c r="AN448" t="str">
        <f ca="1">IFERROR(__xludf.DUMMYFUNCTION("VLOOKUP($D555,IMPORTRANGE(""1F5N2lheBqU_ssv2fEg7XSiyl0_Jtf24RQubw3IWp7fc"",""'LC-2 BOM'!C2:AF1000""),AB$1,FALSE)"),"#N/A")</f>
        <v>#N/A</v>
      </c>
      <c r="AO448" t="str">
        <f ca="1">IFERROR(__xludf.DUMMYFUNCTION("VLOOKUP($D555,IMPORTRANGE(""1F5N2lheBqU_ssv2fEg7XSiyl0_Jtf24RQubw3IWp7fc"",""'LC-2 BOM'!C2:AF1000""),AB$1,FALSE)"),"#N/A")</f>
        <v>#N/A</v>
      </c>
      <c r="AP448" t="str">
        <f ca="1">IFERROR(__xludf.DUMMYFUNCTION("VLOOKUP($D555,IMPORTRANGE(""1F5N2lheBqU_ssv2fEg7XSiyl0_Jtf24RQubw3IWp7fc"",""'LC-2 BOM'!C2:AF1000""),AB$1,FALSE)"),"#N/A")</f>
        <v>#N/A</v>
      </c>
      <c r="AQ448" t="str">
        <f ca="1">IFERROR(__xludf.DUMMYFUNCTION("VLOOKUP($D555,IMPORTRANGE(""1F5N2lheBqU_ssv2fEg7XSiyl0_Jtf24RQubw3IWp7fc"",""'LC-2 BOM'!C2:AF1000""),AB$1,FALSE)"),"#N/A")</f>
        <v>#N/A</v>
      </c>
      <c r="AR448" t="str">
        <f ca="1">IFERROR(__xludf.DUMMYFUNCTION("VLOOKUP($D555,IMPORTRANGE(""1F5N2lheBqU_ssv2fEg7XSiyl0_Jtf24RQubw3IWp7fc"",""'LC-2 BOM'!C2:AF1000""),AB$1,FALSE)"),"#N/A")</f>
        <v>#N/A</v>
      </c>
      <c r="AS448" t="str">
        <f ca="1">IFERROR(__xludf.DUMMYFUNCTION("VLOOKUP($D555,IMPORTRANGE(""1F5N2lheBqU_ssv2fEg7XSiyl0_Jtf24RQubw3IWp7fc"",""'LC-2 BOM'!C2:AF1000""),AB$1,FALSE)"),"#N/A")</f>
        <v>#N/A</v>
      </c>
      <c r="AT448" t="str">
        <f ca="1">IFERROR(__xludf.DUMMYFUNCTION("VLOOKUP($D555,IMPORTRANGE(""1F5N2lheBqU_ssv2fEg7XSiyl0_Jtf24RQubw3IWp7fc"",""'LC-2 BOM'!C2:AF1000""),AB$1,FALSE)"),"#N/A")</f>
        <v>#N/A</v>
      </c>
      <c r="AU448" t="str">
        <f ca="1">IFERROR(__xludf.DUMMYFUNCTION("VLOOKUP($D555,IMPORTRANGE(""1F5N2lheBqU_ssv2fEg7XSiyl0_Jtf24RQubw3IWp7fc"",""'LC-2 BOM'!C2:AF1000""),AB$1,FALSE)"),"#N/A")</f>
        <v>#N/A</v>
      </c>
      <c r="AV448" t="str">
        <f ca="1">IFERROR(__xludf.DUMMYFUNCTION("VLOOKUP($D555,IMPORTRANGE(""1F5N2lheBqU_ssv2fEg7XSiyl0_Jtf24RQubw3IWp7fc"",""'LC-2 BOM'!C2:AF1000""),AB$1,FALSE)"),"#N/A")</f>
        <v>#N/A</v>
      </c>
      <c r="AW448" t="str">
        <f ca="1">IFERROR(__xludf.DUMMYFUNCTION("VLOOKUP($D555,IMPORTRANGE(""1F5N2lheBqU_ssv2fEg7XSiyl0_Jtf24RQubw3IWp7fc"",""'LC-2 BOM'!C2:AF1000""),AB$1,FALSE)"),"#N/A")</f>
        <v>#N/A</v>
      </c>
      <c r="AX448" t="str">
        <f ca="1">IFERROR(__xludf.DUMMYFUNCTION("VLOOKUP($D555,IMPORTRANGE(""1F5N2lheBqU_ssv2fEg7XSiyl0_Jtf24RQubw3IWp7fc"",""'LC-2 BOM'!C2:AF1000""),AB$1,FALSE)"),"#N/A")</f>
        <v>#N/A</v>
      </c>
      <c r="AY448" t="str">
        <f ca="1">IFERROR(__xludf.DUMMYFUNCTION("VLOOKUP($D555,IMPORTRANGE(""1F5N2lheBqU_ssv2fEg7XSiyl0_Jtf24RQubw3IWp7fc"",""'LC-2 BOM'!C2:AF1000""),AB$1,FALSE)"),"#N/A")</f>
        <v>#N/A</v>
      </c>
      <c r="AZ448" t="str">
        <f ca="1">IFERROR(__xludf.DUMMYFUNCTION("VLOOKUP($D555,IMPORTRANGE(""1F5N2lheBqU_ssv2fEg7XSiyl0_Jtf24RQubw3IWp7fc"",""'LC-2 BOM'!C2:AF1000""),AB$1,FALSE)"),"#N/A")</f>
        <v>#N/A</v>
      </c>
      <c r="BA448" t="str">
        <f ca="1">IFERROR(__xludf.DUMMYFUNCTION("VLOOKUP($D555,IMPORTRANGE(""1F5N2lheBqU_ssv2fEg7XSiyl0_Jtf24RQubw3IWp7fc"",""'LC-2 BOM'!C2:AF1000""),AB$1,FALSE)"),"#N/A")</f>
        <v>#N/A</v>
      </c>
    </row>
    <row r="449" spans="1:53" ht="13" x14ac:dyDescent="0.15">
      <c r="A449" t="str">
        <f t="shared" si="36"/>
        <v>MEC-CL-PXS-PxO-658</v>
      </c>
      <c r="B449">
        <v>658</v>
      </c>
      <c r="C449" t="s">
        <v>1022</v>
      </c>
      <c r="D449" t="s">
        <v>1023</v>
      </c>
      <c r="E449" t="s">
        <v>1013</v>
      </c>
      <c r="F449" t="s">
        <v>1014</v>
      </c>
      <c r="G449" t="s">
        <v>416</v>
      </c>
      <c r="H449" t="s">
        <v>53</v>
      </c>
      <c r="I449" t="str">
        <f t="shared" si="37"/>
        <v>C1</v>
      </c>
      <c r="J449" t="str">
        <f>VLOOKUP(I449,'[1]REF - Interface Cards'!$F$2:$G$11,2,FALSE)</f>
        <v>CB1</v>
      </c>
      <c r="K449">
        <f t="shared" si="38"/>
        <v>6</v>
      </c>
      <c r="L449" t="s">
        <v>1015</v>
      </c>
      <c r="M449">
        <v>5</v>
      </c>
      <c r="N449" t="s">
        <v>1024</v>
      </c>
      <c r="P449" t="s">
        <v>212</v>
      </c>
      <c r="Q449" t="s">
        <v>213</v>
      </c>
      <c r="R449" t="s">
        <v>59</v>
      </c>
      <c r="S449" t="s">
        <v>60</v>
      </c>
      <c r="V449" t="b">
        <v>0</v>
      </c>
      <c r="W449" t="str">
        <f t="shared" si="39"/>
        <v>DIO3:DI04</v>
      </c>
      <c r="X449" t="str">
        <f ca="1">IFERROR(__xludf.DUMMYFUNCTION("VLOOKUP($D119,IMPORTRANGE(""1F5N2lheBqU_ssv2fEg7XSiyl0_Jtf24RQubw3IWp7fc"",""'LC-2 BOM'!C2:AF1000""),X$1,FALSE)"),"05C360")</f>
        <v>05C360</v>
      </c>
      <c r="Y449" t="str">
        <f ca="1">IFERROR(__xludf.DUMMYFUNCTION("VLOOKUP($D123,IMPORTRANGE(""1zGeY54V42y3h6ga3LEauokEcjIAfHuNXKCYKLfLWtMI"",""'LC-2 BOM'!C2:AF900""),Y$1,FALSE)"),"#N/A")</f>
        <v>#N/A</v>
      </c>
      <c r="Z449" t="str">
        <f ca="1">IFERROR(__xludf.DUMMYFUNCTION("VLOOKUP($D123,IMPORTRANGE(""1zGeY54V42y3h6ga3LEauokEcjIAfHuNXKCYKLfLWtMI"",""'LC-2 BOM'!C2:AF900""),Y$1,FALSE)"),"#N/A")</f>
        <v>#N/A</v>
      </c>
      <c r="AA449" t="str">
        <f ca="1">IFERROR(__xludf.DUMMYFUNCTION("VLOOKUP($D123,IMPORTRANGE(""1zGeY54V42y3h6ga3LEauokEcjIAfHuNXKCYKLfLWtMI"",""'LC-2 BOM'!C2:AF900""),Y$1,FALSE)"),"#N/A")</f>
        <v>#N/A</v>
      </c>
      <c r="AB449" t="str">
        <f ca="1">IFERROR(__xludf.DUMMYFUNCTION("VLOOKUP($D123,IMPORTRANGE(""1F5N2lheBqU_ssv2fEg7XSiyl0_Jtf24RQubw3IWp7fc"",""'LC-2 BOM'!C2:AF1000""),AB$1,FALSE)"),"#N/A")</f>
        <v>#N/A</v>
      </c>
      <c r="AC449" t="str">
        <f ca="1">IFERROR(__xludf.DUMMYFUNCTION("VLOOKUP($D123,IMPORTRANGE(""1F5N2lheBqU_ssv2fEg7XSiyl0_Jtf24RQubw3IWp7fc"",""'LC-2 BOM'!C2:AF1000""),AB$1,FALSE)"),"#N/A")</f>
        <v>#N/A</v>
      </c>
      <c r="AD449" t="str">
        <f ca="1">IFERROR(__xludf.DUMMYFUNCTION("VLOOKUP($D123,IMPORTRANGE(""1F5N2lheBqU_ssv2fEg7XSiyl0_Jtf24RQubw3IWp7fc"",""'LC-2 BOM'!C2:AF1000""),AB$1,FALSE)"),"#N/A")</f>
        <v>#N/A</v>
      </c>
      <c r="AE449" t="str">
        <f ca="1">IFERROR(__xludf.DUMMYFUNCTION("VLOOKUP($D123,IMPORTRANGE(""1F5N2lheBqU_ssv2fEg7XSiyl0_Jtf24RQubw3IWp7fc"",""'LC-2 BOM'!C2:AF1000""),AB$1,FALSE)"),"#N/A")</f>
        <v>#N/A</v>
      </c>
      <c r="AF449" t="str">
        <f ca="1">IFERROR(__xludf.DUMMYFUNCTION("VLOOKUP($D123,IMPORTRANGE(""1F5N2lheBqU_ssv2fEg7XSiyl0_Jtf24RQubw3IWp7fc"",""'LC-2 BOM'!C2:AF1000""),AB$1,FALSE)"),"#N/A")</f>
        <v>#N/A</v>
      </c>
      <c r="AG449" t="str">
        <f ca="1">IFERROR(__xludf.DUMMYFUNCTION("VLOOKUP($D123,IMPORTRANGE(""1F5N2lheBqU_ssv2fEg7XSiyl0_Jtf24RQubw3IWp7fc"",""'LC-2 BOM'!C2:AF1000""),AB$1,FALSE)"),"#N/A")</f>
        <v>#N/A</v>
      </c>
      <c r="AH449" t="str">
        <f ca="1">IFERROR(__xludf.DUMMYFUNCTION("VLOOKUP($D123,IMPORTRANGE(""1F5N2lheBqU_ssv2fEg7XSiyl0_Jtf24RQubw3IWp7fc"",""'LC-2 BOM'!C2:AF1000""),AB$1,FALSE)"),"#N/A")</f>
        <v>#N/A</v>
      </c>
      <c r="AI449" t="str">
        <f ca="1">IFERROR(__xludf.DUMMYFUNCTION("VLOOKUP($D123,IMPORTRANGE(""1F5N2lheBqU_ssv2fEg7XSiyl0_Jtf24RQubw3IWp7fc"",""'LC-2 BOM'!C2:AF1000""),AB$1,FALSE)"),"#N/A")</f>
        <v>#N/A</v>
      </c>
      <c r="AJ449" t="str">
        <f ca="1">IFERROR(__xludf.DUMMYFUNCTION("VLOOKUP($D123,IMPORTRANGE(""1F5N2lheBqU_ssv2fEg7XSiyl0_Jtf24RQubw3IWp7fc"",""'LC-2 BOM'!C2:AF1000""),AB$1,FALSE)"),"#N/A")</f>
        <v>#N/A</v>
      </c>
      <c r="AK449" t="str">
        <f ca="1">IFERROR(__xludf.DUMMYFUNCTION("VLOOKUP($D123,IMPORTRANGE(""1F5N2lheBqU_ssv2fEg7XSiyl0_Jtf24RQubw3IWp7fc"",""'LC-2 BOM'!C2:AF1000""),AB$1,FALSE)"),"#N/A")</f>
        <v>#N/A</v>
      </c>
      <c r="AL449" t="str">
        <f ca="1">IFERROR(__xludf.DUMMYFUNCTION("VLOOKUP($D123,IMPORTRANGE(""1F5N2lheBqU_ssv2fEg7XSiyl0_Jtf24RQubw3IWp7fc"",""'LC-2 BOM'!C2:AF1000""),AB$1,FALSE)"),"#N/A")</f>
        <v>#N/A</v>
      </c>
      <c r="AM449" t="str">
        <f ca="1">IFERROR(__xludf.DUMMYFUNCTION("VLOOKUP($D123,IMPORTRANGE(""1F5N2lheBqU_ssv2fEg7XSiyl0_Jtf24RQubw3IWp7fc"",""'LC-2 BOM'!C2:AF1000""),AB$1,FALSE)"),"#N/A")</f>
        <v>#N/A</v>
      </c>
      <c r="AN449" t="str">
        <f ca="1">IFERROR(__xludf.DUMMYFUNCTION("VLOOKUP($D123,IMPORTRANGE(""1F5N2lheBqU_ssv2fEg7XSiyl0_Jtf24RQubw3IWp7fc"",""'LC-2 BOM'!C2:AF1000""),AB$1,FALSE)"),"#N/A")</f>
        <v>#N/A</v>
      </c>
      <c r="AO449" t="str">
        <f ca="1">IFERROR(__xludf.DUMMYFUNCTION("VLOOKUP($D123,IMPORTRANGE(""1F5N2lheBqU_ssv2fEg7XSiyl0_Jtf24RQubw3IWp7fc"",""'LC-2 BOM'!C2:AF1000""),AB$1,FALSE)"),"#N/A")</f>
        <v>#N/A</v>
      </c>
      <c r="AP449" t="str">
        <f ca="1">IFERROR(__xludf.DUMMYFUNCTION("VLOOKUP($D123,IMPORTRANGE(""1F5N2lheBqU_ssv2fEg7XSiyl0_Jtf24RQubw3IWp7fc"",""'LC-2 BOM'!C2:AF1000""),AB$1,FALSE)"),"#N/A")</f>
        <v>#N/A</v>
      </c>
      <c r="AQ449" t="str">
        <f ca="1">IFERROR(__xludf.DUMMYFUNCTION("VLOOKUP($D123,IMPORTRANGE(""1F5N2lheBqU_ssv2fEg7XSiyl0_Jtf24RQubw3IWp7fc"",""'LC-2 BOM'!C2:AF1000""),AB$1,FALSE)"),"#N/A")</f>
        <v>#N/A</v>
      </c>
      <c r="AR449" t="str">
        <f ca="1">IFERROR(__xludf.DUMMYFUNCTION("VLOOKUP($D123,IMPORTRANGE(""1F5N2lheBqU_ssv2fEg7XSiyl0_Jtf24RQubw3IWp7fc"",""'LC-2 BOM'!C2:AF1000""),AB$1,FALSE)"),"#N/A")</f>
        <v>#N/A</v>
      </c>
      <c r="AS449" t="str">
        <f ca="1">IFERROR(__xludf.DUMMYFUNCTION("VLOOKUP($D123,IMPORTRANGE(""1F5N2lheBqU_ssv2fEg7XSiyl0_Jtf24RQubw3IWp7fc"",""'LC-2 BOM'!C2:AF1000""),AB$1,FALSE)"),"#N/A")</f>
        <v>#N/A</v>
      </c>
      <c r="AT449" t="str">
        <f ca="1">IFERROR(__xludf.DUMMYFUNCTION("VLOOKUP($D123,IMPORTRANGE(""1F5N2lheBqU_ssv2fEg7XSiyl0_Jtf24RQubw3IWp7fc"",""'LC-2 BOM'!C2:AF1000""),AB$1,FALSE)"),"#N/A")</f>
        <v>#N/A</v>
      </c>
      <c r="AU449" t="str">
        <f ca="1">IFERROR(__xludf.DUMMYFUNCTION("VLOOKUP($D123,IMPORTRANGE(""1F5N2lheBqU_ssv2fEg7XSiyl0_Jtf24RQubw3IWp7fc"",""'LC-2 BOM'!C2:AF1000""),AB$1,FALSE)"),"#N/A")</f>
        <v>#N/A</v>
      </c>
      <c r="AV449" t="str">
        <f ca="1">IFERROR(__xludf.DUMMYFUNCTION("VLOOKUP($D123,IMPORTRANGE(""1F5N2lheBqU_ssv2fEg7XSiyl0_Jtf24RQubw3IWp7fc"",""'LC-2 BOM'!C2:AF1000""),AB$1,FALSE)"),"#N/A")</f>
        <v>#N/A</v>
      </c>
      <c r="AW449" t="str">
        <f ca="1">IFERROR(__xludf.DUMMYFUNCTION("VLOOKUP($D123,IMPORTRANGE(""1F5N2lheBqU_ssv2fEg7XSiyl0_Jtf24RQubw3IWp7fc"",""'LC-2 BOM'!C2:AF1000""),AB$1,FALSE)"),"#N/A")</f>
        <v>#N/A</v>
      </c>
      <c r="AX449" t="str">
        <f ca="1">IFERROR(__xludf.DUMMYFUNCTION("VLOOKUP($D123,IMPORTRANGE(""1F5N2lheBqU_ssv2fEg7XSiyl0_Jtf24RQubw3IWp7fc"",""'LC-2 BOM'!C2:AF1000""),AB$1,FALSE)"),"#N/A")</f>
        <v>#N/A</v>
      </c>
      <c r="AY449" t="str">
        <f ca="1">IFERROR(__xludf.DUMMYFUNCTION("VLOOKUP($D123,IMPORTRANGE(""1F5N2lheBqU_ssv2fEg7XSiyl0_Jtf24RQubw3IWp7fc"",""'LC-2 BOM'!C2:AF1000""),AB$1,FALSE)"),"#N/A")</f>
        <v>#N/A</v>
      </c>
      <c r="AZ449" t="str">
        <f ca="1">IFERROR(__xludf.DUMMYFUNCTION("VLOOKUP($D123,IMPORTRANGE(""1F5N2lheBqU_ssv2fEg7XSiyl0_Jtf24RQubw3IWp7fc"",""'LC-2 BOM'!C2:AF1000""),AB$1,FALSE)"),"#N/A")</f>
        <v>#N/A</v>
      </c>
      <c r="BA449" t="str">
        <f ca="1">IFERROR(__xludf.DUMMYFUNCTION("VLOOKUP($D123,IMPORTRANGE(""1F5N2lheBqU_ssv2fEg7XSiyl0_Jtf24RQubw3IWp7fc"",""'LC-2 BOM'!C2:AF1000""),AB$1,FALSE)"),"#N/A")</f>
        <v>#N/A</v>
      </c>
    </row>
    <row r="450" spans="1:53" ht="13" x14ac:dyDescent="0.15">
      <c r="A450" t="str">
        <f t="shared" si="36"/>
        <v>HYD-CL-PXS-PxO-241</v>
      </c>
      <c r="B450">
        <v>241</v>
      </c>
      <c r="C450" t="s">
        <v>1025</v>
      </c>
      <c r="D450" t="s">
        <v>1023</v>
      </c>
      <c r="E450" t="s">
        <v>679</v>
      </c>
      <c r="F450" t="s">
        <v>1014</v>
      </c>
      <c r="G450" t="s">
        <v>416</v>
      </c>
      <c r="H450" t="s">
        <v>53</v>
      </c>
      <c r="I450" t="str">
        <f t="shared" si="37"/>
        <v>N4</v>
      </c>
      <c r="J450" t="str">
        <f>VLOOKUP(I450,'[1]REF - Interface Cards'!$F$2:$G$11,2,FALSE)</f>
        <v>CB5</v>
      </c>
      <c r="K450">
        <f t="shared" si="38"/>
        <v>1</v>
      </c>
      <c r="L450" t="s">
        <v>220</v>
      </c>
      <c r="M450">
        <v>1</v>
      </c>
      <c r="N450" t="s">
        <v>55</v>
      </c>
      <c r="O450" t="s">
        <v>212</v>
      </c>
      <c r="Q450" t="s">
        <v>213</v>
      </c>
      <c r="R450" t="s">
        <v>59</v>
      </c>
      <c r="S450" t="s">
        <v>60</v>
      </c>
      <c r="V450" t="b">
        <v>0</v>
      </c>
      <c r="W450" t="str">
        <f t="shared" si="39"/>
        <v>DI4:00</v>
      </c>
      <c r="X450" t="str">
        <f ca="1">IFERROR(__xludf.DUMMYFUNCTION("VLOOKUP($D475,IMPORTRANGE(""1F5N2lheBqU_ssv2fEg7XSiyl0_Jtf24RQubw3IWp7fc"",""'LC-2 BOM'!C2:AF1000""),X$1,FALSE)"),"04C706")</f>
        <v>04C706</v>
      </c>
      <c r="Y450" t="str">
        <f ca="1">IFERROR(__xludf.DUMMYFUNCTION("VLOOKUP($D552,IMPORTRANGE(""1zGeY54V42y3h6ga3LEauokEcjIAfHuNXKCYKLfLWtMI"",""'LC-2 BOM'!C2:AF900""),Y$1,FALSE)"),"#N/A")</f>
        <v>#N/A</v>
      </c>
      <c r="Z450" t="str">
        <f ca="1">IFERROR(__xludf.DUMMYFUNCTION("VLOOKUP($D552,IMPORTRANGE(""1zGeY54V42y3h6ga3LEauokEcjIAfHuNXKCYKLfLWtMI"",""'LC-2 BOM'!C2:AF900""),Y$1,FALSE)"),"#N/A")</f>
        <v>#N/A</v>
      </c>
      <c r="AA450" t="str">
        <f ca="1">IFERROR(__xludf.DUMMYFUNCTION("VLOOKUP($D552,IMPORTRANGE(""1zGeY54V42y3h6ga3LEauokEcjIAfHuNXKCYKLfLWtMI"",""'LC-2 BOM'!C2:AF900""),Y$1,FALSE)"),"#N/A")</f>
        <v>#N/A</v>
      </c>
      <c r="AB450" t="str">
        <f ca="1">IFERROR(__xludf.DUMMYFUNCTION("VLOOKUP($D552,IMPORTRANGE(""1F5N2lheBqU_ssv2fEg7XSiyl0_Jtf24RQubw3IWp7fc"",""'LC-2 BOM'!C2:AF1000""),AB$1,FALSE)"),"#N/A")</f>
        <v>#N/A</v>
      </c>
      <c r="AC450" t="str">
        <f ca="1">IFERROR(__xludf.DUMMYFUNCTION("VLOOKUP($D552,IMPORTRANGE(""1F5N2lheBqU_ssv2fEg7XSiyl0_Jtf24RQubw3IWp7fc"",""'LC-2 BOM'!C2:AF1000""),AB$1,FALSE)"),"#N/A")</f>
        <v>#N/A</v>
      </c>
      <c r="AD450" t="str">
        <f ca="1">IFERROR(__xludf.DUMMYFUNCTION("VLOOKUP($D552,IMPORTRANGE(""1F5N2lheBqU_ssv2fEg7XSiyl0_Jtf24RQubw3IWp7fc"",""'LC-2 BOM'!C2:AF1000""),AB$1,FALSE)"),"#N/A")</f>
        <v>#N/A</v>
      </c>
      <c r="AE450" t="str">
        <f ca="1">IFERROR(__xludf.DUMMYFUNCTION("VLOOKUP($D552,IMPORTRANGE(""1F5N2lheBqU_ssv2fEg7XSiyl0_Jtf24RQubw3IWp7fc"",""'LC-2 BOM'!C2:AF1000""),AB$1,FALSE)"),"#N/A")</f>
        <v>#N/A</v>
      </c>
      <c r="AF450" t="str">
        <f ca="1">IFERROR(__xludf.DUMMYFUNCTION("VLOOKUP($D552,IMPORTRANGE(""1F5N2lheBqU_ssv2fEg7XSiyl0_Jtf24RQubw3IWp7fc"",""'LC-2 BOM'!C2:AF1000""),AB$1,FALSE)"),"#N/A")</f>
        <v>#N/A</v>
      </c>
      <c r="AG450" t="str">
        <f ca="1">IFERROR(__xludf.DUMMYFUNCTION("VLOOKUP($D552,IMPORTRANGE(""1F5N2lheBqU_ssv2fEg7XSiyl0_Jtf24RQubw3IWp7fc"",""'LC-2 BOM'!C2:AF1000""),AB$1,FALSE)"),"#N/A")</f>
        <v>#N/A</v>
      </c>
      <c r="AH450" t="str">
        <f ca="1">IFERROR(__xludf.DUMMYFUNCTION("VLOOKUP($D552,IMPORTRANGE(""1F5N2lheBqU_ssv2fEg7XSiyl0_Jtf24RQubw3IWp7fc"",""'LC-2 BOM'!C2:AF1000""),AB$1,FALSE)"),"#N/A")</f>
        <v>#N/A</v>
      </c>
      <c r="AI450" t="str">
        <f ca="1">IFERROR(__xludf.DUMMYFUNCTION("VLOOKUP($D552,IMPORTRANGE(""1F5N2lheBqU_ssv2fEg7XSiyl0_Jtf24RQubw3IWp7fc"",""'LC-2 BOM'!C2:AF1000""),AB$1,FALSE)"),"#N/A")</f>
        <v>#N/A</v>
      </c>
      <c r="AJ450" t="str">
        <f ca="1">IFERROR(__xludf.DUMMYFUNCTION("VLOOKUP($D552,IMPORTRANGE(""1F5N2lheBqU_ssv2fEg7XSiyl0_Jtf24RQubw3IWp7fc"",""'LC-2 BOM'!C2:AF1000""),AB$1,FALSE)"),"#N/A")</f>
        <v>#N/A</v>
      </c>
      <c r="AK450" t="str">
        <f ca="1">IFERROR(__xludf.DUMMYFUNCTION("VLOOKUP($D552,IMPORTRANGE(""1F5N2lheBqU_ssv2fEg7XSiyl0_Jtf24RQubw3IWp7fc"",""'LC-2 BOM'!C2:AF1000""),AB$1,FALSE)"),"#N/A")</f>
        <v>#N/A</v>
      </c>
      <c r="AL450" t="str">
        <f ca="1">IFERROR(__xludf.DUMMYFUNCTION("VLOOKUP($D552,IMPORTRANGE(""1F5N2lheBqU_ssv2fEg7XSiyl0_Jtf24RQubw3IWp7fc"",""'LC-2 BOM'!C2:AF1000""),AB$1,FALSE)"),"#N/A")</f>
        <v>#N/A</v>
      </c>
      <c r="AM450" t="str">
        <f ca="1">IFERROR(__xludf.DUMMYFUNCTION("VLOOKUP($D552,IMPORTRANGE(""1F5N2lheBqU_ssv2fEg7XSiyl0_Jtf24RQubw3IWp7fc"",""'LC-2 BOM'!C2:AF1000""),AB$1,FALSE)"),"#N/A")</f>
        <v>#N/A</v>
      </c>
      <c r="AN450" t="str">
        <f ca="1">IFERROR(__xludf.DUMMYFUNCTION("VLOOKUP($D552,IMPORTRANGE(""1F5N2lheBqU_ssv2fEg7XSiyl0_Jtf24RQubw3IWp7fc"",""'LC-2 BOM'!C2:AF1000""),AB$1,FALSE)"),"#N/A")</f>
        <v>#N/A</v>
      </c>
      <c r="AO450" t="str">
        <f ca="1">IFERROR(__xludf.DUMMYFUNCTION("VLOOKUP($D552,IMPORTRANGE(""1F5N2lheBqU_ssv2fEg7XSiyl0_Jtf24RQubw3IWp7fc"",""'LC-2 BOM'!C2:AF1000""),AB$1,FALSE)"),"#N/A")</f>
        <v>#N/A</v>
      </c>
      <c r="AP450" t="str">
        <f ca="1">IFERROR(__xludf.DUMMYFUNCTION("VLOOKUP($D552,IMPORTRANGE(""1F5N2lheBqU_ssv2fEg7XSiyl0_Jtf24RQubw3IWp7fc"",""'LC-2 BOM'!C2:AF1000""),AB$1,FALSE)"),"#N/A")</f>
        <v>#N/A</v>
      </c>
      <c r="AQ450" t="str">
        <f ca="1">IFERROR(__xludf.DUMMYFUNCTION("VLOOKUP($D552,IMPORTRANGE(""1F5N2lheBqU_ssv2fEg7XSiyl0_Jtf24RQubw3IWp7fc"",""'LC-2 BOM'!C2:AF1000""),AB$1,FALSE)"),"#N/A")</f>
        <v>#N/A</v>
      </c>
      <c r="AR450" t="str">
        <f ca="1">IFERROR(__xludf.DUMMYFUNCTION("VLOOKUP($D552,IMPORTRANGE(""1F5N2lheBqU_ssv2fEg7XSiyl0_Jtf24RQubw3IWp7fc"",""'LC-2 BOM'!C2:AF1000""),AB$1,FALSE)"),"#N/A")</f>
        <v>#N/A</v>
      </c>
      <c r="AS450" t="str">
        <f ca="1">IFERROR(__xludf.DUMMYFUNCTION("VLOOKUP($D552,IMPORTRANGE(""1F5N2lheBqU_ssv2fEg7XSiyl0_Jtf24RQubw3IWp7fc"",""'LC-2 BOM'!C2:AF1000""),AB$1,FALSE)"),"#N/A")</f>
        <v>#N/A</v>
      </c>
      <c r="AT450" t="str">
        <f ca="1">IFERROR(__xludf.DUMMYFUNCTION("VLOOKUP($D552,IMPORTRANGE(""1F5N2lheBqU_ssv2fEg7XSiyl0_Jtf24RQubw3IWp7fc"",""'LC-2 BOM'!C2:AF1000""),AB$1,FALSE)"),"#N/A")</f>
        <v>#N/A</v>
      </c>
      <c r="AU450" t="str">
        <f ca="1">IFERROR(__xludf.DUMMYFUNCTION("VLOOKUP($D552,IMPORTRANGE(""1F5N2lheBqU_ssv2fEg7XSiyl0_Jtf24RQubw3IWp7fc"",""'LC-2 BOM'!C2:AF1000""),AB$1,FALSE)"),"#N/A")</f>
        <v>#N/A</v>
      </c>
      <c r="AV450" t="str">
        <f ca="1">IFERROR(__xludf.DUMMYFUNCTION("VLOOKUP($D552,IMPORTRANGE(""1F5N2lheBqU_ssv2fEg7XSiyl0_Jtf24RQubw3IWp7fc"",""'LC-2 BOM'!C2:AF1000""),AB$1,FALSE)"),"#N/A")</f>
        <v>#N/A</v>
      </c>
      <c r="AW450" t="str">
        <f ca="1">IFERROR(__xludf.DUMMYFUNCTION("VLOOKUP($D552,IMPORTRANGE(""1F5N2lheBqU_ssv2fEg7XSiyl0_Jtf24RQubw3IWp7fc"",""'LC-2 BOM'!C2:AF1000""),AB$1,FALSE)"),"#N/A")</f>
        <v>#N/A</v>
      </c>
      <c r="AX450" t="str">
        <f ca="1">IFERROR(__xludf.DUMMYFUNCTION("VLOOKUP($D552,IMPORTRANGE(""1F5N2lheBqU_ssv2fEg7XSiyl0_Jtf24RQubw3IWp7fc"",""'LC-2 BOM'!C2:AF1000""),AB$1,FALSE)"),"#N/A")</f>
        <v>#N/A</v>
      </c>
      <c r="AY450" t="str">
        <f ca="1">IFERROR(__xludf.DUMMYFUNCTION("VLOOKUP($D552,IMPORTRANGE(""1F5N2lheBqU_ssv2fEg7XSiyl0_Jtf24RQubw3IWp7fc"",""'LC-2 BOM'!C2:AF1000""),AB$1,FALSE)"),"#N/A")</f>
        <v>#N/A</v>
      </c>
      <c r="AZ450" t="str">
        <f ca="1">IFERROR(__xludf.DUMMYFUNCTION("VLOOKUP($D552,IMPORTRANGE(""1F5N2lheBqU_ssv2fEg7XSiyl0_Jtf24RQubw3IWp7fc"",""'LC-2 BOM'!C2:AF1000""),AB$1,FALSE)"),"#N/A")</f>
        <v>#N/A</v>
      </c>
      <c r="BA450" t="str">
        <f ca="1">IFERROR(__xludf.DUMMYFUNCTION("VLOOKUP($D552,IMPORTRANGE(""1F5N2lheBqU_ssv2fEg7XSiyl0_Jtf24RQubw3IWp7fc"",""'LC-2 BOM'!C2:AF1000""),AB$1,FALSE)"),"#N/A")</f>
        <v>#N/A</v>
      </c>
    </row>
    <row r="451" spans="1:53" ht="13" x14ac:dyDescent="0.15">
      <c r="A451" t="str">
        <f t="shared" si="36"/>
        <v>MEC-CL-PXS-PxO-659</v>
      </c>
      <c r="B451">
        <v>659</v>
      </c>
      <c r="C451" t="s">
        <v>1026</v>
      </c>
      <c r="D451" t="s">
        <v>1027</v>
      </c>
      <c r="E451" t="s">
        <v>1013</v>
      </c>
      <c r="F451" t="s">
        <v>1014</v>
      </c>
      <c r="G451" t="s">
        <v>416</v>
      </c>
      <c r="H451" t="s">
        <v>53</v>
      </c>
      <c r="I451" t="str">
        <f t="shared" si="37"/>
        <v>C1</v>
      </c>
      <c r="J451" t="str">
        <f>VLOOKUP(I451,'[1]REF - Interface Cards'!$F$2:$G$11,2,FALSE)</f>
        <v>CB1</v>
      </c>
      <c r="K451">
        <f t="shared" si="38"/>
        <v>6</v>
      </c>
      <c r="L451" t="s">
        <v>1015</v>
      </c>
      <c r="M451">
        <v>6</v>
      </c>
      <c r="N451" t="s">
        <v>1003</v>
      </c>
      <c r="P451" t="s">
        <v>212</v>
      </c>
      <c r="Q451" t="s">
        <v>213</v>
      </c>
      <c r="R451" t="s">
        <v>59</v>
      </c>
      <c r="S451" t="s">
        <v>60</v>
      </c>
      <c r="V451" t="b">
        <v>0</v>
      </c>
      <c r="W451" t="str">
        <f t="shared" si="39"/>
        <v>DIO3:DI05</v>
      </c>
      <c r="X451" t="str">
        <f ca="1">IFERROR(__xludf.DUMMYFUNCTION("VLOOKUP($D119,IMPORTRANGE(""1F5N2lheBqU_ssv2fEg7XSiyl0_Jtf24RQubw3IWp7fc"",""'LC-2 BOM'!C2:AF1000""),X$1,FALSE)"),"05C360")</f>
        <v>05C360</v>
      </c>
      <c r="Y451" t="str">
        <f ca="1">IFERROR(__xludf.DUMMYFUNCTION("VLOOKUP($D124,IMPORTRANGE(""1zGeY54V42y3h6ga3LEauokEcjIAfHuNXKCYKLfLWtMI"",""'LC-2 BOM'!C2:AF900""),Y$1,FALSE)"),"#N/A")</f>
        <v>#N/A</v>
      </c>
      <c r="Z451" t="str">
        <f ca="1">IFERROR(__xludf.DUMMYFUNCTION("VLOOKUP($D124,IMPORTRANGE(""1zGeY54V42y3h6ga3LEauokEcjIAfHuNXKCYKLfLWtMI"",""'LC-2 BOM'!C2:AF900""),Y$1,FALSE)"),"#N/A")</f>
        <v>#N/A</v>
      </c>
      <c r="AA451" t="str">
        <f ca="1">IFERROR(__xludf.DUMMYFUNCTION("VLOOKUP($D124,IMPORTRANGE(""1zGeY54V42y3h6ga3LEauokEcjIAfHuNXKCYKLfLWtMI"",""'LC-2 BOM'!C2:AF900""),Y$1,FALSE)"),"#N/A")</f>
        <v>#N/A</v>
      </c>
      <c r="AB451" t="str">
        <f ca="1">IFERROR(__xludf.DUMMYFUNCTION("VLOOKUP($D124,IMPORTRANGE(""1F5N2lheBqU_ssv2fEg7XSiyl0_Jtf24RQubw3IWp7fc"",""'LC-2 BOM'!C2:AF1000""),AB$1,FALSE)"),"#N/A")</f>
        <v>#N/A</v>
      </c>
      <c r="AC451" t="str">
        <f ca="1">IFERROR(__xludf.DUMMYFUNCTION("VLOOKUP($D124,IMPORTRANGE(""1F5N2lheBqU_ssv2fEg7XSiyl0_Jtf24RQubw3IWp7fc"",""'LC-2 BOM'!C2:AF1000""),AB$1,FALSE)"),"#N/A")</f>
        <v>#N/A</v>
      </c>
      <c r="AD451" t="str">
        <f ca="1">IFERROR(__xludf.DUMMYFUNCTION("VLOOKUP($D124,IMPORTRANGE(""1F5N2lheBqU_ssv2fEg7XSiyl0_Jtf24RQubw3IWp7fc"",""'LC-2 BOM'!C2:AF1000""),AB$1,FALSE)"),"#N/A")</f>
        <v>#N/A</v>
      </c>
      <c r="AE451" t="str">
        <f ca="1">IFERROR(__xludf.DUMMYFUNCTION("VLOOKUP($D124,IMPORTRANGE(""1F5N2lheBqU_ssv2fEg7XSiyl0_Jtf24RQubw3IWp7fc"",""'LC-2 BOM'!C2:AF1000""),AB$1,FALSE)"),"#N/A")</f>
        <v>#N/A</v>
      </c>
      <c r="AF451" t="str">
        <f ca="1">IFERROR(__xludf.DUMMYFUNCTION("VLOOKUP($D124,IMPORTRANGE(""1F5N2lheBqU_ssv2fEg7XSiyl0_Jtf24RQubw3IWp7fc"",""'LC-2 BOM'!C2:AF1000""),AB$1,FALSE)"),"#N/A")</f>
        <v>#N/A</v>
      </c>
      <c r="AG451" t="str">
        <f ca="1">IFERROR(__xludf.DUMMYFUNCTION("VLOOKUP($D124,IMPORTRANGE(""1F5N2lheBqU_ssv2fEg7XSiyl0_Jtf24RQubw3IWp7fc"",""'LC-2 BOM'!C2:AF1000""),AB$1,FALSE)"),"#N/A")</f>
        <v>#N/A</v>
      </c>
      <c r="AH451" t="str">
        <f ca="1">IFERROR(__xludf.DUMMYFUNCTION("VLOOKUP($D124,IMPORTRANGE(""1F5N2lheBqU_ssv2fEg7XSiyl0_Jtf24RQubw3IWp7fc"",""'LC-2 BOM'!C2:AF1000""),AB$1,FALSE)"),"#N/A")</f>
        <v>#N/A</v>
      </c>
      <c r="AI451" t="str">
        <f ca="1">IFERROR(__xludf.DUMMYFUNCTION("VLOOKUP($D124,IMPORTRANGE(""1F5N2lheBqU_ssv2fEg7XSiyl0_Jtf24RQubw3IWp7fc"",""'LC-2 BOM'!C2:AF1000""),AB$1,FALSE)"),"#N/A")</f>
        <v>#N/A</v>
      </c>
      <c r="AJ451" t="str">
        <f ca="1">IFERROR(__xludf.DUMMYFUNCTION("VLOOKUP($D124,IMPORTRANGE(""1F5N2lheBqU_ssv2fEg7XSiyl0_Jtf24RQubw3IWp7fc"",""'LC-2 BOM'!C2:AF1000""),AB$1,FALSE)"),"#N/A")</f>
        <v>#N/A</v>
      </c>
      <c r="AK451" t="str">
        <f ca="1">IFERROR(__xludf.DUMMYFUNCTION("VLOOKUP($D124,IMPORTRANGE(""1F5N2lheBqU_ssv2fEg7XSiyl0_Jtf24RQubw3IWp7fc"",""'LC-2 BOM'!C2:AF1000""),AB$1,FALSE)"),"#N/A")</f>
        <v>#N/A</v>
      </c>
      <c r="AL451" t="str">
        <f ca="1">IFERROR(__xludf.DUMMYFUNCTION("VLOOKUP($D124,IMPORTRANGE(""1F5N2lheBqU_ssv2fEg7XSiyl0_Jtf24RQubw3IWp7fc"",""'LC-2 BOM'!C2:AF1000""),AB$1,FALSE)"),"#N/A")</f>
        <v>#N/A</v>
      </c>
      <c r="AM451" t="str">
        <f ca="1">IFERROR(__xludf.DUMMYFUNCTION("VLOOKUP($D124,IMPORTRANGE(""1F5N2lheBqU_ssv2fEg7XSiyl0_Jtf24RQubw3IWp7fc"",""'LC-2 BOM'!C2:AF1000""),AB$1,FALSE)"),"#N/A")</f>
        <v>#N/A</v>
      </c>
      <c r="AN451" t="str">
        <f ca="1">IFERROR(__xludf.DUMMYFUNCTION("VLOOKUP($D124,IMPORTRANGE(""1F5N2lheBqU_ssv2fEg7XSiyl0_Jtf24RQubw3IWp7fc"",""'LC-2 BOM'!C2:AF1000""),AB$1,FALSE)"),"#N/A")</f>
        <v>#N/A</v>
      </c>
      <c r="AO451" t="str">
        <f ca="1">IFERROR(__xludf.DUMMYFUNCTION("VLOOKUP($D124,IMPORTRANGE(""1F5N2lheBqU_ssv2fEg7XSiyl0_Jtf24RQubw3IWp7fc"",""'LC-2 BOM'!C2:AF1000""),AB$1,FALSE)"),"#N/A")</f>
        <v>#N/A</v>
      </c>
      <c r="AP451" t="str">
        <f ca="1">IFERROR(__xludf.DUMMYFUNCTION("VLOOKUP($D124,IMPORTRANGE(""1F5N2lheBqU_ssv2fEg7XSiyl0_Jtf24RQubw3IWp7fc"",""'LC-2 BOM'!C2:AF1000""),AB$1,FALSE)"),"#N/A")</f>
        <v>#N/A</v>
      </c>
      <c r="AQ451" t="str">
        <f ca="1">IFERROR(__xludf.DUMMYFUNCTION("VLOOKUP($D124,IMPORTRANGE(""1F5N2lheBqU_ssv2fEg7XSiyl0_Jtf24RQubw3IWp7fc"",""'LC-2 BOM'!C2:AF1000""),AB$1,FALSE)"),"#N/A")</f>
        <v>#N/A</v>
      </c>
      <c r="AR451" t="str">
        <f ca="1">IFERROR(__xludf.DUMMYFUNCTION("VLOOKUP($D124,IMPORTRANGE(""1F5N2lheBqU_ssv2fEg7XSiyl0_Jtf24RQubw3IWp7fc"",""'LC-2 BOM'!C2:AF1000""),AB$1,FALSE)"),"#N/A")</f>
        <v>#N/A</v>
      </c>
      <c r="AS451" t="str">
        <f ca="1">IFERROR(__xludf.DUMMYFUNCTION("VLOOKUP($D124,IMPORTRANGE(""1F5N2lheBqU_ssv2fEg7XSiyl0_Jtf24RQubw3IWp7fc"",""'LC-2 BOM'!C2:AF1000""),AB$1,FALSE)"),"#N/A")</f>
        <v>#N/A</v>
      </c>
      <c r="AT451" t="str">
        <f ca="1">IFERROR(__xludf.DUMMYFUNCTION("VLOOKUP($D124,IMPORTRANGE(""1F5N2lheBqU_ssv2fEg7XSiyl0_Jtf24RQubw3IWp7fc"",""'LC-2 BOM'!C2:AF1000""),AB$1,FALSE)"),"#N/A")</f>
        <v>#N/A</v>
      </c>
      <c r="AU451" t="str">
        <f ca="1">IFERROR(__xludf.DUMMYFUNCTION("VLOOKUP($D124,IMPORTRANGE(""1F5N2lheBqU_ssv2fEg7XSiyl0_Jtf24RQubw3IWp7fc"",""'LC-2 BOM'!C2:AF1000""),AB$1,FALSE)"),"#N/A")</f>
        <v>#N/A</v>
      </c>
      <c r="AV451" t="str">
        <f ca="1">IFERROR(__xludf.DUMMYFUNCTION("VLOOKUP($D124,IMPORTRANGE(""1F5N2lheBqU_ssv2fEg7XSiyl0_Jtf24RQubw3IWp7fc"",""'LC-2 BOM'!C2:AF1000""),AB$1,FALSE)"),"#N/A")</f>
        <v>#N/A</v>
      </c>
      <c r="AW451" t="str">
        <f ca="1">IFERROR(__xludf.DUMMYFUNCTION("VLOOKUP($D124,IMPORTRANGE(""1F5N2lheBqU_ssv2fEg7XSiyl0_Jtf24RQubw3IWp7fc"",""'LC-2 BOM'!C2:AF1000""),AB$1,FALSE)"),"#N/A")</f>
        <v>#N/A</v>
      </c>
      <c r="AX451" t="str">
        <f ca="1">IFERROR(__xludf.DUMMYFUNCTION("VLOOKUP($D124,IMPORTRANGE(""1F5N2lheBqU_ssv2fEg7XSiyl0_Jtf24RQubw3IWp7fc"",""'LC-2 BOM'!C2:AF1000""),AB$1,FALSE)"),"#N/A")</f>
        <v>#N/A</v>
      </c>
      <c r="AY451" t="str">
        <f ca="1">IFERROR(__xludf.DUMMYFUNCTION("VLOOKUP($D124,IMPORTRANGE(""1F5N2lheBqU_ssv2fEg7XSiyl0_Jtf24RQubw3IWp7fc"",""'LC-2 BOM'!C2:AF1000""),AB$1,FALSE)"),"#N/A")</f>
        <v>#N/A</v>
      </c>
      <c r="AZ451" t="str">
        <f ca="1">IFERROR(__xludf.DUMMYFUNCTION("VLOOKUP($D124,IMPORTRANGE(""1F5N2lheBqU_ssv2fEg7XSiyl0_Jtf24RQubw3IWp7fc"",""'LC-2 BOM'!C2:AF1000""),AB$1,FALSE)"),"#N/A")</f>
        <v>#N/A</v>
      </c>
      <c r="BA451" t="str">
        <f ca="1">IFERROR(__xludf.DUMMYFUNCTION("VLOOKUP($D124,IMPORTRANGE(""1F5N2lheBqU_ssv2fEg7XSiyl0_Jtf24RQubw3IWp7fc"",""'LC-2 BOM'!C2:AF1000""),AB$1,FALSE)"),"#N/A")</f>
        <v>#N/A</v>
      </c>
    </row>
    <row r="452" spans="1:53" ht="13" x14ac:dyDescent="0.15">
      <c r="A452" t="str">
        <f t="shared" si="36"/>
        <v>HYD-CL-PXS-PxO-242</v>
      </c>
      <c r="B452">
        <v>242</v>
      </c>
      <c r="C452" t="s">
        <v>1028</v>
      </c>
      <c r="D452" t="s">
        <v>1027</v>
      </c>
      <c r="E452" t="s">
        <v>679</v>
      </c>
      <c r="F452" t="s">
        <v>1014</v>
      </c>
      <c r="G452" t="s">
        <v>416</v>
      </c>
      <c r="H452" t="s">
        <v>53</v>
      </c>
      <c r="I452" t="str">
        <f t="shared" si="37"/>
        <v>N4</v>
      </c>
      <c r="J452" t="str">
        <f>VLOOKUP(I452,'[1]REF - Interface Cards'!$F$2:$G$11,2,FALSE)</f>
        <v>CB5</v>
      </c>
      <c r="K452">
        <f t="shared" si="38"/>
        <v>1</v>
      </c>
      <c r="L452" t="s">
        <v>220</v>
      </c>
      <c r="M452">
        <v>2</v>
      </c>
      <c r="N452" t="s">
        <v>68</v>
      </c>
      <c r="O452" t="s">
        <v>212</v>
      </c>
      <c r="Q452" t="s">
        <v>213</v>
      </c>
      <c r="R452" t="s">
        <v>59</v>
      </c>
      <c r="S452" t="s">
        <v>60</v>
      </c>
      <c r="V452" t="b">
        <v>0</v>
      </c>
      <c r="W452" t="str">
        <f t="shared" si="39"/>
        <v>DI4:01</v>
      </c>
      <c r="X452" t="str">
        <f ca="1">IFERROR(__xludf.DUMMYFUNCTION("VLOOKUP($D475,IMPORTRANGE(""1F5N2lheBqU_ssv2fEg7XSiyl0_Jtf24RQubw3IWp7fc"",""'LC-2 BOM'!C2:AF1000""),X$1,FALSE)"),"04C706")</f>
        <v>04C706</v>
      </c>
      <c r="Y452" t="str">
        <f ca="1">IFERROR(__xludf.DUMMYFUNCTION("VLOOKUP($D553,IMPORTRANGE(""1F5N2lheBqU_ssv2fEg7XSiyl0_Jtf24RQubw3IWp7fc"",""'LC-2 BOM'!C2:AF900""),Y$1,FALSE)"),"#N/A")</f>
        <v>#N/A</v>
      </c>
      <c r="Z452" t="str">
        <f ca="1">IFERROR(__xludf.DUMMYFUNCTION("VLOOKUP($D553,IMPORTRANGE(""1F5N2lheBqU_ssv2fEg7XSiyl0_Jtf24RQubw3IWp7fc"",""'LC-2 BOM'!C2:AF900""),Y$1,FALSE)"),"#N/A")</f>
        <v>#N/A</v>
      </c>
      <c r="AA452" t="str">
        <f ca="1">IFERROR(__xludf.DUMMYFUNCTION("VLOOKUP($D553,IMPORTRANGE(""1F5N2lheBqU_ssv2fEg7XSiyl0_Jtf24RQubw3IWp7fc"",""'LC-2 BOM'!C2:AF900""),Y$1,FALSE)"),"#N/A")</f>
        <v>#N/A</v>
      </c>
      <c r="AB452" t="str">
        <f ca="1">IFERROR(__xludf.DUMMYFUNCTION("VLOOKUP($D553,IMPORTRANGE(""1F5N2lheBqU_ssv2fEg7XSiyl0_Jtf24RQubw3IWp7fc"",""'LC-2 BOM'!C2:AF1000""),AB$1,FALSE)"),"#N/A")</f>
        <v>#N/A</v>
      </c>
      <c r="AC452" t="str">
        <f ca="1">IFERROR(__xludf.DUMMYFUNCTION("VLOOKUP($D553,IMPORTRANGE(""1F5N2lheBqU_ssv2fEg7XSiyl0_Jtf24RQubw3IWp7fc"",""'LC-2 BOM'!C2:AF1000""),AB$1,FALSE)"),"#N/A")</f>
        <v>#N/A</v>
      </c>
      <c r="AD452" t="str">
        <f ca="1">IFERROR(__xludf.DUMMYFUNCTION("VLOOKUP($D553,IMPORTRANGE(""1F5N2lheBqU_ssv2fEg7XSiyl0_Jtf24RQubw3IWp7fc"",""'LC-2 BOM'!C2:AF1000""),AB$1,FALSE)"),"#N/A")</f>
        <v>#N/A</v>
      </c>
      <c r="AE452" t="str">
        <f ca="1">IFERROR(__xludf.DUMMYFUNCTION("VLOOKUP($D553,IMPORTRANGE(""1F5N2lheBqU_ssv2fEg7XSiyl0_Jtf24RQubw3IWp7fc"",""'LC-2 BOM'!C2:AF1000""),AB$1,FALSE)"),"#N/A")</f>
        <v>#N/A</v>
      </c>
      <c r="AF452" t="str">
        <f ca="1">IFERROR(__xludf.DUMMYFUNCTION("VLOOKUP($D553,IMPORTRANGE(""1F5N2lheBqU_ssv2fEg7XSiyl0_Jtf24RQubw3IWp7fc"",""'LC-2 BOM'!C2:AF1000""),AB$1,FALSE)"),"#N/A")</f>
        <v>#N/A</v>
      </c>
      <c r="AG452" t="str">
        <f ca="1">IFERROR(__xludf.DUMMYFUNCTION("VLOOKUP($D553,IMPORTRANGE(""1F5N2lheBqU_ssv2fEg7XSiyl0_Jtf24RQubw3IWp7fc"",""'LC-2 BOM'!C2:AF1000""),AB$1,FALSE)"),"#N/A")</f>
        <v>#N/A</v>
      </c>
      <c r="AH452" t="str">
        <f ca="1">IFERROR(__xludf.DUMMYFUNCTION("VLOOKUP($D553,IMPORTRANGE(""1F5N2lheBqU_ssv2fEg7XSiyl0_Jtf24RQubw3IWp7fc"",""'LC-2 BOM'!C2:AF1000""),AB$1,FALSE)"),"#N/A")</f>
        <v>#N/A</v>
      </c>
      <c r="AI452" t="str">
        <f ca="1">IFERROR(__xludf.DUMMYFUNCTION("VLOOKUP($D553,IMPORTRANGE(""1F5N2lheBqU_ssv2fEg7XSiyl0_Jtf24RQubw3IWp7fc"",""'LC-2 BOM'!C2:AF1000""),AB$1,FALSE)"),"#N/A")</f>
        <v>#N/A</v>
      </c>
      <c r="AJ452" t="str">
        <f ca="1">IFERROR(__xludf.DUMMYFUNCTION("VLOOKUP($D553,IMPORTRANGE(""1F5N2lheBqU_ssv2fEg7XSiyl0_Jtf24RQubw3IWp7fc"",""'LC-2 BOM'!C2:AF1000""),AB$1,FALSE)"),"#N/A")</f>
        <v>#N/A</v>
      </c>
      <c r="AK452" t="str">
        <f ca="1">IFERROR(__xludf.DUMMYFUNCTION("VLOOKUP($D553,IMPORTRANGE(""1F5N2lheBqU_ssv2fEg7XSiyl0_Jtf24RQubw3IWp7fc"",""'LC-2 BOM'!C2:AF1000""),AB$1,FALSE)"),"#N/A")</f>
        <v>#N/A</v>
      </c>
      <c r="AL452" t="str">
        <f ca="1">IFERROR(__xludf.DUMMYFUNCTION("VLOOKUP($D553,IMPORTRANGE(""1F5N2lheBqU_ssv2fEg7XSiyl0_Jtf24RQubw3IWp7fc"",""'LC-2 BOM'!C2:AF1000""),AB$1,FALSE)"),"#N/A")</f>
        <v>#N/A</v>
      </c>
      <c r="AM452" t="str">
        <f ca="1">IFERROR(__xludf.DUMMYFUNCTION("VLOOKUP($D553,IMPORTRANGE(""1F5N2lheBqU_ssv2fEg7XSiyl0_Jtf24RQubw3IWp7fc"",""'LC-2 BOM'!C2:AF1000""),AB$1,FALSE)"),"#N/A")</f>
        <v>#N/A</v>
      </c>
      <c r="AN452" t="str">
        <f ca="1">IFERROR(__xludf.DUMMYFUNCTION("VLOOKUP($D553,IMPORTRANGE(""1F5N2lheBqU_ssv2fEg7XSiyl0_Jtf24RQubw3IWp7fc"",""'LC-2 BOM'!C2:AF1000""),AB$1,FALSE)"),"#N/A")</f>
        <v>#N/A</v>
      </c>
      <c r="AO452" t="str">
        <f ca="1">IFERROR(__xludf.DUMMYFUNCTION("VLOOKUP($D553,IMPORTRANGE(""1F5N2lheBqU_ssv2fEg7XSiyl0_Jtf24RQubw3IWp7fc"",""'LC-2 BOM'!C2:AF1000""),AB$1,FALSE)"),"#N/A")</f>
        <v>#N/A</v>
      </c>
      <c r="AP452" t="str">
        <f ca="1">IFERROR(__xludf.DUMMYFUNCTION("VLOOKUP($D553,IMPORTRANGE(""1F5N2lheBqU_ssv2fEg7XSiyl0_Jtf24RQubw3IWp7fc"",""'LC-2 BOM'!C2:AF1000""),AB$1,FALSE)"),"#N/A")</f>
        <v>#N/A</v>
      </c>
      <c r="AQ452" t="str">
        <f ca="1">IFERROR(__xludf.DUMMYFUNCTION("VLOOKUP($D553,IMPORTRANGE(""1F5N2lheBqU_ssv2fEg7XSiyl0_Jtf24RQubw3IWp7fc"",""'LC-2 BOM'!C2:AF1000""),AB$1,FALSE)"),"#N/A")</f>
        <v>#N/A</v>
      </c>
      <c r="AR452" t="str">
        <f ca="1">IFERROR(__xludf.DUMMYFUNCTION("VLOOKUP($D553,IMPORTRANGE(""1F5N2lheBqU_ssv2fEg7XSiyl0_Jtf24RQubw3IWp7fc"",""'LC-2 BOM'!C2:AF1000""),AB$1,FALSE)"),"#N/A")</f>
        <v>#N/A</v>
      </c>
      <c r="AS452" t="str">
        <f ca="1">IFERROR(__xludf.DUMMYFUNCTION("VLOOKUP($D553,IMPORTRANGE(""1F5N2lheBqU_ssv2fEg7XSiyl0_Jtf24RQubw3IWp7fc"",""'LC-2 BOM'!C2:AF1000""),AB$1,FALSE)"),"#N/A")</f>
        <v>#N/A</v>
      </c>
      <c r="AT452" t="str">
        <f ca="1">IFERROR(__xludf.DUMMYFUNCTION("VLOOKUP($D553,IMPORTRANGE(""1F5N2lheBqU_ssv2fEg7XSiyl0_Jtf24RQubw3IWp7fc"",""'LC-2 BOM'!C2:AF1000""),AB$1,FALSE)"),"#N/A")</f>
        <v>#N/A</v>
      </c>
      <c r="AU452" t="str">
        <f ca="1">IFERROR(__xludf.DUMMYFUNCTION("VLOOKUP($D553,IMPORTRANGE(""1F5N2lheBqU_ssv2fEg7XSiyl0_Jtf24RQubw3IWp7fc"",""'LC-2 BOM'!C2:AF1000""),AB$1,FALSE)"),"#N/A")</f>
        <v>#N/A</v>
      </c>
      <c r="AV452" t="str">
        <f ca="1">IFERROR(__xludf.DUMMYFUNCTION("VLOOKUP($D553,IMPORTRANGE(""1F5N2lheBqU_ssv2fEg7XSiyl0_Jtf24RQubw3IWp7fc"",""'LC-2 BOM'!C2:AF1000""),AB$1,FALSE)"),"#N/A")</f>
        <v>#N/A</v>
      </c>
      <c r="AW452" t="str">
        <f ca="1">IFERROR(__xludf.DUMMYFUNCTION("VLOOKUP($D553,IMPORTRANGE(""1F5N2lheBqU_ssv2fEg7XSiyl0_Jtf24RQubw3IWp7fc"",""'LC-2 BOM'!C2:AF1000""),AB$1,FALSE)"),"#N/A")</f>
        <v>#N/A</v>
      </c>
      <c r="AX452" t="str">
        <f ca="1">IFERROR(__xludf.DUMMYFUNCTION("VLOOKUP($D553,IMPORTRANGE(""1F5N2lheBqU_ssv2fEg7XSiyl0_Jtf24RQubw3IWp7fc"",""'LC-2 BOM'!C2:AF1000""),AB$1,FALSE)"),"#N/A")</f>
        <v>#N/A</v>
      </c>
      <c r="AY452" t="str">
        <f ca="1">IFERROR(__xludf.DUMMYFUNCTION("VLOOKUP($D553,IMPORTRANGE(""1F5N2lheBqU_ssv2fEg7XSiyl0_Jtf24RQubw3IWp7fc"",""'LC-2 BOM'!C2:AF1000""),AB$1,FALSE)"),"#N/A")</f>
        <v>#N/A</v>
      </c>
      <c r="AZ452" t="str">
        <f ca="1">IFERROR(__xludf.DUMMYFUNCTION("VLOOKUP($D553,IMPORTRANGE(""1F5N2lheBqU_ssv2fEg7XSiyl0_Jtf24RQubw3IWp7fc"",""'LC-2 BOM'!C2:AF1000""),AB$1,FALSE)"),"#N/A")</f>
        <v>#N/A</v>
      </c>
      <c r="BA452" t="str">
        <f ca="1">IFERROR(__xludf.DUMMYFUNCTION("VLOOKUP($D553,IMPORTRANGE(""1F5N2lheBqU_ssv2fEg7XSiyl0_Jtf24RQubw3IWp7fc"",""'LC-2 BOM'!C2:AF1000""),AB$1,FALSE)"),"#N/A")</f>
        <v>#N/A</v>
      </c>
    </row>
    <row r="453" spans="1:53" ht="13" x14ac:dyDescent="0.15">
      <c r="A453" t="str">
        <f t="shared" ref="A453:A516" si="41">CONCATENATE(VLOOKUP(E453,Systems,2,FALSE),"-",VLOOKUP(F453,Subsystems,2,FALSE),"-",VLOOKUP(G453,Components,2,FALSE),"-",VLOOKUP(R453,Metrics,2,FALSE),"-",B453)</f>
        <v>HYD-HD-DVL-B-170</v>
      </c>
      <c r="B453">
        <v>170</v>
      </c>
      <c r="C453" t="s">
        <v>1029</v>
      </c>
      <c r="D453" t="s">
        <v>1030</v>
      </c>
      <c r="E453" t="s">
        <v>679</v>
      </c>
      <c r="F453" t="s">
        <v>864</v>
      </c>
      <c r="G453" t="s">
        <v>65</v>
      </c>
      <c r="H453" t="s">
        <v>66</v>
      </c>
      <c r="I453" t="str">
        <f t="shared" si="37"/>
        <v>C1</v>
      </c>
      <c r="J453" t="str">
        <f>VLOOKUP(I453,'[1]REF - Interface Cards'!$F$2:$G$11,2,FALSE)</f>
        <v>CB1</v>
      </c>
      <c r="K453">
        <f t="shared" si="38"/>
        <v>2</v>
      </c>
      <c r="L453" t="s">
        <v>517</v>
      </c>
      <c r="M453">
        <v>2</v>
      </c>
      <c r="N453" t="s">
        <v>68</v>
      </c>
      <c r="O453" t="s">
        <v>211</v>
      </c>
      <c r="R453" t="s">
        <v>69</v>
      </c>
      <c r="S453" t="s">
        <v>60</v>
      </c>
      <c r="V453" t="b">
        <v>0</v>
      </c>
      <c r="W453" t="str">
        <f t="shared" si="39"/>
        <v>DO2:01</v>
      </c>
      <c r="X453" t="str">
        <f ca="1">IFERROR(__xludf.DUMMYFUNCTION("VLOOKUP($D4,IMPORTRANGE(""1F5N2lheBqU_ssv2fEg7XSiyl0_Jtf24RQubw3IWp7fc"",""'LC-2 BOM'!C2:AF1000""),X$1,FALSE)"),"S13.2")</f>
        <v>S13.2</v>
      </c>
      <c r="Y453" t="str">
        <f ca="1">IFERROR(__xludf.DUMMYFUNCTION("VLOOKUP($D54,IMPORTRANGE(""1zGeY54V42y3h6ga3LEauokEcjIAfHuNXKCYKLfLWtMI"",""'LC-2 BOM'!C2:AF900""),Y$1,FALSE)"),"#N/A")</f>
        <v>#N/A</v>
      </c>
      <c r="Z453" t="str">
        <f ca="1">IFERROR(__xludf.DUMMYFUNCTION("VLOOKUP($D54,IMPORTRANGE(""1zGeY54V42y3h6ga3LEauokEcjIAfHuNXKCYKLfLWtMI"",""'LC-2 BOM'!C2:AF900""),Y$1,FALSE)"),"#N/A")</f>
        <v>#N/A</v>
      </c>
      <c r="AA453" t="str">
        <f ca="1">IFERROR(__xludf.DUMMYFUNCTION("VLOOKUP($D54,IMPORTRANGE(""1zGeY54V42y3h6ga3LEauokEcjIAfHuNXKCYKLfLWtMI"",""'LC-2 BOM'!C2:AF900""),Y$1,FALSE)"),"#N/A")</f>
        <v>#N/A</v>
      </c>
      <c r="AB453" t="str">
        <f ca="1">IFERROR(__xludf.DUMMYFUNCTION("VLOOKUP($D54,IMPORTRANGE(""1F5N2lheBqU_ssv2fEg7XSiyl0_Jtf24RQubw3IWp7fc"",""'LC-2 BOM'!C2:AF1000""),AB$1,FALSE)"),"#N/A")</f>
        <v>#N/A</v>
      </c>
      <c r="AC453" t="str">
        <f ca="1">IFERROR(__xludf.DUMMYFUNCTION("VLOOKUP($D54,IMPORTRANGE(""1F5N2lheBqU_ssv2fEg7XSiyl0_Jtf24RQubw3IWp7fc"",""'LC-2 BOM'!C2:AF1000""),AB$1,FALSE)"),"#N/A")</f>
        <v>#N/A</v>
      </c>
      <c r="AD453" t="str">
        <f ca="1">IFERROR(__xludf.DUMMYFUNCTION("VLOOKUP($D54,IMPORTRANGE(""1F5N2lheBqU_ssv2fEg7XSiyl0_Jtf24RQubw3IWp7fc"",""'LC-2 BOM'!C2:AF1000""),AB$1,FALSE)"),"#N/A")</f>
        <v>#N/A</v>
      </c>
      <c r="AE453" t="str">
        <f ca="1">IFERROR(__xludf.DUMMYFUNCTION("VLOOKUP($D54,IMPORTRANGE(""1F5N2lheBqU_ssv2fEg7XSiyl0_Jtf24RQubw3IWp7fc"",""'LC-2 BOM'!C2:AF1000""),AB$1,FALSE)"),"#N/A")</f>
        <v>#N/A</v>
      </c>
      <c r="AF453" t="str">
        <f ca="1">IFERROR(__xludf.DUMMYFUNCTION("VLOOKUP($D54,IMPORTRANGE(""1F5N2lheBqU_ssv2fEg7XSiyl0_Jtf24RQubw3IWp7fc"",""'LC-2 BOM'!C2:AF1000""),AB$1,FALSE)"),"#N/A")</f>
        <v>#N/A</v>
      </c>
      <c r="AG453" t="str">
        <f ca="1">IFERROR(__xludf.DUMMYFUNCTION("VLOOKUP($D54,IMPORTRANGE(""1F5N2lheBqU_ssv2fEg7XSiyl0_Jtf24RQubw3IWp7fc"",""'LC-2 BOM'!C2:AF1000""),AB$1,FALSE)"),"#N/A")</f>
        <v>#N/A</v>
      </c>
      <c r="AH453" t="str">
        <f ca="1">IFERROR(__xludf.DUMMYFUNCTION("VLOOKUP($D54,IMPORTRANGE(""1F5N2lheBqU_ssv2fEg7XSiyl0_Jtf24RQubw3IWp7fc"",""'LC-2 BOM'!C2:AF1000""),AB$1,FALSE)"),"#N/A")</f>
        <v>#N/A</v>
      </c>
      <c r="AI453" t="str">
        <f ca="1">IFERROR(__xludf.DUMMYFUNCTION("VLOOKUP($D54,IMPORTRANGE(""1F5N2lheBqU_ssv2fEg7XSiyl0_Jtf24RQubw3IWp7fc"",""'LC-2 BOM'!C2:AF1000""),AB$1,FALSE)"),"#N/A")</f>
        <v>#N/A</v>
      </c>
      <c r="AJ453" t="str">
        <f ca="1">IFERROR(__xludf.DUMMYFUNCTION("VLOOKUP($D54,IMPORTRANGE(""1F5N2lheBqU_ssv2fEg7XSiyl0_Jtf24RQubw3IWp7fc"",""'LC-2 BOM'!C2:AF1000""),AB$1,FALSE)"),"#N/A")</f>
        <v>#N/A</v>
      </c>
      <c r="AK453" t="str">
        <f ca="1">IFERROR(__xludf.DUMMYFUNCTION("VLOOKUP($D54,IMPORTRANGE(""1F5N2lheBqU_ssv2fEg7XSiyl0_Jtf24RQubw3IWp7fc"",""'LC-2 BOM'!C2:AF1000""),AB$1,FALSE)"),"#N/A")</f>
        <v>#N/A</v>
      </c>
      <c r="AL453" t="str">
        <f ca="1">IFERROR(__xludf.DUMMYFUNCTION("VLOOKUP($D54,IMPORTRANGE(""1F5N2lheBqU_ssv2fEg7XSiyl0_Jtf24RQubw3IWp7fc"",""'LC-2 BOM'!C2:AF1000""),AB$1,FALSE)"),"#N/A")</f>
        <v>#N/A</v>
      </c>
      <c r="AM453" t="str">
        <f ca="1">IFERROR(__xludf.DUMMYFUNCTION("VLOOKUP($D54,IMPORTRANGE(""1F5N2lheBqU_ssv2fEg7XSiyl0_Jtf24RQubw3IWp7fc"",""'LC-2 BOM'!C2:AF1000""),AB$1,FALSE)"),"#N/A")</f>
        <v>#N/A</v>
      </c>
      <c r="AN453" t="str">
        <f ca="1">IFERROR(__xludf.DUMMYFUNCTION("VLOOKUP($D54,IMPORTRANGE(""1F5N2lheBqU_ssv2fEg7XSiyl0_Jtf24RQubw3IWp7fc"",""'LC-2 BOM'!C2:AF1000""),AB$1,FALSE)"),"#N/A")</f>
        <v>#N/A</v>
      </c>
      <c r="AO453" t="str">
        <f ca="1">IFERROR(__xludf.DUMMYFUNCTION("VLOOKUP($D54,IMPORTRANGE(""1F5N2lheBqU_ssv2fEg7XSiyl0_Jtf24RQubw3IWp7fc"",""'LC-2 BOM'!C2:AF1000""),AB$1,FALSE)"),"#N/A")</f>
        <v>#N/A</v>
      </c>
      <c r="AP453" t="str">
        <f ca="1">IFERROR(__xludf.DUMMYFUNCTION("VLOOKUP($D54,IMPORTRANGE(""1F5N2lheBqU_ssv2fEg7XSiyl0_Jtf24RQubw3IWp7fc"",""'LC-2 BOM'!C2:AF1000""),AB$1,FALSE)"),"#N/A")</f>
        <v>#N/A</v>
      </c>
      <c r="AQ453" t="str">
        <f ca="1">IFERROR(__xludf.DUMMYFUNCTION("VLOOKUP($D54,IMPORTRANGE(""1F5N2lheBqU_ssv2fEg7XSiyl0_Jtf24RQubw3IWp7fc"",""'LC-2 BOM'!C2:AF1000""),AB$1,FALSE)"),"#N/A")</f>
        <v>#N/A</v>
      </c>
      <c r="AR453" t="str">
        <f ca="1">IFERROR(__xludf.DUMMYFUNCTION("VLOOKUP($D54,IMPORTRANGE(""1F5N2lheBqU_ssv2fEg7XSiyl0_Jtf24RQubw3IWp7fc"",""'LC-2 BOM'!C2:AF1000""),AB$1,FALSE)"),"#N/A")</f>
        <v>#N/A</v>
      </c>
      <c r="AS453" t="str">
        <f ca="1">IFERROR(__xludf.DUMMYFUNCTION("VLOOKUP($D54,IMPORTRANGE(""1F5N2lheBqU_ssv2fEg7XSiyl0_Jtf24RQubw3IWp7fc"",""'LC-2 BOM'!C2:AF1000""),AB$1,FALSE)"),"#N/A")</f>
        <v>#N/A</v>
      </c>
      <c r="AT453" t="str">
        <f ca="1">IFERROR(__xludf.DUMMYFUNCTION("VLOOKUP($D54,IMPORTRANGE(""1F5N2lheBqU_ssv2fEg7XSiyl0_Jtf24RQubw3IWp7fc"",""'LC-2 BOM'!C2:AF1000""),AB$1,FALSE)"),"#N/A")</f>
        <v>#N/A</v>
      </c>
      <c r="AU453" t="str">
        <f ca="1">IFERROR(__xludf.DUMMYFUNCTION("VLOOKUP($D54,IMPORTRANGE(""1F5N2lheBqU_ssv2fEg7XSiyl0_Jtf24RQubw3IWp7fc"",""'LC-2 BOM'!C2:AF1000""),AB$1,FALSE)"),"#N/A")</f>
        <v>#N/A</v>
      </c>
      <c r="AV453" t="str">
        <f ca="1">IFERROR(__xludf.DUMMYFUNCTION("VLOOKUP($D54,IMPORTRANGE(""1F5N2lheBqU_ssv2fEg7XSiyl0_Jtf24RQubw3IWp7fc"",""'LC-2 BOM'!C2:AF1000""),AB$1,FALSE)"),"#N/A")</f>
        <v>#N/A</v>
      </c>
      <c r="AW453" t="str">
        <f ca="1">IFERROR(__xludf.DUMMYFUNCTION("VLOOKUP($D54,IMPORTRANGE(""1F5N2lheBqU_ssv2fEg7XSiyl0_Jtf24RQubw3IWp7fc"",""'LC-2 BOM'!C2:AF1000""),AB$1,FALSE)"),"#N/A")</f>
        <v>#N/A</v>
      </c>
      <c r="AX453" t="str">
        <f ca="1">IFERROR(__xludf.DUMMYFUNCTION("VLOOKUP($D54,IMPORTRANGE(""1F5N2lheBqU_ssv2fEg7XSiyl0_Jtf24RQubw3IWp7fc"",""'LC-2 BOM'!C2:AF1000""),AB$1,FALSE)"),"#N/A")</f>
        <v>#N/A</v>
      </c>
      <c r="AY453" t="str">
        <f ca="1">IFERROR(__xludf.DUMMYFUNCTION("VLOOKUP($D54,IMPORTRANGE(""1F5N2lheBqU_ssv2fEg7XSiyl0_Jtf24RQubw3IWp7fc"",""'LC-2 BOM'!C2:AF1000""),AB$1,FALSE)"),"#N/A")</f>
        <v>#N/A</v>
      </c>
      <c r="AZ453" t="str">
        <f ca="1">IFERROR(__xludf.DUMMYFUNCTION("VLOOKUP($D54,IMPORTRANGE(""1F5N2lheBqU_ssv2fEg7XSiyl0_Jtf24RQubw3IWp7fc"",""'LC-2 BOM'!C2:AF1000""),AB$1,FALSE)"),"#N/A")</f>
        <v>#N/A</v>
      </c>
      <c r="BA453" t="str">
        <f ca="1">IFERROR(__xludf.DUMMYFUNCTION("VLOOKUP($D54,IMPORTRANGE(""1F5N2lheBqU_ssv2fEg7XSiyl0_Jtf24RQubw3IWp7fc"",""'LC-2 BOM'!C2:AF1000""),AB$1,FALSE)"),"#N/A")</f>
        <v>#N/A</v>
      </c>
    </row>
    <row r="454" spans="1:53" ht="13" x14ac:dyDescent="0.15">
      <c r="A454" t="str">
        <f t="shared" si="41"/>
        <v>HYD-S1U-SSR-B-706</v>
      </c>
      <c r="B454">
        <v>706</v>
      </c>
      <c r="C454" t="s">
        <v>1031</v>
      </c>
      <c r="D454" t="s">
        <v>1032</v>
      </c>
      <c r="E454" t="s">
        <v>679</v>
      </c>
      <c r="F454" t="s">
        <v>332</v>
      </c>
      <c r="G454" t="s">
        <v>960</v>
      </c>
      <c r="H454" t="s">
        <v>66</v>
      </c>
      <c r="I454" t="str">
        <f t="shared" si="37"/>
        <v>C1</v>
      </c>
      <c r="J454" t="str">
        <f>VLOOKUP(I454,'[1]REF - Interface Cards'!$F$2:$G$11,2,FALSE)</f>
        <v>CB1</v>
      </c>
      <c r="K454">
        <f t="shared" si="38"/>
        <v>6</v>
      </c>
      <c r="L454" t="s">
        <v>1015</v>
      </c>
      <c r="M454">
        <v>35</v>
      </c>
      <c r="N454" t="s">
        <v>584</v>
      </c>
      <c r="P454" t="s">
        <v>211</v>
      </c>
      <c r="Q454" t="s">
        <v>217</v>
      </c>
      <c r="R454" t="s">
        <v>69</v>
      </c>
      <c r="S454" t="s">
        <v>60</v>
      </c>
      <c r="V454" t="b">
        <v>0</v>
      </c>
      <c r="W454" t="str">
        <f t="shared" si="39"/>
        <v>DIO3:DO13</v>
      </c>
      <c r="X454" t="str">
        <f ca="1">IFERROR(__xludf.DUMMYFUNCTION("VLOOKUP($D119,IMPORTRANGE(""1F5N2lheBqU_ssv2fEg7XSiyl0_Jtf24RQubw3IWp7fc"",""'LC-2 BOM'!C2:AF1000""),X$1,FALSE)"),"05C360")</f>
        <v>05C360</v>
      </c>
      <c r="Y454" t="str">
        <f ca="1">IFERROR(__xludf.DUMMYFUNCTION("VLOOKUP($D148,IMPORTRANGE(""1F5N2lheBqU_ssv2fEg7XSiyl0_Jtf24RQubw3IWp7fc"",""'LC-2 BOM'!C2:AF900""),Y$1,FALSE)"),"#N/A")</f>
        <v>#N/A</v>
      </c>
      <c r="Z454" t="str">
        <f ca="1">IFERROR(__xludf.DUMMYFUNCTION("VLOOKUP($D148,IMPORTRANGE(""1zGeY54V42y3h6ga3LEauokEcjIAfHuNXKCYKLfLWtMI"",""'LC-2 BOM'!C2:AF900""),Z$1,FALSE)"),"#N/A")</f>
        <v>#N/A</v>
      </c>
      <c r="AA454" t="str">
        <f ca="1">IFERROR(__xludf.DUMMYFUNCTION("VLOOKUP($D148,IMPORTRANGE(""1zGeY54V42y3h6ga3LEauokEcjIAfHuNXKCYKLfLWtMI"",""'LC-2 BOM'!C2:AF900""),Z$1,FALSE)"),"#N/A")</f>
        <v>#N/A</v>
      </c>
      <c r="AB454" t="str">
        <f ca="1">IFERROR(__xludf.DUMMYFUNCTION("VLOOKUP($D148,IMPORTRANGE(""1F5N2lheBqU_ssv2fEg7XSiyl0_Jtf24RQubw3IWp7fc"",""'LC-2 BOM'!C2:AF1000""),AB$1,FALSE)"),"#N/A")</f>
        <v>#N/A</v>
      </c>
      <c r="AC454" t="str">
        <f ca="1">IFERROR(__xludf.DUMMYFUNCTION("VLOOKUP($D148,IMPORTRANGE(""1F5N2lheBqU_ssv2fEg7XSiyl0_Jtf24RQubw3IWp7fc"",""'LC-2 BOM'!C2:AF1000""),AB$1,FALSE)"),"#N/A")</f>
        <v>#N/A</v>
      </c>
      <c r="AD454" t="str">
        <f ca="1">IFERROR(__xludf.DUMMYFUNCTION("VLOOKUP($D148,IMPORTRANGE(""1F5N2lheBqU_ssv2fEg7XSiyl0_Jtf24RQubw3IWp7fc"",""'LC-2 BOM'!C2:AF1000""),AB$1,FALSE)"),"#N/A")</f>
        <v>#N/A</v>
      </c>
      <c r="AE454" t="str">
        <f ca="1">IFERROR(__xludf.DUMMYFUNCTION("VLOOKUP($D148,IMPORTRANGE(""1F5N2lheBqU_ssv2fEg7XSiyl0_Jtf24RQubw3IWp7fc"",""'LC-2 BOM'!C2:AF1000""),AB$1,FALSE)"),"#N/A")</f>
        <v>#N/A</v>
      </c>
      <c r="AF454" t="str">
        <f ca="1">IFERROR(__xludf.DUMMYFUNCTION("VLOOKUP($D148,IMPORTRANGE(""1F5N2lheBqU_ssv2fEg7XSiyl0_Jtf24RQubw3IWp7fc"",""'LC-2 BOM'!C2:AF1000""),AB$1,FALSE)"),"#N/A")</f>
        <v>#N/A</v>
      </c>
      <c r="AG454" t="str">
        <f ca="1">IFERROR(__xludf.DUMMYFUNCTION("VLOOKUP($D148,IMPORTRANGE(""1F5N2lheBqU_ssv2fEg7XSiyl0_Jtf24RQubw3IWp7fc"",""'LC-2 BOM'!C2:AF1000""),AB$1,FALSE)"),"#N/A")</f>
        <v>#N/A</v>
      </c>
      <c r="AH454" t="str">
        <f ca="1">IFERROR(__xludf.DUMMYFUNCTION("VLOOKUP($D148,IMPORTRANGE(""1F5N2lheBqU_ssv2fEg7XSiyl0_Jtf24RQubw3IWp7fc"",""'LC-2 BOM'!C2:AF1000""),AB$1,FALSE)"),"#N/A")</f>
        <v>#N/A</v>
      </c>
      <c r="AI454" t="str">
        <f ca="1">IFERROR(__xludf.DUMMYFUNCTION("VLOOKUP($D148,IMPORTRANGE(""1F5N2lheBqU_ssv2fEg7XSiyl0_Jtf24RQubw3IWp7fc"",""'LC-2 BOM'!C2:AF1000""),AB$1,FALSE)"),"#N/A")</f>
        <v>#N/A</v>
      </c>
      <c r="AJ454" t="str">
        <f ca="1">IFERROR(__xludf.DUMMYFUNCTION("VLOOKUP($D148,IMPORTRANGE(""1F5N2lheBqU_ssv2fEg7XSiyl0_Jtf24RQubw3IWp7fc"",""'LC-2 BOM'!C2:AF1000""),AB$1,FALSE)"),"#N/A")</f>
        <v>#N/A</v>
      </c>
      <c r="AK454" t="str">
        <f ca="1">IFERROR(__xludf.DUMMYFUNCTION("VLOOKUP($D148,IMPORTRANGE(""1F5N2lheBqU_ssv2fEg7XSiyl0_Jtf24RQubw3IWp7fc"",""'LC-2 BOM'!C2:AF1000""),AB$1,FALSE)"),"#N/A")</f>
        <v>#N/A</v>
      </c>
      <c r="AL454" t="str">
        <f ca="1">IFERROR(__xludf.DUMMYFUNCTION("VLOOKUP($D148,IMPORTRANGE(""1F5N2lheBqU_ssv2fEg7XSiyl0_Jtf24RQubw3IWp7fc"",""'LC-2 BOM'!C2:AF1000""),AB$1,FALSE)"),"#N/A")</f>
        <v>#N/A</v>
      </c>
      <c r="AM454" t="str">
        <f ca="1">IFERROR(__xludf.DUMMYFUNCTION("VLOOKUP($D148,IMPORTRANGE(""1F5N2lheBqU_ssv2fEg7XSiyl0_Jtf24RQubw3IWp7fc"",""'LC-2 BOM'!C2:AF1000""),AB$1,FALSE)"),"#N/A")</f>
        <v>#N/A</v>
      </c>
      <c r="AN454" t="str">
        <f ca="1">IFERROR(__xludf.DUMMYFUNCTION("VLOOKUP($D148,IMPORTRANGE(""1F5N2lheBqU_ssv2fEg7XSiyl0_Jtf24RQubw3IWp7fc"",""'LC-2 BOM'!C2:AF1000""),AB$1,FALSE)"),"#N/A")</f>
        <v>#N/A</v>
      </c>
      <c r="AO454" t="str">
        <f ca="1">IFERROR(__xludf.DUMMYFUNCTION("VLOOKUP($D148,IMPORTRANGE(""1F5N2lheBqU_ssv2fEg7XSiyl0_Jtf24RQubw3IWp7fc"",""'LC-2 BOM'!C2:AF1000""),AB$1,FALSE)"),"#N/A")</f>
        <v>#N/A</v>
      </c>
      <c r="AP454" t="str">
        <f ca="1">IFERROR(__xludf.DUMMYFUNCTION("VLOOKUP($D148,IMPORTRANGE(""1F5N2lheBqU_ssv2fEg7XSiyl0_Jtf24RQubw3IWp7fc"",""'LC-2 BOM'!C2:AF1000""),AB$1,FALSE)"),"#N/A")</f>
        <v>#N/A</v>
      </c>
      <c r="AQ454" t="str">
        <f ca="1">IFERROR(__xludf.DUMMYFUNCTION("VLOOKUP($D148,IMPORTRANGE(""1F5N2lheBqU_ssv2fEg7XSiyl0_Jtf24RQubw3IWp7fc"",""'LC-2 BOM'!C2:AF1000""),AB$1,FALSE)"),"#N/A")</f>
        <v>#N/A</v>
      </c>
      <c r="AR454" t="str">
        <f ca="1">IFERROR(__xludf.DUMMYFUNCTION("VLOOKUP($D148,IMPORTRANGE(""1F5N2lheBqU_ssv2fEg7XSiyl0_Jtf24RQubw3IWp7fc"",""'LC-2 BOM'!C2:AF1000""),AB$1,FALSE)"),"#N/A")</f>
        <v>#N/A</v>
      </c>
      <c r="AS454" t="str">
        <f ca="1">IFERROR(__xludf.DUMMYFUNCTION("VLOOKUP($D148,IMPORTRANGE(""1F5N2lheBqU_ssv2fEg7XSiyl0_Jtf24RQubw3IWp7fc"",""'LC-2 BOM'!C2:AF1000""),AB$1,FALSE)"),"#N/A")</f>
        <v>#N/A</v>
      </c>
      <c r="AT454" t="str">
        <f ca="1">IFERROR(__xludf.DUMMYFUNCTION("VLOOKUP($D148,IMPORTRANGE(""1F5N2lheBqU_ssv2fEg7XSiyl0_Jtf24RQubw3IWp7fc"",""'LC-2 BOM'!C2:AF1000""),AB$1,FALSE)"),"#N/A")</f>
        <v>#N/A</v>
      </c>
      <c r="AU454" t="str">
        <f ca="1">IFERROR(__xludf.DUMMYFUNCTION("VLOOKUP($D148,IMPORTRANGE(""1F5N2lheBqU_ssv2fEg7XSiyl0_Jtf24RQubw3IWp7fc"",""'LC-2 BOM'!C2:AF1000""),AB$1,FALSE)"),"#N/A")</f>
        <v>#N/A</v>
      </c>
      <c r="AV454" t="str">
        <f ca="1">IFERROR(__xludf.DUMMYFUNCTION("VLOOKUP($D148,IMPORTRANGE(""1F5N2lheBqU_ssv2fEg7XSiyl0_Jtf24RQubw3IWp7fc"",""'LC-2 BOM'!C2:AF1000""),AB$1,FALSE)"),"#N/A")</f>
        <v>#N/A</v>
      </c>
      <c r="AW454" t="str">
        <f ca="1">IFERROR(__xludf.DUMMYFUNCTION("VLOOKUP($D148,IMPORTRANGE(""1F5N2lheBqU_ssv2fEg7XSiyl0_Jtf24RQubw3IWp7fc"",""'LC-2 BOM'!C2:AF1000""),AB$1,FALSE)"),"#N/A")</f>
        <v>#N/A</v>
      </c>
      <c r="AX454" t="str">
        <f ca="1">IFERROR(__xludf.DUMMYFUNCTION("VLOOKUP($D148,IMPORTRANGE(""1F5N2lheBqU_ssv2fEg7XSiyl0_Jtf24RQubw3IWp7fc"",""'LC-2 BOM'!C2:AF1000""),AB$1,FALSE)"),"#N/A")</f>
        <v>#N/A</v>
      </c>
      <c r="AY454" t="str">
        <f ca="1">IFERROR(__xludf.DUMMYFUNCTION("VLOOKUP($D148,IMPORTRANGE(""1F5N2lheBqU_ssv2fEg7XSiyl0_Jtf24RQubw3IWp7fc"",""'LC-2 BOM'!C2:AF1000""),AB$1,FALSE)"),"#N/A")</f>
        <v>#N/A</v>
      </c>
      <c r="AZ454" t="str">
        <f ca="1">IFERROR(__xludf.DUMMYFUNCTION("VLOOKUP($D148,IMPORTRANGE(""1F5N2lheBqU_ssv2fEg7XSiyl0_Jtf24RQubw3IWp7fc"",""'LC-2 BOM'!C2:AF1000""),AB$1,FALSE)"),"#N/A")</f>
        <v>#N/A</v>
      </c>
      <c r="BA454" t="str">
        <f ca="1">IFERROR(__xludf.DUMMYFUNCTION("VLOOKUP($D148,IMPORTRANGE(""1F5N2lheBqU_ssv2fEg7XSiyl0_Jtf24RQubw3IWp7fc"",""'LC-2 BOM'!C2:AF1000""),AB$1,FALSE)"),"#N/A")</f>
        <v>#N/A</v>
      </c>
    </row>
    <row r="455" spans="1:53" ht="13" x14ac:dyDescent="0.15">
      <c r="A455" t="str">
        <f t="shared" si="41"/>
        <v>HYD-HD-PXS-PxO-225</v>
      </c>
      <c r="B455">
        <v>225</v>
      </c>
      <c r="C455" t="s">
        <v>1033</v>
      </c>
      <c r="D455" t="s">
        <v>1034</v>
      </c>
      <c r="E455" t="s">
        <v>679</v>
      </c>
      <c r="F455" t="s">
        <v>864</v>
      </c>
      <c r="G455" t="s">
        <v>416</v>
      </c>
      <c r="H455" t="s">
        <v>53</v>
      </c>
      <c r="I455" t="str">
        <f t="shared" si="37"/>
        <v>N3</v>
      </c>
      <c r="J455" t="str">
        <f>VLOOKUP(I455,'[1]REF - Interface Cards'!$F$2:$G$11,2,FALSE)</f>
        <v>CB4</v>
      </c>
      <c r="K455">
        <f t="shared" si="38"/>
        <v>1</v>
      </c>
      <c r="L455" t="s">
        <v>808</v>
      </c>
      <c r="M455">
        <v>7</v>
      </c>
      <c r="N455" t="s">
        <v>87</v>
      </c>
      <c r="O455" t="s">
        <v>277</v>
      </c>
      <c r="Q455" t="s">
        <v>485</v>
      </c>
      <c r="R455" t="s">
        <v>59</v>
      </c>
      <c r="S455" t="s">
        <v>60</v>
      </c>
      <c r="V455" t="b">
        <v>0</v>
      </c>
      <c r="W455" t="str">
        <f t="shared" si="39"/>
        <v>DI3:06</v>
      </c>
      <c r="X455" t="str">
        <f ca="1">IFERROR(__xludf.DUMMYFUNCTION("VLOOKUP($D475,IMPORTRANGE(""1F5N2lheBqU_ssv2fEg7XSiyl0_Jtf24RQubw3IWp7fc"",""'LC-2 BOM'!C2:AF1000""),X$1,FALSE)"),"04C706")</f>
        <v>04C706</v>
      </c>
      <c r="Y455" t="str">
        <f ca="1">IFERROR(__xludf.DUMMYFUNCTION("VLOOKUP($D512,IMPORTRANGE(""1F5N2lheBqU_ssv2fEg7XSiyl0_Jtf24RQubw3IWp7fc"",""'LC-2 BOM'!C2:AF900""),Y$1,FALSE)"),"#N/A")</f>
        <v>#N/A</v>
      </c>
      <c r="Z455" t="str">
        <f ca="1">IFERROR(__xludf.DUMMYFUNCTION("VLOOKUP($D512,IMPORTRANGE(""1F5N2lheBqU_ssv2fEg7XSiyl0_Jtf24RQubw3IWp7fc"",""'LC-2 BOM'!C2:AF900""),Y$1,FALSE)"),"#N/A")</f>
        <v>#N/A</v>
      </c>
      <c r="AA455" t="str">
        <f ca="1">IFERROR(__xludf.DUMMYFUNCTION("VLOOKUP($D512,IMPORTRANGE(""1F5N2lheBqU_ssv2fEg7XSiyl0_Jtf24RQubw3IWp7fc"",""'LC-2 BOM'!C2:AF900""),Y$1,FALSE)"),"#N/A")</f>
        <v>#N/A</v>
      </c>
      <c r="AB455" t="str">
        <f ca="1">IFERROR(__xludf.DUMMYFUNCTION("VLOOKUP($D512,IMPORTRANGE(""1F5N2lheBqU_ssv2fEg7XSiyl0_Jtf24RQubw3IWp7fc"",""'LC-2 BOM'!C2:AF1000""),AB$1,FALSE)"),"#N/A")</f>
        <v>#N/A</v>
      </c>
      <c r="AC455" t="str">
        <f ca="1">IFERROR(__xludf.DUMMYFUNCTION("VLOOKUP($D512,IMPORTRANGE(""1F5N2lheBqU_ssv2fEg7XSiyl0_Jtf24RQubw3IWp7fc"",""'LC-2 BOM'!C2:AF1000""),AB$1,FALSE)"),"#N/A")</f>
        <v>#N/A</v>
      </c>
      <c r="AD455" t="str">
        <f ca="1">IFERROR(__xludf.DUMMYFUNCTION("VLOOKUP($D512,IMPORTRANGE(""1F5N2lheBqU_ssv2fEg7XSiyl0_Jtf24RQubw3IWp7fc"",""'LC-2 BOM'!C2:AF1000""),AB$1,FALSE)"),"#N/A")</f>
        <v>#N/A</v>
      </c>
      <c r="AE455" t="str">
        <f ca="1">IFERROR(__xludf.DUMMYFUNCTION("VLOOKUP($D512,IMPORTRANGE(""1F5N2lheBqU_ssv2fEg7XSiyl0_Jtf24RQubw3IWp7fc"",""'LC-2 BOM'!C2:AF1000""),AB$1,FALSE)"),"#N/A")</f>
        <v>#N/A</v>
      </c>
      <c r="AF455" t="str">
        <f ca="1">IFERROR(__xludf.DUMMYFUNCTION("VLOOKUP($D512,IMPORTRANGE(""1F5N2lheBqU_ssv2fEg7XSiyl0_Jtf24RQubw3IWp7fc"",""'LC-2 BOM'!C2:AF1000""),AB$1,FALSE)"),"#N/A")</f>
        <v>#N/A</v>
      </c>
      <c r="AG455" t="str">
        <f ca="1">IFERROR(__xludf.DUMMYFUNCTION("VLOOKUP($D512,IMPORTRANGE(""1F5N2lheBqU_ssv2fEg7XSiyl0_Jtf24RQubw3IWp7fc"",""'LC-2 BOM'!C2:AF1000""),AB$1,FALSE)"),"#N/A")</f>
        <v>#N/A</v>
      </c>
      <c r="AH455" t="str">
        <f ca="1">IFERROR(__xludf.DUMMYFUNCTION("VLOOKUP($D512,IMPORTRANGE(""1F5N2lheBqU_ssv2fEg7XSiyl0_Jtf24RQubw3IWp7fc"",""'LC-2 BOM'!C2:AF1000""),AB$1,FALSE)"),"#N/A")</f>
        <v>#N/A</v>
      </c>
      <c r="AI455" t="str">
        <f ca="1">IFERROR(__xludf.DUMMYFUNCTION("VLOOKUP($D512,IMPORTRANGE(""1F5N2lheBqU_ssv2fEg7XSiyl0_Jtf24RQubw3IWp7fc"",""'LC-2 BOM'!C2:AF1000""),AB$1,FALSE)"),"#N/A")</f>
        <v>#N/A</v>
      </c>
      <c r="AJ455" t="str">
        <f ca="1">IFERROR(__xludf.DUMMYFUNCTION("VLOOKUP($D512,IMPORTRANGE(""1F5N2lheBqU_ssv2fEg7XSiyl0_Jtf24RQubw3IWp7fc"",""'LC-2 BOM'!C2:AF1000""),AB$1,FALSE)"),"#N/A")</f>
        <v>#N/A</v>
      </c>
      <c r="AK455" t="str">
        <f ca="1">IFERROR(__xludf.DUMMYFUNCTION("VLOOKUP($D512,IMPORTRANGE(""1F5N2lheBqU_ssv2fEg7XSiyl0_Jtf24RQubw3IWp7fc"",""'LC-2 BOM'!C2:AF1000""),AB$1,FALSE)"),"#N/A")</f>
        <v>#N/A</v>
      </c>
      <c r="AL455" t="str">
        <f ca="1">IFERROR(__xludf.DUMMYFUNCTION("VLOOKUP($D512,IMPORTRANGE(""1F5N2lheBqU_ssv2fEg7XSiyl0_Jtf24RQubw3IWp7fc"",""'LC-2 BOM'!C2:AF1000""),AB$1,FALSE)"),"#N/A")</f>
        <v>#N/A</v>
      </c>
      <c r="AM455" t="str">
        <f ca="1">IFERROR(__xludf.DUMMYFUNCTION("VLOOKUP($D512,IMPORTRANGE(""1F5N2lheBqU_ssv2fEg7XSiyl0_Jtf24RQubw3IWp7fc"",""'LC-2 BOM'!C2:AF1000""),AB$1,FALSE)"),"#N/A")</f>
        <v>#N/A</v>
      </c>
      <c r="AN455" t="str">
        <f ca="1">IFERROR(__xludf.DUMMYFUNCTION("VLOOKUP($D512,IMPORTRANGE(""1F5N2lheBqU_ssv2fEg7XSiyl0_Jtf24RQubw3IWp7fc"",""'LC-2 BOM'!C2:AF1000""),AB$1,FALSE)"),"#N/A")</f>
        <v>#N/A</v>
      </c>
      <c r="AO455" t="str">
        <f ca="1">IFERROR(__xludf.DUMMYFUNCTION("VLOOKUP($D512,IMPORTRANGE(""1F5N2lheBqU_ssv2fEg7XSiyl0_Jtf24RQubw3IWp7fc"",""'LC-2 BOM'!C2:AF1000""),AB$1,FALSE)"),"#N/A")</f>
        <v>#N/A</v>
      </c>
      <c r="AP455" t="str">
        <f ca="1">IFERROR(__xludf.DUMMYFUNCTION("VLOOKUP($D512,IMPORTRANGE(""1F5N2lheBqU_ssv2fEg7XSiyl0_Jtf24RQubw3IWp7fc"",""'LC-2 BOM'!C2:AF1000""),AB$1,FALSE)"),"#N/A")</f>
        <v>#N/A</v>
      </c>
      <c r="AQ455" t="str">
        <f ca="1">IFERROR(__xludf.DUMMYFUNCTION("VLOOKUP($D512,IMPORTRANGE(""1F5N2lheBqU_ssv2fEg7XSiyl0_Jtf24RQubw3IWp7fc"",""'LC-2 BOM'!C2:AF1000""),AB$1,FALSE)"),"#N/A")</f>
        <v>#N/A</v>
      </c>
      <c r="AR455" t="str">
        <f ca="1">IFERROR(__xludf.DUMMYFUNCTION("VLOOKUP($D512,IMPORTRANGE(""1F5N2lheBqU_ssv2fEg7XSiyl0_Jtf24RQubw3IWp7fc"",""'LC-2 BOM'!C2:AF1000""),AB$1,FALSE)"),"#N/A")</f>
        <v>#N/A</v>
      </c>
      <c r="AS455" t="str">
        <f ca="1">IFERROR(__xludf.DUMMYFUNCTION("VLOOKUP($D512,IMPORTRANGE(""1F5N2lheBqU_ssv2fEg7XSiyl0_Jtf24RQubw3IWp7fc"",""'LC-2 BOM'!C2:AF1000""),AB$1,FALSE)"),"#N/A")</f>
        <v>#N/A</v>
      </c>
      <c r="AT455" t="str">
        <f ca="1">IFERROR(__xludf.DUMMYFUNCTION("VLOOKUP($D512,IMPORTRANGE(""1F5N2lheBqU_ssv2fEg7XSiyl0_Jtf24RQubw3IWp7fc"",""'LC-2 BOM'!C2:AF1000""),AB$1,FALSE)"),"#N/A")</f>
        <v>#N/A</v>
      </c>
      <c r="AU455" t="str">
        <f ca="1">IFERROR(__xludf.DUMMYFUNCTION("VLOOKUP($D512,IMPORTRANGE(""1F5N2lheBqU_ssv2fEg7XSiyl0_Jtf24RQubw3IWp7fc"",""'LC-2 BOM'!C2:AF1000""),AB$1,FALSE)"),"#N/A")</f>
        <v>#N/A</v>
      </c>
      <c r="AV455" t="str">
        <f ca="1">IFERROR(__xludf.DUMMYFUNCTION("VLOOKUP($D512,IMPORTRANGE(""1F5N2lheBqU_ssv2fEg7XSiyl0_Jtf24RQubw3IWp7fc"",""'LC-2 BOM'!C2:AF1000""),AB$1,FALSE)"),"#N/A")</f>
        <v>#N/A</v>
      </c>
      <c r="AW455" t="str">
        <f ca="1">IFERROR(__xludf.DUMMYFUNCTION("VLOOKUP($D512,IMPORTRANGE(""1F5N2lheBqU_ssv2fEg7XSiyl0_Jtf24RQubw3IWp7fc"",""'LC-2 BOM'!C2:AF1000""),AB$1,FALSE)"),"#N/A")</f>
        <v>#N/A</v>
      </c>
      <c r="AX455" t="str">
        <f ca="1">IFERROR(__xludf.DUMMYFUNCTION("VLOOKUP($D512,IMPORTRANGE(""1F5N2lheBqU_ssv2fEg7XSiyl0_Jtf24RQubw3IWp7fc"",""'LC-2 BOM'!C2:AF1000""),AB$1,FALSE)"),"#N/A")</f>
        <v>#N/A</v>
      </c>
      <c r="AY455" t="str">
        <f ca="1">IFERROR(__xludf.DUMMYFUNCTION("VLOOKUP($D512,IMPORTRANGE(""1F5N2lheBqU_ssv2fEg7XSiyl0_Jtf24RQubw3IWp7fc"",""'LC-2 BOM'!C2:AF1000""),AB$1,FALSE)"),"#N/A")</f>
        <v>#N/A</v>
      </c>
      <c r="AZ455" t="str">
        <f ca="1">IFERROR(__xludf.DUMMYFUNCTION("VLOOKUP($D512,IMPORTRANGE(""1F5N2lheBqU_ssv2fEg7XSiyl0_Jtf24RQubw3IWp7fc"",""'LC-2 BOM'!C2:AF1000""),AB$1,FALSE)"),"#N/A")</f>
        <v>#N/A</v>
      </c>
      <c r="BA455" t="str">
        <f ca="1">IFERROR(__xludf.DUMMYFUNCTION("VLOOKUP($D512,IMPORTRANGE(""1F5N2lheBqU_ssv2fEg7XSiyl0_Jtf24RQubw3IWp7fc"",""'LC-2 BOM'!C2:AF1000""),AB$1,FALSE)"),"#N/A")</f>
        <v>#N/A</v>
      </c>
    </row>
    <row r="456" spans="1:53" ht="13" x14ac:dyDescent="0.15">
      <c r="A456" t="str">
        <f t="shared" si="41"/>
        <v>HYD-HD-PXS-PxO-226</v>
      </c>
      <c r="B456">
        <v>226</v>
      </c>
      <c r="C456" t="s">
        <v>1035</v>
      </c>
      <c r="D456" t="s">
        <v>1036</v>
      </c>
      <c r="E456" t="s">
        <v>679</v>
      </c>
      <c r="F456" t="s">
        <v>864</v>
      </c>
      <c r="G456" t="s">
        <v>416</v>
      </c>
      <c r="H456" t="s">
        <v>53</v>
      </c>
      <c r="I456" t="str">
        <f t="shared" si="37"/>
        <v>N2</v>
      </c>
      <c r="J456" t="str">
        <f>VLOOKUP(I456,'[1]REF - Interface Cards'!$F$2:$G$11,2,FALSE)</f>
        <v>CB3</v>
      </c>
      <c r="K456">
        <f t="shared" si="38"/>
        <v>1</v>
      </c>
      <c r="L456" t="s">
        <v>460</v>
      </c>
      <c r="M456">
        <v>2</v>
      </c>
      <c r="N456" t="s">
        <v>68</v>
      </c>
      <c r="O456" t="s">
        <v>277</v>
      </c>
      <c r="Q456" t="s">
        <v>302</v>
      </c>
      <c r="R456" t="s">
        <v>59</v>
      </c>
      <c r="S456" t="s">
        <v>60</v>
      </c>
      <c r="V456" t="b">
        <v>0</v>
      </c>
      <c r="W456" t="str">
        <f t="shared" si="39"/>
        <v>DI2:01</v>
      </c>
      <c r="X456" t="str">
        <f ca="1">IFERROR(__xludf.DUMMYFUNCTION("VLOOKUP($D119,IMPORTRANGE(""1F5N2lheBqU_ssv2fEg7XSiyl0_Jtf24RQubw3IWp7fc"",""'LC-2 BOM'!C2:AF1000""),X$1,FALSE)"),"05C360")</f>
        <v>05C360</v>
      </c>
      <c r="Y456" t="str">
        <f ca="1">IFERROR(__xludf.DUMMYFUNCTION("VLOOKUP($D427,IMPORTRANGE(""1F5N2lheBqU_ssv2fEg7XSiyl0_Jtf24RQubw3IWp7fc"",""'LC-2 BOM'!C2:AF900""),Y$1,FALSE)"),"#N/A")</f>
        <v>#N/A</v>
      </c>
      <c r="Z456" t="str">
        <f ca="1">IFERROR(__xludf.DUMMYFUNCTION("VLOOKUP($D427,IMPORTRANGE(""1F5N2lheBqU_ssv2fEg7XSiyl0_Jtf24RQubw3IWp7fc"",""'LC-2 BOM'!C2:AF900""),Y$1,FALSE)"),"#N/A")</f>
        <v>#N/A</v>
      </c>
      <c r="AA456" t="str">
        <f ca="1">IFERROR(__xludf.DUMMYFUNCTION("VLOOKUP($D427,IMPORTRANGE(""1F5N2lheBqU_ssv2fEg7XSiyl0_Jtf24RQubw3IWp7fc"",""'LC-2 BOM'!C2:AF900""),Y$1,FALSE)"),"#N/A")</f>
        <v>#N/A</v>
      </c>
      <c r="AB456" t="str">
        <f ca="1">IFERROR(__xludf.DUMMYFUNCTION("VLOOKUP($D427,IMPORTRANGE(""1F5N2lheBqU_ssv2fEg7XSiyl0_Jtf24RQubw3IWp7fc"",""'LC-2 BOM'!C2:AF1000""),AB$1,FALSE)"),"#N/A")</f>
        <v>#N/A</v>
      </c>
      <c r="AC456" t="str">
        <f ca="1">IFERROR(__xludf.DUMMYFUNCTION("VLOOKUP($D427,IMPORTRANGE(""1F5N2lheBqU_ssv2fEg7XSiyl0_Jtf24RQubw3IWp7fc"",""'LC-2 BOM'!C2:AF1000""),AB$1,FALSE)"),"#N/A")</f>
        <v>#N/A</v>
      </c>
      <c r="AD456" t="str">
        <f ca="1">IFERROR(__xludf.DUMMYFUNCTION("VLOOKUP($D427,IMPORTRANGE(""1F5N2lheBqU_ssv2fEg7XSiyl0_Jtf24RQubw3IWp7fc"",""'LC-2 BOM'!C2:AF1000""),AB$1,FALSE)"),"#N/A")</f>
        <v>#N/A</v>
      </c>
      <c r="AE456" t="str">
        <f ca="1">IFERROR(__xludf.DUMMYFUNCTION("VLOOKUP($D427,IMPORTRANGE(""1F5N2lheBqU_ssv2fEg7XSiyl0_Jtf24RQubw3IWp7fc"",""'LC-2 BOM'!C2:AF1000""),AB$1,FALSE)"),"#N/A")</f>
        <v>#N/A</v>
      </c>
      <c r="AF456" t="str">
        <f ca="1">IFERROR(__xludf.DUMMYFUNCTION("VLOOKUP($D427,IMPORTRANGE(""1F5N2lheBqU_ssv2fEg7XSiyl0_Jtf24RQubw3IWp7fc"",""'LC-2 BOM'!C2:AF1000""),AB$1,FALSE)"),"#N/A")</f>
        <v>#N/A</v>
      </c>
      <c r="AG456" t="str">
        <f ca="1">IFERROR(__xludf.DUMMYFUNCTION("VLOOKUP($D427,IMPORTRANGE(""1F5N2lheBqU_ssv2fEg7XSiyl0_Jtf24RQubw3IWp7fc"",""'LC-2 BOM'!C2:AF1000""),AB$1,FALSE)"),"#N/A")</f>
        <v>#N/A</v>
      </c>
      <c r="AH456" t="str">
        <f ca="1">IFERROR(__xludf.DUMMYFUNCTION("VLOOKUP($D427,IMPORTRANGE(""1F5N2lheBqU_ssv2fEg7XSiyl0_Jtf24RQubw3IWp7fc"",""'LC-2 BOM'!C2:AF1000""),AB$1,FALSE)"),"#N/A")</f>
        <v>#N/A</v>
      </c>
      <c r="AI456" t="str">
        <f ca="1">IFERROR(__xludf.DUMMYFUNCTION("VLOOKUP($D427,IMPORTRANGE(""1F5N2lheBqU_ssv2fEg7XSiyl0_Jtf24RQubw3IWp7fc"",""'LC-2 BOM'!C2:AF1000""),AB$1,FALSE)"),"#N/A")</f>
        <v>#N/A</v>
      </c>
      <c r="AJ456" t="str">
        <f ca="1">IFERROR(__xludf.DUMMYFUNCTION("VLOOKUP($D427,IMPORTRANGE(""1F5N2lheBqU_ssv2fEg7XSiyl0_Jtf24RQubw3IWp7fc"",""'LC-2 BOM'!C2:AF1000""),AB$1,FALSE)"),"#N/A")</f>
        <v>#N/A</v>
      </c>
      <c r="AK456" t="str">
        <f ca="1">IFERROR(__xludf.DUMMYFUNCTION("VLOOKUP($D427,IMPORTRANGE(""1F5N2lheBqU_ssv2fEg7XSiyl0_Jtf24RQubw3IWp7fc"",""'LC-2 BOM'!C2:AF1000""),AB$1,FALSE)"),"#N/A")</f>
        <v>#N/A</v>
      </c>
      <c r="AL456" t="str">
        <f ca="1">IFERROR(__xludf.DUMMYFUNCTION("VLOOKUP($D427,IMPORTRANGE(""1F5N2lheBqU_ssv2fEg7XSiyl0_Jtf24RQubw3IWp7fc"",""'LC-2 BOM'!C2:AF1000""),AB$1,FALSE)"),"#N/A")</f>
        <v>#N/A</v>
      </c>
      <c r="AM456" t="str">
        <f ca="1">IFERROR(__xludf.DUMMYFUNCTION("VLOOKUP($D427,IMPORTRANGE(""1F5N2lheBqU_ssv2fEg7XSiyl0_Jtf24RQubw3IWp7fc"",""'LC-2 BOM'!C2:AF1000""),AB$1,FALSE)"),"#N/A")</f>
        <v>#N/A</v>
      </c>
      <c r="AN456" t="str">
        <f ca="1">IFERROR(__xludf.DUMMYFUNCTION("VLOOKUP($D427,IMPORTRANGE(""1F5N2lheBqU_ssv2fEg7XSiyl0_Jtf24RQubw3IWp7fc"",""'LC-2 BOM'!C2:AF1000""),AB$1,FALSE)"),"#N/A")</f>
        <v>#N/A</v>
      </c>
      <c r="AO456" t="str">
        <f ca="1">IFERROR(__xludf.DUMMYFUNCTION("VLOOKUP($D427,IMPORTRANGE(""1F5N2lheBqU_ssv2fEg7XSiyl0_Jtf24RQubw3IWp7fc"",""'LC-2 BOM'!C2:AF1000""),AB$1,FALSE)"),"#N/A")</f>
        <v>#N/A</v>
      </c>
      <c r="AP456" t="str">
        <f ca="1">IFERROR(__xludf.DUMMYFUNCTION("VLOOKUP($D427,IMPORTRANGE(""1F5N2lheBqU_ssv2fEg7XSiyl0_Jtf24RQubw3IWp7fc"",""'LC-2 BOM'!C2:AF1000""),AB$1,FALSE)"),"#N/A")</f>
        <v>#N/A</v>
      </c>
      <c r="AQ456" t="str">
        <f ca="1">IFERROR(__xludf.DUMMYFUNCTION("VLOOKUP($D427,IMPORTRANGE(""1F5N2lheBqU_ssv2fEg7XSiyl0_Jtf24RQubw3IWp7fc"",""'LC-2 BOM'!C2:AF1000""),AB$1,FALSE)"),"#N/A")</f>
        <v>#N/A</v>
      </c>
      <c r="AR456" t="str">
        <f ca="1">IFERROR(__xludf.DUMMYFUNCTION("VLOOKUP($D427,IMPORTRANGE(""1F5N2lheBqU_ssv2fEg7XSiyl0_Jtf24RQubw3IWp7fc"",""'LC-2 BOM'!C2:AF1000""),AB$1,FALSE)"),"#N/A")</f>
        <v>#N/A</v>
      </c>
      <c r="AS456" t="str">
        <f ca="1">IFERROR(__xludf.DUMMYFUNCTION("VLOOKUP($D427,IMPORTRANGE(""1F5N2lheBqU_ssv2fEg7XSiyl0_Jtf24RQubw3IWp7fc"",""'LC-2 BOM'!C2:AF1000""),AB$1,FALSE)"),"#N/A")</f>
        <v>#N/A</v>
      </c>
      <c r="AT456" t="str">
        <f ca="1">IFERROR(__xludf.DUMMYFUNCTION("VLOOKUP($D427,IMPORTRANGE(""1F5N2lheBqU_ssv2fEg7XSiyl0_Jtf24RQubw3IWp7fc"",""'LC-2 BOM'!C2:AF1000""),AB$1,FALSE)"),"#N/A")</f>
        <v>#N/A</v>
      </c>
      <c r="AU456" t="str">
        <f ca="1">IFERROR(__xludf.DUMMYFUNCTION("VLOOKUP($D427,IMPORTRANGE(""1F5N2lheBqU_ssv2fEg7XSiyl0_Jtf24RQubw3IWp7fc"",""'LC-2 BOM'!C2:AF1000""),AB$1,FALSE)"),"#N/A")</f>
        <v>#N/A</v>
      </c>
      <c r="AV456" t="str">
        <f ca="1">IFERROR(__xludf.DUMMYFUNCTION("VLOOKUP($D427,IMPORTRANGE(""1F5N2lheBqU_ssv2fEg7XSiyl0_Jtf24RQubw3IWp7fc"",""'LC-2 BOM'!C2:AF1000""),AB$1,FALSE)"),"#N/A")</f>
        <v>#N/A</v>
      </c>
      <c r="AW456" t="str">
        <f ca="1">IFERROR(__xludf.DUMMYFUNCTION("VLOOKUP($D427,IMPORTRANGE(""1F5N2lheBqU_ssv2fEg7XSiyl0_Jtf24RQubw3IWp7fc"",""'LC-2 BOM'!C2:AF1000""),AB$1,FALSE)"),"#N/A")</f>
        <v>#N/A</v>
      </c>
      <c r="AX456" t="str">
        <f ca="1">IFERROR(__xludf.DUMMYFUNCTION("VLOOKUP($D427,IMPORTRANGE(""1F5N2lheBqU_ssv2fEg7XSiyl0_Jtf24RQubw3IWp7fc"",""'LC-2 BOM'!C2:AF1000""),AB$1,FALSE)"),"#N/A")</f>
        <v>#N/A</v>
      </c>
      <c r="AY456" t="str">
        <f ca="1">IFERROR(__xludf.DUMMYFUNCTION("VLOOKUP($D427,IMPORTRANGE(""1F5N2lheBqU_ssv2fEg7XSiyl0_Jtf24RQubw3IWp7fc"",""'LC-2 BOM'!C2:AF1000""),AB$1,FALSE)"),"#N/A")</f>
        <v>#N/A</v>
      </c>
      <c r="AZ456" t="str">
        <f ca="1">IFERROR(__xludf.DUMMYFUNCTION("VLOOKUP($D427,IMPORTRANGE(""1F5N2lheBqU_ssv2fEg7XSiyl0_Jtf24RQubw3IWp7fc"",""'LC-2 BOM'!C2:AF1000""),AB$1,FALSE)"),"#N/A")</f>
        <v>#N/A</v>
      </c>
      <c r="BA456" t="str">
        <f ca="1">IFERROR(__xludf.DUMMYFUNCTION("VLOOKUP($D427,IMPORTRANGE(""1F5N2lheBqU_ssv2fEg7XSiyl0_Jtf24RQubw3IWp7fc"",""'LC-2 BOM'!C2:AF1000""),AB$1,FALSE)"),"#N/A")</f>
        <v>#N/A</v>
      </c>
    </row>
    <row r="457" spans="1:53" ht="13" x14ac:dyDescent="0.15">
      <c r="A457" t="str">
        <f t="shared" si="41"/>
        <v>HYD-HD-PXS-PxO-227</v>
      </c>
      <c r="B457">
        <v>227</v>
      </c>
      <c r="C457" t="s">
        <v>1037</v>
      </c>
      <c r="D457" t="s">
        <v>1038</v>
      </c>
      <c r="E457" t="s">
        <v>679</v>
      </c>
      <c r="F457" t="s">
        <v>864</v>
      </c>
      <c r="G457" t="s">
        <v>416</v>
      </c>
      <c r="H457" t="s">
        <v>53</v>
      </c>
      <c r="I457" t="str">
        <f t="shared" si="37"/>
        <v>N2</v>
      </c>
      <c r="J457" t="str">
        <f>VLOOKUP(I457,'[1]REF - Interface Cards'!$F$2:$G$11,2,FALSE)</f>
        <v>CB3</v>
      </c>
      <c r="K457">
        <f t="shared" si="38"/>
        <v>1</v>
      </c>
      <c r="L457" t="s">
        <v>460</v>
      </c>
      <c r="M457">
        <v>8</v>
      </c>
      <c r="N457" t="s">
        <v>62</v>
      </c>
      <c r="O457" t="s">
        <v>277</v>
      </c>
      <c r="Q457" t="s">
        <v>456</v>
      </c>
      <c r="R457" t="s">
        <v>59</v>
      </c>
      <c r="S457" t="s">
        <v>60</v>
      </c>
      <c r="V457" t="b">
        <v>0</v>
      </c>
      <c r="W457" t="str">
        <f t="shared" si="39"/>
        <v>DI2:07</v>
      </c>
      <c r="X457" t="str">
        <f ca="1">IFERROR(__xludf.DUMMYFUNCTION("VLOOKUP($D119,IMPORTRANGE(""1F5N2lheBqU_ssv2fEg7XSiyl0_Jtf24RQubw3IWp7fc"",""'LC-2 BOM'!C2:AF1000""),X$1,FALSE)"),"05C360")</f>
        <v>05C360</v>
      </c>
      <c r="Y457" t="str">
        <f ca="1">IFERROR(__xludf.DUMMYFUNCTION("VLOOKUP($D433,IMPORTRANGE(""1F5N2lheBqU_ssv2fEg7XSiyl0_Jtf24RQubw3IWp7fc"",""'LC-2 BOM'!C2:AF900""),Y$1,FALSE)"),"#N/A")</f>
        <v>#N/A</v>
      </c>
      <c r="Z457" t="str">
        <f ca="1">IFERROR(__xludf.DUMMYFUNCTION("VLOOKUP($D433,IMPORTRANGE(""1F5N2lheBqU_ssv2fEg7XSiyl0_Jtf24RQubw3IWp7fc"",""'LC-2 BOM'!C2:AF900""),Y$1,FALSE)"),"#N/A")</f>
        <v>#N/A</v>
      </c>
      <c r="AA457" t="str">
        <f ca="1">IFERROR(__xludf.DUMMYFUNCTION("VLOOKUP($D433,IMPORTRANGE(""1F5N2lheBqU_ssv2fEg7XSiyl0_Jtf24RQubw3IWp7fc"",""'LC-2 BOM'!C2:AF900""),Y$1,FALSE)"),"#N/A")</f>
        <v>#N/A</v>
      </c>
      <c r="AB457" t="str">
        <f ca="1">IFERROR(__xludf.DUMMYFUNCTION("VLOOKUP($D433,IMPORTRANGE(""1F5N2lheBqU_ssv2fEg7XSiyl0_Jtf24RQubw3IWp7fc"",""'LC-2 BOM'!C2:AF1000""),AB$1,FALSE)"),"#N/A")</f>
        <v>#N/A</v>
      </c>
      <c r="AC457" t="str">
        <f ca="1">IFERROR(__xludf.DUMMYFUNCTION("VLOOKUP($D433,IMPORTRANGE(""1F5N2lheBqU_ssv2fEg7XSiyl0_Jtf24RQubw3IWp7fc"",""'LC-2 BOM'!C2:AF1000""),AB$1,FALSE)"),"#N/A")</f>
        <v>#N/A</v>
      </c>
      <c r="AD457" t="str">
        <f ca="1">IFERROR(__xludf.DUMMYFUNCTION("VLOOKUP($D433,IMPORTRANGE(""1F5N2lheBqU_ssv2fEg7XSiyl0_Jtf24RQubw3IWp7fc"",""'LC-2 BOM'!C2:AF1000""),AB$1,FALSE)"),"#N/A")</f>
        <v>#N/A</v>
      </c>
      <c r="AE457" t="str">
        <f ca="1">IFERROR(__xludf.DUMMYFUNCTION("VLOOKUP($D433,IMPORTRANGE(""1F5N2lheBqU_ssv2fEg7XSiyl0_Jtf24RQubw3IWp7fc"",""'LC-2 BOM'!C2:AF1000""),AB$1,FALSE)"),"#N/A")</f>
        <v>#N/A</v>
      </c>
      <c r="AF457" t="str">
        <f ca="1">IFERROR(__xludf.DUMMYFUNCTION("VLOOKUP($D433,IMPORTRANGE(""1F5N2lheBqU_ssv2fEg7XSiyl0_Jtf24RQubw3IWp7fc"",""'LC-2 BOM'!C2:AF1000""),AB$1,FALSE)"),"#N/A")</f>
        <v>#N/A</v>
      </c>
      <c r="AG457" t="str">
        <f ca="1">IFERROR(__xludf.DUMMYFUNCTION("VLOOKUP($D433,IMPORTRANGE(""1F5N2lheBqU_ssv2fEg7XSiyl0_Jtf24RQubw3IWp7fc"",""'LC-2 BOM'!C2:AF1000""),AB$1,FALSE)"),"#N/A")</f>
        <v>#N/A</v>
      </c>
      <c r="AH457" t="str">
        <f ca="1">IFERROR(__xludf.DUMMYFUNCTION("VLOOKUP($D433,IMPORTRANGE(""1F5N2lheBqU_ssv2fEg7XSiyl0_Jtf24RQubw3IWp7fc"",""'LC-2 BOM'!C2:AF1000""),AB$1,FALSE)"),"#N/A")</f>
        <v>#N/A</v>
      </c>
      <c r="AI457" t="str">
        <f ca="1">IFERROR(__xludf.DUMMYFUNCTION("VLOOKUP($D433,IMPORTRANGE(""1F5N2lheBqU_ssv2fEg7XSiyl0_Jtf24RQubw3IWp7fc"",""'LC-2 BOM'!C2:AF1000""),AB$1,FALSE)"),"#N/A")</f>
        <v>#N/A</v>
      </c>
      <c r="AJ457" t="str">
        <f ca="1">IFERROR(__xludf.DUMMYFUNCTION("VLOOKUP($D433,IMPORTRANGE(""1F5N2lheBqU_ssv2fEg7XSiyl0_Jtf24RQubw3IWp7fc"",""'LC-2 BOM'!C2:AF1000""),AB$1,FALSE)"),"#N/A")</f>
        <v>#N/A</v>
      </c>
      <c r="AK457" t="str">
        <f ca="1">IFERROR(__xludf.DUMMYFUNCTION("VLOOKUP($D433,IMPORTRANGE(""1F5N2lheBqU_ssv2fEg7XSiyl0_Jtf24RQubw3IWp7fc"",""'LC-2 BOM'!C2:AF1000""),AB$1,FALSE)"),"#N/A")</f>
        <v>#N/A</v>
      </c>
      <c r="AL457" t="str">
        <f ca="1">IFERROR(__xludf.DUMMYFUNCTION("VLOOKUP($D433,IMPORTRANGE(""1F5N2lheBqU_ssv2fEg7XSiyl0_Jtf24RQubw3IWp7fc"",""'LC-2 BOM'!C2:AF1000""),AB$1,FALSE)"),"#N/A")</f>
        <v>#N/A</v>
      </c>
      <c r="AM457" t="str">
        <f ca="1">IFERROR(__xludf.DUMMYFUNCTION("VLOOKUP($D433,IMPORTRANGE(""1F5N2lheBqU_ssv2fEg7XSiyl0_Jtf24RQubw3IWp7fc"",""'LC-2 BOM'!C2:AF1000""),AB$1,FALSE)"),"#N/A")</f>
        <v>#N/A</v>
      </c>
      <c r="AN457" t="str">
        <f ca="1">IFERROR(__xludf.DUMMYFUNCTION("VLOOKUP($D433,IMPORTRANGE(""1F5N2lheBqU_ssv2fEg7XSiyl0_Jtf24RQubw3IWp7fc"",""'LC-2 BOM'!C2:AF1000""),AB$1,FALSE)"),"#N/A")</f>
        <v>#N/A</v>
      </c>
      <c r="AO457" t="str">
        <f ca="1">IFERROR(__xludf.DUMMYFUNCTION("VLOOKUP($D433,IMPORTRANGE(""1F5N2lheBqU_ssv2fEg7XSiyl0_Jtf24RQubw3IWp7fc"",""'LC-2 BOM'!C2:AF1000""),AB$1,FALSE)"),"#N/A")</f>
        <v>#N/A</v>
      </c>
      <c r="AP457" t="str">
        <f ca="1">IFERROR(__xludf.DUMMYFUNCTION("VLOOKUP($D433,IMPORTRANGE(""1F5N2lheBqU_ssv2fEg7XSiyl0_Jtf24RQubw3IWp7fc"",""'LC-2 BOM'!C2:AF1000""),AB$1,FALSE)"),"#N/A")</f>
        <v>#N/A</v>
      </c>
      <c r="AQ457" t="str">
        <f ca="1">IFERROR(__xludf.DUMMYFUNCTION("VLOOKUP($D433,IMPORTRANGE(""1F5N2lheBqU_ssv2fEg7XSiyl0_Jtf24RQubw3IWp7fc"",""'LC-2 BOM'!C2:AF1000""),AB$1,FALSE)"),"#N/A")</f>
        <v>#N/A</v>
      </c>
      <c r="AR457" t="str">
        <f ca="1">IFERROR(__xludf.DUMMYFUNCTION("VLOOKUP($D433,IMPORTRANGE(""1F5N2lheBqU_ssv2fEg7XSiyl0_Jtf24RQubw3IWp7fc"",""'LC-2 BOM'!C2:AF1000""),AB$1,FALSE)"),"#N/A")</f>
        <v>#N/A</v>
      </c>
      <c r="AS457" t="str">
        <f ca="1">IFERROR(__xludf.DUMMYFUNCTION("VLOOKUP($D433,IMPORTRANGE(""1F5N2lheBqU_ssv2fEg7XSiyl0_Jtf24RQubw3IWp7fc"",""'LC-2 BOM'!C2:AF1000""),AB$1,FALSE)"),"#N/A")</f>
        <v>#N/A</v>
      </c>
      <c r="AT457" t="str">
        <f ca="1">IFERROR(__xludf.DUMMYFUNCTION("VLOOKUP($D433,IMPORTRANGE(""1F5N2lheBqU_ssv2fEg7XSiyl0_Jtf24RQubw3IWp7fc"",""'LC-2 BOM'!C2:AF1000""),AB$1,FALSE)"),"#N/A")</f>
        <v>#N/A</v>
      </c>
      <c r="AU457" t="str">
        <f ca="1">IFERROR(__xludf.DUMMYFUNCTION("VLOOKUP($D433,IMPORTRANGE(""1F5N2lheBqU_ssv2fEg7XSiyl0_Jtf24RQubw3IWp7fc"",""'LC-2 BOM'!C2:AF1000""),AB$1,FALSE)"),"#N/A")</f>
        <v>#N/A</v>
      </c>
      <c r="AV457" t="str">
        <f ca="1">IFERROR(__xludf.DUMMYFUNCTION("VLOOKUP($D433,IMPORTRANGE(""1F5N2lheBqU_ssv2fEg7XSiyl0_Jtf24RQubw3IWp7fc"",""'LC-2 BOM'!C2:AF1000""),AB$1,FALSE)"),"#N/A")</f>
        <v>#N/A</v>
      </c>
      <c r="AW457" t="str">
        <f ca="1">IFERROR(__xludf.DUMMYFUNCTION("VLOOKUP($D433,IMPORTRANGE(""1F5N2lheBqU_ssv2fEg7XSiyl0_Jtf24RQubw3IWp7fc"",""'LC-2 BOM'!C2:AF1000""),AB$1,FALSE)"),"#N/A")</f>
        <v>#N/A</v>
      </c>
      <c r="AX457" t="str">
        <f ca="1">IFERROR(__xludf.DUMMYFUNCTION("VLOOKUP($D433,IMPORTRANGE(""1F5N2lheBqU_ssv2fEg7XSiyl0_Jtf24RQubw3IWp7fc"",""'LC-2 BOM'!C2:AF1000""),AB$1,FALSE)"),"#N/A")</f>
        <v>#N/A</v>
      </c>
      <c r="AY457" t="str">
        <f ca="1">IFERROR(__xludf.DUMMYFUNCTION("VLOOKUP($D433,IMPORTRANGE(""1F5N2lheBqU_ssv2fEg7XSiyl0_Jtf24RQubw3IWp7fc"",""'LC-2 BOM'!C2:AF1000""),AB$1,FALSE)"),"#N/A")</f>
        <v>#N/A</v>
      </c>
      <c r="AZ457" t="str">
        <f ca="1">IFERROR(__xludf.DUMMYFUNCTION("VLOOKUP($D433,IMPORTRANGE(""1F5N2lheBqU_ssv2fEg7XSiyl0_Jtf24RQubw3IWp7fc"",""'LC-2 BOM'!C2:AF1000""),AB$1,FALSE)"),"#N/A")</f>
        <v>#N/A</v>
      </c>
      <c r="BA457" t="str">
        <f ca="1">IFERROR(__xludf.DUMMYFUNCTION("VLOOKUP($D433,IMPORTRANGE(""1F5N2lheBqU_ssv2fEg7XSiyl0_Jtf24RQubw3IWp7fc"",""'LC-2 BOM'!C2:AF1000""),AB$1,FALSE)"),"#N/A")</f>
        <v>#N/A</v>
      </c>
    </row>
    <row r="458" spans="1:53" ht="13" x14ac:dyDescent="0.15">
      <c r="A458" t="str">
        <f t="shared" si="41"/>
        <v>HYD-HD-PXS-PxO-228</v>
      </c>
      <c r="B458">
        <v>228</v>
      </c>
      <c r="C458" t="s">
        <v>1039</v>
      </c>
      <c r="D458" t="s">
        <v>1040</v>
      </c>
      <c r="E458" t="s">
        <v>679</v>
      </c>
      <c r="F458" t="s">
        <v>864</v>
      </c>
      <c r="G458" t="s">
        <v>416</v>
      </c>
      <c r="H458" t="s">
        <v>53</v>
      </c>
      <c r="I458" t="str">
        <f t="shared" si="37"/>
        <v>N3</v>
      </c>
      <c r="J458" t="str">
        <f>VLOOKUP(I458,'[1]REF - Interface Cards'!$F$2:$G$11,2,FALSE)</f>
        <v>CB4</v>
      </c>
      <c r="K458">
        <f t="shared" si="38"/>
        <v>1</v>
      </c>
      <c r="L458" t="s">
        <v>808</v>
      </c>
      <c r="M458">
        <v>15</v>
      </c>
      <c r="N458">
        <v>12</v>
      </c>
      <c r="O458" t="s">
        <v>277</v>
      </c>
      <c r="Q458" t="s">
        <v>754</v>
      </c>
      <c r="R458" t="s">
        <v>59</v>
      </c>
      <c r="S458" t="s">
        <v>60</v>
      </c>
      <c r="V458" t="b">
        <v>0</v>
      </c>
      <c r="W458" t="str">
        <f t="shared" si="39"/>
        <v>DI3:12</v>
      </c>
      <c r="X458" t="str">
        <f ca="1">IFERROR(__xludf.DUMMYFUNCTION("VLOOKUP($D475,IMPORTRANGE(""1F5N2lheBqU_ssv2fEg7XSiyl0_Jtf24RQubw3IWp7fc"",""'LC-2 BOM'!C2:AF1000""),X$1,FALSE)"),"04C706")</f>
        <v>04C706</v>
      </c>
      <c r="Y458" t="str">
        <f ca="1">IFERROR(__xludf.DUMMYFUNCTION("VLOOKUP($D497,IMPORTRANGE(""1F5N2lheBqU_ssv2fEg7XSiyl0_Jtf24RQubw3IWp7fc"",""'LC-2 BOM'!C2:AF900""),Y$1,FALSE)"),"#N/A")</f>
        <v>#N/A</v>
      </c>
      <c r="Z458" t="str">
        <f ca="1">IFERROR(__xludf.DUMMYFUNCTION("VLOOKUP($D497,IMPORTRANGE(""1F5N2lheBqU_ssv2fEg7XSiyl0_Jtf24RQubw3IWp7fc"",""'LC-2 BOM'!C2:AF900""),Y$1,FALSE)"),"#N/A")</f>
        <v>#N/A</v>
      </c>
      <c r="AA458" t="str">
        <f ca="1">IFERROR(__xludf.DUMMYFUNCTION("VLOOKUP($D497,IMPORTRANGE(""1F5N2lheBqU_ssv2fEg7XSiyl0_Jtf24RQubw3IWp7fc"",""'LC-2 BOM'!C2:AF900""),Y$1,FALSE)"),"#N/A")</f>
        <v>#N/A</v>
      </c>
      <c r="AB458" t="str">
        <f ca="1">IFERROR(__xludf.DUMMYFUNCTION("VLOOKUP($D497,IMPORTRANGE(""1F5N2lheBqU_ssv2fEg7XSiyl0_Jtf24RQubw3IWp7fc"",""'LC-2 BOM'!C2:AF1000""),AB$1,FALSE)"),"#N/A")</f>
        <v>#N/A</v>
      </c>
      <c r="AC458" t="str">
        <f ca="1">IFERROR(__xludf.DUMMYFUNCTION("VLOOKUP($D497,IMPORTRANGE(""1F5N2lheBqU_ssv2fEg7XSiyl0_Jtf24RQubw3IWp7fc"",""'LC-2 BOM'!C2:AF1000""),AB$1,FALSE)"),"#N/A")</f>
        <v>#N/A</v>
      </c>
      <c r="AD458" t="str">
        <f ca="1">IFERROR(__xludf.DUMMYFUNCTION("VLOOKUP($D497,IMPORTRANGE(""1F5N2lheBqU_ssv2fEg7XSiyl0_Jtf24RQubw3IWp7fc"",""'LC-2 BOM'!C2:AF1000""),AB$1,FALSE)"),"#N/A")</f>
        <v>#N/A</v>
      </c>
      <c r="AE458" t="str">
        <f ca="1">IFERROR(__xludf.DUMMYFUNCTION("VLOOKUP($D497,IMPORTRANGE(""1F5N2lheBqU_ssv2fEg7XSiyl0_Jtf24RQubw3IWp7fc"",""'LC-2 BOM'!C2:AF1000""),AB$1,FALSE)"),"#N/A")</f>
        <v>#N/A</v>
      </c>
      <c r="AF458" t="str">
        <f ca="1">IFERROR(__xludf.DUMMYFUNCTION("VLOOKUP($D497,IMPORTRANGE(""1F5N2lheBqU_ssv2fEg7XSiyl0_Jtf24RQubw3IWp7fc"",""'LC-2 BOM'!C2:AF1000""),AB$1,FALSE)"),"#N/A")</f>
        <v>#N/A</v>
      </c>
      <c r="AG458" t="str">
        <f ca="1">IFERROR(__xludf.DUMMYFUNCTION("VLOOKUP($D497,IMPORTRANGE(""1F5N2lheBqU_ssv2fEg7XSiyl0_Jtf24RQubw3IWp7fc"",""'LC-2 BOM'!C2:AF1000""),AB$1,FALSE)"),"#N/A")</f>
        <v>#N/A</v>
      </c>
      <c r="AH458" t="str">
        <f ca="1">IFERROR(__xludf.DUMMYFUNCTION("VLOOKUP($D497,IMPORTRANGE(""1F5N2lheBqU_ssv2fEg7XSiyl0_Jtf24RQubw3IWp7fc"",""'LC-2 BOM'!C2:AF1000""),AB$1,FALSE)"),"#N/A")</f>
        <v>#N/A</v>
      </c>
      <c r="AI458" t="str">
        <f ca="1">IFERROR(__xludf.DUMMYFUNCTION("VLOOKUP($D497,IMPORTRANGE(""1F5N2lheBqU_ssv2fEg7XSiyl0_Jtf24RQubw3IWp7fc"",""'LC-2 BOM'!C2:AF1000""),AB$1,FALSE)"),"#N/A")</f>
        <v>#N/A</v>
      </c>
      <c r="AJ458" t="str">
        <f ca="1">IFERROR(__xludf.DUMMYFUNCTION("VLOOKUP($D497,IMPORTRANGE(""1F5N2lheBqU_ssv2fEg7XSiyl0_Jtf24RQubw3IWp7fc"",""'LC-2 BOM'!C2:AF1000""),AB$1,FALSE)"),"#N/A")</f>
        <v>#N/A</v>
      </c>
      <c r="AK458" t="str">
        <f ca="1">IFERROR(__xludf.DUMMYFUNCTION("VLOOKUP($D497,IMPORTRANGE(""1F5N2lheBqU_ssv2fEg7XSiyl0_Jtf24RQubw3IWp7fc"",""'LC-2 BOM'!C2:AF1000""),AB$1,FALSE)"),"#N/A")</f>
        <v>#N/A</v>
      </c>
      <c r="AL458" t="str">
        <f ca="1">IFERROR(__xludf.DUMMYFUNCTION("VLOOKUP($D497,IMPORTRANGE(""1F5N2lheBqU_ssv2fEg7XSiyl0_Jtf24RQubw3IWp7fc"",""'LC-2 BOM'!C2:AF1000""),AB$1,FALSE)"),"#N/A")</f>
        <v>#N/A</v>
      </c>
      <c r="AM458" t="str">
        <f ca="1">IFERROR(__xludf.DUMMYFUNCTION("VLOOKUP($D497,IMPORTRANGE(""1F5N2lheBqU_ssv2fEg7XSiyl0_Jtf24RQubw3IWp7fc"",""'LC-2 BOM'!C2:AF1000""),AB$1,FALSE)"),"#N/A")</f>
        <v>#N/A</v>
      </c>
      <c r="AN458" t="str">
        <f ca="1">IFERROR(__xludf.DUMMYFUNCTION("VLOOKUP($D497,IMPORTRANGE(""1F5N2lheBqU_ssv2fEg7XSiyl0_Jtf24RQubw3IWp7fc"",""'LC-2 BOM'!C2:AF1000""),AB$1,FALSE)"),"#N/A")</f>
        <v>#N/A</v>
      </c>
      <c r="AO458" t="str">
        <f ca="1">IFERROR(__xludf.DUMMYFUNCTION("VLOOKUP($D497,IMPORTRANGE(""1F5N2lheBqU_ssv2fEg7XSiyl0_Jtf24RQubw3IWp7fc"",""'LC-2 BOM'!C2:AF1000""),AB$1,FALSE)"),"#N/A")</f>
        <v>#N/A</v>
      </c>
      <c r="AP458" t="str">
        <f ca="1">IFERROR(__xludf.DUMMYFUNCTION("VLOOKUP($D497,IMPORTRANGE(""1F5N2lheBqU_ssv2fEg7XSiyl0_Jtf24RQubw3IWp7fc"",""'LC-2 BOM'!C2:AF1000""),AB$1,FALSE)"),"#N/A")</f>
        <v>#N/A</v>
      </c>
      <c r="AQ458" t="str">
        <f ca="1">IFERROR(__xludf.DUMMYFUNCTION("VLOOKUP($D497,IMPORTRANGE(""1F5N2lheBqU_ssv2fEg7XSiyl0_Jtf24RQubw3IWp7fc"",""'LC-2 BOM'!C2:AF1000""),AB$1,FALSE)"),"#N/A")</f>
        <v>#N/A</v>
      </c>
      <c r="AR458" t="str">
        <f ca="1">IFERROR(__xludf.DUMMYFUNCTION("VLOOKUP($D497,IMPORTRANGE(""1F5N2lheBqU_ssv2fEg7XSiyl0_Jtf24RQubw3IWp7fc"",""'LC-2 BOM'!C2:AF1000""),AB$1,FALSE)"),"#N/A")</f>
        <v>#N/A</v>
      </c>
      <c r="AS458" t="str">
        <f ca="1">IFERROR(__xludf.DUMMYFUNCTION("VLOOKUP($D497,IMPORTRANGE(""1F5N2lheBqU_ssv2fEg7XSiyl0_Jtf24RQubw3IWp7fc"",""'LC-2 BOM'!C2:AF1000""),AB$1,FALSE)"),"#N/A")</f>
        <v>#N/A</v>
      </c>
      <c r="AT458" t="str">
        <f ca="1">IFERROR(__xludf.DUMMYFUNCTION("VLOOKUP($D497,IMPORTRANGE(""1F5N2lheBqU_ssv2fEg7XSiyl0_Jtf24RQubw3IWp7fc"",""'LC-2 BOM'!C2:AF1000""),AB$1,FALSE)"),"#N/A")</f>
        <v>#N/A</v>
      </c>
      <c r="AU458" t="str">
        <f ca="1">IFERROR(__xludf.DUMMYFUNCTION("VLOOKUP($D497,IMPORTRANGE(""1F5N2lheBqU_ssv2fEg7XSiyl0_Jtf24RQubw3IWp7fc"",""'LC-2 BOM'!C2:AF1000""),AB$1,FALSE)"),"#N/A")</f>
        <v>#N/A</v>
      </c>
      <c r="AV458" t="str">
        <f ca="1">IFERROR(__xludf.DUMMYFUNCTION("VLOOKUP($D497,IMPORTRANGE(""1F5N2lheBqU_ssv2fEg7XSiyl0_Jtf24RQubw3IWp7fc"",""'LC-2 BOM'!C2:AF1000""),AB$1,FALSE)"),"#N/A")</f>
        <v>#N/A</v>
      </c>
      <c r="AW458" t="str">
        <f ca="1">IFERROR(__xludf.DUMMYFUNCTION("VLOOKUP($D497,IMPORTRANGE(""1F5N2lheBqU_ssv2fEg7XSiyl0_Jtf24RQubw3IWp7fc"",""'LC-2 BOM'!C2:AF1000""),AB$1,FALSE)"),"#N/A")</f>
        <v>#N/A</v>
      </c>
      <c r="AX458" t="str">
        <f ca="1">IFERROR(__xludf.DUMMYFUNCTION("VLOOKUP($D497,IMPORTRANGE(""1F5N2lheBqU_ssv2fEg7XSiyl0_Jtf24RQubw3IWp7fc"",""'LC-2 BOM'!C2:AF1000""),AB$1,FALSE)"),"#N/A")</f>
        <v>#N/A</v>
      </c>
      <c r="AY458" t="str">
        <f ca="1">IFERROR(__xludf.DUMMYFUNCTION("VLOOKUP($D497,IMPORTRANGE(""1F5N2lheBqU_ssv2fEg7XSiyl0_Jtf24RQubw3IWp7fc"",""'LC-2 BOM'!C2:AF1000""),AB$1,FALSE)"),"#N/A")</f>
        <v>#N/A</v>
      </c>
      <c r="AZ458" t="str">
        <f ca="1">IFERROR(__xludf.DUMMYFUNCTION("VLOOKUP($D497,IMPORTRANGE(""1F5N2lheBqU_ssv2fEg7XSiyl0_Jtf24RQubw3IWp7fc"",""'LC-2 BOM'!C2:AF1000""),AB$1,FALSE)"),"#N/A")</f>
        <v>#N/A</v>
      </c>
      <c r="BA458" t="str">
        <f ca="1">IFERROR(__xludf.DUMMYFUNCTION("VLOOKUP($D497,IMPORTRANGE(""1F5N2lheBqU_ssv2fEg7XSiyl0_Jtf24RQubw3IWp7fc"",""'LC-2 BOM'!C2:AF1000""),AB$1,FALSE)"),"#N/A")</f>
        <v>#N/A</v>
      </c>
    </row>
    <row r="459" spans="1:53" ht="13" x14ac:dyDescent="0.15">
      <c r="A459" t="str">
        <f t="shared" si="41"/>
        <v>HYD-HD-PXS-PxC-229</v>
      </c>
      <c r="B459">
        <v>229</v>
      </c>
      <c r="C459" t="s">
        <v>1041</v>
      </c>
      <c r="D459" t="s">
        <v>1042</v>
      </c>
      <c r="E459" t="s">
        <v>679</v>
      </c>
      <c r="F459" t="s">
        <v>864</v>
      </c>
      <c r="G459" t="s">
        <v>416</v>
      </c>
      <c r="H459" t="s">
        <v>53</v>
      </c>
      <c r="I459" t="str">
        <f t="shared" si="37"/>
        <v>N3</v>
      </c>
      <c r="J459" t="str">
        <f>VLOOKUP(I459,'[1]REF - Interface Cards'!$F$2:$G$11,2,FALSE)</f>
        <v>CB4</v>
      </c>
      <c r="K459">
        <f t="shared" si="38"/>
        <v>1</v>
      </c>
      <c r="L459" t="s">
        <v>808</v>
      </c>
      <c r="M459">
        <v>8</v>
      </c>
      <c r="N459" t="s">
        <v>62</v>
      </c>
      <c r="O459" t="s">
        <v>277</v>
      </c>
      <c r="Q459" t="s">
        <v>485</v>
      </c>
      <c r="R459" t="s">
        <v>63</v>
      </c>
      <c r="S459" t="s">
        <v>60</v>
      </c>
      <c r="V459" t="b">
        <v>0</v>
      </c>
      <c r="W459" t="str">
        <f t="shared" si="39"/>
        <v>DI3:07</v>
      </c>
      <c r="X459" t="str">
        <f ca="1">IFERROR(__xludf.DUMMYFUNCTION("VLOOKUP($D475,IMPORTRANGE(""1F5N2lheBqU_ssv2fEg7XSiyl0_Jtf24RQubw3IWp7fc"",""'LC-2 BOM'!C2:AF1000""),X$1,FALSE)"),"04C706")</f>
        <v>04C706</v>
      </c>
      <c r="Y459" t="str">
        <f ca="1">IFERROR(__xludf.DUMMYFUNCTION("VLOOKUP($D513,IMPORTRANGE(""1F5N2lheBqU_ssv2fEg7XSiyl0_Jtf24RQubw3IWp7fc"",""'LC-2 BOM'!C2:AF900""),Y$1,FALSE)"),"#N/A")</f>
        <v>#N/A</v>
      </c>
      <c r="Z459" t="str">
        <f ca="1">IFERROR(__xludf.DUMMYFUNCTION("VLOOKUP($D513,IMPORTRANGE(""1F5N2lheBqU_ssv2fEg7XSiyl0_Jtf24RQubw3IWp7fc"",""'LC-2 BOM'!C2:AF900""),Y$1,FALSE)"),"#N/A")</f>
        <v>#N/A</v>
      </c>
      <c r="AA459" t="str">
        <f ca="1">IFERROR(__xludf.DUMMYFUNCTION("VLOOKUP($D513,IMPORTRANGE(""1F5N2lheBqU_ssv2fEg7XSiyl0_Jtf24RQubw3IWp7fc"",""'LC-2 BOM'!C2:AF900""),Y$1,FALSE)"),"#N/A")</f>
        <v>#N/A</v>
      </c>
      <c r="AB459" t="str">
        <f ca="1">IFERROR(__xludf.DUMMYFUNCTION("VLOOKUP($D513,IMPORTRANGE(""1F5N2lheBqU_ssv2fEg7XSiyl0_Jtf24RQubw3IWp7fc"",""'LC-2 BOM'!C2:AF1000""),AB$1,FALSE)"),"#N/A")</f>
        <v>#N/A</v>
      </c>
      <c r="AC459" t="str">
        <f ca="1">IFERROR(__xludf.DUMMYFUNCTION("VLOOKUP($D513,IMPORTRANGE(""1F5N2lheBqU_ssv2fEg7XSiyl0_Jtf24RQubw3IWp7fc"",""'LC-2 BOM'!C2:AF1000""),AB$1,FALSE)"),"#N/A")</f>
        <v>#N/A</v>
      </c>
      <c r="AD459" t="str">
        <f ca="1">IFERROR(__xludf.DUMMYFUNCTION("VLOOKUP($D513,IMPORTRANGE(""1F5N2lheBqU_ssv2fEg7XSiyl0_Jtf24RQubw3IWp7fc"",""'LC-2 BOM'!C2:AF1000""),AB$1,FALSE)"),"#N/A")</f>
        <v>#N/A</v>
      </c>
      <c r="AE459" t="str">
        <f ca="1">IFERROR(__xludf.DUMMYFUNCTION("VLOOKUP($D513,IMPORTRANGE(""1F5N2lheBqU_ssv2fEg7XSiyl0_Jtf24RQubw3IWp7fc"",""'LC-2 BOM'!C2:AF1000""),AB$1,FALSE)"),"#N/A")</f>
        <v>#N/A</v>
      </c>
      <c r="AF459" t="str">
        <f ca="1">IFERROR(__xludf.DUMMYFUNCTION("VLOOKUP($D513,IMPORTRANGE(""1F5N2lheBqU_ssv2fEg7XSiyl0_Jtf24RQubw3IWp7fc"",""'LC-2 BOM'!C2:AF1000""),AB$1,FALSE)"),"#N/A")</f>
        <v>#N/A</v>
      </c>
      <c r="AG459" t="str">
        <f ca="1">IFERROR(__xludf.DUMMYFUNCTION("VLOOKUP($D513,IMPORTRANGE(""1F5N2lheBqU_ssv2fEg7XSiyl0_Jtf24RQubw3IWp7fc"",""'LC-2 BOM'!C2:AF1000""),AB$1,FALSE)"),"#N/A")</f>
        <v>#N/A</v>
      </c>
      <c r="AH459" t="str">
        <f ca="1">IFERROR(__xludf.DUMMYFUNCTION("VLOOKUP($D513,IMPORTRANGE(""1F5N2lheBqU_ssv2fEg7XSiyl0_Jtf24RQubw3IWp7fc"",""'LC-2 BOM'!C2:AF1000""),AB$1,FALSE)"),"#N/A")</f>
        <v>#N/A</v>
      </c>
      <c r="AI459" t="str">
        <f ca="1">IFERROR(__xludf.DUMMYFUNCTION("VLOOKUP($D513,IMPORTRANGE(""1F5N2lheBqU_ssv2fEg7XSiyl0_Jtf24RQubw3IWp7fc"",""'LC-2 BOM'!C2:AF1000""),AB$1,FALSE)"),"#N/A")</f>
        <v>#N/A</v>
      </c>
      <c r="AJ459" t="str">
        <f ca="1">IFERROR(__xludf.DUMMYFUNCTION("VLOOKUP($D513,IMPORTRANGE(""1F5N2lheBqU_ssv2fEg7XSiyl0_Jtf24RQubw3IWp7fc"",""'LC-2 BOM'!C2:AF1000""),AB$1,FALSE)"),"#N/A")</f>
        <v>#N/A</v>
      </c>
      <c r="AK459" t="str">
        <f ca="1">IFERROR(__xludf.DUMMYFUNCTION("VLOOKUP($D513,IMPORTRANGE(""1F5N2lheBqU_ssv2fEg7XSiyl0_Jtf24RQubw3IWp7fc"",""'LC-2 BOM'!C2:AF1000""),AB$1,FALSE)"),"#N/A")</f>
        <v>#N/A</v>
      </c>
      <c r="AL459" t="str">
        <f ca="1">IFERROR(__xludf.DUMMYFUNCTION("VLOOKUP($D513,IMPORTRANGE(""1F5N2lheBqU_ssv2fEg7XSiyl0_Jtf24RQubw3IWp7fc"",""'LC-2 BOM'!C2:AF1000""),AB$1,FALSE)"),"#N/A")</f>
        <v>#N/A</v>
      </c>
      <c r="AM459" t="str">
        <f ca="1">IFERROR(__xludf.DUMMYFUNCTION("VLOOKUP($D513,IMPORTRANGE(""1F5N2lheBqU_ssv2fEg7XSiyl0_Jtf24RQubw3IWp7fc"",""'LC-2 BOM'!C2:AF1000""),AB$1,FALSE)"),"#N/A")</f>
        <v>#N/A</v>
      </c>
      <c r="AN459" t="str">
        <f ca="1">IFERROR(__xludf.DUMMYFUNCTION("VLOOKUP($D513,IMPORTRANGE(""1F5N2lheBqU_ssv2fEg7XSiyl0_Jtf24RQubw3IWp7fc"",""'LC-2 BOM'!C2:AF1000""),AB$1,FALSE)"),"#N/A")</f>
        <v>#N/A</v>
      </c>
      <c r="AO459" t="str">
        <f ca="1">IFERROR(__xludf.DUMMYFUNCTION("VLOOKUP($D513,IMPORTRANGE(""1F5N2lheBqU_ssv2fEg7XSiyl0_Jtf24RQubw3IWp7fc"",""'LC-2 BOM'!C2:AF1000""),AB$1,FALSE)"),"#N/A")</f>
        <v>#N/A</v>
      </c>
      <c r="AP459" t="str">
        <f ca="1">IFERROR(__xludf.DUMMYFUNCTION("VLOOKUP($D513,IMPORTRANGE(""1F5N2lheBqU_ssv2fEg7XSiyl0_Jtf24RQubw3IWp7fc"",""'LC-2 BOM'!C2:AF1000""),AB$1,FALSE)"),"#N/A")</f>
        <v>#N/A</v>
      </c>
      <c r="AQ459" t="str">
        <f ca="1">IFERROR(__xludf.DUMMYFUNCTION("VLOOKUP($D513,IMPORTRANGE(""1F5N2lheBqU_ssv2fEg7XSiyl0_Jtf24RQubw3IWp7fc"",""'LC-2 BOM'!C2:AF1000""),AB$1,FALSE)"),"#N/A")</f>
        <v>#N/A</v>
      </c>
      <c r="AR459" t="str">
        <f ca="1">IFERROR(__xludf.DUMMYFUNCTION("VLOOKUP($D513,IMPORTRANGE(""1F5N2lheBqU_ssv2fEg7XSiyl0_Jtf24RQubw3IWp7fc"",""'LC-2 BOM'!C2:AF1000""),AB$1,FALSE)"),"#N/A")</f>
        <v>#N/A</v>
      </c>
      <c r="AS459" t="str">
        <f ca="1">IFERROR(__xludf.DUMMYFUNCTION("VLOOKUP($D513,IMPORTRANGE(""1F5N2lheBqU_ssv2fEg7XSiyl0_Jtf24RQubw3IWp7fc"",""'LC-2 BOM'!C2:AF1000""),AB$1,FALSE)"),"#N/A")</f>
        <v>#N/A</v>
      </c>
      <c r="AT459" t="str">
        <f ca="1">IFERROR(__xludf.DUMMYFUNCTION("VLOOKUP($D513,IMPORTRANGE(""1F5N2lheBqU_ssv2fEg7XSiyl0_Jtf24RQubw3IWp7fc"",""'LC-2 BOM'!C2:AF1000""),AB$1,FALSE)"),"#N/A")</f>
        <v>#N/A</v>
      </c>
      <c r="AU459" t="str">
        <f ca="1">IFERROR(__xludf.DUMMYFUNCTION("VLOOKUP($D513,IMPORTRANGE(""1F5N2lheBqU_ssv2fEg7XSiyl0_Jtf24RQubw3IWp7fc"",""'LC-2 BOM'!C2:AF1000""),AB$1,FALSE)"),"#N/A")</f>
        <v>#N/A</v>
      </c>
      <c r="AV459" t="str">
        <f ca="1">IFERROR(__xludf.DUMMYFUNCTION("VLOOKUP($D513,IMPORTRANGE(""1F5N2lheBqU_ssv2fEg7XSiyl0_Jtf24RQubw3IWp7fc"",""'LC-2 BOM'!C2:AF1000""),AB$1,FALSE)"),"#N/A")</f>
        <v>#N/A</v>
      </c>
      <c r="AW459" t="str">
        <f ca="1">IFERROR(__xludf.DUMMYFUNCTION("VLOOKUP($D513,IMPORTRANGE(""1F5N2lheBqU_ssv2fEg7XSiyl0_Jtf24RQubw3IWp7fc"",""'LC-2 BOM'!C2:AF1000""),AB$1,FALSE)"),"#N/A")</f>
        <v>#N/A</v>
      </c>
      <c r="AX459" t="str">
        <f ca="1">IFERROR(__xludf.DUMMYFUNCTION("VLOOKUP($D513,IMPORTRANGE(""1F5N2lheBqU_ssv2fEg7XSiyl0_Jtf24RQubw3IWp7fc"",""'LC-2 BOM'!C2:AF1000""),AB$1,FALSE)"),"#N/A")</f>
        <v>#N/A</v>
      </c>
      <c r="AY459" t="str">
        <f ca="1">IFERROR(__xludf.DUMMYFUNCTION("VLOOKUP($D513,IMPORTRANGE(""1F5N2lheBqU_ssv2fEg7XSiyl0_Jtf24RQubw3IWp7fc"",""'LC-2 BOM'!C2:AF1000""),AB$1,FALSE)"),"#N/A")</f>
        <v>#N/A</v>
      </c>
      <c r="AZ459" t="str">
        <f ca="1">IFERROR(__xludf.DUMMYFUNCTION("VLOOKUP($D513,IMPORTRANGE(""1F5N2lheBqU_ssv2fEg7XSiyl0_Jtf24RQubw3IWp7fc"",""'LC-2 BOM'!C2:AF1000""),AB$1,FALSE)"),"#N/A")</f>
        <v>#N/A</v>
      </c>
      <c r="BA459" t="str">
        <f ca="1">IFERROR(__xludf.DUMMYFUNCTION("VLOOKUP($D513,IMPORTRANGE(""1F5N2lheBqU_ssv2fEg7XSiyl0_Jtf24RQubw3IWp7fc"",""'LC-2 BOM'!C2:AF1000""),AB$1,FALSE)"),"#N/A")</f>
        <v>#N/A</v>
      </c>
    </row>
    <row r="460" spans="1:53" ht="13" x14ac:dyDescent="0.15">
      <c r="A460" t="str">
        <f t="shared" si="41"/>
        <v>HYD-HD-PXS-PxC-230</v>
      </c>
      <c r="B460">
        <v>230</v>
      </c>
      <c r="C460" t="s">
        <v>1043</v>
      </c>
      <c r="D460" t="s">
        <v>1044</v>
      </c>
      <c r="E460" t="s">
        <v>679</v>
      </c>
      <c r="F460" t="s">
        <v>864</v>
      </c>
      <c r="G460" t="s">
        <v>416</v>
      </c>
      <c r="H460" t="s">
        <v>53</v>
      </c>
      <c r="I460" t="str">
        <f t="shared" si="37"/>
        <v>N2</v>
      </c>
      <c r="J460" t="str">
        <f>VLOOKUP(I460,'[1]REF - Interface Cards'!$F$2:$G$11,2,FALSE)</f>
        <v>CB3</v>
      </c>
      <c r="K460">
        <f t="shared" si="38"/>
        <v>1</v>
      </c>
      <c r="L460" t="s">
        <v>460</v>
      </c>
      <c r="M460">
        <v>3</v>
      </c>
      <c r="N460" t="s">
        <v>72</v>
      </c>
      <c r="O460" t="s">
        <v>277</v>
      </c>
      <c r="Q460" t="s">
        <v>302</v>
      </c>
      <c r="R460" t="s">
        <v>63</v>
      </c>
      <c r="S460" t="s">
        <v>60</v>
      </c>
      <c r="V460" t="b">
        <v>0</v>
      </c>
      <c r="W460" t="str">
        <f t="shared" si="39"/>
        <v>DI2:02</v>
      </c>
      <c r="X460" t="str">
        <f ca="1">IFERROR(__xludf.DUMMYFUNCTION("VLOOKUP($D119,IMPORTRANGE(""1F5N2lheBqU_ssv2fEg7XSiyl0_Jtf24RQubw3IWp7fc"",""'LC-2 BOM'!C2:AF1000""),X$1,FALSE)"),"05C360")</f>
        <v>05C360</v>
      </c>
      <c r="Y460" t="str">
        <f ca="1">IFERROR(__xludf.DUMMYFUNCTION("VLOOKUP($D428,IMPORTRANGE(""1F5N2lheBqU_ssv2fEg7XSiyl0_Jtf24RQubw3IWp7fc"",""'LC-2 BOM'!C2:AF900""),Y$1,FALSE)"),"#N/A")</f>
        <v>#N/A</v>
      </c>
      <c r="Z460" t="str">
        <f ca="1">IFERROR(__xludf.DUMMYFUNCTION("VLOOKUP($D428,IMPORTRANGE(""1F5N2lheBqU_ssv2fEg7XSiyl0_Jtf24RQubw3IWp7fc"",""'LC-2 BOM'!C2:AF900""),Y$1,FALSE)"),"#N/A")</f>
        <v>#N/A</v>
      </c>
      <c r="AA460" t="str">
        <f ca="1">IFERROR(__xludf.DUMMYFUNCTION("VLOOKUP($D428,IMPORTRANGE(""1F5N2lheBqU_ssv2fEg7XSiyl0_Jtf24RQubw3IWp7fc"",""'LC-2 BOM'!C2:AF900""),Y$1,FALSE)"),"#N/A")</f>
        <v>#N/A</v>
      </c>
      <c r="AB460" t="str">
        <f ca="1">IFERROR(__xludf.DUMMYFUNCTION("VLOOKUP($D428,IMPORTRANGE(""1F5N2lheBqU_ssv2fEg7XSiyl0_Jtf24RQubw3IWp7fc"",""'LC-2 BOM'!C2:AF1000""),AB$1,FALSE)"),"#N/A")</f>
        <v>#N/A</v>
      </c>
      <c r="AC460" t="str">
        <f ca="1">IFERROR(__xludf.DUMMYFUNCTION("VLOOKUP($D428,IMPORTRANGE(""1F5N2lheBqU_ssv2fEg7XSiyl0_Jtf24RQubw3IWp7fc"",""'LC-2 BOM'!C2:AF1000""),AB$1,FALSE)"),"#N/A")</f>
        <v>#N/A</v>
      </c>
      <c r="AD460" t="str">
        <f ca="1">IFERROR(__xludf.DUMMYFUNCTION("VLOOKUP($D428,IMPORTRANGE(""1F5N2lheBqU_ssv2fEg7XSiyl0_Jtf24RQubw3IWp7fc"",""'LC-2 BOM'!C2:AF1000""),AB$1,FALSE)"),"#N/A")</f>
        <v>#N/A</v>
      </c>
      <c r="AE460" t="str">
        <f ca="1">IFERROR(__xludf.DUMMYFUNCTION("VLOOKUP($D428,IMPORTRANGE(""1F5N2lheBqU_ssv2fEg7XSiyl0_Jtf24RQubw3IWp7fc"",""'LC-2 BOM'!C2:AF1000""),AB$1,FALSE)"),"#N/A")</f>
        <v>#N/A</v>
      </c>
      <c r="AF460" t="str">
        <f ca="1">IFERROR(__xludf.DUMMYFUNCTION("VLOOKUP($D428,IMPORTRANGE(""1F5N2lheBqU_ssv2fEg7XSiyl0_Jtf24RQubw3IWp7fc"",""'LC-2 BOM'!C2:AF1000""),AB$1,FALSE)"),"#N/A")</f>
        <v>#N/A</v>
      </c>
      <c r="AG460" t="str">
        <f ca="1">IFERROR(__xludf.DUMMYFUNCTION("VLOOKUP($D428,IMPORTRANGE(""1F5N2lheBqU_ssv2fEg7XSiyl0_Jtf24RQubw3IWp7fc"",""'LC-2 BOM'!C2:AF1000""),AB$1,FALSE)"),"#N/A")</f>
        <v>#N/A</v>
      </c>
      <c r="AH460" t="str">
        <f ca="1">IFERROR(__xludf.DUMMYFUNCTION("VLOOKUP($D428,IMPORTRANGE(""1F5N2lheBqU_ssv2fEg7XSiyl0_Jtf24RQubw3IWp7fc"",""'LC-2 BOM'!C2:AF1000""),AB$1,FALSE)"),"#N/A")</f>
        <v>#N/A</v>
      </c>
      <c r="AI460" t="str">
        <f ca="1">IFERROR(__xludf.DUMMYFUNCTION("VLOOKUP($D428,IMPORTRANGE(""1F5N2lheBqU_ssv2fEg7XSiyl0_Jtf24RQubw3IWp7fc"",""'LC-2 BOM'!C2:AF1000""),AB$1,FALSE)"),"#N/A")</f>
        <v>#N/A</v>
      </c>
      <c r="AJ460" t="str">
        <f ca="1">IFERROR(__xludf.DUMMYFUNCTION("VLOOKUP($D428,IMPORTRANGE(""1F5N2lheBqU_ssv2fEg7XSiyl0_Jtf24RQubw3IWp7fc"",""'LC-2 BOM'!C2:AF1000""),AB$1,FALSE)"),"#N/A")</f>
        <v>#N/A</v>
      </c>
      <c r="AK460" t="str">
        <f ca="1">IFERROR(__xludf.DUMMYFUNCTION("VLOOKUP($D428,IMPORTRANGE(""1F5N2lheBqU_ssv2fEg7XSiyl0_Jtf24RQubw3IWp7fc"",""'LC-2 BOM'!C2:AF1000""),AB$1,FALSE)"),"#N/A")</f>
        <v>#N/A</v>
      </c>
      <c r="AL460" t="str">
        <f ca="1">IFERROR(__xludf.DUMMYFUNCTION("VLOOKUP($D428,IMPORTRANGE(""1F5N2lheBqU_ssv2fEg7XSiyl0_Jtf24RQubw3IWp7fc"",""'LC-2 BOM'!C2:AF1000""),AB$1,FALSE)"),"#N/A")</f>
        <v>#N/A</v>
      </c>
      <c r="AM460" t="str">
        <f ca="1">IFERROR(__xludf.DUMMYFUNCTION("VLOOKUP($D428,IMPORTRANGE(""1F5N2lheBqU_ssv2fEg7XSiyl0_Jtf24RQubw3IWp7fc"",""'LC-2 BOM'!C2:AF1000""),AB$1,FALSE)"),"#N/A")</f>
        <v>#N/A</v>
      </c>
      <c r="AN460" t="str">
        <f ca="1">IFERROR(__xludf.DUMMYFUNCTION("VLOOKUP($D428,IMPORTRANGE(""1F5N2lheBqU_ssv2fEg7XSiyl0_Jtf24RQubw3IWp7fc"",""'LC-2 BOM'!C2:AF1000""),AB$1,FALSE)"),"#N/A")</f>
        <v>#N/A</v>
      </c>
      <c r="AO460" t="str">
        <f ca="1">IFERROR(__xludf.DUMMYFUNCTION("VLOOKUP($D428,IMPORTRANGE(""1F5N2lheBqU_ssv2fEg7XSiyl0_Jtf24RQubw3IWp7fc"",""'LC-2 BOM'!C2:AF1000""),AB$1,FALSE)"),"#N/A")</f>
        <v>#N/A</v>
      </c>
      <c r="AP460" t="str">
        <f ca="1">IFERROR(__xludf.DUMMYFUNCTION("VLOOKUP($D428,IMPORTRANGE(""1F5N2lheBqU_ssv2fEg7XSiyl0_Jtf24RQubw3IWp7fc"",""'LC-2 BOM'!C2:AF1000""),AB$1,FALSE)"),"#N/A")</f>
        <v>#N/A</v>
      </c>
      <c r="AQ460" t="str">
        <f ca="1">IFERROR(__xludf.DUMMYFUNCTION("VLOOKUP($D428,IMPORTRANGE(""1F5N2lheBqU_ssv2fEg7XSiyl0_Jtf24RQubw3IWp7fc"",""'LC-2 BOM'!C2:AF1000""),AB$1,FALSE)"),"#N/A")</f>
        <v>#N/A</v>
      </c>
      <c r="AR460" t="str">
        <f ca="1">IFERROR(__xludf.DUMMYFUNCTION("VLOOKUP($D428,IMPORTRANGE(""1F5N2lheBqU_ssv2fEg7XSiyl0_Jtf24RQubw3IWp7fc"",""'LC-2 BOM'!C2:AF1000""),AB$1,FALSE)"),"#N/A")</f>
        <v>#N/A</v>
      </c>
      <c r="AS460" t="str">
        <f ca="1">IFERROR(__xludf.DUMMYFUNCTION("VLOOKUP($D428,IMPORTRANGE(""1F5N2lheBqU_ssv2fEg7XSiyl0_Jtf24RQubw3IWp7fc"",""'LC-2 BOM'!C2:AF1000""),AB$1,FALSE)"),"#N/A")</f>
        <v>#N/A</v>
      </c>
      <c r="AT460" t="str">
        <f ca="1">IFERROR(__xludf.DUMMYFUNCTION("VLOOKUP($D428,IMPORTRANGE(""1F5N2lheBqU_ssv2fEg7XSiyl0_Jtf24RQubw3IWp7fc"",""'LC-2 BOM'!C2:AF1000""),AB$1,FALSE)"),"#N/A")</f>
        <v>#N/A</v>
      </c>
      <c r="AU460" t="str">
        <f ca="1">IFERROR(__xludf.DUMMYFUNCTION("VLOOKUP($D428,IMPORTRANGE(""1F5N2lheBqU_ssv2fEg7XSiyl0_Jtf24RQubw3IWp7fc"",""'LC-2 BOM'!C2:AF1000""),AB$1,FALSE)"),"#N/A")</f>
        <v>#N/A</v>
      </c>
      <c r="AV460" t="str">
        <f ca="1">IFERROR(__xludf.DUMMYFUNCTION("VLOOKUP($D428,IMPORTRANGE(""1F5N2lheBqU_ssv2fEg7XSiyl0_Jtf24RQubw3IWp7fc"",""'LC-2 BOM'!C2:AF1000""),AB$1,FALSE)"),"#N/A")</f>
        <v>#N/A</v>
      </c>
      <c r="AW460" t="str">
        <f ca="1">IFERROR(__xludf.DUMMYFUNCTION("VLOOKUP($D428,IMPORTRANGE(""1F5N2lheBqU_ssv2fEg7XSiyl0_Jtf24RQubw3IWp7fc"",""'LC-2 BOM'!C2:AF1000""),AB$1,FALSE)"),"#N/A")</f>
        <v>#N/A</v>
      </c>
      <c r="AX460" t="str">
        <f ca="1">IFERROR(__xludf.DUMMYFUNCTION("VLOOKUP($D428,IMPORTRANGE(""1F5N2lheBqU_ssv2fEg7XSiyl0_Jtf24RQubw3IWp7fc"",""'LC-2 BOM'!C2:AF1000""),AB$1,FALSE)"),"#N/A")</f>
        <v>#N/A</v>
      </c>
      <c r="AY460" t="str">
        <f ca="1">IFERROR(__xludf.DUMMYFUNCTION("VLOOKUP($D428,IMPORTRANGE(""1F5N2lheBqU_ssv2fEg7XSiyl0_Jtf24RQubw3IWp7fc"",""'LC-2 BOM'!C2:AF1000""),AB$1,FALSE)"),"#N/A")</f>
        <v>#N/A</v>
      </c>
      <c r="AZ460" t="str">
        <f ca="1">IFERROR(__xludf.DUMMYFUNCTION("VLOOKUP($D428,IMPORTRANGE(""1F5N2lheBqU_ssv2fEg7XSiyl0_Jtf24RQubw3IWp7fc"",""'LC-2 BOM'!C2:AF1000""),AB$1,FALSE)"),"#N/A")</f>
        <v>#N/A</v>
      </c>
      <c r="BA460" t="str">
        <f ca="1">IFERROR(__xludf.DUMMYFUNCTION("VLOOKUP($D428,IMPORTRANGE(""1F5N2lheBqU_ssv2fEg7XSiyl0_Jtf24RQubw3IWp7fc"",""'LC-2 BOM'!C2:AF1000""),AB$1,FALSE)"),"#N/A")</f>
        <v>#N/A</v>
      </c>
    </row>
    <row r="461" spans="1:53" ht="13" x14ac:dyDescent="0.15">
      <c r="A461" t="str">
        <f t="shared" si="41"/>
        <v>HYD-HD-PXS-PxC-231</v>
      </c>
      <c r="B461">
        <v>231</v>
      </c>
      <c r="C461" t="s">
        <v>1045</v>
      </c>
      <c r="D461" t="s">
        <v>1046</v>
      </c>
      <c r="E461" t="s">
        <v>679</v>
      </c>
      <c r="F461" t="s">
        <v>864</v>
      </c>
      <c r="G461" t="s">
        <v>416</v>
      </c>
      <c r="H461" t="s">
        <v>53</v>
      </c>
      <c r="I461" t="str">
        <f t="shared" si="37"/>
        <v>N2</v>
      </c>
      <c r="J461" t="str">
        <f>VLOOKUP(I461,'[1]REF - Interface Cards'!$F$2:$G$11,2,FALSE)</f>
        <v>CB3</v>
      </c>
      <c r="K461">
        <f t="shared" si="38"/>
        <v>1</v>
      </c>
      <c r="L461" t="s">
        <v>460</v>
      </c>
      <c r="M461">
        <v>11</v>
      </c>
      <c r="N461" t="s">
        <v>97</v>
      </c>
      <c r="O461" t="s">
        <v>277</v>
      </c>
      <c r="Q461" t="s">
        <v>456</v>
      </c>
      <c r="R461" t="s">
        <v>63</v>
      </c>
      <c r="S461" t="s">
        <v>60</v>
      </c>
      <c r="V461" t="b">
        <v>0</v>
      </c>
      <c r="W461" t="str">
        <f t="shared" si="39"/>
        <v>DI2:08</v>
      </c>
      <c r="X461" t="str">
        <f ca="1">IFERROR(__xludf.DUMMYFUNCTION("VLOOKUP($D119,IMPORTRANGE(""1F5N2lheBqU_ssv2fEg7XSiyl0_Jtf24RQubw3IWp7fc"",""'LC-2 BOM'!C2:AF1000""),X$1,FALSE)"),"05C360")</f>
        <v>05C360</v>
      </c>
      <c r="Y461" t="str">
        <f ca="1">IFERROR(__xludf.DUMMYFUNCTION("VLOOKUP($D434,IMPORTRANGE(""1F5N2lheBqU_ssv2fEg7XSiyl0_Jtf24RQubw3IWp7fc"",""'LC-2 BOM'!C2:AF900""),Y$1,FALSE)"),"#N/A")</f>
        <v>#N/A</v>
      </c>
      <c r="Z461" t="str">
        <f ca="1">IFERROR(__xludf.DUMMYFUNCTION("VLOOKUP($D434,IMPORTRANGE(""1F5N2lheBqU_ssv2fEg7XSiyl0_Jtf24RQubw3IWp7fc"",""'LC-2 BOM'!C2:AF900""),Y$1,FALSE)"),"#N/A")</f>
        <v>#N/A</v>
      </c>
      <c r="AA461" t="str">
        <f ca="1">IFERROR(__xludf.DUMMYFUNCTION("VLOOKUP($D434,IMPORTRANGE(""1F5N2lheBqU_ssv2fEg7XSiyl0_Jtf24RQubw3IWp7fc"",""'LC-2 BOM'!C2:AF900""),Y$1,FALSE)"),"#N/A")</f>
        <v>#N/A</v>
      </c>
      <c r="AB461" t="str">
        <f ca="1">IFERROR(__xludf.DUMMYFUNCTION("VLOOKUP($D434,IMPORTRANGE(""1F5N2lheBqU_ssv2fEg7XSiyl0_Jtf24RQubw3IWp7fc"",""'LC-2 BOM'!C2:AF1000""),AB$1,FALSE)"),"#N/A")</f>
        <v>#N/A</v>
      </c>
      <c r="AC461" t="str">
        <f ca="1">IFERROR(__xludf.DUMMYFUNCTION("VLOOKUP($D434,IMPORTRANGE(""1F5N2lheBqU_ssv2fEg7XSiyl0_Jtf24RQubw3IWp7fc"",""'LC-2 BOM'!C2:AF1000""),AB$1,FALSE)"),"#N/A")</f>
        <v>#N/A</v>
      </c>
      <c r="AD461" t="str">
        <f ca="1">IFERROR(__xludf.DUMMYFUNCTION("VLOOKUP($D434,IMPORTRANGE(""1F5N2lheBqU_ssv2fEg7XSiyl0_Jtf24RQubw3IWp7fc"",""'LC-2 BOM'!C2:AF1000""),AB$1,FALSE)"),"#N/A")</f>
        <v>#N/A</v>
      </c>
      <c r="AE461" t="str">
        <f ca="1">IFERROR(__xludf.DUMMYFUNCTION("VLOOKUP($D434,IMPORTRANGE(""1F5N2lheBqU_ssv2fEg7XSiyl0_Jtf24RQubw3IWp7fc"",""'LC-2 BOM'!C2:AF1000""),AB$1,FALSE)"),"#N/A")</f>
        <v>#N/A</v>
      </c>
      <c r="AF461" t="str">
        <f ca="1">IFERROR(__xludf.DUMMYFUNCTION("VLOOKUP($D434,IMPORTRANGE(""1F5N2lheBqU_ssv2fEg7XSiyl0_Jtf24RQubw3IWp7fc"",""'LC-2 BOM'!C2:AF1000""),AB$1,FALSE)"),"#N/A")</f>
        <v>#N/A</v>
      </c>
      <c r="AG461" t="str">
        <f ca="1">IFERROR(__xludf.DUMMYFUNCTION("VLOOKUP($D434,IMPORTRANGE(""1F5N2lheBqU_ssv2fEg7XSiyl0_Jtf24RQubw3IWp7fc"",""'LC-2 BOM'!C2:AF1000""),AB$1,FALSE)"),"#N/A")</f>
        <v>#N/A</v>
      </c>
      <c r="AH461" t="str">
        <f ca="1">IFERROR(__xludf.DUMMYFUNCTION("VLOOKUP($D434,IMPORTRANGE(""1F5N2lheBqU_ssv2fEg7XSiyl0_Jtf24RQubw3IWp7fc"",""'LC-2 BOM'!C2:AF1000""),AB$1,FALSE)"),"#N/A")</f>
        <v>#N/A</v>
      </c>
      <c r="AI461" t="str">
        <f ca="1">IFERROR(__xludf.DUMMYFUNCTION("VLOOKUP($D434,IMPORTRANGE(""1F5N2lheBqU_ssv2fEg7XSiyl0_Jtf24RQubw3IWp7fc"",""'LC-2 BOM'!C2:AF1000""),AB$1,FALSE)"),"#N/A")</f>
        <v>#N/A</v>
      </c>
      <c r="AJ461" t="str">
        <f ca="1">IFERROR(__xludf.DUMMYFUNCTION("VLOOKUP($D434,IMPORTRANGE(""1F5N2lheBqU_ssv2fEg7XSiyl0_Jtf24RQubw3IWp7fc"",""'LC-2 BOM'!C2:AF1000""),AB$1,FALSE)"),"#N/A")</f>
        <v>#N/A</v>
      </c>
      <c r="AK461" t="str">
        <f ca="1">IFERROR(__xludf.DUMMYFUNCTION("VLOOKUP($D434,IMPORTRANGE(""1F5N2lheBqU_ssv2fEg7XSiyl0_Jtf24RQubw3IWp7fc"",""'LC-2 BOM'!C2:AF1000""),AB$1,FALSE)"),"#N/A")</f>
        <v>#N/A</v>
      </c>
      <c r="AL461" t="str">
        <f ca="1">IFERROR(__xludf.DUMMYFUNCTION("VLOOKUP($D434,IMPORTRANGE(""1F5N2lheBqU_ssv2fEg7XSiyl0_Jtf24RQubw3IWp7fc"",""'LC-2 BOM'!C2:AF1000""),AB$1,FALSE)"),"#N/A")</f>
        <v>#N/A</v>
      </c>
      <c r="AM461" t="str">
        <f ca="1">IFERROR(__xludf.DUMMYFUNCTION("VLOOKUP($D434,IMPORTRANGE(""1F5N2lheBqU_ssv2fEg7XSiyl0_Jtf24RQubw3IWp7fc"",""'LC-2 BOM'!C2:AF1000""),AB$1,FALSE)"),"#N/A")</f>
        <v>#N/A</v>
      </c>
      <c r="AN461" t="str">
        <f ca="1">IFERROR(__xludf.DUMMYFUNCTION("VLOOKUP($D434,IMPORTRANGE(""1F5N2lheBqU_ssv2fEg7XSiyl0_Jtf24RQubw3IWp7fc"",""'LC-2 BOM'!C2:AF1000""),AB$1,FALSE)"),"#N/A")</f>
        <v>#N/A</v>
      </c>
      <c r="AO461" t="str">
        <f ca="1">IFERROR(__xludf.DUMMYFUNCTION("VLOOKUP($D434,IMPORTRANGE(""1F5N2lheBqU_ssv2fEg7XSiyl0_Jtf24RQubw3IWp7fc"",""'LC-2 BOM'!C2:AF1000""),AB$1,FALSE)"),"#N/A")</f>
        <v>#N/A</v>
      </c>
      <c r="AP461" t="str">
        <f ca="1">IFERROR(__xludf.DUMMYFUNCTION("VLOOKUP($D434,IMPORTRANGE(""1F5N2lheBqU_ssv2fEg7XSiyl0_Jtf24RQubw3IWp7fc"",""'LC-2 BOM'!C2:AF1000""),AB$1,FALSE)"),"#N/A")</f>
        <v>#N/A</v>
      </c>
      <c r="AQ461" t="str">
        <f ca="1">IFERROR(__xludf.DUMMYFUNCTION("VLOOKUP($D434,IMPORTRANGE(""1F5N2lheBqU_ssv2fEg7XSiyl0_Jtf24RQubw3IWp7fc"",""'LC-2 BOM'!C2:AF1000""),AB$1,FALSE)"),"#N/A")</f>
        <v>#N/A</v>
      </c>
      <c r="AR461" t="str">
        <f ca="1">IFERROR(__xludf.DUMMYFUNCTION("VLOOKUP($D434,IMPORTRANGE(""1F5N2lheBqU_ssv2fEg7XSiyl0_Jtf24RQubw3IWp7fc"",""'LC-2 BOM'!C2:AF1000""),AB$1,FALSE)"),"#N/A")</f>
        <v>#N/A</v>
      </c>
      <c r="AS461" t="str">
        <f ca="1">IFERROR(__xludf.DUMMYFUNCTION("VLOOKUP($D434,IMPORTRANGE(""1F5N2lheBqU_ssv2fEg7XSiyl0_Jtf24RQubw3IWp7fc"",""'LC-2 BOM'!C2:AF1000""),AB$1,FALSE)"),"#N/A")</f>
        <v>#N/A</v>
      </c>
      <c r="AT461" t="str">
        <f ca="1">IFERROR(__xludf.DUMMYFUNCTION("VLOOKUP($D434,IMPORTRANGE(""1F5N2lheBqU_ssv2fEg7XSiyl0_Jtf24RQubw3IWp7fc"",""'LC-2 BOM'!C2:AF1000""),AB$1,FALSE)"),"#N/A")</f>
        <v>#N/A</v>
      </c>
      <c r="AU461" t="str">
        <f ca="1">IFERROR(__xludf.DUMMYFUNCTION("VLOOKUP($D434,IMPORTRANGE(""1F5N2lheBqU_ssv2fEg7XSiyl0_Jtf24RQubw3IWp7fc"",""'LC-2 BOM'!C2:AF1000""),AB$1,FALSE)"),"#N/A")</f>
        <v>#N/A</v>
      </c>
      <c r="AV461" t="str">
        <f ca="1">IFERROR(__xludf.DUMMYFUNCTION("VLOOKUP($D434,IMPORTRANGE(""1F5N2lheBqU_ssv2fEg7XSiyl0_Jtf24RQubw3IWp7fc"",""'LC-2 BOM'!C2:AF1000""),AB$1,FALSE)"),"#N/A")</f>
        <v>#N/A</v>
      </c>
      <c r="AW461" t="str">
        <f ca="1">IFERROR(__xludf.DUMMYFUNCTION("VLOOKUP($D434,IMPORTRANGE(""1F5N2lheBqU_ssv2fEg7XSiyl0_Jtf24RQubw3IWp7fc"",""'LC-2 BOM'!C2:AF1000""),AB$1,FALSE)"),"#N/A")</f>
        <v>#N/A</v>
      </c>
      <c r="AX461" t="str">
        <f ca="1">IFERROR(__xludf.DUMMYFUNCTION("VLOOKUP($D434,IMPORTRANGE(""1F5N2lheBqU_ssv2fEg7XSiyl0_Jtf24RQubw3IWp7fc"",""'LC-2 BOM'!C2:AF1000""),AB$1,FALSE)"),"#N/A")</f>
        <v>#N/A</v>
      </c>
      <c r="AY461" t="str">
        <f ca="1">IFERROR(__xludf.DUMMYFUNCTION("VLOOKUP($D434,IMPORTRANGE(""1F5N2lheBqU_ssv2fEg7XSiyl0_Jtf24RQubw3IWp7fc"",""'LC-2 BOM'!C2:AF1000""),AB$1,FALSE)"),"#N/A")</f>
        <v>#N/A</v>
      </c>
      <c r="AZ461" t="str">
        <f ca="1">IFERROR(__xludf.DUMMYFUNCTION("VLOOKUP($D434,IMPORTRANGE(""1F5N2lheBqU_ssv2fEg7XSiyl0_Jtf24RQubw3IWp7fc"",""'LC-2 BOM'!C2:AF1000""),AB$1,FALSE)"),"#N/A")</f>
        <v>#N/A</v>
      </c>
      <c r="BA461" t="str">
        <f ca="1">IFERROR(__xludf.DUMMYFUNCTION("VLOOKUP($D434,IMPORTRANGE(""1F5N2lheBqU_ssv2fEg7XSiyl0_Jtf24RQubw3IWp7fc"",""'LC-2 BOM'!C2:AF1000""),AB$1,FALSE)"),"#N/A")</f>
        <v>#N/A</v>
      </c>
    </row>
    <row r="462" spans="1:53" ht="13" x14ac:dyDescent="0.15">
      <c r="A462" t="str">
        <f t="shared" si="41"/>
        <v>HYD-HD-PXS-PxC-232</v>
      </c>
      <c r="B462">
        <v>232</v>
      </c>
      <c r="C462" t="s">
        <v>1047</v>
      </c>
      <c r="D462" t="s">
        <v>1048</v>
      </c>
      <c r="E462" t="s">
        <v>679</v>
      </c>
      <c r="F462" t="s">
        <v>864</v>
      </c>
      <c r="G462" t="s">
        <v>416</v>
      </c>
      <c r="H462" t="s">
        <v>53</v>
      </c>
      <c r="I462" t="str">
        <f t="shared" ref="I462:I525" si="42">VLOOKUP(L462,InterfaceCards,2,FALSE)</f>
        <v>N3</v>
      </c>
      <c r="J462" t="str">
        <f>VLOOKUP(I462,'[1]REF - Interface Cards'!$F$2:$G$11,2,FALSE)</f>
        <v>CB4</v>
      </c>
      <c r="K462">
        <f t="shared" ref="K462:K493" si="43">VLOOKUP(L462,InterfaceCards,3,FALSE)</f>
        <v>1</v>
      </c>
      <c r="L462" t="s">
        <v>808</v>
      </c>
      <c r="M462">
        <v>16</v>
      </c>
      <c r="N462">
        <v>13</v>
      </c>
      <c r="O462" t="s">
        <v>277</v>
      </c>
      <c r="Q462" t="s">
        <v>754</v>
      </c>
      <c r="R462" t="s">
        <v>63</v>
      </c>
      <c r="S462" t="s">
        <v>60</v>
      </c>
      <c r="V462" t="b">
        <v>0</v>
      </c>
      <c r="W462" t="str">
        <f t="shared" ref="W462:W525" si="44">CONCATENATE(L462,":",N462)</f>
        <v>DI3:13</v>
      </c>
      <c r="X462" t="str">
        <f ca="1">IFERROR(__xludf.DUMMYFUNCTION("VLOOKUP($D475,IMPORTRANGE(""1F5N2lheBqU_ssv2fEg7XSiyl0_Jtf24RQubw3IWp7fc"",""'LC-2 BOM'!C2:AF1000""),X$1,FALSE)"),"04C706")</f>
        <v>04C706</v>
      </c>
      <c r="Y462" t="str">
        <f ca="1">IFERROR(__xludf.DUMMYFUNCTION("VLOOKUP($D498,IMPORTRANGE(""1F5N2lheBqU_ssv2fEg7XSiyl0_Jtf24RQubw3IWp7fc"",""'LC-2 BOM'!C2:AF900""),Y$1,FALSE)"),"#N/A")</f>
        <v>#N/A</v>
      </c>
      <c r="Z462" t="str">
        <f ca="1">IFERROR(__xludf.DUMMYFUNCTION("VLOOKUP($D498,IMPORTRANGE(""1F5N2lheBqU_ssv2fEg7XSiyl0_Jtf24RQubw3IWp7fc"",""'LC-2 BOM'!C2:AF900""),Y$1,FALSE)"),"#N/A")</f>
        <v>#N/A</v>
      </c>
      <c r="AA462" t="str">
        <f ca="1">IFERROR(__xludf.DUMMYFUNCTION("VLOOKUP($D498,IMPORTRANGE(""1F5N2lheBqU_ssv2fEg7XSiyl0_Jtf24RQubw3IWp7fc"",""'LC-2 BOM'!C2:AF900""),Y$1,FALSE)"),"#N/A")</f>
        <v>#N/A</v>
      </c>
      <c r="AB462" t="str">
        <f ca="1">IFERROR(__xludf.DUMMYFUNCTION("VLOOKUP($D498,IMPORTRANGE(""1F5N2lheBqU_ssv2fEg7XSiyl0_Jtf24RQubw3IWp7fc"",""'LC-2 BOM'!C2:AF1000""),AB$1,FALSE)"),"#N/A")</f>
        <v>#N/A</v>
      </c>
      <c r="AC462" t="str">
        <f ca="1">IFERROR(__xludf.DUMMYFUNCTION("VLOOKUP($D498,IMPORTRANGE(""1F5N2lheBqU_ssv2fEg7XSiyl0_Jtf24RQubw3IWp7fc"",""'LC-2 BOM'!C2:AF1000""),AB$1,FALSE)"),"#N/A")</f>
        <v>#N/A</v>
      </c>
      <c r="AD462" t="str">
        <f ca="1">IFERROR(__xludf.DUMMYFUNCTION("VLOOKUP($D498,IMPORTRANGE(""1F5N2lheBqU_ssv2fEg7XSiyl0_Jtf24RQubw3IWp7fc"",""'LC-2 BOM'!C2:AF1000""),AB$1,FALSE)"),"#N/A")</f>
        <v>#N/A</v>
      </c>
      <c r="AE462" t="str">
        <f ca="1">IFERROR(__xludf.DUMMYFUNCTION("VLOOKUP($D498,IMPORTRANGE(""1F5N2lheBqU_ssv2fEg7XSiyl0_Jtf24RQubw3IWp7fc"",""'LC-2 BOM'!C2:AF1000""),AB$1,FALSE)"),"#N/A")</f>
        <v>#N/A</v>
      </c>
      <c r="AF462" t="str">
        <f ca="1">IFERROR(__xludf.DUMMYFUNCTION("VLOOKUP($D498,IMPORTRANGE(""1F5N2lheBqU_ssv2fEg7XSiyl0_Jtf24RQubw3IWp7fc"",""'LC-2 BOM'!C2:AF1000""),AB$1,FALSE)"),"#N/A")</f>
        <v>#N/A</v>
      </c>
      <c r="AG462" t="str">
        <f ca="1">IFERROR(__xludf.DUMMYFUNCTION("VLOOKUP($D498,IMPORTRANGE(""1F5N2lheBqU_ssv2fEg7XSiyl0_Jtf24RQubw3IWp7fc"",""'LC-2 BOM'!C2:AF1000""),AB$1,FALSE)"),"#N/A")</f>
        <v>#N/A</v>
      </c>
      <c r="AH462" t="str">
        <f ca="1">IFERROR(__xludf.DUMMYFUNCTION("VLOOKUP($D498,IMPORTRANGE(""1F5N2lheBqU_ssv2fEg7XSiyl0_Jtf24RQubw3IWp7fc"",""'LC-2 BOM'!C2:AF1000""),AB$1,FALSE)"),"#N/A")</f>
        <v>#N/A</v>
      </c>
      <c r="AI462" t="str">
        <f ca="1">IFERROR(__xludf.DUMMYFUNCTION("VLOOKUP($D498,IMPORTRANGE(""1F5N2lheBqU_ssv2fEg7XSiyl0_Jtf24RQubw3IWp7fc"",""'LC-2 BOM'!C2:AF1000""),AB$1,FALSE)"),"#N/A")</f>
        <v>#N/A</v>
      </c>
      <c r="AJ462" t="str">
        <f ca="1">IFERROR(__xludf.DUMMYFUNCTION("VLOOKUP($D498,IMPORTRANGE(""1F5N2lheBqU_ssv2fEg7XSiyl0_Jtf24RQubw3IWp7fc"",""'LC-2 BOM'!C2:AF1000""),AB$1,FALSE)"),"#N/A")</f>
        <v>#N/A</v>
      </c>
      <c r="AK462" t="str">
        <f ca="1">IFERROR(__xludf.DUMMYFUNCTION("VLOOKUP($D498,IMPORTRANGE(""1F5N2lheBqU_ssv2fEg7XSiyl0_Jtf24RQubw3IWp7fc"",""'LC-2 BOM'!C2:AF1000""),AB$1,FALSE)"),"#N/A")</f>
        <v>#N/A</v>
      </c>
      <c r="AL462" t="str">
        <f ca="1">IFERROR(__xludf.DUMMYFUNCTION("VLOOKUP($D498,IMPORTRANGE(""1F5N2lheBqU_ssv2fEg7XSiyl0_Jtf24RQubw3IWp7fc"",""'LC-2 BOM'!C2:AF1000""),AB$1,FALSE)"),"#N/A")</f>
        <v>#N/A</v>
      </c>
      <c r="AM462" t="str">
        <f ca="1">IFERROR(__xludf.DUMMYFUNCTION("VLOOKUP($D498,IMPORTRANGE(""1F5N2lheBqU_ssv2fEg7XSiyl0_Jtf24RQubw3IWp7fc"",""'LC-2 BOM'!C2:AF1000""),AB$1,FALSE)"),"#N/A")</f>
        <v>#N/A</v>
      </c>
      <c r="AN462" t="str">
        <f ca="1">IFERROR(__xludf.DUMMYFUNCTION("VLOOKUP($D498,IMPORTRANGE(""1F5N2lheBqU_ssv2fEg7XSiyl0_Jtf24RQubw3IWp7fc"",""'LC-2 BOM'!C2:AF1000""),AB$1,FALSE)"),"#N/A")</f>
        <v>#N/A</v>
      </c>
      <c r="AO462" t="str">
        <f ca="1">IFERROR(__xludf.DUMMYFUNCTION("VLOOKUP($D498,IMPORTRANGE(""1F5N2lheBqU_ssv2fEg7XSiyl0_Jtf24RQubw3IWp7fc"",""'LC-2 BOM'!C2:AF1000""),AB$1,FALSE)"),"#N/A")</f>
        <v>#N/A</v>
      </c>
      <c r="AP462" t="str">
        <f ca="1">IFERROR(__xludf.DUMMYFUNCTION("VLOOKUP($D498,IMPORTRANGE(""1F5N2lheBqU_ssv2fEg7XSiyl0_Jtf24RQubw3IWp7fc"",""'LC-2 BOM'!C2:AF1000""),AB$1,FALSE)"),"#N/A")</f>
        <v>#N/A</v>
      </c>
      <c r="AQ462" t="str">
        <f ca="1">IFERROR(__xludf.DUMMYFUNCTION("VLOOKUP($D498,IMPORTRANGE(""1F5N2lheBqU_ssv2fEg7XSiyl0_Jtf24RQubw3IWp7fc"",""'LC-2 BOM'!C2:AF1000""),AB$1,FALSE)"),"#N/A")</f>
        <v>#N/A</v>
      </c>
      <c r="AR462" t="str">
        <f ca="1">IFERROR(__xludf.DUMMYFUNCTION("VLOOKUP($D498,IMPORTRANGE(""1F5N2lheBqU_ssv2fEg7XSiyl0_Jtf24RQubw3IWp7fc"",""'LC-2 BOM'!C2:AF1000""),AB$1,FALSE)"),"#N/A")</f>
        <v>#N/A</v>
      </c>
      <c r="AS462" t="str">
        <f ca="1">IFERROR(__xludf.DUMMYFUNCTION("VLOOKUP($D498,IMPORTRANGE(""1F5N2lheBqU_ssv2fEg7XSiyl0_Jtf24RQubw3IWp7fc"",""'LC-2 BOM'!C2:AF1000""),AB$1,FALSE)"),"#N/A")</f>
        <v>#N/A</v>
      </c>
      <c r="AT462" t="str">
        <f ca="1">IFERROR(__xludf.DUMMYFUNCTION("VLOOKUP($D498,IMPORTRANGE(""1F5N2lheBqU_ssv2fEg7XSiyl0_Jtf24RQubw3IWp7fc"",""'LC-2 BOM'!C2:AF1000""),AB$1,FALSE)"),"#N/A")</f>
        <v>#N/A</v>
      </c>
      <c r="AU462" t="str">
        <f ca="1">IFERROR(__xludf.DUMMYFUNCTION("VLOOKUP($D498,IMPORTRANGE(""1F5N2lheBqU_ssv2fEg7XSiyl0_Jtf24RQubw3IWp7fc"",""'LC-2 BOM'!C2:AF1000""),AB$1,FALSE)"),"#N/A")</f>
        <v>#N/A</v>
      </c>
      <c r="AV462" t="str">
        <f ca="1">IFERROR(__xludf.DUMMYFUNCTION("VLOOKUP($D498,IMPORTRANGE(""1F5N2lheBqU_ssv2fEg7XSiyl0_Jtf24RQubw3IWp7fc"",""'LC-2 BOM'!C2:AF1000""),AB$1,FALSE)"),"#N/A")</f>
        <v>#N/A</v>
      </c>
      <c r="AW462" t="str">
        <f ca="1">IFERROR(__xludf.DUMMYFUNCTION("VLOOKUP($D498,IMPORTRANGE(""1F5N2lheBqU_ssv2fEg7XSiyl0_Jtf24RQubw3IWp7fc"",""'LC-2 BOM'!C2:AF1000""),AB$1,FALSE)"),"#N/A")</f>
        <v>#N/A</v>
      </c>
      <c r="AX462" t="str">
        <f ca="1">IFERROR(__xludf.DUMMYFUNCTION("VLOOKUP($D498,IMPORTRANGE(""1F5N2lheBqU_ssv2fEg7XSiyl0_Jtf24RQubw3IWp7fc"",""'LC-2 BOM'!C2:AF1000""),AB$1,FALSE)"),"#N/A")</f>
        <v>#N/A</v>
      </c>
      <c r="AY462" t="str">
        <f ca="1">IFERROR(__xludf.DUMMYFUNCTION("VLOOKUP($D498,IMPORTRANGE(""1F5N2lheBqU_ssv2fEg7XSiyl0_Jtf24RQubw3IWp7fc"",""'LC-2 BOM'!C2:AF1000""),AB$1,FALSE)"),"#N/A")</f>
        <v>#N/A</v>
      </c>
      <c r="AZ462" t="str">
        <f ca="1">IFERROR(__xludf.DUMMYFUNCTION("VLOOKUP($D498,IMPORTRANGE(""1F5N2lheBqU_ssv2fEg7XSiyl0_Jtf24RQubw3IWp7fc"",""'LC-2 BOM'!C2:AF1000""),AB$1,FALSE)"),"#N/A")</f>
        <v>#N/A</v>
      </c>
      <c r="BA462" t="str">
        <f ca="1">IFERROR(__xludf.DUMMYFUNCTION("VLOOKUP($D498,IMPORTRANGE(""1F5N2lheBqU_ssv2fEg7XSiyl0_Jtf24RQubw3IWp7fc"",""'LC-2 BOM'!C2:AF1000""),AB$1,FALSE)"),"#N/A")</f>
        <v>#N/A</v>
      </c>
    </row>
    <row r="463" spans="1:53" ht="13" x14ac:dyDescent="0.15">
      <c r="A463" t="str">
        <f t="shared" si="41"/>
        <v>MEC-HDL-PXS-PxC-674</v>
      </c>
      <c r="B463">
        <v>674</v>
      </c>
      <c r="C463" t="s">
        <v>1049</v>
      </c>
      <c r="D463" t="s">
        <v>1050</v>
      </c>
      <c r="E463" t="s">
        <v>1013</v>
      </c>
      <c r="F463" t="s">
        <v>838</v>
      </c>
      <c r="G463" t="s">
        <v>416</v>
      </c>
      <c r="H463" t="s">
        <v>53</v>
      </c>
      <c r="I463" t="str">
        <f t="shared" si="42"/>
        <v>C1</v>
      </c>
      <c r="J463" t="str">
        <f>VLOOKUP(I463,'[1]REF - Interface Cards'!$F$2:$G$11,2,FALSE)</f>
        <v>CB1</v>
      </c>
      <c r="K463">
        <f t="shared" si="43"/>
        <v>7</v>
      </c>
      <c r="L463" t="s">
        <v>1051</v>
      </c>
      <c r="M463">
        <v>5</v>
      </c>
      <c r="N463" t="s">
        <v>1024</v>
      </c>
      <c r="P463" t="s">
        <v>1052</v>
      </c>
      <c r="Q463" t="s">
        <v>302</v>
      </c>
      <c r="R463" t="s">
        <v>63</v>
      </c>
      <c r="S463" t="s">
        <v>60</v>
      </c>
      <c r="V463" t="b">
        <v>0</v>
      </c>
      <c r="W463" t="str">
        <f t="shared" si="44"/>
        <v>DIO4:DI04</v>
      </c>
      <c r="X463" t="str">
        <f ca="1">IFERROR(__xludf.DUMMYFUNCTION("VLOOKUP($D119,IMPORTRANGE(""1F5N2lheBqU_ssv2fEg7XSiyl0_Jtf24RQubw3IWp7fc"",""'LC-2 BOM'!C2:AF1000""),X$1,FALSE)"),"05C360")</f>
        <v>05C360</v>
      </c>
      <c r="Y463" t="str">
        <f ca="1">IFERROR(__xludf.DUMMYFUNCTION("VLOOKUP($D154,IMPORTRANGE(""1zGeY54V42y3h6ga3LEauokEcjIAfHuNXKCYKLfLWtMI"",""'LC-2 BOM'!C2:AF900""),Y$1,FALSE)"),"#N/A")</f>
        <v>#N/A</v>
      </c>
      <c r="Z463" t="str">
        <f ca="1">IFERROR(__xludf.DUMMYFUNCTION("VLOOKUP($D154,IMPORTRANGE(""1zGeY54V42y3h6ga3LEauokEcjIAfHuNXKCYKLfLWtMI"",""'LC-2 BOM'!C2:AF900""),Y$1,FALSE)"),"#N/A")</f>
        <v>#N/A</v>
      </c>
      <c r="AA463" t="str">
        <f ca="1">IFERROR(__xludf.DUMMYFUNCTION("VLOOKUP($D154,IMPORTRANGE(""1zGeY54V42y3h6ga3LEauokEcjIAfHuNXKCYKLfLWtMI"",""'LC-2 BOM'!C2:AF900""),Y$1,FALSE)"),"#N/A")</f>
        <v>#N/A</v>
      </c>
      <c r="AB463" t="str">
        <f ca="1">IFERROR(__xludf.DUMMYFUNCTION("VLOOKUP($D154,IMPORTRANGE(""1F5N2lheBqU_ssv2fEg7XSiyl0_Jtf24RQubw3IWp7fc"",""'LC-2 BOM'!C2:AF1000""),AB$1,FALSE)"),"#N/A")</f>
        <v>#N/A</v>
      </c>
      <c r="AC463" t="str">
        <f ca="1">IFERROR(__xludf.DUMMYFUNCTION("VLOOKUP($D154,IMPORTRANGE(""1F5N2lheBqU_ssv2fEg7XSiyl0_Jtf24RQubw3IWp7fc"",""'LC-2 BOM'!C2:AF1000""),AB$1,FALSE)"),"#N/A")</f>
        <v>#N/A</v>
      </c>
      <c r="AD463" t="str">
        <f ca="1">IFERROR(__xludf.DUMMYFUNCTION("VLOOKUP($D154,IMPORTRANGE(""1F5N2lheBqU_ssv2fEg7XSiyl0_Jtf24RQubw3IWp7fc"",""'LC-2 BOM'!C2:AF1000""),AB$1,FALSE)"),"#N/A")</f>
        <v>#N/A</v>
      </c>
      <c r="AE463" t="str">
        <f ca="1">IFERROR(__xludf.DUMMYFUNCTION("VLOOKUP($D154,IMPORTRANGE(""1F5N2lheBqU_ssv2fEg7XSiyl0_Jtf24RQubw3IWp7fc"",""'LC-2 BOM'!C2:AF1000""),AB$1,FALSE)"),"#N/A")</f>
        <v>#N/A</v>
      </c>
      <c r="AF463" t="str">
        <f ca="1">IFERROR(__xludf.DUMMYFUNCTION("VLOOKUP($D154,IMPORTRANGE(""1F5N2lheBqU_ssv2fEg7XSiyl0_Jtf24RQubw3IWp7fc"",""'LC-2 BOM'!C2:AF1000""),AB$1,FALSE)"),"#N/A")</f>
        <v>#N/A</v>
      </c>
      <c r="AG463" t="str">
        <f ca="1">IFERROR(__xludf.DUMMYFUNCTION("VLOOKUP($D154,IMPORTRANGE(""1F5N2lheBqU_ssv2fEg7XSiyl0_Jtf24RQubw3IWp7fc"",""'LC-2 BOM'!C2:AF1000""),AB$1,FALSE)"),"#N/A")</f>
        <v>#N/A</v>
      </c>
      <c r="AH463" t="str">
        <f ca="1">IFERROR(__xludf.DUMMYFUNCTION("VLOOKUP($D154,IMPORTRANGE(""1F5N2lheBqU_ssv2fEg7XSiyl0_Jtf24RQubw3IWp7fc"",""'LC-2 BOM'!C2:AF1000""),AB$1,FALSE)"),"#N/A")</f>
        <v>#N/A</v>
      </c>
      <c r="AI463" t="str">
        <f ca="1">IFERROR(__xludf.DUMMYFUNCTION("VLOOKUP($D154,IMPORTRANGE(""1F5N2lheBqU_ssv2fEg7XSiyl0_Jtf24RQubw3IWp7fc"",""'LC-2 BOM'!C2:AF1000""),AB$1,FALSE)"),"#N/A")</f>
        <v>#N/A</v>
      </c>
      <c r="AJ463" t="str">
        <f ca="1">IFERROR(__xludf.DUMMYFUNCTION("VLOOKUP($D154,IMPORTRANGE(""1F5N2lheBqU_ssv2fEg7XSiyl0_Jtf24RQubw3IWp7fc"",""'LC-2 BOM'!C2:AF1000""),AB$1,FALSE)"),"#N/A")</f>
        <v>#N/A</v>
      </c>
      <c r="AK463" t="str">
        <f ca="1">IFERROR(__xludf.DUMMYFUNCTION("VLOOKUP($D154,IMPORTRANGE(""1F5N2lheBqU_ssv2fEg7XSiyl0_Jtf24RQubw3IWp7fc"",""'LC-2 BOM'!C2:AF1000""),AB$1,FALSE)"),"#N/A")</f>
        <v>#N/A</v>
      </c>
      <c r="AL463" t="str">
        <f ca="1">IFERROR(__xludf.DUMMYFUNCTION("VLOOKUP($D154,IMPORTRANGE(""1F5N2lheBqU_ssv2fEg7XSiyl0_Jtf24RQubw3IWp7fc"",""'LC-2 BOM'!C2:AF1000""),AB$1,FALSE)"),"#N/A")</f>
        <v>#N/A</v>
      </c>
      <c r="AM463" t="str">
        <f ca="1">IFERROR(__xludf.DUMMYFUNCTION("VLOOKUP($D154,IMPORTRANGE(""1F5N2lheBqU_ssv2fEg7XSiyl0_Jtf24RQubw3IWp7fc"",""'LC-2 BOM'!C2:AF1000""),AB$1,FALSE)"),"#N/A")</f>
        <v>#N/A</v>
      </c>
      <c r="AN463" t="str">
        <f ca="1">IFERROR(__xludf.DUMMYFUNCTION("VLOOKUP($D154,IMPORTRANGE(""1F5N2lheBqU_ssv2fEg7XSiyl0_Jtf24RQubw3IWp7fc"",""'LC-2 BOM'!C2:AF1000""),AB$1,FALSE)"),"#N/A")</f>
        <v>#N/A</v>
      </c>
      <c r="AO463" t="str">
        <f ca="1">IFERROR(__xludf.DUMMYFUNCTION("VLOOKUP($D154,IMPORTRANGE(""1F5N2lheBqU_ssv2fEg7XSiyl0_Jtf24RQubw3IWp7fc"",""'LC-2 BOM'!C2:AF1000""),AB$1,FALSE)"),"#N/A")</f>
        <v>#N/A</v>
      </c>
      <c r="AP463" t="str">
        <f ca="1">IFERROR(__xludf.DUMMYFUNCTION("VLOOKUP($D154,IMPORTRANGE(""1F5N2lheBqU_ssv2fEg7XSiyl0_Jtf24RQubw3IWp7fc"",""'LC-2 BOM'!C2:AF1000""),AB$1,FALSE)"),"#N/A")</f>
        <v>#N/A</v>
      </c>
      <c r="AQ463" t="str">
        <f ca="1">IFERROR(__xludf.DUMMYFUNCTION("VLOOKUP($D154,IMPORTRANGE(""1F5N2lheBqU_ssv2fEg7XSiyl0_Jtf24RQubw3IWp7fc"",""'LC-2 BOM'!C2:AF1000""),AB$1,FALSE)"),"#N/A")</f>
        <v>#N/A</v>
      </c>
      <c r="AR463" t="str">
        <f ca="1">IFERROR(__xludf.DUMMYFUNCTION("VLOOKUP($D154,IMPORTRANGE(""1F5N2lheBqU_ssv2fEg7XSiyl0_Jtf24RQubw3IWp7fc"",""'LC-2 BOM'!C2:AF1000""),AB$1,FALSE)"),"#N/A")</f>
        <v>#N/A</v>
      </c>
      <c r="AS463" t="str">
        <f ca="1">IFERROR(__xludf.DUMMYFUNCTION("VLOOKUP($D154,IMPORTRANGE(""1F5N2lheBqU_ssv2fEg7XSiyl0_Jtf24RQubw3IWp7fc"",""'LC-2 BOM'!C2:AF1000""),AB$1,FALSE)"),"#N/A")</f>
        <v>#N/A</v>
      </c>
      <c r="AT463" t="str">
        <f ca="1">IFERROR(__xludf.DUMMYFUNCTION("VLOOKUP($D154,IMPORTRANGE(""1F5N2lheBqU_ssv2fEg7XSiyl0_Jtf24RQubw3IWp7fc"",""'LC-2 BOM'!C2:AF1000""),AB$1,FALSE)"),"#N/A")</f>
        <v>#N/A</v>
      </c>
      <c r="AU463" t="str">
        <f ca="1">IFERROR(__xludf.DUMMYFUNCTION("VLOOKUP($D154,IMPORTRANGE(""1F5N2lheBqU_ssv2fEg7XSiyl0_Jtf24RQubw3IWp7fc"",""'LC-2 BOM'!C2:AF1000""),AB$1,FALSE)"),"#N/A")</f>
        <v>#N/A</v>
      </c>
      <c r="AV463" t="str">
        <f ca="1">IFERROR(__xludf.DUMMYFUNCTION("VLOOKUP($D154,IMPORTRANGE(""1F5N2lheBqU_ssv2fEg7XSiyl0_Jtf24RQubw3IWp7fc"",""'LC-2 BOM'!C2:AF1000""),AB$1,FALSE)"),"#N/A")</f>
        <v>#N/A</v>
      </c>
      <c r="AW463" t="str">
        <f ca="1">IFERROR(__xludf.DUMMYFUNCTION("VLOOKUP($D154,IMPORTRANGE(""1F5N2lheBqU_ssv2fEg7XSiyl0_Jtf24RQubw3IWp7fc"",""'LC-2 BOM'!C2:AF1000""),AB$1,FALSE)"),"#N/A")</f>
        <v>#N/A</v>
      </c>
      <c r="AX463" t="str">
        <f ca="1">IFERROR(__xludf.DUMMYFUNCTION("VLOOKUP($D154,IMPORTRANGE(""1F5N2lheBqU_ssv2fEg7XSiyl0_Jtf24RQubw3IWp7fc"",""'LC-2 BOM'!C2:AF1000""),AB$1,FALSE)"),"#N/A")</f>
        <v>#N/A</v>
      </c>
      <c r="AY463" t="str">
        <f ca="1">IFERROR(__xludf.DUMMYFUNCTION("VLOOKUP($D154,IMPORTRANGE(""1F5N2lheBqU_ssv2fEg7XSiyl0_Jtf24RQubw3IWp7fc"",""'LC-2 BOM'!C2:AF1000""),AB$1,FALSE)"),"#N/A")</f>
        <v>#N/A</v>
      </c>
      <c r="AZ463" t="str">
        <f ca="1">IFERROR(__xludf.DUMMYFUNCTION("VLOOKUP($D154,IMPORTRANGE(""1F5N2lheBqU_ssv2fEg7XSiyl0_Jtf24RQubw3IWp7fc"",""'LC-2 BOM'!C2:AF1000""),AB$1,FALSE)"),"#N/A")</f>
        <v>#N/A</v>
      </c>
      <c r="BA463" t="str">
        <f ca="1">IFERROR(__xludf.DUMMYFUNCTION("VLOOKUP($D154,IMPORTRANGE(""1F5N2lheBqU_ssv2fEg7XSiyl0_Jtf24RQubw3IWp7fc"",""'LC-2 BOM'!C2:AF1000""),AB$1,FALSE)"),"#N/A")</f>
        <v>#N/A</v>
      </c>
    </row>
    <row r="464" spans="1:53" ht="13" x14ac:dyDescent="0.15">
      <c r="A464" t="str">
        <f t="shared" si="41"/>
        <v>MEC-HDL-PXS-PxC-675</v>
      </c>
      <c r="B464">
        <v>675</v>
      </c>
      <c r="C464" t="s">
        <v>1053</v>
      </c>
      <c r="D464" t="s">
        <v>1054</v>
      </c>
      <c r="E464" t="s">
        <v>1013</v>
      </c>
      <c r="F464" t="s">
        <v>838</v>
      </c>
      <c r="G464" t="s">
        <v>416</v>
      </c>
      <c r="H464" t="s">
        <v>53</v>
      </c>
      <c r="I464" t="str">
        <f t="shared" si="42"/>
        <v>C1</v>
      </c>
      <c r="J464" t="str">
        <f>VLOOKUP(I464,'[1]REF - Interface Cards'!$F$2:$G$11,2,FALSE)</f>
        <v>CB1</v>
      </c>
      <c r="K464">
        <f t="shared" si="43"/>
        <v>7</v>
      </c>
      <c r="L464" t="s">
        <v>1051</v>
      </c>
      <c r="M464">
        <v>6</v>
      </c>
      <c r="N464" t="s">
        <v>1003</v>
      </c>
      <c r="P464" t="s">
        <v>299</v>
      </c>
      <c r="Q464" t="s">
        <v>302</v>
      </c>
      <c r="R464" t="s">
        <v>63</v>
      </c>
      <c r="S464" t="s">
        <v>60</v>
      </c>
      <c r="V464" t="b">
        <v>0</v>
      </c>
      <c r="W464" t="str">
        <f t="shared" si="44"/>
        <v>DIO4:DI05</v>
      </c>
      <c r="X464" t="str">
        <f ca="1">IFERROR(__xludf.DUMMYFUNCTION("VLOOKUP($D119,IMPORTRANGE(""1F5N2lheBqU_ssv2fEg7XSiyl0_Jtf24RQubw3IWp7fc"",""'LC-2 BOM'!C2:AF1000""),X$1,FALSE)"),"05C360")</f>
        <v>05C360</v>
      </c>
      <c r="Y464" t="str">
        <f ca="1">IFERROR(__xludf.DUMMYFUNCTION("VLOOKUP($D155,IMPORTRANGE(""1zGeY54V42y3h6ga3LEauokEcjIAfHuNXKCYKLfLWtMI"",""'LC-2 BOM'!C2:AF900""),Y$1,FALSE)"),"#N/A")</f>
        <v>#N/A</v>
      </c>
      <c r="Z464" t="str">
        <f ca="1">IFERROR(__xludf.DUMMYFUNCTION("VLOOKUP($D155,IMPORTRANGE(""1zGeY54V42y3h6ga3LEauokEcjIAfHuNXKCYKLfLWtMI"",""'LC-2 BOM'!C2:AF900""),Y$1,FALSE)"),"#N/A")</f>
        <v>#N/A</v>
      </c>
      <c r="AA464" t="str">
        <f ca="1">IFERROR(__xludf.DUMMYFUNCTION("VLOOKUP($D155,IMPORTRANGE(""1zGeY54V42y3h6ga3LEauokEcjIAfHuNXKCYKLfLWtMI"",""'LC-2 BOM'!C2:AF900""),Y$1,FALSE)"),"#N/A")</f>
        <v>#N/A</v>
      </c>
      <c r="AB464" t="str">
        <f ca="1">IFERROR(__xludf.DUMMYFUNCTION("VLOOKUP($D155,IMPORTRANGE(""1F5N2lheBqU_ssv2fEg7XSiyl0_Jtf24RQubw3IWp7fc"",""'LC-2 BOM'!C2:AF1000""),AB$1,FALSE)"),"#N/A")</f>
        <v>#N/A</v>
      </c>
      <c r="AC464" t="str">
        <f ca="1">IFERROR(__xludf.DUMMYFUNCTION("VLOOKUP($D155,IMPORTRANGE(""1F5N2lheBqU_ssv2fEg7XSiyl0_Jtf24RQubw3IWp7fc"",""'LC-2 BOM'!C2:AF1000""),AB$1,FALSE)"),"#N/A")</f>
        <v>#N/A</v>
      </c>
      <c r="AD464" t="str">
        <f ca="1">IFERROR(__xludf.DUMMYFUNCTION("VLOOKUP($D155,IMPORTRANGE(""1F5N2lheBqU_ssv2fEg7XSiyl0_Jtf24RQubw3IWp7fc"",""'LC-2 BOM'!C2:AF1000""),AB$1,FALSE)"),"#N/A")</f>
        <v>#N/A</v>
      </c>
      <c r="AE464" t="str">
        <f ca="1">IFERROR(__xludf.DUMMYFUNCTION("VLOOKUP($D155,IMPORTRANGE(""1F5N2lheBqU_ssv2fEg7XSiyl0_Jtf24RQubw3IWp7fc"",""'LC-2 BOM'!C2:AF1000""),AB$1,FALSE)"),"#N/A")</f>
        <v>#N/A</v>
      </c>
      <c r="AF464" t="str">
        <f ca="1">IFERROR(__xludf.DUMMYFUNCTION("VLOOKUP($D155,IMPORTRANGE(""1F5N2lheBqU_ssv2fEg7XSiyl0_Jtf24RQubw3IWp7fc"",""'LC-2 BOM'!C2:AF1000""),AB$1,FALSE)"),"#N/A")</f>
        <v>#N/A</v>
      </c>
      <c r="AG464" t="str">
        <f ca="1">IFERROR(__xludf.DUMMYFUNCTION("VLOOKUP($D155,IMPORTRANGE(""1F5N2lheBqU_ssv2fEg7XSiyl0_Jtf24RQubw3IWp7fc"",""'LC-2 BOM'!C2:AF1000""),AB$1,FALSE)"),"#N/A")</f>
        <v>#N/A</v>
      </c>
      <c r="AH464" t="str">
        <f ca="1">IFERROR(__xludf.DUMMYFUNCTION("VLOOKUP($D155,IMPORTRANGE(""1F5N2lheBqU_ssv2fEg7XSiyl0_Jtf24RQubw3IWp7fc"",""'LC-2 BOM'!C2:AF1000""),AB$1,FALSE)"),"#N/A")</f>
        <v>#N/A</v>
      </c>
      <c r="AI464" t="str">
        <f ca="1">IFERROR(__xludf.DUMMYFUNCTION("VLOOKUP($D155,IMPORTRANGE(""1F5N2lheBqU_ssv2fEg7XSiyl0_Jtf24RQubw3IWp7fc"",""'LC-2 BOM'!C2:AF1000""),AB$1,FALSE)"),"#N/A")</f>
        <v>#N/A</v>
      </c>
      <c r="AJ464" t="str">
        <f ca="1">IFERROR(__xludf.DUMMYFUNCTION("VLOOKUP($D155,IMPORTRANGE(""1F5N2lheBqU_ssv2fEg7XSiyl0_Jtf24RQubw3IWp7fc"",""'LC-2 BOM'!C2:AF1000""),AB$1,FALSE)"),"#N/A")</f>
        <v>#N/A</v>
      </c>
      <c r="AK464" t="str">
        <f ca="1">IFERROR(__xludf.DUMMYFUNCTION("VLOOKUP($D155,IMPORTRANGE(""1F5N2lheBqU_ssv2fEg7XSiyl0_Jtf24RQubw3IWp7fc"",""'LC-2 BOM'!C2:AF1000""),AB$1,FALSE)"),"#N/A")</f>
        <v>#N/A</v>
      </c>
      <c r="AL464" t="str">
        <f ca="1">IFERROR(__xludf.DUMMYFUNCTION("VLOOKUP($D155,IMPORTRANGE(""1F5N2lheBqU_ssv2fEg7XSiyl0_Jtf24RQubw3IWp7fc"",""'LC-2 BOM'!C2:AF1000""),AB$1,FALSE)"),"#N/A")</f>
        <v>#N/A</v>
      </c>
      <c r="AM464" t="str">
        <f ca="1">IFERROR(__xludf.DUMMYFUNCTION("VLOOKUP($D155,IMPORTRANGE(""1F5N2lheBqU_ssv2fEg7XSiyl0_Jtf24RQubw3IWp7fc"",""'LC-2 BOM'!C2:AF1000""),AB$1,FALSE)"),"#N/A")</f>
        <v>#N/A</v>
      </c>
      <c r="AN464" t="str">
        <f ca="1">IFERROR(__xludf.DUMMYFUNCTION("VLOOKUP($D155,IMPORTRANGE(""1F5N2lheBqU_ssv2fEg7XSiyl0_Jtf24RQubw3IWp7fc"",""'LC-2 BOM'!C2:AF1000""),AB$1,FALSE)"),"#N/A")</f>
        <v>#N/A</v>
      </c>
      <c r="AO464" t="str">
        <f ca="1">IFERROR(__xludf.DUMMYFUNCTION("VLOOKUP($D155,IMPORTRANGE(""1F5N2lheBqU_ssv2fEg7XSiyl0_Jtf24RQubw3IWp7fc"",""'LC-2 BOM'!C2:AF1000""),AB$1,FALSE)"),"#N/A")</f>
        <v>#N/A</v>
      </c>
      <c r="AP464" t="str">
        <f ca="1">IFERROR(__xludf.DUMMYFUNCTION("VLOOKUP($D155,IMPORTRANGE(""1F5N2lheBqU_ssv2fEg7XSiyl0_Jtf24RQubw3IWp7fc"",""'LC-2 BOM'!C2:AF1000""),AB$1,FALSE)"),"#N/A")</f>
        <v>#N/A</v>
      </c>
      <c r="AQ464" t="str">
        <f ca="1">IFERROR(__xludf.DUMMYFUNCTION("VLOOKUP($D155,IMPORTRANGE(""1F5N2lheBqU_ssv2fEg7XSiyl0_Jtf24RQubw3IWp7fc"",""'LC-2 BOM'!C2:AF1000""),AB$1,FALSE)"),"#N/A")</f>
        <v>#N/A</v>
      </c>
      <c r="AR464" t="str">
        <f ca="1">IFERROR(__xludf.DUMMYFUNCTION("VLOOKUP($D155,IMPORTRANGE(""1F5N2lheBqU_ssv2fEg7XSiyl0_Jtf24RQubw3IWp7fc"",""'LC-2 BOM'!C2:AF1000""),AB$1,FALSE)"),"#N/A")</f>
        <v>#N/A</v>
      </c>
      <c r="AS464" t="str">
        <f ca="1">IFERROR(__xludf.DUMMYFUNCTION("VLOOKUP($D155,IMPORTRANGE(""1F5N2lheBqU_ssv2fEg7XSiyl0_Jtf24RQubw3IWp7fc"",""'LC-2 BOM'!C2:AF1000""),AB$1,FALSE)"),"#N/A")</f>
        <v>#N/A</v>
      </c>
      <c r="AT464" t="str">
        <f ca="1">IFERROR(__xludf.DUMMYFUNCTION("VLOOKUP($D155,IMPORTRANGE(""1F5N2lheBqU_ssv2fEg7XSiyl0_Jtf24RQubw3IWp7fc"",""'LC-2 BOM'!C2:AF1000""),AB$1,FALSE)"),"#N/A")</f>
        <v>#N/A</v>
      </c>
      <c r="AU464" t="str">
        <f ca="1">IFERROR(__xludf.DUMMYFUNCTION("VLOOKUP($D155,IMPORTRANGE(""1F5N2lheBqU_ssv2fEg7XSiyl0_Jtf24RQubw3IWp7fc"",""'LC-2 BOM'!C2:AF1000""),AB$1,FALSE)"),"#N/A")</f>
        <v>#N/A</v>
      </c>
      <c r="AV464" t="str">
        <f ca="1">IFERROR(__xludf.DUMMYFUNCTION("VLOOKUP($D155,IMPORTRANGE(""1F5N2lheBqU_ssv2fEg7XSiyl0_Jtf24RQubw3IWp7fc"",""'LC-2 BOM'!C2:AF1000""),AB$1,FALSE)"),"#N/A")</f>
        <v>#N/A</v>
      </c>
      <c r="AW464" t="str">
        <f ca="1">IFERROR(__xludf.DUMMYFUNCTION("VLOOKUP($D155,IMPORTRANGE(""1F5N2lheBqU_ssv2fEg7XSiyl0_Jtf24RQubw3IWp7fc"",""'LC-2 BOM'!C2:AF1000""),AB$1,FALSE)"),"#N/A")</f>
        <v>#N/A</v>
      </c>
      <c r="AX464" t="str">
        <f ca="1">IFERROR(__xludf.DUMMYFUNCTION("VLOOKUP($D155,IMPORTRANGE(""1F5N2lheBqU_ssv2fEg7XSiyl0_Jtf24RQubw3IWp7fc"",""'LC-2 BOM'!C2:AF1000""),AB$1,FALSE)"),"#N/A")</f>
        <v>#N/A</v>
      </c>
      <c r="AY464" t="str">
        <f ca="1">IFERROR(__xludf.DUMMYFUNCTION("VLOOKUP($D155,IMPORTRANGE(""1F5N2lheBqU_ssv2fEg7XSiyl0_Jtf24RQubw3IWp7fc"",""'LC-2 BOM'!C2:AF1000""),AB$1,FALSE)"),"#N/A")</f>
        <v>#N/A</v>
      </c>
      <c r="AZ464" t="str">
        <f ca="1">IFERROR(__xludf.DUMMYFUNCTION("VLOOKUP($D155,IMPORTRANGE(""1F5N2lheBqU_ssv2fEg7XSiyl0_Jtf24RQubw3IWp7fc"",""'LC-2 BOM'!C2:AF1000""),AB$1,FALSE)"),"#N/A")</f>
        <v>#N/A</v>
      </c>
      <c r="BA464" t="str">
        <f ca="1">IFERROR(__xludf.DUMMYFUNCTION("VLOOKUP($D155,IMPORTRANGE(""1F5N2lheBqU_ssv2fEg7XSiyl0_Jtf24RQubw3IWp7fc"",""'LC-2 BOM'!C2:AF1000""),AB$1,FALSE)"),"#N/A")</f>
        <v>#N/A</v>
      </c>
    </row>
    <row r="465" spans="1:53" ht="13" x14ac:dyDescent="0.15">
      <c r="A465" t="str">
        <f t="shared" si="41"/>
        <v>MEC-HDL-PXS-PxC-676</v>
      </c>
      <c r="B465">
        <v>676</v>
      </c>
      <c r="C465" t="s">
        <v>1055</v>
      </c>
      <c r="D465" t="s">
        <v>1056</v>
      </c>
      <c r="E465" t="s">
        <v>1013</v>
      </c>
      <c r="F465" t="s">
        <v>838</v>
      </c>
      <c r="G465" t="s">
        <v>416</v>
      </c>
      <c r="H465" t="s">
        <v>53</v>
      </c>
      <c r="I465" t="str">
        <f t="shared" si="42"/>
        <v>C1</v>
      </c>
      <c r="J465" t="str">
        <f>VLOOKUP(I465,'[1]REF - Interface Cards'!$F$2:$G$11,2,FALSE)</f>
        <v>CB1</v>
      </c>
      <c r="K465">
        <f t="shared" si="43"/>
        <v>7</v>
      </c>
      <c r="L465" t="s">
        <v>1051</v>
      </c>
      <c r="M465">
        <v>7</v>
      </c>
      <c r="N465" t="s">
        <v>1016</v>
      </c>
      <c r="P465" t="s">
        <v>299</v>
      </c>
      <c r="Q465" t="s">
        <v>302</v>
      </c>
      <c r="R465" t="s">
        <v>63</v>
      </c>
      <c r="S465" t="s">
        <v>60</v>
      </c>
      <c r="V465" t="b">
        <v>0</v>
      </c>
      <c r="W465" t="str">
        <f t="shared" si="44"/>
        <v>DIO4:DI06</v>
      </c>
      <c r="X465" t="str">
        <f ca="1">IFERROR(__xludf.DUMMYFUNCTION("VLOOKUP($D119,IMPORTRANGE(""1F5N2lheBqU_ssv2fEg7XSiyl0_Jtf24RQubw3IWp7fc"",""'LC-2 BOM'!C2:AF1000""),X$1,FALSE)"),"05C360")</f>
        <v>05C360</v>
      </c>
      <c r="Y465" t="str">
        <f ca="1">IFERROR(__xludf.DUMMYFUNCTION("VLOOKUP($D156,IMPORTRANGE(""1zGeY54V42y3h6ga3LEauokEcjIAfHuNXKCYKLfLWtMI"",""'LC-2 BOM'!C2:AF900""),Y$1,FALSE)"),"#N/A")</f>
        <v>#N/A</v>
      </c>
      <c r="Z465" t="str">
        <f ca="1">IFERROR(__xludf.DUMMYFUNCTION("VLOOKUP($D156,IMPORTRANGE(""1zGeY54V42y3h6ga3LEauokEcjIAfHuNXKCYKLfLWtMI"",""'LC-2 BOM'!C2:AF900""),Y$1,FALSE)"),"#N/A")</f>
        <v>#N/A</v>
      </c>
      <c r="AA465" t="str">
        <f ca="1">IFERROR(__xludf.DUMMYFUNCTION("VLOOKUP($D156,IMPORTRANGE(""1zGeY54V42y3h6ga3LEauokEcjIAfHuNXKCYKLfLWtMI"",""'LC-2 BOM'!C2:AF900""),Y$1,FALSE)"),"#N/A")</f>
        <v>#N/A</v>
      </c>
      <c r="AB465" t="str">
        <f ca="1">IFERROR(__xludf.DUMMYFUNCTION("VLOOKUP($D156,IMPORTRANGE(""1F5N2lheBqU_ssv2fEg7XSiyl0_Jtf24RQubw3IWp7fc"",""'LC-2 BOM'!C2:AF1000""),AB$1,FALSE)"),"#N/A")</f>
        <v>#N/A</v>
      </c>
      <c r="AC465" t="str">
        <f ca="1">IFERROR(__xludf.DUMMYFUNCTION("VLOOKUP($D156,IMPORTRANGE(""1F5N2lheBqU_ssv2fEg7XSiyl0_Jtf24RQubw3IWp7fc"",""'LC-2 BOM'!C2:AF1000""),AB$1,FALSE)"),"#N/A")</f>
        <v>#N/A</v>
      </c>
      <c r="AD465" t="str">
        <f ca="1">IFERROR(__xludf.DUMMYFUNCTION("VLOOKUP($D156,IMPORTRANGE(""1F5N2lheBqU_ssv2fEg7XSiyl0_Jtf24RQubw3IWp7fc"",""'LC-2 BOM'!C2:AF1000""),AB$1,FALSE)"),"#N/A")</f>
        <v>#N/A</v>
      </c>
      <c r="AE465" t="str">
        <f ca="1">IFERROR(__xludf.DUMMYFUNCTION("VLOOKUP($D156,IMPORTRANGE(""1F5N2lheBqU_ssv2fEg7XSiyl0_Jtf24RQubw3IWp7fc"",""'LC-2 BOM'!C2:AF1000""),AB$1,FALSE)"),"#N/A")</f>
        <v>#N/A</v>
      </c>
      <c r="AF465" t="str">
        <f ca="1">IFERROR(__xludf.DUMMYFUNCTION("VLOOKUP($D156,IMPORTRANGE(""1F5N2lheBqU_ssv2fEg7XSiyl0_Jtf24RQubw3IWp7fc"",""'LC-2 BOM'!C2:AF1000""),AB$1,FALSE)"),"#N/A")</f>
        <v>#N/A</v>
      </c>
      <c r="AG465" t="str">
        <f ca="1">IFERROR(__xludf.DUMMYFUNCTION("VLOOKUP($D156,IMPORTRANGE(""1F5N2lheBqU_ssv2fEg7XSiyl0_Jtf24RQubw3IWp7fc"",""'LC-2 BOM'!C2:AF1000""),AB$1,FALSE)"),"#N/A")</f>
        <v>#N/A</v>
      </c>
      <c r="AH465" t="str">
        <f ca="1">IFERROR(__xludf.DUMMYFUNCTION("VLOOKUP($D156,IMPORTRANGE(""1F5N2lheBqU_ssv2fEg7XSiyl0_Jtf24RQubw3IWp7fc"",""'LC-2 BOM'!C2:AF1000""),AB$1,FALSE)"),"#N/A")</f>
        <v>#N/A</v>
      </c>
      <c r="AI465" t="str">
        <f ca="1">IFERROR(__xludf.DUMMYFUNCTION("VLOOKUP($D156,IMPORTRANGE(""1F5N2lheBqU_ssv2fEg7XSiyl0_Jtf24RQubw3IWp7fc"",""'LC-2 BOM'!C2:AF1000""),AB$1,FALSE)"),"#N/A")</f>
        <v>#N/A</v>
      </c>
      <c r="AJ465" t="str">
        <f ca="1">IFERROR(__xludf.DUMMYFUNCTION("VLOOKUP($D156,IMPORTRANGE(""1F5N2lheBqU_ssv2fEg7XSiyl0_Jtf24RQubw3IWp7fc"",""'LC-2 BOM'!C2:AF1000""),AB$1,FALSE)"),"#N/A")</f>
        <v>#N/A</v>
      </c>
      <c r="AK465" t="str">
        <f ca="1">IFERROR(__xludf.DUMMYFUNCTION("VLOOKUP($D156,IMPORTRANGE(""1F5N2lheBqU_ssv2fEg7XSiyl0_Jtf24RQubw3IWp7fc"",""'LC-2 BOM'!C2:AF1000""),AB$1,FALSE)"),"#N/A")</f>
        <v>#N/A</v>
      </c>
      <c r="AL465" t="str">
        <f ca="1">IFERROR(__xludf.DUMMYFUNCTION("VLOOKUP($D156,IMPORTRANGE(""1F5N2lheBqU_ssv2fEg7XSiyl0_Jtf24RQubw3IWp7fc"",""'LC-2 BOM'!C2:AF1000""),AB$1,FALSE)"),"#N/A")</f>
        <v>#N/A</v>
      </c>
      <c r="AM465" t="str">
        <f ca="1">IFERROR(__xludf.DUMMYFUNCTION("VLOOKUP($D156,IMPORTRANGE(""1F5N2lheBqU_ssv2fEg7XSiyl0_Jtf24RQubw3IWp7fc"",""'LC-2 BOM'!C2:AF1000""),AB$1,FALSE)"),"#N/A")</f>
        <v>#N/A</v>
      </c>
      <c r="AN465" t="str">
        <f ca="1">IFERROR(__xludf.DUMMYFUNCTION("VLOOKUP($D156,IMPORTRANGE(""1F5N2lheBqU_ssv2fEg7XSiyl0_Jtf24RQubw3IWp7fc"",""'LC-2 BOM'!C2:AF1000""),AB$1,FALSE)"),"#N/A")</f>
        <v>#N/A</v>
      </c>
      <c r="AO465" t="str">
        <f ca="1">IFERROR(__xludf.DUMMYFUNCTION("VLOOKUP($D156,IMPORTRANGE(""1F5N2lheBqU_ssv2fEg7XSiyl0_Jtf24RQubw3IWp7fc"",""'LC-2 BOM'!C2:AF1000""),AB$1,FALSE)"),"#N/A")</f>
        <v>#N/A</v>
      </c>
      <c r="AP465" t="str">
        <f ca="1">IFERROR(__xludf.DUMMYFUNCTION("VLOOKUP($D156,IMPORTRANGE(""1F5N2lheBqU_ssv2fEg7XSiyl0_Jtf24RQubw3IWp7fc"",""'LC-2 BOM'!C2:AF1000""),AB$1,FALSE)"),"#N/A")</f>
        <v>#N/A</v>
      </c>
      <c r="AQ465" t="str">
        <f ca="1">IFERROR(__xludf.DUMMYFUNCTION("VLOOKUP($D156,IMPORTRANGE(""1F5N2lheBqU_ssv2fEg7XSiyl0_Jtf24RQubw3IWp7fc"",""'LC-2 BOM'!C2:AF1000""),AB$1,FALSE)"),"#N/A")</f>
        <v>#N/A</v>
      </c>
      <c r="AR465" t="str">
        <f ca="1">IFERROR(__xludf.DUMMYFUNCTION("VLOOKUP($D156,IMPORTRANGE(""1F5N2lheBqU_ssv2fEg7XSiyl0_Jtf24RQubw3IWp7fc"",""'LC-2 BOM'!C2:AF1000""),AB$1,FALSE)"),"#N/A")</f>
        <v>#N/A</v>
      </c>
      <c r="AS465" t="str">
        <f ca="1">IFERROR(__xludf.DUMMYFUNCTION("VLOOKUP($D156,IMPORTRANGE(""1F5N2lheBqU_ssv2fEg7XSiyl0_Jtf24RQubw3IWp7fc"",""'LC-2 BOM'!C2:AF1000""),AB$1,FALSE)"),"#N/A")</f>
        <v>#N/A</v>
      </c>
      <c r="AT465" t="str">
        <f ca="1">IFERROR(__xludf.DUMMYFUNCTION("VLOOKUP($D156,IMPORTRANGE(""1F5N2lheBqU_ssv2fEg7XSiyl0_Jtf24RQubw3IWp7fc"",""'LC-2 BOM'!C2:AF1000""),AB$1,FALSE)"),"#N/A")</f>
        <v>#N/A</v>
      </c>
      <c r="AU465" t="str">
        <f ca="1">IFERROR(__xludf.DUMMYFUNCTION("VLOOKUP($D156,IMPORTRANGE(""1F5N2lheBqU_ssv2fEg7XSiyl0_Jtf24RQubw3IWp7fc"",""'LC-2 BOM'!C2:AF1000""),AB$1,FALSE)"),"#N/A")</f>
        <v>#N/A</v>
      </c>
      <c r="AV465" t="str">
        <f ca="1">IFERROR(__xludf.DUMMYFUNCTION("VLOOKUP($D156,IMPORTRANGE(""1F5N2lheBqU_ssv2fEg7XSiyl0_Jtf24RQubw3IWp7fc"",""'LC-2 BOM'!C2:AF1000""),AB$1,FALSE)"),"#N/A")</f>
        <v>#N/A</v>
      </c>
      <c r="AW465" t="str">
        <f ca="1">IFERROR(__xludf.DUMMYFUNCTION("VLOOKUP($D156,IMPORTRANGE(""1F5N2lheBqU_ssv2fEg7XSiyl0_Jtf24RQubw3IWp7fc"",""'LC-2 BOM'!C2:AF1000""),AB$1,FALSE)"),"#N/A")</f>
        <v>#N/A</v>
      </c>
      <c r="AX465" t="str">
        <f ca="1">IFERROR(__xludf.DUMMYFUNCTION("VLOOKUP($D156,IMPORTRANGE(""1F5N2lheBqU_ssv2fEg7XSiyl0_Jtf24RQubw3IWp7fc"",""'LC-2 BOM'!C2:AF1000""),AB$1,FALSE)"),"#N/A")</f>
        <v>#N/A</v>
      </c>
      <c r="AY465" t="str">
        <f ca="1">IFERROR(__xludf.DUMMYFUNCTION("VLOOKUP($D156,IMPORTRANGE(""1F5N2lheBqU_ssv2fEg7XSiyl0_Jtf24RQubw3IWp7fc"",""'LC-2 BOM'!C2:AF1000""),AB$1,FALSE)"),"#N/A")</f>
        <v>#N/A</v>
      </c>
      <c r="AZ465" t="str">
        <f ca="1">IFERROR(__xludf.DUMMYFUNCTION("VLOOKUP($D156,IMPORTRANGE(""1F5N2lheBqU_ssv2fEg7XSiyl0_Jtf24RQubw3IWp7fc"",""'LC-2 BOM'!C2:AF1000""),AB$1,FALSE)"),"#N/A")</f>
        <v>#N/A</v>
      </c>
      <c r="BA465" t="str">
        <f ca="1">IFERROR(__xludf.DUMMYFUNCTION("VLOOKUP($D156,IMPORTRANGE(""1F5N2lheBqU_ssv2fEg7XSiyl0_Jtf24RQubw3IWp7fc"",""'LC-2 BOM'!C2:AF1000""),AB$1,FALSE)"),"#N/A")</f>
        <v>#N/A</v>
      </c>
    </row>
    <row r="466" spans="1:53" ht="13" x14ac:dyDescent="0.15">
      <c r="A466" t="str">
        <f t="shared" si="41"/>
        <v>MEC-HDL-PXS-PxC-677</v>
      </c>
      <c r="B466">
        <v>677</v>
      </c>
      <c r="C466" t="s">
        <v>1057</v>
      </c>
      <c r="D466" t="s">
        <v>1058</v>
      </c>
      <c r="E466" t="s">
        <v>1013</v>
      </c>
      <c r="F466" t="s">
        <v>838</v>
      </c>
      <c r="G466" t="s">
        <v>416</v>
      </c>
      <c r="H466" t="s">
        <v>53</v>
      </c>
      <c r="I466" t="str">
        <f t="shared" si="42"/>
        <v>C1</v>
      </c>
      <c r="J466" t="str">
        <f>VLOOKUP(I466,'[1]REF - Interface Cards'!$F$2:$G$11,2,FALSE)</f>
        <v>CB1</v>
      </c>
      <c r="K466">
        <f t="shared" si="43"/>
        <v>7</v>
      </c>
      <c r="L466" t="s">
        <v>1051</v>
      </c>
      <c r="M466">
        <v>8</v>
      </c>
      <c r="N466" t="s">
        <v>1020</v>
      </c>
      <c r="P466" t="s">
        <v>1052</v>
      </c>
      <c r="Q466" t="s">
        <v>302</v>
      </c>
      <c r="R466" t="s">
        <v>63</v>
      </c>
      <c r="S466" t="s">
        <v>60</v>
      </c>
      <c r="V466" t="b">
        <v>0</v>
      </c>
      <c r="W466" t="str">
        <f t="shared" si="44"/>
        <v>DIO4:DI07</v>
      </c>
      <c r="X466" t="str">
        <f ca="1">IFERROR(__xludf.DUMMYFUNCTION("VLOOKUP($D119,IMPORTRANGE(""1F5N2lheBqU_ssv2fEg7XSiyl0_Jtf24RQubw3IWp7fc"",""'LC-2 BOM'!C2:AF1000""),X$1,FALSE)"),"05C360")</f>
        <v>05C360</v>
      </c>
      <c r="Y466" t="str">
        <f ca="1">IFERROR(__xludf.DUMMYFUNCTION("VLOOKUP($D157,IMPORTRANGE(""1zGeY54V42y3h6ga3LEauokEcjIAfHuNXKCYKLfLWtMI"",""'LC-2 BOM'!C2:AF900""),Y$1,FALSE)"),"#N/A")</f>
        <v>#N/A</v>
      </c>
      <c r="Z466" t="str">
        <f ca="1">IFERROR(__xludf.DUMMYFUNCTION("VLOOKUP($D157,IMPORTRANGE(""1zGeY54V42y3h6ga3LEauokEcjIAfHuNXKCYKLfLWtMI"",""'LC-2 BOM'!C2:AF900""),Y$1,FALSE)"),"#N/A")</f>
        <v>#N/A</v>
      </c>
      <c r="AA466" t="str">
        <f ca="1">IFERROR(__xludf.DUMMYFUNCTION("VLOOKUP($D157,IMPORTRANGE(""1zGeY54V42y3h6ga3LEauokEcjIAfHuNXKCYKLfLWtMI"",""'LC-2 BOM'!C2:AF900""),Y$1,FALSE)"),"#N/A")</f>
        <v>#N/A</v>
      </c>
      <c r="AB466" t="str">
        <f ca="1">IFERROR(__xludf.DUMMYFUNCTION("VLOOKUP($D157,IMPORTRANGE(""1F5N2lheBqU_ssv2fEg7XSiyl0_Jtf24RQubw3IWp7fc"",""'LC-2 BOM'!C2:AF1000""),AB$1,FALSE)"),"#N/A")</f>
        <v>#N/A</v>
      </c>
      <c r="AC466" t="str">
        <f ca="1">IFERROR(__xludf.DUMMYFUNCTION("VLOOKUP($D157,IMPORTRANGE(""1F5N2lheBqU_ssv2fEg7XSiyl0_Jtf24RQubw3IWp7fc"",""'LC-2 BOM'!C2:AF1000""),AB$1,FALSE)"),"#N/A")</f>
        <v>#N/A</v>
      </c>
      <c r="AD466" t="str">
        <f ca="1">IFERROR(__xludf.DUMMYFUNCTION("VLOOKUP($D157,IMPORTRANGE(""1F5N2lheBqU_ssv2fEg7XSiyl0_Jtf24RQubw3IWp7fc"",""'LC-2 BOM'!C2:AF1000""),AB$1,FALSE)"),"#N/A")</f>
        <v>#N/A</v>
      </c>
      <c r="AE466" t="str">
        <f ca="1">IFERROR(__xludf.DUMMYFUNCTION("VLOOKUP($D157,IMPORTRANGE(""1F5N2lheBqU_ssv2fEg7XSiyl0_Jtf24RQubw3IWp7fc"",""'LC-2 BOM'!C2:AF1000""),AB$1,FALSE)"),"#N/A")</f>
        <v>#N/A</v>
      </c>
      <c r="AF466" t="str">
        <f ca="1">IFERROR(__xludf.DUMMYFUNCTION("VLOOKUP($D157,IMPORTRANGE(""1F5N2lheBqU_ssv2fEg7XSiyl0_Jtf24RQubw3IWp7fc"",""'LC-2 BOM'!C2:AF1000""),AB$1,FALSE)"),"#N/A")</f>
        <v>#N/A</v>
      </c>
      <c r="AG466" t="str">
        <f ca="1">IFERROR(__xludf.DUMMYFUNCTION("VLOOKUP($D157,IMPORTRANGE(""1F5N2lheBqU_ssv2fEg7XSiyl0_Jtf24RQubw3IWp7fc"",""'LC-2 BOM'!C2:AF1000""),AB$1,FALSE)"),"#N/A")</f>
        <v>#N/A</v>
      </c>
      <c r="AH466" t="str">
        <f ca="1">IFERROR(__xludf.DUMMYFUNCTION("VLOOKUP($D157,IMPORTRANGE(""1F5N2lheBqU_ssv2fEg7XSiyl0_Jtf24RQubw3IWp7fc"",""'LC-2 BOM'!C2:AF1000""),AB$1,FALSE)"),"#N/A")</f>
        <v>#N/A</v>
      </c>
      <c r="AI466" t="str">
        <f ca="1">IFERROR(__xludf.DUMMYFUNCTION("VLOOKUP($D157,IMPORTRANGE(""1F5N2lheBqU_ssv2fEg7XSiyl0_Jtf24RQubw3IWp7fc"",""'LC-2 BOM'!C2:AF1000""),AB$1,FALSE)"),"#N/A")</f>
        <v>#N/A</v>
      </c>
      <c r="AJ466" t="str">
        <f ca="1">IFERROR(__xludf.DUMMYFUNCTION("VLOOKUP($D157,IMPORTRANGE(""1F5N2lheBqU_ssv2fEg7XSiyl0_Jtf24RQubw3IWp7fc"",""'LC-2 BOM'!C2:AF1000""),AB$1,FALSE)"),"#N/A")</f>
        <v>#N/A</v>
      </c>
      <c r="AK466" t="str">
        <f ca="1">IFERROR(__xludf.DUMMYFUNCTION("VLOOKUP($D157,IMPORTRANGE(""1F5N2lheBqU_ssv2fEg7XSiyl0_Jtf24RQubw3IWp7fc"",""'LC-2 BOM'!C2:AF1000""),AB$1,FALSE)"),"#N/A")</f>
        <v>#N/A</v>
      </c>
      <c r="AL466" t="str">
        <f ca="1">IFERROR(__xludf.DUMMYFUNCTION("VLOOKUP($D157,IMPORTRANGE(""1F5N2lheBqU_ssv2fEg7XSiyl0_Jtf24RQubw3IWp7fc"",""'LC-2 BOM'!C2:AF1000""),AB$1,FALSE)"),"#N/A")</f>
        <v>#N/A</v>
      </c>
      <c r="AM466" t="str">
        <f ca="1">IFERROR(__xludf.DUMMYFUNCTION("VLOOKUP($D157,IMPORTRANGE(""1F5N2lheBqU_ssv2fEg7XSiyl0_Jtf24RQubw3IWp7fc"",""'LC-2 BOM'!C2:AF1000""),AB$1,FALSE)"),"#N/A")</f>
        <v>#N/A</v>
      </c>
      <c r="AN466" t="str">
        <f ca="1">IFERROR(__xludf.DUMMYFUNCTION("VLOOKUP($D157,IMPORTRANGE(""1F5N2lheBqU_ssv2fEg7XSiyl0_Jtf24RQubw3IWp7fc"",""'LC-2 BOM'!C2:AF1000""),AB$1,FALSE)"),"#N/A")</f>
        <v>#N/A</v>
      </c>
      <c r="AO466" t="str">
        <f ca="1">IFERROR(__xludf.DUMMYFUNCTION("VLOOKUP($D157,IMPORTRANGE(""1F5N2lheBqU_ssv2fEg7XSiyl0_Jtf24RQubw3IWp7fc"",""'LC-2 BOM'!C2:AF1000""),AB$1,FALSE)"),"#N/A")</f>
        <v>#N/A</v>
      </c>
      <c r="AP466" t="str">
        <f ca="1">IFERROR(__xludf.DUMMYFUNCTION("VLOOKUP($D157,IMPORTRANGE(""1F5N2lheBqU_ssv2fEg7XSiyl0_Jtf24RQubw3IWp7fc"",""'LC-2 BOM'!C2:AF1000""),AB$1,FALSE)"),"#N/A")</f>
        <v>#N/A</v>
      </c>
      <c r="AQ466" t="str">
        <f ca="1">IFERROR(__xludf.DUMMYFUNCTION("VLOOKUP($D157,IMPORTRANGE(""1F5N2lheBqU_ssv2fEg7XSiyl0_Jtf24RQubw3IWp7fc"",""'LC-2 BOM'!C2:AF1000""),AB$1,FALSE)"),"#N/A")</f>
        <v>#N/A</v>
      </c>
      <c r="AR466" t="str">
        <f ca="1">IFERROR(__xludf.DUMMYFUNCTION("VLOOKUP($D157,IMPORTRANGE(""1F5N2lheBqU_ssv2fEg7XSiyl0_Jtf24RQubw3IWp7fc"",""'LC-2 BOM'!C2:AF1000""),AB$1,FALSE)"),"#N/A")</f>
        <v>#N/A</v>
      </c>
      <c r="AS466" t="str">
        <f ca="1">IFERROR(__xludf.DUMMYFUNCTION("VLOOKUP($D157,IMPORTRANGE(""1F5N2lheBqU_ssv2fEg7XSiyl0_Jtf24RQubw3IWp7fc"",""'LC-2 BOM'!C2:AF1000""),AB$1,FALSE)"),"#N/A")</f>
        <v>#N/A</v>
      </c>
      <c r="AT466" t="str">
        <f ca="1">IFERROR(__xludf.DUMMYFUNCTION("VLOOKUP($D157,IMPORTRANGE(""1F5N2lheBqU_ssv2fEg7XSiyl0_Jtf24RQubw3IWp7fc"",""'LC-2 BOM'!C2:AF1000""),AB$1,FALSE)"),"#N/A")</f>
        <v>#N/A</v>
      </c>
      <c r="AU466" t="str">
        <f ca="1">IFERROR(__xludf.DUMMYFUNCTION("VLOOKUP($D157,IMPORTRANGE(""1F5N2lheBqU_ssv2fEg7XSiyl0_Jtf24RQubw3IWp7fc"",""'LC-2 BOM'!C2:AF1000""),AB$1,FALSE)"),"#N/A")</f>
        <v>#N/A</v>
      </c>
      <c r="AV466" t="str">
        <f ca="1">IFERROR(__xludf.DUMMYFUNCTION("VLOOKUP($D157,IMPORTRANGE(""1F5N2lheBqU_ssv2fEg7XSiyl0_Jtf24RQubw3IWp7fc"",""'LC-2 BOM'!C2:AF1000""),AB$1,FALSE)"),"#N/A")</f>
        <v>#N/A</v>
      </c>
      <c r="AW466" t="str">
        <f ca="1">IFERROR(__xludf.DUMMYFUNCTION("VLOOKUP($D157,IMPORTRANGE(""1F5N2lheBqU_ssv2fEg7XSiyl0_Jtf24RQubw3IWp7fc"",""'LC-2 BOM'!C2:AF1000""),AB$1,FALSE)"),"#N/A")</f>
        <v>#N/A</v>
      </c>
      <c r="AX466" t="str">
        <f ca="1">IFERROR(__xludf.DUMMYFUNCTION("VLOOKUP($D157,IMPORTRANGE(""1F5N2lheBqU_ssv2fEg7XSiyl0_Jtf24RQubw3IWp7fc"",""'LC-2 BOM'!C2:AF1000""),AB$1,FALSE)"),"#N/A")</f>
        <v>#N/A</v>
      </c>
      <c r="AY466" t="str">
        <f ca="1">IFERROR(__xludf.DUMMYFUNCTION("VLOOKUP($D157,IMPORTRANGE(""1F5N2lheBqU_ssv2fEg7XSiyl0_Jtf24RQubw3IWp7fc"",""'LC-2 BOM'!C2:AF1000""),AB$1,FALSE)"),"#N/A")</f>
        <v>#N/A</v>
      </c>
      <c r="AZ466" t="str">
        <f ca="1">IFERROR(__xludf.DUMMYFUNCTION("VLOOKUP($D157,IMPORTRANGE(""1F5N2lheBqU_ssv2fEg7XSiyl0_Jtf24RQubw3IWp7fc"",""'LC-2 BOM'!C2:AF1000""),AB$1,FALSE)"),"#N/A")</f>
        <v>#N/A</v>
      </c>
      <c r="BA466" t="str">
        <f ca="1">IFERROR(__xludf.DUMMYFUNCTION("VLOOKUP($D157,IMPORTRANGE(""1F5N2lheBqU_ssv2fEg7XSiyl0_Jtf24RQubw3IWp7fc"",""'LC-2 BOM'!C2:AF1000""),AB$1,FALSE)"),"#N/A")</f>
        <v>#N/A</v>
      </c>
    </row>
    <row r="467" spans="1:53" ht="13" x14ac:dyDescent="0.15">
      <c r="A467" t="str">
        <f t="shared" si="41"/>
        <v>MEC-HD-PXS-PxE-662</v>
      </c>
      <c r="B467">
        <v>662</v>
      </c>
      <c r="C467" t="s">
        <v>1059</v>
      </c>
      <c r="D467" t="s">
        <v>1060</v>
      </c>
      <c r="E467" t="s">
        <v>1013</v>
      </c>
      <c r="F467" t="s">
        <v>864</v>
      </c>
      <c r="G467" t="s">
        <v>416</v>
      </c>
      <c r="H467" t="s">
        <v>53</v>
      </c>
      <c r="I467" t="str">
        <f t="shared" si="42"/>
        <v>C1</v>
      </c>
      <c r="J467" t="str">
        <f>VLOOKUP(I467,'[1]REF - Interface Cards'!$F$2:$G$11,2,FALSE)</f>
        <v>CB1</v>
      </c>
      <c r="K467">
        <f t="shared" si="43"/>
        <v>6</v>
      </c>
      <c r="L467" t="s">
        <v>1015</v>
      </c>
      <c r="M467">
        <v>20</v>
      </c>
      <c r="N467" t="s">
        <v>205</v>
      </c>
      <c r="P467" t="s">
        <v>1052</v>
      </c>
      <c r="Q467" t="s">
        <v>302</v>
      </c>
      <c r="R467" t="s">
        <v>870</v>
      </c>
      <c r="S467" t="s">
        <v>60</v>
      </c>
      <c r="V467" t="b">
        <v>0</v>
      </c>
      <c r="W467" t="str">
        <f t="shared" si="44"/>
        <v>DIO3:DI08</v>
      </c>
      <c r="X467" t="str">
        <f ca="1">IFERROR(__xludf.DUMMYFUNCTION("VLOOKUP($D119,IMPORTRANGE(""1F5N2lheBqU_ssv2fEg7XSiyl0_Jtf24RQubw3IWp7fc"",""'LC-2 BOM'!C2:AF1000""),X$1,FALSE)"),"05C360")</f>
        <v>05C360</v>
      </c>
      <c r="Y467" t="str">
        <f ca="1">IFERROR(__xludf.DUMMYFUNCTION("VLOOKUP($D127,IMPORTRANGE(""1zGeY54V42y3h6ga3LEauokEcjIAfHuNXKCYKLfLWtMI"",""'LC-2 BOM'!C2:AF900""),Y$1,FALSE)"),"#N/A")</f>
        <v>#N/A</v>
      </c>
      <c r="Z467" t="str">
        <f ca="1">IFERROR(__xludf.DUMMYFUNCTION("VLOOKUP($D127,IMPORTRANGE(""1zGeY54V42y3h6ga3LEauokEcjIAfHuNXKCYKLfLWtMI"",""'LC-2 BOM'!C2:AF900""),Y$1,FALSE)"),"#N/A")</f>
        <v>#N/A</v>
      </c>
      <c r="AA467" t="str">
        <f ca="1">IFERROR(__xludf.DUMMYFUNCTION("VLOOKUP($D127,IMPORTRANGE(""1zGeY54V42y3h6ga3LEauokEcjIAfHuNXKCYKLfLWtMI"",""'LC-2 BOM'!C2:AF900""),Y$1,FALSE)"),"#N/A")</f>
        <v>#N/A</v>
      </c>
      <c r="AB467" t="str">
        <f ca="1">IFERROR(__xludf.DUMMYFUNCTION("VLOOKUP($D127,IMPORTRANGE(""1F5N2lheBqU_ssv2fEg7XSiyl0_Jtf24RQubw3IWp7fc"",""'LC-2 BOM'!C2:AF1000""),AB$1,FALSE)"),"#N/A")</f>
        <v>#N/A</v>
      </c>
      <c r="AC467" t="str">
        <f ca="1">IFERROR(__xludf.DUMMYFUNCTION("VLOOKUP($D127,IMPORTRANGE(""1F5N2lheBqU_ssv2fEg7XSiyl0_Jtf24RQubw3IWp7fc"",""'LC-2 BOM'!C2:AF1000""),AB$1,FALSE)"),"#N/A")</f>
        <v>#N/A</v>
      </c>
      <c r="AD467" t="str">
        <f ca="1">IFERROR(__xludf.DUMMYFUNCTION("VLOOKUP($D127,IMPORTRANGE(""1F5N2lheBqU_ssv2fEg7XSiyl0_Jtf24RQubw3IWp7fc"",""'LC-2 BOM'!C2:AF1000""),AB$1,FALSE)"),"#N/A")</f>
        <v>#N/A</v>
      </c>
      <c r="AE467" t="str">
        <f ca="1">IFERROR(__xludf.DUMMYFUNCTION("VLOOKUP($D127,IMPORTRANGE(""1F5N2lheBqU_ssv2fEg7XSiyl0_Jtf24RQubw3IWp7fc"",""'LC-2 BOM'!C2:AF1000""),AB$1,FALSE)"),"#N/A")</f>
        <v>#N/A</v>
      </c>
      <c r="AF467" t="str">
        <f ca="1">IFERROR(__xludf.DUMMYFUNCTION("VLOOKUP($D127,IMPORTRANGE(""1F5N2lheBqU_ssv2fEg7XSiyl0_Jtf24RQubw3IWp7fc"",""'LC-2 BOM'!C2:AF1000""),AB$1,FALSE)"),"#N/A")</f>
        <v>#N/A</v>
      </c>
      <c r="AG467" t="str">
        <f ca="1">IFERROR(__xludf.DUMMYFUNCTION("VLOOKUP($D127,IMPORTRANGE(""1F5N2lheBqU_ssv2fEg7XSiyl0_Jtf24RQubw3IWp7fc"",""'LC-2 BOM'!C2:AF1000""),AB$1,FALSE)"),"#N/A")</f>
        <v>#N/A</v>
      </c>
      <c r="AH467" t="str">
        <f ca="1">IFERROR(__xludf.DUMMYFUNCTION("VLOOKUP($D127,IMPORTRANGE(""1F5N2lheBqU_ssv2fEg7XSiyl0_Jtf24RQubw3IWp7fc"",""'LC-2 BOM'!C2:AF1000""),AB$1,FALSE)"),"#N/A")</f>
        <v>#N/A</v>
      </c>
      <c r="AI467" t="str">
        <f ca="1">IFERROR(__xludf.DUMMYFUNCTION("VLOOKUP($D127,IMPORTRANGE(""1F5N2lheBqU_ssv2fEg7XSiyl0_Jtf24RQubw3IWp7fc"",""'LC-2 BOM'!C2:AF1000""),AB$1,FALSE)"),"#N/A")</f>
        <v>#N/A</v>
      </c>
      <c r="AJ467" t="str">
        <f ca="1">IFERROR(__xludf.DUMMYFUNCTION("VLOOKUP($D127,IMPORTRANGE(""1F5N2lheBqU_ssv2fEg7XSiyl0_Jtf24RQubw3IWp7fc"",""'LC-2 BOM'!C2:AF1000""),AB$1,FALSE)"),"#N/A")</f>
        <v>#N/A</v>
      </c>
      <c r="AK467" t="str">
        <f ca="1">IFERROR(__xludf.DUMMYFUNCTION("VLOOKUP($D127,IMPORTRANGE(""1F5N2lheBqU_ssv2fEg7XSiyl0_Jtf24RQubw3IWp7fc"",""'LC-2 BOM'!C2:AF1000""),AB$1,FALSE)"),"#N/A")</f>
        <v>#N/A</v>
      </c>
      <c r="AL467" t="str">
        <f ca="1">IFERROR(__xludf.DUMMYFUNCTION("VLOOKUP($D127,IMPORTRANGE(""1F5N2lheBqU_ssv2fEg7XSiyl0_Jtf24RQubw3IWp7fc"",""'LC-2 BOM'!C2:AF1000""),AB$1,FALSE)"),"#N/A")</f>
        <v>#N/A</v>
      </c>
      <c r="AM467" t="str">
        <f ca="1">IFERROR(__xludf.DUMMYFUNCTION("VLOOKUP($D127,IMPORTRANGE(""1F5N2lheBqU_ssv2fEg7XSiyl0_Jtf24RQubw3IWp7fc"",""'LC-2 BOM'!C2:AF1000""),AB$1,FALSE)"),"#N/A")</f>
        <v>#N/A</v>
      </c>
      <c r="AN467" t="str">
        <f ca="1">IFERROR(__xludf.DUMMYFUNCTION("VLOOKUP($D127,IMPORTRANGE(""1F5N2lheBqU_ssv2fEg7XSiyl0_Jtf24RQubw3IWp7fc"",""'LC-2 BOM'!C2:AF1000""),AB$1,FALSE)"),"#N/A")</f>
        <v>#N/A</v>
      </c>
      <c r="AO467" t="str">
        <f ca="1">IFERROR(__xludf.DUMMYFUNCTION("VLOOKUP($D127,IMPORTRANGE(""1F5N2lheBqU_ssv2fEg7XSiyl0_Jtf24RQubw3IWp7fc"",""'LC-2 BOM'!C2:AF1000""),AB$1,FALSE)"),"#N/A")</f>
        <v>#N/A</v>
      </c>
      <c r="AP467" t="str">
        <f ca="1">IFERROR(__xludf.DUMMYFUNCTION("VLOOKUP($D127,IMPORTRANGE(""1F5N2lheBqU_ssv2fEg7XSiyl0_Jtf24RQubw3IWp7fc"",""'LC-2 BOM'!C2:AF1000""),AB$1,FALSE)"),"#N/A")</f>
        <v>#N/A</v>
      </c>
      <c r="AQ467" t="str">
        <f ca="1">IFERROR(__xludf.DUMMYFUNCTION("VLOOKUP($D127,IMPORTRANGE(""1F5N2lheBqU_ssv2fEg7XSiyl0_Jtf24RQubw3IWp7fc"",""'LC-2 BOM'!C2:AF1000""),AB$1,FALSE)"),"#N/A")</f>
        <v>#N/A</v>
      </c>
      <c r="AR467" t="str">
        <f ca="1">IFERROR(__xludf.DUMMYFUNCTION("VLOOKUP($D127,IMPORTRANGE(""1F5N2lheBqU_ssv2fEg7XSiyl0_Jtf24RQubw3IWp7fc"",""'LC-2 BOM'!C2:AF1000""),AB$1,FALSE)"),"#N/A")</f>
        <v>#N/A</v>
      </c>
      <c r="AS467" t="str">
        <f ca="1">IFERROR(__xludf.DUMMYFUNCTION("VLOOKUP($D127,IMPORTRANGE(""1F5N2lheBqU_ssv2fEg7XSiyl0_Jtf24RQubw3IWp7fc"",""'LC-2 BOM'!C2:AF1000""),AB$1,FALSE)"),"#N/A")</f>
        <v>#N/A</v>
      </c>
      <c r="AT467" t="str">
        <f ca="1">IFERROR(__xludf.DUMMYFUNCTION("VLOOKUP($D127,IMPORTRANGE(""1F5N2lheBqU_ssv2fEg7XSiyl0_Jtf24RQubw3IWp7fc"",""'LC-2 BOM'!C2:AF1000""),AB$1,FALSE)"),"#N/A")</f>
        <v>#N/A</v>
      </c>
      <c r="AU467" t="str">
        <f ca="1">IFERROR(__xludf.DUMMYFUNCTION("VLOOKUP($D127,IMPORTRANGE(""1F5N2lheBqU_ssv2fEg7XSiyl0_Jtf24RQubw3IWp7fc"",""'LC-2 BOM'!C2:AF1000""),AB$1,FALSE)"),"#N/A")</f>
        <v>#N/A</v>
      </c>
      <c r="AV467" t="str">
        <f ca="1">IFERROR(__xludf.DUMMYFUNCTION("VLOOKUP($D127,IMPORTRANGE(""1F5N2lheBqU_ssv2fEg7XSiyl0_Jtf24RQubw3IWp7fc"",""'LC-2 BOM'!C2:AF1000""),AB$1,FALSE)"),"#N/A")</f>
        <v>#N/A</v>
      </c>
      <c r="AW467" t="str">
        <f ca="1">IFERROR(__xludf.DUMMYFUNCTION("VLOOKUP($D127,IMPORTRANGE(""1F5N2lheBqU_ssv2fEg7XSiyl0_Jtf24RQubw3IWp7fc"",""'LC-2 BOM'!C2:AF1000""),AB$1,FALSE)"),"#N/A")</f>
        <v>#N/A</v>
      </c>
      <c r="AX467" t="str">
        <f ca="1">IFERROR(__xludf.DUMMYFUNCTION("VLOOKUP($D127,IMPORTRANGE(""1F5N2lheBqU_ssv2fEg7XSiyl0_Jtf24RQubw3IWp7fc"",""'LC-2 BOM'!C2:AF1000""),AB$1,FALSE)"),"#N/A")</f>
        <v>#N/A</v>
      </c>
      <c r="AY467" t="str">
        <f ca="1">IFERROR(__xludf.DUMMYFUNCTION("VLOOKUP($D127,IMPORTRANGE(""1F5N2lheBqU_ssv2fEg7XSiyl0_Jtf24RQubw3IWp7fc"",""'LC-2 BOM'!C2:AF1000""),AB$1,FALSE)"),"#N/A")</f>
        <v>#N/A</v>
      </c>
      <c r="AZ467" t="str">
        <f ca="1">IFERROR(__xludf.DUMMYFUNCTION("VLOOKUP($D127,IMPORTRANGE(""1F5N2lheBqU_ssv2fEg7XSiyl0_Jtf24RQubw3IWp7fc"",""'LC-2 BOM'!C2:AF1000""),AB$1,FALSE)"),"#N/A")</f>
        <v>#N/A</v>
      </c>
      <c r="BA467" t="str">
        <f ca="1">IFERROR(__xludf.DUMMYFUNCTION("VLOOKUP($D127,IMPORTRANGE(""1F5N2lheBqU_ssv2fEg7XSiyl0_Jtf24RQubw3IWp7fc"",""'LC-2 BOM'!C2:AF1000""),AB$1,FALSE)"),"#N/A")</f>
        <v>#N/A</v>
      </c>
    </row>
    <row r="468" spans="1:53" ht="13" x14ac:dyDescent="0.15">
      <c r="A468" t="str">
        <f t="shared" si="41"/>
        <v>HYD-HD-PXS-PxE-233</v>
      </c>
      <c r="B468">
        <v>233</v>
      </c>
      <c r="C468" t="s">
        <v>1061</v>
      </c>
      <c r="D468" t="s">
        <v>1060</v>
      </c>
      <c r="E468" t="s">
        <v>679</v>
      </c>
      <c r="F468" t="s">
        <v>864</v>
      </c>
      <c r="G468" t="s">
        <v>416</v>
      </c>
      <c r="H468" t="s">
        <v>53</v>
      </c>
      <c r="I468" t="str">
        <f t="shared" si="42"/>
        <v>N3</v>
      </c>
      <c r="J468" t="str">
        <f>VLOOKUP(I468,'[1]REF - Interface Cards'!$F$2:$G$11,2,FALSE)</f>
        <v>CB4</v>
      </c>
      <c r="K468">
        <f t="shared" si="43"/>
        <v>1</v>
      </c>
      <c r="L468" t="s">
        <v>808</v>
      </c>
      <c r="M468">
        <v>11</v>
      </c>
      <c r="N468" t="s">
        <v>97</v>
      </c>
      <c r="O468" t="s">
        <v>277</v>
      </c>
      <c r="Q468" t="s">
        <v>485</v>
      </c>
      <c r="R468" t="s">
        <v>870</v>
      </c>
      <c r="S468" t="s">
        <v>60</v>
      </c>
      <c r="V468" t="b">
        <v>0</v>
      </c>
      <c r="W468" t="str">
        <f t="shared" si="44"/>
        <v>DI3:08</v>
      </c>
      <c r="X468" t="str">
        <f ca="1">IFERROR(__xludf.DUMMYFUNCTION("VLOOKUP($D475,IMPORTRANGE(""1F5N2lheBqU_ssv2fEg7XSiyl0_Jtf24RQubw3IWp7fc"",""'LC-2 BOM'!C2:AF1000""),X$1,FALSE)"),"04C706")</f>
        <v>04C706</v>
      </c>
      <c r="Y468" t="str">
        <f ca="1">IFERROR(__xludf.DUMMYFUNCTION("VLOOKUP($D514,IMPORTRANGE(""1F5N2lheBqU_ssv2fEg7XSiyl0_Jtf24RQubw3IWp7fc"",""'LC-2 BOM'!C2:AF900""),Y$1,FALSE)"),"#N/A")</f>
        <v>#N/A</v>
      </c>
      <c r="Z468" t="str">
        <f ca="1">IFERROR(__xludf.DUMMYFUNCTION("VLOOKUP($D514,IMPORTRANGE(""1F5N2lheBqU_ssv2fEg7XSiyl0_Jtf24RQubw3IWp7fc"",""'LC-2 BOM'!C2:AF900""),Y$1,FALSE)"),"#N/A")</f>
        <v>#N/A</v>
      </c>
      <c r="AA468" t="str">
        <f ca="1">IFERROR(__xludf.DUMMYFUNCTION("VLOOKUP($D514,IMPORTRANGE(""1F5N2lheBqU_ssv2fEg7XSiyl0_Jtf24RQubw3IWp7fc"",""'LC-2 BOM'!C2:AF900""),Y$1,FALSE)"),"#N/A")</f>
        <v>#N/A</v>
      </c>
      <c r="AB468" t="str">
        <f ca="1">IFERROR(__xludf.DUMMYFUNCTION("VLOOKUP($D514,IMPORTRANGE(""1F5N2lheBqU_ssv2fEg7XSiyl0_Jtf24RQubw3IWp7fc"",""'LC-2 BOM'!C2:AF1000""),AB$1,FALSE)"),"#N/A")</f>
        <v>#N/A</v>
      </c>
      <c r="AC468" t="str">
        <f ca="1">IFERROR(__xludf.DUMMYFUNCTION("VLOOKUP($D514,IMPORTRANGE(""1F5N2lheBqU_ssv2fEg7XSiyl0_Jtf24RQubw3IWp7fc"",""'LC-2 BOM'!C2:AF1000""),AB$1,FALSE)"),"#N/A")</f>
        <v>#N/A</v>
      </c>
      <c r="AD468" t="str">
        <f ca="1">IFERROR(__xludf.DUMMYFUNCTION("VLOOKUP($D514,IMPORTRANGE(""1F5N2lheBqU_ssv2fEg7XSiyl0_Jtf24RQubw3IWp7fc"",""'LC-2 BOM'!C2:AF1000""),AB$1,FALSE)"),"#N/A")</f>
        <v>#N/A</v>
      </c>
      <c r="AE468" t="str">
        <f ca="1">IFERROR(__xludf.DUMMYFUNCTION("VLOOKUP($D514,IMPORTRANGE(""1F5N2lheBqU_ssv2fEg7XSiyl0_Jtf24RQubw3IWp7fc"",""'LC-2 BOM'!C2:AF1000""),AB$1,FALSE)"),"#N/A")</f>
        <v>#N/A</v>
      </c>
      <c r="AF468" t="str">
        <f ca="1">IFERROR(__xludf.DUMMYFUNCTION("VLOOKUP($D514,IMPORTRANGE(""1F5N2lheBqU_ssv2fEg7XSiyl0_Jtf24RQubw3IWp7fc"",""'LC-2 BOM'!C2:AF1000""),AB$1,FALSE)"),"#N/A")</f>
        <v>#N/A</v>
      </c>
      <c r="AG468" t="str">
        <f ca="1">IFERROR(__xludf.DUMMYFUNCTION("VLOOKUP($D514,IMPORTRANGE(""1F5N2lheBqU_ssv2fEg7XSiyl0_Jtf24RQubw3IWp7fc"",""'LC-2 BOM'!C2:AF1000""),AB$1,FALSE)"),"#N/A")</f>
        <v>#N/A</v>
      </c>
      <c r="AH468" t="str">
        <f ca="1">IFERROR(__xludf.DUMMYFUNCTION("VLOOKUP($D514,IMPORTRANGE(""1F5N2lheBqU_ssv2fEg7XSiyl0_Jtf24RQubw3IWp7fc"",""'LC-2 BOM'!C2:AF1000""),AB$1,FALSE)"),"#N/A")</f>
        <v>#N/A</v>
      </c>
      <c r="AI468" t="str">
        <f ca="1">IFERROR(__xludf.DUMMYFUNCTION("VLOOKUP($D514,IMPORTRANGE(""1F5N2lheBqU_ssv2fEg7XSiyl0_Jtf24RQubw3IWp7fc"",""'LC-2 BOM'!C2:AF1000""),AB$1,FALSE)"),"#N/A")</f>
        <v>#N/A</v>
      </c>
      <c r="AJ468" t="str">
        <f ca="1">IFERROR(__xludf.DUMMYFUNCTION("VLOOKUP($D514,IMPORTRANGE(""1F5N2lheBqU_ssv2fEg7XSiyl0_Jtf24RQubw3IWp7fc"",""'LC-2 BOM'!C2:AF1000""),AB$1,FALSE)"),"#N/A")</f>
        <v>#N/A</v>
      </c>
      <c r="AK468" t="str">
        <f ca="1">IFERROR(__xludf.DUMMYFUNCTION("VLOOKUP($D514,IMPORTRANGE(""1F5N2lheBqU_ssv2fEg7XSiyl0_Jtf24RQubw3IWp7fc"",""'LC-2 BOM'!C2:AF1000""),AB$1,FALSE)"),"#N/A")</f>
        <v>#N/A</v>
      </c>
      <c r="AL468" t="str">
        <f ca="1">IFERROR(__xludf.DUMMYFUNCTION("VLOOKUP($D514,IMPORTRANGE(""1F5N2lheBqU_ssv2fEg7XSiyl0_Jtf24RQubw3IWp7fc"",""'LC-2 BOM'!C2:AF1000""),AB$1,FALSE)"),"#N/A")</f>
        <v>#N/A</v>
      </c>
      <c r="AM468" t="str">
        <f ca="1">IFERROR(__xludf.DUMMYFUNCTION("VLOOKUP($D514,IMPORTRANGE(""1F5N2lheBqU_ssv2fEg7XSiyl0_Jtf24RQubw3IWp7fc"",""'LC-2 BOM'!C2:AF1000""),AB$1,FALSE)"),"#N/A")</f>
        <v>#N/A</v>
      </c>
      <c r="AN468" t="str">
        <f ca="1">IFERROR(__xludf.DUMMYFUNCTION("VLOOKUP($D514,IMPORTRANGE(""1F5N2lheBqU_ssv2fEg7XSiyl0_Jtf24RQubw3IWp7fc"",""'LC-2 BOM'!C2:AF1000""),AB$1,FALSE)"),"#N/A")</f>
        <v>#N/A</v>
      </c>
      <c r="AO468" t="str">
        <f ca="1">IFERROR(__xludf.DUMMYFUNCTION("VLOOKUP($D514,IMPORTRANGE(""1F5N2lheBqU_ssv2fEg7XSiyl0_Jtf24RQubw3IWp7fc"",""'LC-2 BOM'!C2:AF1000""),AB$1,FALSE)"),"#N/A")</f>
        <v>#N/A</v>
      </c>
      <c r="AP468" t="str">
        <f ca="1">IFERROR(__xludf.DUMMYFUNCTION("VLOOKUP($D514,IMPORTRANGE(""1F5N2lheBqU_ssv2fEg7XSiyl0_Jtf24RQubw3IWp7fc"",""'LC-2 BOM'!C2:AF1000""),AB$1,FALSE)"),"#N/A")</f>
        <v>#N/A</v>
      </c>
      <c r="AQ468" t="str">
        <f ca="1">IFERROR(__xludf.DUMMYFUNCTION("VLOOKUP($D514,IMPORTRANGE(""1F5N2lheBqU_ssv2fEg7XSiyl0_Jtf24RQubw3IWp7fc"",""'LC-2 BOM'!C2:AF1000""),AB$1,FALSE)"),"#N/A")</f>
        <v>#N/A</v>
      </c>
      <c r="AR468" t="str">
        <f ca="1">IFERROR(__xludf.DUMMYFUNCTION("VLOOKUP($D514,IMPORTRANGE(""1F5N2lheBqU_ssv2fEg7XSiyl0_Jtf24RQubw3IWp7fc"",""'LC-2 BOM'!C2:AF1000""),AB$1,FALSE)"),"#N/A")</f>
        <v>#N/A</v>
      </c>
      <c r="AS468" t="str">
        <f ca="1">IFERROR(__xludf.DUMMYFUNCTION("VLOOKUP($D514,IMPORTRANGE(""1F5N2lheBqU_ssv2fEg7XSiyl0_Jtf24RQubw3IWp7fc"",""'LC-2 BOM'!C2:AF1000""),AB$1,FALSE)"),"#N/A")</f>
        <v>#N/A</v>
      </c>
      <c r="AT468" t="str">
        <f ca="1">IFERROR(__xludf.DUMMYFUNCTION("VLOOKUP($D514,IMPORTRANGE(""1F5N2lheBqU_ssv2fEg7XSiyl0_Jtf24RQubw3IWp7fc"",""'LC-2 BOM'!C2:AF1000""),AB$1,FALSE)"),"#N/A")</f>
        <v>#N/A</v>
      </c>
      <c r="AU468" t="str">
        <f ca="1">IFERROR(__xludf.DUMMYFUNCTION("VLOOKUP($D514,IMPORTRANGE(""1F5N2lheBqU_ssv2fEg7XSiyl0_Jtf24RQubw3IWp7fc"",""'LC-2 BOM'!C2:AF1000""),AB$1,FALSE)"),"#N/A")</f>
        <v>#N/A</v>
      </c>
      <c r="AV468" t="str">
        <f ca="1">IFERROR(__xludf.DUMMYFUNCTION("VLOOKUP($D514,IMPORTRANGE(""1F5N2lheBqU_ssv2fEg7XSiyl0_Jtf24RQubw3IWp7fc"",""'LC-2 BOM'!C2:AF1000""),AB$1,FALSE)"),"#N/A")</f>
        <v>#N/A</v>
      </c>
      <c r="AW468" t="str">
        <f ca="1">IFERROR(__xludf.DUMMYFUNCTION("VLOOKUP($D514,IMPORTRANGE(""1F5N2lheBqU_ssv2fEg7XSiyl0_Jtf24RQubw3IWp7fc"",""'LC-2 BOM'!C2:AF1000""),AB$1,FALSE)"),"#N/A")</f>
        <v>#N/A</v>
      </c>
      <c r="AX468" t="str">
        <f ca="1">IFERROR(__xludf.DUMMYFUNCTION("VLOOKUP($D514,IMPORTRANGE(""1F5N2lheBqU_ssv2fEg7XSiyl0_Jtf24RQubw3IWp7fc"",""'LC-2 BOM'!C2:AF1000""),AB$1,FALSE)"),"#N/A")</f>
        <v>#N/A</v>
      </c>
      <c r="AY468" t="str">
        <f ca="1">IFERROR(__xludf.DUMMYFUNCTION("VLOOKUP($D514,IMPORTRANGE(""1F5N2lheBqU_ssv2fEg7XSiyl0_Jtf24RQubw3IWp7fc"",""'LC-2 BOM'!C2:AF1000""),AB$1,FALSE)"),"#N/A")</f>
        <v>#N/A</v>
      </c>
      <c r="AZ468" t="str">
        <f ca="1">IFERROR(__xludf.DUMMYFUNCTION("VLOOKUP($D514,IMPORTRANGE(""1F5N2lheBqU_ssv2fEg7XSiyl0_Jtf24RQubw3IWp7fc"",""'LC-2 BOM'!C2:AF1000""),AB$1,FALSE)"),"#N/A")</f>
        <v>#N/A</v>
      </c>
      <c r="BA468" t="str">
        <f ca="1">IFERROR(__xludf.DUMMYFUNCTION("VLOOKUP($D514,IMPORTRANGE(""1F5N2lheBqU_ssv2fEg7XSiyl0_Jtf24RQubw3IWp7fc"",""'LC-2 BOM'!C2:AF1000""),AB$1,FALSE)"),"#N/A")</f>
        <v>#N/A</v>
      </c>
    </row>
    <row r="469" spans="1:53" ht="13" x14ac:dyDescent="0.15">
      <c r="A469" t="str">
        <f t="shared" si="41"/>
        <v>MEC-HD-PXS-PxE-664</v>
      </c>
      <c r="B469">
        <v>664</v>
      </c>
      <c r="C469" t="s">
        <v>1062</v>
      </c>
      <c r="D469" t="s">
        <v>1063</v>
      </c>
      <c r="E469" t="s">
        <v>1013</v>
      </c>
      <c r="F469" t="s">
        <v>864</v>
      </c>
      <c r="G469" t="s">
        <v>416</v>
      </c>
      <c r="H469" t="s">
        <v>53</v>
      </c>
      <c r="I469" t="str">
        <f t="shared" si="42"/>
        <v>C1</v>
      </c>
      <c r="J469" t="str">
        <f>VLOOKUP(I469,'[1]REF - Interface Cards'!$F$2:$G$11,2,FALSE)</f>
        <v>CB1</v>
      </c>
      <c r="K469">
        <f t="shared" si="43"/>
        <v>6</v>
      </c>
      <c r="L469" t="s">
        <v>1015</v>
      </c>
      <c r="M469">
        <v>22</v>
      </c>
      <c r="N469" t="s">
        <v>571</v>
      </c>
      <c r="P469" t="s">
        <v>299</v>
      </c>
      <c r="Q469" t="s">
        <v>302</v>
      </c>
      <c r="R469" t="s">
        <v>870</v>
      </c>
      <c r="S469" t="s">
        <v>60</v>
      </c>
      <c r="V469" t="b">
        <v>0</v>
      </c>
      <c r="W469" t="str">
        <f t="shared" si="44"/>
        <v>DIO3:DI10</v>
      </c>
      <c r="X469" t="str">
        <f ca="1">IFERROR(__xludf.DUMMYFUNCTION("VLOOKUP($D119,IMPORTRANGE(""1F5N2lheBqU_ssv2fEg7XSiyl0_Jtf24RQubw3IWp7fc"",""'LC-2 BOM'!C2:AF1000""),X$1,FALSE)"),"05C360")</f>
        <v>05C360</v>
      </c>
      <c r="Y469" t="str">
        <f ca="1">IFERROR(__xludf.DUMMYFUNCTION("VLOOKUP($D129,IMPORTRANGE(""1zGeY54V42y3h6ga3LEauokEcjIAfHuNXKCYKLfLWtMI"",""'LC-2 BOM'!C2:AF900""),Y$1,FALSE)"),"#N/A")</f>
        <v>#N/A</v>
      </c>
      <c r="Z469" t="str">
        <f ca="1">IFERROR(__xludf.DUMMYFUNCTION("VLOOKUP($D129,IMPORTRANGE(""1zGeY54V42y3h6ga3LEauokEcjIAfHuNXKCYKLfLWtMI"",""'LC-2 BOM'!C2:AF900""),Y$1,FALSE)"),"#N/A")</f>
        <v>#N/A</v>
      </c>
      <c r="AA469" t="str">
        <f ca="1">IFERROR(__xludf.DUMMYFUNCTION("VLOOKUP($D129,IMPORTRANGE(""1zGeY54V42y3h6ga3LEauokEcjIAfHuNXKCYKLfLWtMI"",""'LC-2 BOM'!C2:AF900""),Y$1,FALSE)"),"#N/A")</f>
        <v>#N/A</v>
      </c>
      <c r="AB469" t="str">
        <f ca="1">IFERROR(__xludf.DUMMYFUNCTION("VLOOKUP($D129,IMPORTRANGE(""1F5N2lheBqU_ssv2fEg7XSiyl0_Jtf24RQubw3IWp7fc"",""'LC-2 BOM'!C2:AF1000""),AB$1,FALSE)"),"#N/A")</f>
        <v>#N/A</v>
      </c>
      <c r="AC469" t="str">
        <f ca="1">IFERROR(__xludf.DUMMYFUNCTION("VLOOKUP($D129,IMPORTRANGE(""1F5N2lheBqU_ssv2fEg7XSiyl0_Jtf24RQubw3IWp7fc"",""'LC-2 BOM'!C2:AF1000""),AB$1,FALSE)"),"#N/A")</f>
        <v>#N/A</v>
      </c>
      <c r="AD469" t="str">
        <f ca="1">IFERROR(__xludf.DUMMYFUNCTION("VLOOKUP($D129,IMPORTRANGE(""1F5N2lheBqU_ssv2fEg7XSiyl0_Jtf24RQubw3IWp7fc"",""'LC-2 BOM'!C2:AF1000""),AB$1,FALSE)"),"#N/A")</f>
        <v>#N/A</v>
      </c>
      <c r="AE469" t="str">
        <f ca="1">IFERROR(__xludf.DUMMYFUNCTION("VLOOKUP($D129,IMPORTRANGE(""1F5N2lheBqU_ssv2fEg7XSiyl0_Jtf24RQubw3IWp7fc"",""'LC-2 BOM'!C2:AF1000""),AB$1,FALSE)"),"#N/A")</f>
        <v>#N/A</v>
      </c>
      <c r="AF469" t="str">
        <f ca="1">IFERROR(__xludf.DUMMYFUNCTION("VLOOKUP($D129,IMPORTRANGE(""1F5N2lheBqU_ssv2fEg7XSiyl0_Jtf24RQubw3IWp7fc"",""'LC-2 BOM'!C2:AF1000""),AB$1,FALSE)"),"#N/A")</f>
        <v>#N/A</v>
      </c>
      <c r="AG469" t="str">
        <f ca="1">IFERROR(__xludf.DUMMYFUNCTION("VLOOKUP($D129,IMPORTRANGE(""1F5N2lheBqU_ssv2fEg7XSiyl0_Jtf24RQubw3IWp7fc"",""'LC-2 BOM'!C2:AF1000""),AB$1,FALSE)"),"#N/A")</f>
        <v>#N/A</v>
      </c>
      <c r="AH469" t="str">
        <f ca="1">IFERROR(__xludf.DUMMYFUNCTION("VLOOKUP($D129,IMPORTRANGE(""1F5N2lheBqU_ssv2fEg7XSiyl0_Jtf24RQubw3IWp7fc"",""'LC-2 BOM'!C2:AF1000""),AB$1,FALSE)"),"#N/A")</f>
        <v>#N/A</v>
      </c>
      <c r="AI469" t="str">
        <f ca="1">IFERROR(__xludf.DUMMYFUNCTION("VLOOKUP($D129,IMPORTRANGE(""1F5N2lheBqU_ssv2fEg7XSiyl0_Jtf24RQubw3IWp7fc"",""'LC-2 BOM'!C2:AF1000""),AB$1,FALSE)"),"#N/A")</f>
        <v>#N/A</v>
      </c>
      <c r="AJ469" t="str">
        <f ca="1">IFERROR(__xludf.DUMMYFUNCTION("VLOOKUP($D129,IMPORTRANGE(""1F5N2lheBqU_ssv2fEg7XSiyl0_Jtf24RQubw3IWp7fc"",""'LC-2 BOM'!C2:AF1000""),AB$1,FALSE)"),"#N/A")</f>
        <v>#N/A</v>
      </c>
      <c r="AK469" t="str">
        <f ca="1">IFERROR(__xludf.DUMMYFUNCTION("VLOOKUP($D129,IMPORTRANGE(""1F5N2lheBqU_ssv2fEg7XSiyl0_Jtf24RQubw3IWp7fc"",""'LC-2 BOM'!C2:AF1000""),AB$1,FALSE)"),"#N/A")</f>
        <v>#N/A</v>
      </c>
      <c r="AL469" t="str">
        <f ca="1">IFERROR(__xludf.DUMMYFUNCTION("VLOOKUP($D129,IMPORTRANGE(""1F5N2lheBqU_ssv2fEg7XSiyl0_Jtf24RQubw3IWp7fc"",""'LC-2 BOM'!C2:AF1000""),AB$1,FALSE)"),"#N/A")</f>
        <v>#N/A</v>
      </c>
      <c r="AM469" t="str">
        <f ca="1">IFERROR(__xludf.DUMMYFUNCTION("VLOOKUP($D129,IMPORTRANGE(""1F5N2lheBqU_ssv2fEg7XSiyl0_Jtf24RQubw3IWp7fc"",""'LC-2 BOM'!C2:AF1000""),AB$1,FALSE)"),"#N/A")</f>
        <v>#N/A</v>
      </c>
      <c r="AN469" t="str">
        <f ca="1">IFERROR(__xludf.DUMMYFUNCTION("VLOOKUP($D129,IMPORTRANGE(""1F5N2lheBqU_ssv2fEg7XSiyl0_Jtf24RQubw3IWp7fc"",""'LC-2 BOM'!C2:AF1000""),AB$1,FALSE)"),"#N/A")</f>
        <v>#N/A</v>
      </c>
      <c r="AO469" t="str">
        <f ca="1">IFERROR(__xludf.DUMMYFUNCTION("VLOOKUP($D129,IMPORTRANGE(""1F5N2lheBqU_ssv2fEg7XSiyl0_Jtf24RQubw3IWp7fc"",""'LC-2 BOM'!C2:AF1000""),AB$1,FALSE)"),"#N/A")</f>
        <v>#N/A</v>
      </c>
      <c r="AP469" t="str">
        <f ca="1">IFERROR(__xludf.DUMMYFUNCTION("VLOOKUP($D129,IMPORTRANGE(""1F5N2lheBqU_ssv2fEg7XSiyl0_Jtf24RQubw3IWp7fc"",""'LC-2 BOM'!C2:AF1000""),AB$1,FALSE)"),"#N/A")</f>
        <v>#N/A</v>
      </c>
      <c r="AQ469" t="str">
        <f ca="1">IFERROR(__xludf.DUMMYFUNCTION("VLOOKUP($D129,IMPORTRANGE(""1F5N2lheBqU_ssv2fEg7XSiyl0_Jtf24RQubw3IWp7fc"",""'LC-2 BOM'!C2:AF1000""),AB$1,FALSE)"),"#N/A")</f>
        <v>#N/A</v>
      </c>
      <c r="AR469" t="str">
        <f ca="1">IFERROR(__xludf.DUMMYFUNCTION("VLOOKUP($D129,IMPORTRANGE(""1F5N2lheBqU_ssv2fEg7XSiyl0_Jtf24RQubw3IWp7fc"",""'LC-2 BOM'!C2:AF1000""),AB$1,FALSE)"),"#N/A")</f>
        <v>#N/A</v>
      </c>
      <c r="AS469" t="str">
        <f ca="1">IFERROR(__xludf.DUMMYFUNCTION("VLOOKUP($D129,IMPORTRANGE(""1F5N2lheBqU_ssv2fEg7XSiyl0_Jtf24RQubw3IWp7fc"",""'LC-2 BOM'!C2:AF1000""),AB$1,FALSE)"),"#N/A")</f>
        <v>#N/A</v>
      </c>
      <c r="AT469" t="str">
        <f ca="1">IFERROR(__xludf.DUMMYFUNCTION("VLOOKUP($D129,IMPORTRANGE(""1F5N2lheBqU_ssv2fEg7XSiyl0_Jtf24RQubw3IWp7fc"",""'LC-2 BOM'!C2:AF1000""),AB$1,FALSE)"),"#N/A")</f>
        <v>#N/A</v>
      </c>
      <c r="AU469" t="str">
        <f ca="1">IFERROR(__xludf.DUMMYFUNCTION("VLOOKUP($D129,IMPORTRANGE(""1F5N2lheBqU_ssv2fEg7XSiyl0_Jtf24RQubw3IWp7fc"",""'LC-2 BOM'!C2:AF1000""),AB$1,FALSE)"),"#N/A")</f>
        <v>#N/A</v>
      </c>
      <c r="AV469" t="str">
        <f ca="1">IFERROR(__xludf.DUMMYFUNCTION("VLOOKUP($D129,IMPORTRANGE(""1F5N2lheBqU_ssv2fEg7XSiyl0_Jtf24RQubw3IWp7fc"",""'LC-2 BOM'!C2:AF1000""),AB$1,FALSE)"),"#N/A")</f>
        <v>#N/A</v>
      </c>
      <c r="AW469" t="str">
        <f ca="1">IFERROR(__xludf.DUMMYFUNCTION("VLOOKUP($D129,IMPORTRANGE(""1F5N2lheBqU_ssv2fEg7XSiyl0_Jtf24RQubw3IWp7fc"",""'LC-2 BOM'!C2:AF1000""),AB$1,FALSE)"),"#N/A")</f>
        <v>#N/A</v>
      </c>
      <c r="AX469" t="str">
        <f ca="1">IFERROR(__xludf.DUMMYFUNCTION("VLOOKUP($D129,IMPORTRANGE(""1F5N2lheBqU_ssv2fEg7XSiyl0_Jtf24RQubw3IWp7fc"",""'LC-2 BOM'!C2:AF1000""),AB$1,FALSE)"),"#N/A")</f>
        <v>#N/A</v>
      </c>
      <c r="AY469" t="str">
        <f ca="1">IFERROR(__xludf.DUMMYFUNCTION("VLOOKUP($D129,IMPORTRANGE(""1F5N2lheBqU_ssv2fEg7XSiyl0_Jtf24RQubw3IWp7fc"",""'LC-2 BOM'!C2:AF1000""),AB$1,FALSE)"),"#N/A")</f>
        <v>#N/A</v>
      </c>
      <c r="AZ469" t="str">
        <f ca="1">IFERROR(__xludf.DUMMYFUNCTION("VLOOKUP($D129,IMPORTRANGE(""1F5N2lheBqU_ssv2fEg7XSiyl0_Jtf24RQubw3IWp7fc"",""'LC-2 BOM'!C2:AF1000""),AB$1,FALSE)"),"#N/A")</f>
        <v>#N/A</v>
      </c>
      <c r="BA469" t="str">
        <f ca="1">IFERROR(__xludf.DUMMYFUNCTION("VLOOKUP($D129,IMPORTRANGE(""1F5N2lheBqU_ssv2fEg7XSiyl0_Jtf24RQubw3IWp7fc"",""'LC-2 BOM'!C2:AF1000""),AB$1,FALSE)"),"#N/A")</f>
        <v>#N/A</v>
      </c>
    </row>
    <row r="470" spans="1:53" ht="13" x14ac:dyDescent="0.15">
      <c r="A470" t="str">
        <f t="shared" si="41"/>
        <v>HYD-HD-PXS-PxE-234</v>
      </c>
      <c r="B470">
        <v>234</v>
      </c>
      <c r="C470" t="s">
        <v>1064</v>
      </c>
      <c r="D470" t="s">
        <v>1063</v>
      </c>
      <c r="E470" t="s">
        <v>679</v>
      </c>
      <c r="F470" t="s">
        <v>864</v>
      </c>
      <c r="G470" t="s">
        <v>416</v>
      </c>
      <c r="H470" t="s">
        <v>53</v>
      </c>
      <c r="I470" t="str">
        <f t="shared" si="42"/>
        <v>N2</v>
      </c>
      <c r="J470" t="str">
        <f>VLOOKUP(I470,'[1]REF - Interface Cards'!$F$2:$G$11,2,FALSE)</f>
        <v>CB3</v>
      </c>
      <c r="K470">
        <f t="shared" si="43"/>
        <v>1</v>
      </c>
      <c r="L470" t="s">
        <v>460</v>
      </c>
      <c r="M470">
        <v>4</v>
      </c>
      <c r="N470" t="s">
        <v>77</v>
      </c>
      <c r="O470" t="s">
        <v>277</v>
      </c>
      <c r="Q470" t="s">
        <v>302</v>
      </c>
      <c r="R470" t="s">
        <v>870</v>
      </c>
      <c r="S470" t="s">
        <v>60</v>
      </c>
      <c r="V470" t="b">
        <v>0</v>
      </c>
      <c r="W470" t="str">
        <f t="shared" si="44"/>
        <v>DI2:03</v>
      </c>
      <c r="X470" t="str">
        <f ca="1">IFERROR(__xludf.DUMMYFUNCTION("VLOOKUP($D119,IMPORTRANGE(""1F5N2lheBqU_ssv2fEg7XSiyl0_Jtf24RQubw3IWp7fc"",""'LC-2 BOM'!C2:AF1000""),X$1,FALSE)"),"05C360")</f>
        <v>05C360</v>
      </c>
      <c r="Y470" t="str">
        <f ca="1">IFERROR(__xludf.DUMMYFUNCTION("VLOOKUP($D429,IMPORTRANGE(""1F5N2lheBqU_ssv2fEg7XSiyl0_Jtf24RQubw3IWp7fc"",""'LC-2 BOM'!C2:AF900""),Y$1,FALSE)"),"#N/A")</f>
        <v>#N/A</v>
      </c>
      <c r="Z470" t="str">
        <f ca="1">IFERROR(__xludf.DUMMYFUNCTION("VLOOKUP($D429,IMPORTRANGE(""1F5N2lheBqU_ssv2fEg7XSiyl0_Jtf24RQubw3IWp7fc"",""'LC-2 BOM'!C2:AF900""),Y$1,FALSE)"),"#N/A")</f>
        <v>#N/A</v>
      </c>
      <c r="AA470" t="str">
        <f ca="1">IFERROR(__xludf.DUMMYFUNCTION("VLOOKUP($D429,IMPORTRANGE(""1F5N2lheBqU_ssv2fEg7XSiyl0_Jtf24RQubw3IWp7fc"",""'LC-2 BOM'!C2:AF900""),Y$1,FALSE)"),"#N/A")</f>
        <v>#N/A</v>
      </c>
      <c r="AB470" t="str">
        <f ca="1">IFERROR(__xludf.DUMMYFUNCTION("VLOOKUP($D429,IMPORTRANGE(""1F5N2lheBqU_ssv2fEg7XSiyl0_Jtf24RQubw3IWp7fc"",""'LC-2 BOM'!C2:AF1000""),AB$1,FALSE)"),"#N/A")</f>
        <v>#N/A</v>
      </c>
      <c r="AC470" t="str">
        <f ca="1">IFERROR(__xludf.DUMMYFUNCTION("VLOOKUP($D429,IMPORTRANGE(""1F5N2lheBqU_ssv2fEg7XSiyl0_Jtf24RQubw3IWp7fc"",""'LC-2 BOM'!C2:AF1000""),AB$1,FALSE)"),"#N/A")</f>
        <v>#N/A</v>
      </c>
      <c r="AD470" t="str">
        <f ca="1">IFERROR(__xludf.DUMMYFUNCTION("VLOOKUP($D429,IMPORTRANGE(""1F5N2lheBqU_ssv2fEg7XSiyl0_Jtf24RQubw3IWp7fc"",""'LC-2 BOM'!C2:AF1000""),AB$1,FALSE)"),"#N/A")</f>
        <v>#N/A</v>
      </c>
      <c r="AE470" t="str">
        <f ca="1">IFERROR(__xludf.DUMMYFUNCTION("VLOOKUP($D429,IMPORTRANGE(""1F5N2lheBqU_ssv2fEg7XSiyl0_Jtf24RQubw3IWp7fc"",""'LC-2 BOM'!C2:AF1000""),AB$1,FALSE)"),"#N/A")</f>
        <v>#N/A</v>
      </c>
      <c r="AF470" t="str">
        <f ca="1">IFERROR(__xludf.DUMMYFUNCTION("VLOOKUP($D429,IMPORTRANGE(""1F5N2lheBqU_ssv2fEg7XSiyl0_Jtf24RQubw3IWp7fc"",""'LC-2 BOM'!C2:AF1000""),AB$1,FALSE)"),"#N/A")</f>
        <v>#N/A</v>
      </c>
      <c r="AG470" t="str">
        <f ca="1">IFERROR(__xludf.DUMMYFUNCTION("VLOOKUP($D429,IMPORTRANGE(""1F5N2lheBqU_ssv2fEg7XSiyl0_Jtf24RQubw3IWp7fc"",""'LC-2 BOM'!C2:AF1000""),AB$1,FALSE)"),"#N/A")</f>
        <v>#N/A</v>
      </c>
      <c r="AH470" t="str">
        <f ca="1">IFERROR(__xludf.DUMMYFUNCTION("VLOOKUP($D429,IMPORTRANGE(""1F5N2lheBqU_ssv2fEg7XSiyl0_Jtf24RQubw3IWp7fc"",""'LC-2 BOM'!C2:AF1000""),AB$1,FALSE)"),"#N/A")</f>
        <v>#N/A</v>
      </c>
      <c r="AI470" t="str">
        <f ca="1">IFERROR(__xludf.DUMMYFUNCTION("VLOOKUP($D429,IMPORTRANGE(""1F5N2lheBqU_ssv2fEg7XSiyl0_Jtf24RQubw3IWp7fc"",""'LC-2 BOM'!C2:AF1000""),AB$1,FALSE)"),"#N/A")</f>
        <v>#N/A</v>
      </c>
      <c r="AJ470" t="str">
        <f ca="1">IFERROR(__xludf.DUMMYFUNCTION("VLOOKUP($D429,IMPORTRANGE(""1F5N2lheBqU_ssv2fEg7XSiyl0_Jtf24RQubw3IWp7fc"",""'LC-2 BOM'!C2:AF1000""),AB$1,FALSE)"),"#N/A")</f>
        <v>#N/A</v>
      </c>
      <c r="AK470" t="str">
        <f ca="1">IFERROR(__xludf.DUMMYFUNCTION("VLOOKUP($D429,IMPORTRANGE(""1F5N2lheBqU_ssv2fEg7XSiyl0_Jtf24RQubw3IWp7fc"",""'LC-2 BOM'!C2:AF1000""),AB$1,FALSE)"),"#N/A")</f>
        <v>#N/A</v>
      </c>
      <c r="AL470" t="str">
        <f ca="1">IFERROR(__xludf.DUMMYFUNCTION("VLOOKUP($D429,IMPORTRANGE(""1F5N2lheBqU_ssv2fEg7XSiyl0_Jtf24RQubw3IWp7fc"",""'LC-2 BOM'!C2:AF1000""),AB$1,FALSE)"),"#N/A")</f>
        <v>#N/A</v>
      </c>
      <c r="AM470" t="str">
        <f ca="1">IFERROR(__xludf.DUMMYFUNCTION("VLOOKUP($D429,IMPORTRANGE(""1F5N2lheBqU_ssv2fEg7XSiyl0_Jtf24RQubw3IWp7fc"",""'LC-2 BOM'!C2:AF1000""),AB$1,FALSE)"),"#N/A")</f>
        <v>#N/A</v>
      </c>
      <c r="AN470" t="str">
        <f ca="1">IFERROR(__xludf.DUMMYFUNCTION("VLOOKUP($D429,IMPORTRANGE(""1F5N2lheBqU_ssv2fEg7XSiyl0_Jtf24RQubw3IWp7fc"",""'LC-2 BOM'!C2:AF1000""),AB$1,FALSE)"),"#N/A")</f>
        <v>#N/A</v>
      </c>
      <c r="AO470" t="str">
        <f ca="1">IFERROR(__xludf.DUMMYFUNCTION("VLOOKUP($D429,IMPORTRANGE(""1F5N2lheBqU_ssv2fEg7XSiyl0_Jtf24RQubw3IWp7fc"",""'LC-2 BOM'!C2:AF1000""),AB$1,FALSE)"),"#N/A")</f>
        <v>#N/A</v>
      </c>
      <c r="AP470" t="str">
        <f ca="1">IFERROR(__xludf.DUMMYFUNCTION("VLOOKUP($D429,IMPORTRANGE(""1F5N2lheBqU_ssv2fEg7XSiyl0_Jtf24RQubw3IWp7fc"",""'LC-2 BOM'!C2:AF1000""),AB$1,FALSE)"),"#N/A")</f>
        <v>#N/A</v>
      </c>
      <c r="AQ470" t="str">
        <f ca="1">IFERROR(__xludf.DUMMYFUNCTION("VLOOKUP($D429,IMPORTRANGE(""1F5N2lheBqU_ssv2fEg7XSiyl0_Jtf24RQubw3IWp7fc"",""'LC-2 BOM'!C2:AF1000""),AB$1,FALSE)"),"#N/A")</f>
        <v>#N/A</v>
      </c>
      <c r="AR470" t="str">
        <f ca="1">IFERROR(__xludf.DUMMYFUNCTION("VLOOKUP($D429,IMPORTRANGE(""1F5N2lheBqU_ssv2fEg7XSiyl0_Jtf24RQubw3IWp7fc"",""'LC-2 BOM'!C2:AF1000""),AB$1,FALSE)"),"#N/A")</f>
        <v>#N/A</v>
      </c>
      <c r="AS470" t="str">
        <f ca="1">IFERROR(__xludf.DUMMYFUNCTION("VLOOKUP($D429,IMPORTRANGE(""1F5N2lheBqU_ssv2fEg7XSiyl0_Jtf24RQubw3IWp7fc"",""'LC-2 BOM'!C2:AF1000""),AB$1,FALSE)"),"#N/A")</f>
        <v>#N/A</v>
      </c>
      <c r="AT470" t="str">
        <f ca="1">IFERROR(__xludf.DUMMYFUNCTION("VLOOKUP($D429,IMPORTRANGE(""1F5N2lheBqU_ssv2fEg7XSiyl0_Jtf24RQubw3IWp7fc"",""'LC-2 BOM'!C2:AF1000""),AB$1,FALSE)"),"#N/A")</f>
        <v>#N/A</v>
      </c>
      <c r="AU470" t="str">
        <f ca="1">IFERROR(__xludf.DUMMYFUNCTION("VLOOKUP($D429,IMPORTRANGE(""1F5N2lheBqU_ssv2fEg7XSiyl0_Jtf24RQubw3IWp7fc"",""'LC-2 BOM'!C2:AF1000""),AB$1,FALSE)"),"#N/A")</f>
        <v>#N/A</v>
      </c>
      <c r="AV470" t="str">
        <f ca="1">IFERROR(__xludf.DUMMYFUNCTION("VLOOKUP($D429,IMPORTRANGE(""1F5N2lheBqU_ssv2fEg7XSiyl0_Jtf24RQubw3IWp7fc"",""'LC-2 BOM'!C2:AF1000""),AB$1,FALSE)"),"#N/A")</f>
        <v>#N/A</v>
      </c>
      <c r="AW470" t="str">
        <f ca="1">IFERROR(__xludf.DUMMYFUNCTION("VLOOKUP($D429,IMPORTRANGE(""1F5N2lheBqU_ssv2fEg7XSiyl0_Jtf24RQubw3IWp7fc"",""'LC-2 BOM'!C2:AF1000""),AB$1,FALSE)"),"#N/A")</f>
        <v>#N/A</v>
      </c>
      <c r="AX470" t="str">
        <f ca="1">IFERROR(__xludf.DUMMYFUNCTION("VLOOKUP($D429,IMPORTRANGE(""1F5N2lheBqU_ssv2fEg7XSiyl0_Jtf24RQubw3IWp7fc"",""'LC-2 BOM'!C2:AF1000""),AB$1,FALSE)"),"#N/A")</f>
        <v>#N/A</v>
      </c>
      <c r="AY470" t="str">
        <f ca="1">IFERROR(__xludf.DUMMYFUNCTION("VLOOKUP($D429,IMPORTRANGE(""1F5N2lheBqU_ssv2fEg7XSiyl0_Jtf24RQubw3IWp7fc"",""'LC-2 BOM'!C2:AF1000""),AB$1,FALSE)"),"#N/A")</f>
        <v>#N/A</v>
      </c>
      <c r="AZ470" t="str">
        <f ca="1">IFERROR(__xludf.DUMMYFUNCTION("VLOOKUP($D429,IMPORTRANGE(""1F5N2lheBqU_ssv2fEg7XSiyl0_Jtf24RQubw3IWp7fc"",""'LC-2 BOM'!C2:AF1000""),AB$1,FALSE)"),"#N/A")</f>
        <v>#N/A</v>
      </c>
      <c r="BA470" t="str">
        <f ca="1">IFERROR(__xludf.DUMMYFUNCTION("VLOOKUP($D429,IMPORTRANGE(""1F5N2lheBqU_ssv2fEg7XSiyl0_Jtf24RQubw3IWp7fc"",""'LC-2 BOM'!C2:AF1000""),AB$1,FALSE)"),"#N/A")</f>
        <v>#N/A</v>
      </c>
    </row>
    <row r="471" spans="1:53" ht="13" x14ac:dyDescent="0.15">
      <c r="A471" t="str">
        <f t="shared" si="41"/>
        <v>MEC-HD-PXS-PxE-666</v>
      </c>
      <c r="B471">
        <v>666</v>
      </c>
      <c r="C471" t="s">
        <v>1065</v>
      </c>
      <c r="D471" t="s">
        <v>1066</v>
      </c>
      <c r="E471" t="s">
        <v>1013</v>
      </c>
      <c r="F471" t="s">
        <v>864</v>
      </c>
      <c r="G471" t="s">
        <v>416</v>
      </c>
      <c r="H471" t="s">
        <v>53</v>
      </c>
      <c r="I471" t="str">
        <f t="shared" si="42"/>
        <v>C1</v>
      </c>
      <c r="J471" t="str">
        <f>VLOOKUP(I471,'[1]REF - Interface Cards'!$F$2:$G$11,2,FALSE)</f>
        <v>CB1</v>
      </c>
      <c r="K471">
        <f t="shared" si="43"/>
        <v>6</v>
      </c>
      <c r="L471" t="s">
        <v>1015</v>
      </c>
      <c r="M471">
        <v>24</v>
      </c>
      <c r="N471" t="s">
        <v>1067</v>
      </c>
      <c r="P471" t="s">
        <v>299</v>
      </c>
      <c r="Q471" t="s">
        <v>302</v>
      </c>
      <c r="R471" t="s">
        <v>870</v>
      </c>
      <c r="S471" t="s">
        <v>60</v>
      </c>
      <c r="V471" t="b">
        <v>0</v>
      </c>
      <c r="W471" t="str">
        <f t="shared" si="44"/>
        <v>DIO3:DI12</v>
      </c>
      <c r="X471" t="str">
        <f ca="1">IFERROR(__xludf.DUMMYFUNCTION("VLOOKUP($D119,IMPORTRANGE(""1F5N2lheBqU_ssv2fEg7XSiyl0_Jtf24RQubw3IWp7fc"",""'LC-2 BOM'!C2:AF1000""),X$1,FALSE)"),"05C360")</f>
        <v>05C360</v>
      </c>
      <c r="Y471" t="str">
        <f ca="1">IFERROR(__xludf.DUMMYFUNCTION("VLOOKUP($D131,IMPORTRANGE(""1zGeY54V42y3h6ga3LEauokEcjIAfHuNXKCYKLfLWtMI"",""'LC-2 BOM'!C2:AF900""),Y$1,FALSE)"),"#N/A")</f>
        <v>#N/A</v>
      </c>
      <c r="Z471" t="str">
        <f ca="1">IFERROR(__xludf.DUMMYFUNCTION("VLOOKUP($D131,IMPORTRANGE(""1zGeY54V42y3h6ga3LEauokEcjIAfHuNXKCYKLfLWtMI"",""'LC-2 BOM'!C2:AF900""),Y$1,FALSE)"),"#N/A")</f>
        <v>#N/A</v>
      </c>
      <c r="AA471" t="str">
        <f ca="1">IFERROR(__xludf.DUMMYFUNCTION("VLOOKUP($D131,IMPORTRANGE(""1zGeY54V42y3h6ga3LEauokEcjIAfHuNXKCYKLfLWtMI"",""'LC-2 BOM'!C2:AF900""),Y$1,FALSE)"),"#N/A")</f>
        <v>#N/A</v>
      </c>
      <c r="AB471" t="str">
        <f ca="1">IFERROR(__xludf.DUMMYFUNCTION("VLOOKUP($D131,IMPORTRANGE(""1F5N2lheBqU_ssv2fEg7XSiyl0_Jtf24RQubw3IWp7fc"",""'LC-2 BOM'!C2:AF1000""),AB$1,FALSE)"),"#N/A")</f>
        <v>#N/A</v>
      </c>
      <c r="AC471" t="str">
        <f ca="1">IFERROR(__xludf.DUMMYFUNCTION("VLOOKUP($D131,IMPORTRANGE(""1F5N2lheBqU_ssv2fEg7XSiyl0_Jtf24RQubw3IWp7fc"",""'LC-2 BOM'!C2:AF1000""),AB$1,FALSE)"),"#N/A")</f>
        <v>#N/A</v>
      </c>
      <c r="AD471" t="str">
        <f ca="1">IFERROR(__xludf.DUMMYFUNCTION("VLOOKUP($D131,IMPORTRANGE(""1F5N2lheBqU_ssv2fEg7XSiyl0_Jtf24RQubw3IWp7fc"",""'LC-2 BOM'!C2:AF1000""),AB$1,FALSE)"),"#N/A")</f>
        <v>#N/A</v>
      </c>
      <c r="AE471" t="str">
        <f ca="1">IFERROR(__xludf.DUMMYFUNCTION("VLOOKUP($D131,IMPORTRANGE(""1F5N2lheBqU_ssv2fEg7XSiyl0_Jtf24RQubw3IWp7fc"",""'LC-2 BOM'!C2:AF1000""),AB$1,FALSE)"),"#N/A")</f>
        <v>#N/A</v>
      </c>
      <c r="AF471" t="str">
        <f ca="1">IFERROR(__xludf.DUMMYFUNCTION("VLOOKUP($D131,IMPORTRANGE(""1F5N2lheBqU_ssv2fEg7XSiyl0_Jtf24RQubw3IWp7fc"",""'LC-2 BOM'!C2:AF1000""),AB$1,FALSE)"),"#N/A")</f>
        <v>#N/A</v>
      </c>
      <c r="AG471" t="str">
        <f ca="1">IFERROR(__xludf.DUMMYFUNCTION("VLOOKUP($D131,IMPORTRANGE(""1F5N2lheBqU_ssv2fEg7XSiyl0_Jtf24RQubw3IWp7fc"",""'LC-2 BOM'!C2:AF1000""),AB$1,FALSE)"),"#N/A")</f>
        <v>#N/A</v>
      </c>
      <c r="AH471" t="str">
        <f ca="1">IFERROR(__xludf.DUMMYFUNCTION("VLOOKUP($D131,IMPORTRANGE(""1F5N2lheBqU_ssv2fEg7XSiyl0_Jtf24RQubw3IWp7fc"",""'LC-2 BOM'!C2:AF1000""),AB$1,FALSE)"),"#N/A")</f>
        <v>#N/A</v>
      </c>
      <c r="AI471" t="str">
        <f ca="1">IFERROR(__xludf.DUMMYFUNCTION("VLOOKUP($D131,IMPORTRANGE(""1F5N2lheBqU_ssv2fEg7XSiyl0_Jtf24RQubw3IWp7fc"",""'LC-2 BOM'!C2:AF1000""),AB$1,FALSE)"),"#N/A")</f>
        <v>#N/A</v>
      </c>
      <c r="AJ471" t="str">
        <f ca="1">IFERROR(__xludf.DUMMYFUNCTION("VLOOKUP($D131,IMPORTRANGE(""1F5N2lheBqU_ssv2fEg7XSiyl0_Jtf24RQubw3IWp7fc"",""'LC-2 BOM'!C2:AF1000""),AB$1,FALSE)"),"#N/A")</f>
        <v>#N/A</v>
      </c>
      <c r="AK471" t="str">
        <f ca="1">IFERROR(__xludf.DUMMYFUNCTION("VLOOKUP($D131,IMPORTRANGE(""1F5N2lheBqU_ssv2fEg7XSiyl0_Jtf24RQubw3IWp7fc"",""'LC-2 BOM'!C2:AF1000""),AB$1,FALSE)"),"#N/A")</f>
        <v>#N/A</v>
      </c>
      <c r="AL471" t="str">
        <f ca="1">IFERROR(__xludf.DUMMYFUNCTION("VLOOKUP($D131,IMPORTRANGE(""1F5N2lheBqU_ssv2fEg7XSiyl0_Jtf24RQubw3IWp7fc"",""'LC-2 BOM'!C2:AF1000""),AB$1,FALSE)"),"#N/A")</f>
        <v>#N/A</v>
      </c>
      <c r="AM471" t="str">
        <f ca="1">IFERROR(__xludf.DUMMYFUNCTION("VLOOKUP($D131,IMPORTRANGE(""1F5N2lheBqU_ssv2fEg7XSiyl0_Jtf24RQubw3IWp7fc"",""'LC-2 BOM'!C2:AF1000""),AB$1,FALSE)"),"#N/A")</f>
        <v>#N/A</v>
      </c>
      <c r="AN471" t="str">
        <f ca="1">IFERROR(__xludf.DUMMYFUNCTION("VLOOKUP($D131,IMPORTRANGE(""1F5N2lheBqU_ssv2fEg7XSiyl0_Jtf24RQubw3IWp7fc"",""'LC-2 BOM'!C2:AF1000""),AB$1,FALSE)"),"#N/A")</f>
        <v>#N/A</v>
      </c>
      <c r="AO471" t="str">
        <f ca="1">IFERROR(__xludf.DUMMYFUNCTION("VLOOKUP($D131,IMPORTRANGE(""1F5N2lheBqU_ssv2fEg7XSiyl0_Jtf24RQubw3IWp7fc"",""'LC-2 BOM'!C2:AF1000""),AB$1,FALSE)"),"#N/A")</f>
        <v>#N/A</v>
      </c>
      <c r="AP471" t="str">
        <f ca="1">IFERROR(__xludf.DUMMYFUNCTION("VLOOKUP($D131,IMPORTRANGE(""1F5N2lheBqU_ssv2fEg7XSiyl0_Jtf24RQubw3IWp7fc"",""'LC-2 BOM'!C2:AF1000""),AB$1,FALSE)"),"#N/A")</f>
        <v>#N/A</v>
      </c>
      <c r="AQ471" t="str">
        <f ca="1">IFERROR(__xludf.DUMMYFUNCTION("VLOOKUP($D131,IMPORTRANGE(""1F5N2lheBqU_ssv2fEg7XSiyl0_Jtf24RQubw3IWp7fc"",""'LC-2 BOM'!C2:AF1000""),AB$1,FALSE)"),"#N/A")</f>
        <v>#N/A</v>
      </c>
      <c r="AR471" t="str">
        <f ca="1">IFERROR(__xludf.DUMMYFUNCTION("VLOOKUP($D131,IMPORTRANGE(""1F5N2lheBqU_ssv2fEg7XSiyl0_Jtf24RQubw3IWp7fc"",""'LC-2 BOM'!C2:AF1000""),AB$1,FALSE)"),"#N/A")</f>
        <v>#N/A</v>
      </c>
      <c r="AS471" t="str">
        <f ca="1">IFERROR(__xludf.DUMMYFUNCTION("VLOOKUP($D131,IMPORTRANGE(""1F5N2lheBqU_ssv2fEg7XSiyl0_Jtf24RQubw3IWp7fc"",""'LC-2 BOM'!C2:AF1000""),AB$1,FALSE)"),"#N/A")</f>
        <v>#N/A</v>
      </c>
      <c r="AT471" t="str">
        <f ca="1">IFERROR(__xludf.DUMMYFUNCTION("VLOOKUP($D131,IMPORTRANGE(""1F5N2lheBqU_ssv2fEg7XSiyl0_Jtf24RQubw3IWp7fc"",""'LC-2 BOM'!C2:AF1000""),AB$1,FALSE)"),"#N/A")</f>
        <v>#N/A</v>
      </c>
      <c r="AU471" t="str">
        <f ca="1">IFERROR(__xludf.DUMMYFUNCTION("VLOOKUP($D131,IMPORTRANGE(""1F5N2lheBqU_ssv2fEg7XSiyl0_Jtf24RQubw3IWp7fc"",""'LC-2 BOM'!C2:AF1000""),AB$1,FALSE)"),"#N/A")</f>
        <v>#N/A</v>
      </c>
      <c r="AV471" t="str">
        <f ca="1">IFERROR(__xludf.DUMMYFUNCTION("VLOOKUP($D131,IMPORTRANGE(""1F5N2lheBqU_ssv2fEg7XSiyl0_Jtf24RQubw3IWp7fc"",""'LC-2 BOM'!C2:AF1000""),AB$1,FALSE)"),"#N/A")</f>
        <v>#N/A</v>
      </c>
      <c r="AW471" t="str">
        <f ca="1">IFERROR(__xludf.DUMMYFUNCTION("VLOOKUP($D131,IMPORTRANGE(""1F5N2lheBqU_ssv2fEg7XSiyl0_Jtf24RQubw3IWp7fc"",""'LC-2 BOM'!C2:AF1000""),AB$1,FALSE)"),"#N/A")</f>
        <v>#N/A</v>
      </c>
      <c r="AX471" t="str">
        <f ca="1">IFERROR(__xludf.DUMMYFUNCTION("VLOOKUP($D131,IMPORTRANGE(""1F5N2lheBqU_ssv2fEg7XSiyl0_Jtf24RQubw3IWp7fc"",""'LC-2 BOM'!C2:AF1000""),AB$1,FALSE)"),"#N/A")</f>
        <v>#N/A</v>
      </c>
      <c r="AY471" t="str">
        <f ca="1">IFERROR(__xludf.DUMMYFUNCTION("VLOOKUP($D131,IMPORTRANGE(""1F5N2lheBqU_ssv2fEg7XSiyl0_Jtf24RQubw3IWp7fc"",""'LC-2 BOM'!C2:AF1000""),AB$1,FALSE)"),"#N/A")</f>
        <v>#N/A</v>
      </c>
      <c r="AZ471" t="str">
        <f ca="1">IFERROR(__xludf.DUMMYFUNCTION("VLOOKUP($D131,IMPORTRANGE(""1F5N2lheBqU_ssv2fEg7XSiyl0_Jtf24RQubw3IWp7fc"",""'LC-2 BOM'!C2:AF1000""),AB$1,FALSE)"),"#N/A")</f>
        <v>#N/A</v>
      </c>
      <c r="BA471" t="str">
        <f ca="1">IFERROR(__xludf.DUMMYFUNCTION("VLOOKUP($D131,IMPORTRANGE(""1F5N2lheBqU_ssv2fEg7XSiyl0_Jtf24RQubw3IWp7fc"",""'LC-2 BOM'!C2:AF1000""),AB$1,FALSE)"),"#N/A")</f>
        <v>#N/A</v>
      </c>
    </row>
    <row r="472" spans="1:53" ht="13" x14ac:dyDescent="0.15">
      <c r="A472" t="str">
        <f t="shared" si="41"/>
        <v>HYD-HD-PXS-PxE-235</v>
      </c>
      <c r="B472">
        <v>235</v>
      </c>
      <c r="C472" t="s">
        <v>1068</v>
      </c>
      <c r="D472" t="s">
        <v>1066</v>
      </c>
      <c r="E472" t="s">
        <v>679</v>
      </c>
      <c r="F472" t="s">
        <v>864</v>
      </c>
      <c r="G472" t="s">
        <v>416</v>
      </c>
      <c r="H472" t="s">
        <v>53</v>
      </c>
      <c r="I472" t="str">
        <f t="shared" si="42"/>
        <v>N2</v>
      </c>
      <c r="J472" t="str">
        <f>VLOOKUP(I472,'[1]REF - Interface Cards'!$F$2:$G$11,2,FALSE)</f>
        <v>CB3</v>
      </c>
      <c r="K472">
        <f t="shared" si="43"/>
        <v>1</v>
      </c>
      <c r="L472" t="s">
        <v>460</v>
      </c>
      <c r="M472">
        <v>12</v>
      </c>
      <c r="N472" t="s">
        <v>75</v>
      </c>
      <c r="O472" t="s">
        <v>277</v>
      </c>
      <c r="Q472" t="s">
        <v>456</v>
      </c>
      <c r="R472" t="s">
        <v>870</v>
      </c>
      <c r="S472" t="s">
        <v>60</v>
      </c>
      <c r="V472" t="b">
        <v>0</v>
      </c>
      <c r="W472" t="str">
        <f t="shared" si="44"/>
        <v>DI2:09</v>
      </c>
      <c r="X472" t="str">
        <f ca="1">IFERROR(__xludf.DUMMYFUNCTION("VLOOKUP($D119,IMPORTRANGE(""1F5N2lheBqU_ssv2fEg7XSiyl0_Jtf24RQubw3IWp7fc"",""'LC-2 BOM'!C2:AF1000""),X$1,FALSE)"),"05C360")</f>
        <v>05C360</v>
      </c>
      <c r="Y472" t="str">
        <f ca="1">IFERROR(__xludf.DUMMYFUNCTION("VLOOKUP($D435,IMPORTRANGE(""1F5N2lheBqU_ssv2fEg7XSiyl0_Jtf24RQubw3IWp7fc"",""'LC-2 BOM'!C2:AF900""),Y$1,FALSE)"),"#N/A")</f>
        <v>#N/A</v>
      </c>
      <c r="Z472" t="str">
        <f ca="1">IFERROR(__xludf.DUMMYFUNCTION("VLOOKUP($D435,IMPORTRANGE(""1F5N2lheBqU_ssv2fEg7XSiyl0_Jtf24RQubw3IWp7fc"",""'LC-2 BOM'!C2:AF900""),Y$1,FALSE)"),"#N/A")</f>
        <v>#N/A</v>
      </c>
      <c r="AA472" t="str">
        <f ca="1">IFERROR(__xludf.DUMMYFUNCTION("VLOOKUP($D435,IMPORTRANGE(""1F5N2lheBqU_ssv2fEg7XSiyl0_Jtf24RQubw3IWp7fc"",""'LC-2 BOM'!C2:AF900""),Y$1,FALSE)"),"#N/A")</f>
        <v>#N/A</v>
      </c>
      <c r="AB472" t="str">
        <f ca="1">IFERROR(__xludf.DUMMYFUNCTION("VLOOKUP($D435,IMPORTRANGE(""1F5N2lheBqU_ssv2fEg7XSiyl0_Jtf24RQubw3IWp7fc"",""'LC-2 BOM'!C2:AF1000""),AB$1,FALSE)"),"#N/A")</f>
        <v>#N/A</v>
      </c>
      <c r="AC472" t="str">
        <f ca="1">IFERROR(__xludf.DUMMYFUNCTION("VLOOKUP($D435,IMPORTRANGE(""1F5N2lheBqU_ssv2fEg7XSiyl0_Jtf24RQubw3IWp7fc"",""'LC-2 BOM'!C2:AF1000""),AB$1,FALSE)"),"#N/A")</f>
        <v>#N/A</v>
      </c>
      <c r="AD472" t="str">
        <f ca="1">IFERROR(__xludf.DUMMYFUNCTION("VLOOKUP($D435,IMPORTRANGE(""1F5N2lheBqU_ssv2fEg7XSiyl0_Jtf24RQubw3IWp7fc"",""'LC-2 BOM'!C2:AF1000""),AB$1,FALSE)"),"#N/A")</f>
        <v>#N/A</v>
      </c>
      <c r="AE472" t="str">
        <f ca="1">IFERROR(__xludf.DUMMYFUNCTION("VLOOKUP($D435,IMPORTRANGE(""1F5N2lheBqU_ssv2fEg7XSiyl0_Jtf24RQubw3IWp7fc"",""'LC-2 BOM'!C2:AF1000""),AB$1,FALSE)"),"#N/A")</f>
        <v>#N/A</v>
      </c>
      <c r="AF472" t="str">
        <f ca="1">IFERROR(__xludf.DUMMYFUNCTION("VLOOKUP($D435,IMPORTRANGE(""1F5N2lheBqU_ssv2fEg7XSiyl0_Jtf24RQubw3IWp7fc"",""'LC-2 BOM'!C2:AF1000""),AB$1,FALSE)"),"#N/A")</f>
        <v>#N/A</v>
      </c>
      <c r="AG472" t="str">
        <f ca="1">IFERROR(__xludf.DUMMYFUNCTION("VLOOKUP($D435,IMPORTRANGE(""1F5N2lheBqU_ssv2fEg7XSiyl0_Jtf24RQubw3IWp7fc"",""'LC-2 BOM'!C2:AF1000""),AB$1,FALSE)"),"#N/A")</f>
        <v>#N/A</v>
      </c>
      <c r="AH472" t="str">
        <f ca="1">IFERROR(__xludf.DUMMYFUNCTION("VLOOKUP($D435,IMPORTRANGE(""1F5N2lheBqU_ssv2fEg7XSiyl0_Jtf24RQubw3IWp7fc"",""'LC-2 BOM'!C2:AF1000""),AB$1,FALSE)"),"#N/A")</f>
        <v>#N/A</v>
      </c>
      <c r="AI472" t="str">
        <f ca="1">IFERROR(__xludf.DUMMYFUNCTION("VLOOKUP($D435,IMPORTRANGE(""1F5N2lheBqU_ssv2fEg7XSiyl0_Jtf24RQubw3IWp7fc"",""'LC-2 BOM'!C2:AF1000""),AB$1,FALSE)"),"#N/A")</f>
        <v>#N/A</v>
      </c>
      <c r="AJ472" t="str">
        <f ca="1">IFERROR(__xludf.DUMMYFUNCTION("VLOOKUP($D435,IMPORTRANGE(""1F5N2lheBqU_ssv2fEg7XSiyl0_Jtf24RQubw3IWp7fc"",""'LC-2 BOM'!C2:AF1000""),AB$1,FALSE)"),"#N/A")</f>
        <v>#N/A</v>
      </c>
      <c r="AK472" t="str">
        <f ca="1">IFERROR(__xludf.DUMMYFUNCTION("VLOOKUP($D435,IMPORTRANGE(""1F5N2lheBqU_ssv2fEg7XSiyl0_Jtf24RQubw3IWp7fc"",""'LC-2 BOM'!C2:AF1000""),AB$1,FALSE)"),"#N/A")</f>
        <v>#N/A</v>
      </c>
      <c r="AL472" t="str">
        <f ca="1">IFERROR(__xludf.DUMMYFUNCTION("VLOOKUP($D435,IMPORTRANGE(""1F5N2lheBqU_ssv2fEg7XSiyl0_Jtf24RQubw3IWp7fc"",""'LC-2 BOM'!C2:AF1000""),AB$1,FALSE)"),"#N/A")</f>
        <v>#N/A</v>
      </c>
      <c r="AM472" t="str">
        <f ca="1">IFERROR(__xludf.DUMMYFUNCTION("VLOOKUP($D435,IMPORTRANGE(""1F5N2lheBqU_ssv2fEg7XSiyl0_Jtf24RQubw3IWp7fc"",""'LC-2 BOM'!C2:AF1000""),AB$1,FALSE)"),"#N/A")</f>
        <v>#N/A</v>
      </c>
      <c r="AN472" t="str">
        <f ca="1">IFERROR(__xludf.DUMMYFUNCTION("VLOOKUP($D435,IMPORTRANGE(""1F5N2lheBqU_ssv2fEg7XSiyl0_Jtf24RQubw3IWp7fc"",""'LC-2 BOM'!C2:AF1000""),AB$1,FALSE)"),"#N/A")</f>
        <v>#N/A</v>
      </c>
      <c r="AO472" t="str">
        <f ca="1">IFERROR(__xludf.DUMMYFUNCTION("VLOOKUP($D435,IMPORTRANGE(""1F5N2lheBqU_ssv2fEg7XSiyl0_Jtf24RQubw3IWp7fc"",""'LC-2 BOM'!C2:AF1000""),AB$1,FALSE)"),"#N/A")</f>
        <v>#N/A</v>
      </c>
      <c r="AP472" t="str">
        <f ca="1">IFERROR(__xludf.DUMMYFUNCTION("VLOOKUP($D435,IMPORTRANGE(""1F5N2lheBqU_ssv2fEg7XSiyl0_Jtf24RQubw3IWp7fc"",""'LC-2 BOM'!C2:AF1000""),AB$1,FALSE)"),"#N/A")</f>
        <v>#N/A</v>
      </c>
      <c r="AQ472" t="str">
        <f ca="1">IFERROR(__xludf.DUMMYFUNCTION("VLOOKUP($D435,IMPORTRANGE(""1F5N2lheBqU_ssv2fEg7XSiyl0_Jtf24RQubw3IWp7fc"",""'LC-2 BOM'!C2:AF1000""),AB$1,FALSE)"),"#N/A")</f>
        <v>#N/A</v>
      </c>
      <c r="AR472" t="str">
        <f ca="1">IFERROR(__xludf.DUMMYFUNCTION("VLOOKUP($D435,IMPORTRANGE(""1F5N2lheBqU_ssv2fEg7XSiyl0_Jtf24RQubw3IWp7fc"",""'LC-2 BOM'!C2:AF1000""),AB$1,FALSE)"),"#N/A")</f>
        <v>#N/A</v>
      </c>
      <c r="AS472" t="str">
        <f ca="1">IFERROR(__xludf.DUMMYFUNCTION("VLOOKUP($D435,IMPORTRANGE(""1F5N2lheBqU_ssv2fEg7XSiyl0_Jtf24RQubw3IWp7fc"",""'LC-2 BOM'!C2:AF1000""),AB$1,FALSE)"),"#N/A")</f>
        <v>#N/A</v>
      </c>
      <c r="AT472" t="str">
        <f ca="1">IFERROR(__xludf.DUMMYFUNCTION("VLOOKUP($D435,IMPORTRANGE(""1F5N2lheBqU_ssv2fEg7XSiyl0_Jtf24RQubw3IWp7fc"",""'LC-2 BOM'!C2:AF1000""),AB$1,FALSE)"),"#N/A")</f>
        <v>#N/A</v>
      </c>
      <c r="AU472" t="str">
        <f ca="1">IFERROR(__xludf.DUMMYFUNCTION("VLOOKUP($D435,IMPORTRANGE(""1F5N2lheBqU_ssv2fEg7XSiyl0_Jtf24RQubw3IWp7fc"",""'LC-2 BOM'!C2:AF1000""),AB$1,FALSE)"),"#N/A")</f>
        <v>#N/A</v>
      </c>
      <c r="AV472" t="str">
        <f ca="1">IFERROR(__xludf.DUMMYFUNCTION("VLOOKUP($D435,IMPORTRANGE(""1F5N2lheBqU_ssv2fEg7XSiyl0_Jtf24RQubw3IWp7fc"",""'LC-2 BOM'!C2:AF1000""),AB$1,FALSE)"),"#N/A")</f>
        <v>#N/A</v>
      </c>
      <c r="AW472" t="str">
        <f ca="1">IFERROR(__xludf.DUMMYFUNCTION("VLOOKUP($D435,IMPORTRANGE(""1F5N2lheBqU_ssv2fEg7XSiyl0_Jtf24RQubw3IWp7fc"",""'LC-2 BOM'!C2:AF1000""),AB$1,FALSE)"),"#N/A")</f>
        <v>#N/A</v>
      </c>
      <c r="AX472" t="str">
        <f ca="1">IFERROR(__xludf.DUMMYFUNCTION("VLOOKUP($D435,IMPORTRANGE(""1F5N2lheBqU_ssv2fEg7XSiyl0_Jtf24RQubw3IWp7fc"",""'LC-2 BOM'!C2:AF1000""),AB$1,FALSE)"),"#N/A")</f>
        <v>#N/A</v>
      </c>
      <c r="AY472" t="str">
        <f ca="1">IFERROR(__xludf.DUMMYFUNCTION("VLOOKUP($D435,IMPORTRANGE(""1F5N2lheBqU_ssv2fEg7XSiyl0_Jtf24RQubw3IWp7fc"",""'LC-2 BOM'!C2:AF1000""),AB$1,FALSE)"),"#N/A")</f>
        <v>#N/A</v>
      </c>
      <c r="AZ472" t="str">
        <f ca="1">IFERROR(__xludf.DUMMYFUNCTION("VLOOKUP($D435,IMPORTRANGE(""1F5N2lheBqU_ssv2fEg7XSiyl0_Jtf24RQubw3IWp7fc"",""'LC-2 BOM'!C2:AF1000""),AB$1,FALSE)"),"#N/A")</f>
        <v>#N/A</v>
      </c>
      <c r="BA472" t="str">
        <f ca="1">IFERROR(__xludf.DUMMYFUNCTION("VLOOKUP($D435,IMPORTRANGE(""1F5N2lheBqU_ssv2fEg7XSiyl0_Jtf24RQubw3IWp7fc"",""'LC-2 BOM'!C2:AF1000""),AB$1,FALSE)"),"#N/A")</f>
        <v>#N/A</v>
      </c>
    </row>
    <row r="473" spans="1:53" ht="13" x14ac:dyDescent="0.15">
      <c r="A473" t="str">
        <f t="shared" si="41"/>
        <v>MEC-HD-PXS-PxE-668</v>
      </c>
      <c r="B473">
        <v>668</v>
      </c>
      <c r="C473" t="s">
        <v>1069</v>
      </c>
      <c r="D473" t="s">
        <v>1070</v>
      </c>
      <c r="E473" t="s">
        <v>1013</v>
      </c>
      <c r="F473" t="s">
        <v>864</v>
      </c>
      <c r="G473" t="s">
        <v>416</v>
      </c>
      <c r="H473" t="s">
        <v>53</v>
      </c>
      <c r="I473" t="str">
        <f t="shared" si="42"/>
        <v>C1</v>
      </c>
      <c r="J473" t="str">
        <f>VLOOKUP(I473,'[1]REF - Interface Cards'!$F$2:$G$11,2,FALSE)</f>
        <v>CB1</v>
      </c>
      <c r="K473">
        <f t="shared" si="43"/>
        <v>6</v>
      </c>
      <c r="L473" t="s">
        <v>1015</v>
      </c>
      <c r="M473">
        <v>26</v>
      </c>
      <c r="N473" t="s">
        <v>1071</v>
      </c>
      <c r="P473" t="s">
        <v>1052</v>
      </c>
      <c r="Q473" t="s">
        <v>302</v>
      </c>
      <c r="R473" t="s">
        <v>870</v>
      </c>
      <c r="S473" t="s">
        <v>60</v>
      </c>
      <c r="V473" t="b">
        <v>0</v>
      </c>
      <c r="W473" t="str">
        <f t="shared" si="44"/>
        <v>DIO3:DI14</v>
      </c>
      <c r="X473" t="str">
        <f ca="1">IFERROR(__xludf.DUMMYFUNCTION("VLOOKUP($D119,IMPORTRANGE(""1F5N2lheBqU_ssv2fEg7XSiyl0_Jtf24RQubw3IWp7fc"",""'LC-2 BOM'!C2:AF1000""),X$1,FALSE)"),"05C360")</f>
        <v>05C360</v>
      </c>
      <c r="Y473" t="str">
        <f ca="1">IFERROR(__xludf.DUMMYFUNCTION("VLOOKUP($D133,IMPORTRANGE(""1zGeY54V42y3h6ga3LEauokEcjIAfHuNXKCYKLfLWtMI"",""'LC-2 BOM'!C2:AF900""),Y$1,FALSE)"),"#N/A")</f>
        <v>#N/A</v>
      </c>
      <c r="Z473" t="str">
        <f ca="1">IFERROR(__xludf.DUMMYFUNCTION("VLOOKUP($D133,IMPORTRANGE(""1zGeY54V42y3h6ga3LEauokEcjIAfHuNXKCYKLfLWtMI"",""'LC-2 BOM'!C2:AF900""),Y$1,FALSE)"),"#N/A")</f>
        <v>#N/A</v>
      </c>
      <c r="AA473" t="str">
        <f ca="1">IFERROR(__xludf.DUMMYFUNCTION("VLOOKUP($D133,IMPORTRANGE(""1zGeY54V42y3h6ga3LEauokEcjIAfHuNXKCYKLfLWtMI"",""'LC-2 BOM'!C2:AF900""),Y$1,FALSE)"),"#N/A")</f>
        <v>#N/A</v>
      </c>
      <c r="AB473" t="str">
        <f ca="1">IFERROR(__xludf.DUMMYFUNCTION("VLOOKUP($D133,IMPORTRANGE(""1F5N2lheBqU_ssv2fEg7XSiyl0_Jtf24RQubw3IWp7fc"",""'LC-2 BOM'!C2:AF1000""),AB$1,FALSE)"),"#N/A")</f>
        <v>#N/A</v>
      </c>
      <c r="AC473" t="str">
        <f ca="1">IFERROR(__xludf.DUMMYFUNCTION("VLOOKUP($D133,IMPORTRANGE(""1F5N2lheBqU_ssv2fEg7XSiyl0_Jtf24RQubw3IWp7fc"",""'LC-2 BOM'!C2:AF1000""),AB$1,FALSE)"),"#N/A")</f>
        <v>#N/A</v>
      </c>
      <c r="AD473" t="str">
        <f ca="1">IFERROR(__xludf.DUMMYFUNCTION("VLOOKUP($D133,IMPORTRANGE(""1F5N2lheBqU_ssv2fEg7XSiyl0_Jtf24RQubw3IWp7fc"",""'LC-2 BOM'!C2:AF1000""),AB$1,FALSE)"),"#N/A")</f>
        <v>#N/A</v>
      </c>
      <c r="AE473" t="str">
        <f ca="1">IFERROR(__xludf.DUMMYFUNCTION("VLOOKUP($D133,IMPORTRANGE(""1F5N2lheBqU_ssv2fEg7XSiyl0_Jtf24RQubw3IWp7fc"",""'LC-2 BOM'!C2:AF1000""),AB$1,FALSE)"),"#N/A")</f>
        <v>#N/A</v>
      </c>
      <c r="AF473" t="str">
        <f ca="1">IFERROR(__xludf.DUMMYFUNCTION("VLOOKUP($D133,IMPORTRANGE(""1F5N2lheBqU_ssv2fEg7XSiyl0_Jtf24RQubw3IWp7fc"",""'LC-2 BOM'!C2:AF1000""),AB$1,FALSE)"),"#N/A")</f>
        <v>#N/A</v>
      </c>
      <c r="AG473" t="str">
        <f ca="1">IFERROR(__xludf.DUMMYFUNCTION("VLOOKUP($D133,IMPORTRANGE(""1F5N2lheBqU_ssv2fEg7XSiyl0_Jtf24RQubw3IWp7fc"",""'LC-2 BOM'!C2:AF1000""),AB$1,FALSE)"),"#N/A")</f>
        <v>#N/A</v>
      </c>
      <c r="AH473" t="str">
        <f ca="1">IFERROR(__xludf.DUMMYFUNCTION("VLOOKUP($D133,IMPORTRANGE(""1F5N2lheBqU_ssv2fEg7XSiyl0_Jtf24RQubw3IWp7fc"",""'LC-2 BOM'!C2:AF1000""),AB$1,FALSE)"),"#N/A")</f>
        <v>#N/A</v>
      </c>
      <c r="AI473" t="str">
        <f ca="1">IFERROR(__xludf.DUMMYFUNCTION("VLOOKUP($D133,IMPORTRANGE(""1F5N2lheBqU_ssv2fEg7XSiyl0_Jtf24RQubw3IWp7fc"",""'LC-2 BOM'!C2:AF1000""),AB$1,FALSE)"),"#N/A")</f>
        <v>#N/A</v>
      </c>
      <c r="AJ473" t="str">
        <f ca="1">IFERROR(__xludf.DUMMYFUNCTION("VLOOKUP($D133,IMPORTRANGE(""1F5N2lheBqU_ssv2fEg7XSiyl0_Jtf24RQubw3IWp7fc"",""'LC-2 BOM'!C2:AF1000""),AB$1,FALSE)"),"#N/A")</f>
        <v>#N/A</v>
      </c>
      <c r="AK473" t="str">
        <f ca="1">IFERROR(__xludf.DUMMYFUNCTION("VLOOKUP($D133,IMPORTRANGE(""1F5N2lheBqU_ssv2fEg7XSiyl0_Jtf24RQubw3IWp7fc"",""'LC-2 BOM'!C2:AF1000""),AB$1,FALSE)"),"#N/A")</f>
        <v>#N/A</v>
      </c>
      <c r="AL473" t="str">
        <f ca="1">IFERROR(__xludf.DUMMYFUNCTION("VLOOKUP($D133,IMPORTRANGE(""1F5N2lheBqU_ssv2fEg7XSiyl0_Jtf24RQubw3IWp7fc"",""'LC-2 BOM'!C2:AF1000""),AB$1,FALSE)"),"#N/A")</f>
        <v>#N/A</v>
      </c>
      <c r="AM473" t="str">
        <f ca="1">IFERROR(__xludf.DUMMYFUNCTION("VLOOKUP($D133,IMPORTRANGE(""1F5N2lheBqU_ssv2fEg7XSiyl0_Jtf24RQubw3IWp7fc"",""'LC-2 BOM'!C2:AF1000""),AB$1,FALSE)"),"#N/A")</f>
        <v>#N/A</v>
      </c>
      <c r="AN473" t="str">
        <f ca="1">IFERROR(__xludf.DUMMYFUNCTION("VLOOKUP($D133,IMPORTRANGE(""1F5N2lheBqU_ssv2fEg7XSiyl0_Jtf24RQubw3IWp7fc"",""'LC-2 BOM'!C2:AF1000""),AB$1,FALSE)"),"#N/A")</f>
        <v>#N/A</v>
      </c>
      <c r="AO473" t="str">
        <f ca="1">IFERROR(__xludf.DUMMYFUNCTION("VLOOKUP($D133,IMPORTRANGE(""1F5N2lheBqU_ssv2fEg7XSiyl0_Jtf24RQubw3IWp7fc"",""'LC-2 BOM'!C2:AF1000""),AB$1,FALSE)"),"#N/A")</f>
        <v>#N/A</v>
      </c>
      <c r="AP473" t="str">
        <f ca="1">IFERROR(__xludf.DUMMYFUNCTION("VLOOKUP($D133,IMPORTRANGE(""1F5N2lheBqU_ssv2fEg7XSiyl0_Jtf24RQubw3IWp7fc"",""'LC-2 BOM'!C2:AF1000""),AB$1,FALSE)"),"#N/A")</f>
        <v>#N/A</v>
      </c>
      <c r="AQ473" t="str">
        <f ca="1">IFERROR(__xludf.DUMMYFUNCTION("VLOOKUP($D133,IMPORTRANGE(""1F5N2lheBqU_ssv2fEg7XSiyl0_Jtf24RQubw3IWp7fc"",""'LC-2 BOM'!C2:AF1000""),AB$1,FALSE)"),"#N/A")</f>
        <v>#N/A</v>
      </c>
      <c r="AR473" t="str">
        <f ca="1">IFERROR(__xludf.DUMMYFUNCTION("VLOOKUP($D133,IMPORTRANGE(""1F5N2lheBqU_ssv2fEg7XSiyl0_Jtf24RQubw3IWp7fc"",""'LC-2 BOM'!C2:AF1000""),AB$1,FALSE)"),"#N/A")</f>
        <v>#N/A</v>
      </c>
      <c r="AS473" t="str">
        <f ca="1">IFERROR(__xludf.DUMMYFUNCTION("VLOOKUP($D133,IMPORTRANGE(""1F5N2lheBqU_ssv2fEg7XSiyl0_Jtf24RQubw3IWp7fc"",""'LC-2 BOM'!C2:AF1000""),AB$1,FALSE)"),"#N/A")</f>
        <v>#N/A</v>
      </c>
      <c r="AT473" t="str">
        <f ca="1">IFERROR(__xludf.DUMMYFUNCTION("VLOOKUP($D133,IMPORTRANGE(""1F5N2lheBqU_ssv2fEg7XSiyl0_Jtf24RQubw3IWp7fc"",""'LC-2 BOM'!C2:AF1000""),AB$1,FALSE)"),"#N/A")</f>
        <v>#N/A</v>
      </c>
      <c r="AU473" t="str">
        <f ca="1">IFERROR(__xludf.DUMMYFUNCTION("VLOOKUP($D133,IMPORTRANGE(""1F5N2lheBqU_ssv2fEg7XSiyl0_Jtf24RQubw3IWp7fc"",""'LC-2 BOM'!C2:AF1000""),AB$1,FALSE)"),"#N/A")</f>
        <v>#N/A</v>
      </c>
      <c r="AV473" t="str">
        <f ca="1">IFERROR(__xludf.DUMMYFUNCTION("VLOOKUP($D133,IMPORTRANGE(""1F5N2lheBqU_ssv2fEg7XSiyl0_Jtf24RQubw3IWp7fc"",""'LC-2 BOM'!C2:AF1000""),AB$1,FALSE)"),"#N/A")</f>
        <v>#N/A</v>
      </c>
      <c r="AW473" t="str">
        <f ca="1">IFERROR(__xludf.DUMMYFUNCTION("VLOOKUP($D133,IMPORTRANGE(""1F5N2lheBqU_ssv2fEg7XSiyl0_Jtf24RQubw3IWp7fc"",""'LC-2 BOM'!C2:AF1000""),AB$1,FALSE)"),"#N/A")</f>
        <v>#N/A</v>
      </c>
      <c r="AX473" t="str">
        <f ca="1">IFERROR(__xludf.DUMMYFUNCTION("VLOOKUP($D133,IMPORTRANGE(""1F5N2lheBqU_ssv2fEg7XSiyl0_Jtf24RQubw3IWp7fc"",""'LC-2 BOM'!C2:AF1000""),AB$1,FALSE)"),"#N/A")</f>
        <v>#N/A</v>
      </c>
      <c r="AY473" t="str">
        <f ca="1">IFERROR(__xludf.DUMMYFUNCTION("VLOOKUP($D133,IMPORTRANGE(""1F5N2lheBqU_ssv2fEg7XSiyl0_Jtf24RQubw3IWp7fc"",""'LC-2 BOM'!C2:AF1000""),AB$1,FALSE)"),"#N/A")</f>
        <v>#N/A</v>
      </c>
      <c r="AZ473" t="str">
        <f ca="1">IFERROR(__xludf.DUMMYFUNCTION("VLOOKUP($D133,IMPORTRANGE(""1F5N2lheBqU_ssv2fEg7XSiyl0_Jtf24RQubw3IWp7fc"",""'LC-2 BOM'!C2:AF1000""),AB$1,FALSE)"),"#N/A")</f>
        <v>#N/A</v>
      </c>
      <c r="BA473" t="str">
        <f ca="1">IFERROR(__xludf.DUMMYFUNCTION("VLOOKUP($D133,IMPORTRANGE(""1F5N2lheBqU_ssv2fEg7XSiyl0_Jtf24RQubw3IWp7fc"",""'LC-2 BOM'!C2:AF1000""),AB$1,FALSE)"),"#N/A")</f>
        <v>#N/A</v>
      </c>
    </row>
    <row r="474" spans="1:53" ht="13" x14ac:dyDescent="0.15">
      <c r="A474" t="str">
        <f t="shared" si="41"/>
        <v>HYD-HD-PXS-PxE-236</v>
      </c>
      <c r="B474">
        <v>236</v>
      </c>
      <c r="C474" t="s">
        <v>1072</v>
      </c>
      <c r="D474" t="s">
        <v>1070</v>
      </c>
      <c r="E474" t="s">
        <v>679</v>
      </c>
      <c r="F474" t="s">
        <v>864</v>
      </c>
      <c r="G474" t="s">
        <v>416</v>
      </c>
      <c r="H474" t="s">
        <v>53</v>
      </c>
      <c r="I474" t="str">
        <f t="shared" si="42"/>
        <v>N3</v>
      </c>
      <c r="J474" t="str">
        <f>VLOOKUP(I474,'[1]REF - Interface Cards'!$F$2:$G$11,2,FALSE)</f>
        <v>CB4</v>
      </c>
      <c r="K474">
        <f t="shared" si="43"/>
        <v>1</v>
      </c>
      <c r="L474" t="s">
        <v>808</v>
      </c>
      <c r="M474">
        <v>17</v>
      </c>
      <c r="N474">
        <v>14</v>
      </c>
      <c r="O474" t="s">
        <v>277</v>
      </c>
      <c r="Q474" t="s">
        <v>754</v>
      </c>
      <c r="R474" t="s">
        <v>870</v>
      </c>
      <c r="S474" t="s">
        <v>60</v>
      </c>
      <c r="V474" t="b">
        <v>0</v>
      </c>
      <c r="W474" t="str">
        <f t="shared" si="44"/>
        <v>DI3:14</v>
      </c>
      <c r="X474" t="str">
        <f ca="1">IFERROR(__xludf.DUMMYFUNCTION("VLOOKUP($D475,IMPORTRANGE(""1F5N2lheBqU_ssv2fEg7XSiyl0_Jtf24RQubw3IWp7fc"",""'LC-2 BOM'!C2:AF1000""),X$1,FALSE)"),"04C706")</f>
        <v>04C706</v>
      </c>
      <c r="Y474" t="str">
        <f ca="1">IFERROR(__xludf.DUMMYFUNCTION("VLOOKUP($D499,IMPORTRANGE(""1zGeY54V42y3h6ga3LEauokEcjIAfHuNXKCYKLfLWtMI"",""'LC-2 BOM'!C2:AF900""),Y$1,FALSE)"),"#N/A")</f>
        <v>#N/A</v>
      </c>
      <c r="Z474" t="str">
        <f ca="1">IFERROR(__xludf.DUMMYFUNCTION("VLOOKUP($D499,IMPORTRANGE(""1zGeY54V42y3h6ga3LEauokEcjIAfHuNXKCYKLfLWtMI"",""'LC-2 BOM'!C2:AF900""),Y$1,FALSE)"),"#N/A")</f>
        <v>#N/A</v>
      </c>
      <c r="AA474" t="str">
        <f ca="1">IFERROR(__xludf.DUMMYFUNCTION("VLOOKUP($D499,IMPORTRANGE(""1zGeY54V42y3h6ga3LEauokEcjIAfHuNXKCYKLfLWtMI"",""'LC-2 BOM'!C2:AF900""),Y$1,FALSE)"),"#N/A")</f>
        <v>#N/A</v>
      </c>
      <c r="AB474" t="str">
        <f ca="1">IFERROR(__xludf.DUMMYFUNCTION("VLOOKUP($D499,IMPORTRANGE(""1F5N2lheBqU_ssv2fEg7XSiyl0_Jtf24RQubw3IWp7fc"",""'LC-2 BOM'!C2:AF1000""),AB$1,FALSE)"),"#N/A")</f>
        <v>#N/A</v>
      </c>
      <c r="AC474" t="str">
        <f ca="1">IFERROR(__xludf.DUMMYFUNCTION("VLOOKUP($D499,IMPORTRANGE(""1F5N2lheBqU_ssv2fEg7XSiyl0_Jtf24RQubw3IWp7fc"",""'LC-2 BOM'!C2:AF1000""),AB$1,FALSE)"),"#N/A")</f>
        <v>#N/A</v>
      </c>
      <c r="AD474" t="str">
        <f ca="1">IFERROR(__xludf.DUMMYFUNCTION("VLOOKUP($D499,IMPORTRANGE(""1F5N2lheBqU_ssv2fEg7XSiyl0_Jtf24RQubw3IWp7fc"",""'LC-2 BOM'!C2:AF1000""),AB$1,FALSE)"),"#N/A")</f>
        <v>#N/A</v>
      </c>
      <c r="AE474" t="str">
        <f ca="1">IFERROR(__xludf.DUMMYFUNCTION("VLOOKUP($D499,IMPORTRANGE(""1F5N2lheBqU_ssv2fEg7XSiyl0_Jtf24RQubw3IWp7fc"",""'LC-2 BOM'!C2:AF1000""),AB$1,FALSE)"),"#N/A")</f>
        <v>#N/A</v>
      </c>
      <c r="AF474" t="str">
        <f ca="1">IFERROR(__xludf.DUMMYFUNCTION("VLOOKUP($D499,IMPORTRANGE(""1F5N2lheBqU_ssv2fEg7XSiyl0_Jtf24RQubw3IWp7fc"",""'LC-2 BOM'!C2:AF1000""),AB$1,FALSE)"),"#N/A")</f>
        <v>#N/A</v>
      </c>
      <c r="AG474" t="str">
        <f ca="1">IFERROR(__xludf.DUMMYFUNCTION("VLOOKUP($D499,IMPORTRANGE(""1F5N2lheBqU_ssv2fEg7XSiyl0_Jtf24RQubw3IWp7fc"",""'LC-2 BOM'!C2:AF1000""),AB$1,FALSE)"),"#N/A")</f>
        <v>#N/A</v>
      </c>
      <c r="AH474" t="str">
        <f ca="1">IFERROR(__xludf.DUMMYFUNCTION("VLOOKUP($D499,IMPORTRANGE(""1F5N2lheBqU_ssv2fEg7XSiyl0_Jtf24RQubw3IWp7fc"",""'LC-2 BOM'!C2:AF1000""),AB$1,FALSE)"),"#N/A")</f>
        <v>#N/A</v>
      </c>
      <c r="AI474" t="str">
        <f ca="1">IFERROR(__xludf.DUMMYFUNCTION("VLOOKUP($D499,IMPORTRANGE(""1F5N2lheBqU_ssv2fEg7XSiyl0_Jtf24RQubw3IWp7fc"",""'LC-2 BOM'!C2:AF1000""),AB$1,FALSE)"),"#N/A")</f>
        <v>#N/A</v>
      </c>
      <c r="AJ474" t="str">
        <f ca="1">IFERROR(__xludf.DUMMYFUNCTION("VLOOKUP($D499,IMPORTRANGE(""1F5N2lheBqU_ssv2fEg7XSiyl0_Jtf24RQubw3IWp7fc"",""'LC-2 BOM'!C2:AF1000""),AB$1,FALSE)"),"#N/A")</f>
        <v>#N/A</v>
      </c>
      <c r="AK474" t="str">
        <f ca="1">IFERROR(__xludf.DUMMYFUNCTION("VLOOKUP($D499,IMPORTRANGE(""1F5N2lheBqU_ssv2fEg7XSiyl0_Jtf24RQubw3IWp7fc"",""'LC-2 BOM'!C2:AF1000""),AB$1,FALSE)"),"#N/A")</f>
        <v>#N/A</v>
      </c>
      <c r="AL474" t="str">
        <f ca="1">IFERROR(__xludf.DUMMYFUNCTION("VLOOKUP($D499,IMPORTRANGE(""1F5N2lheBqU_ssv2fEg7XSiyl0_Jtf24RQubw3IWp7fc"",""'LC-2 BOM'!C2:AF1000""),AB$1,FALSE)"),"#N/A")</f>
        <v>#N/A</v>
      </c>
      <c r="AM474" t="str">
        <f ca="1">IFERROR(__xludf.DUMMYFUNCTION("VLOOKUP($D499,IMPORTRANGE(""1F5N2lheBqU_ssv2fEg7XSiyl0_Jtf24RQubw3IWp7fc"",""'LC-2 BOM'!C2:AF1000""),AB$1,FALSE)"),"#N/A")</f>
        <v>#N/A</v>
      </c>
      <c r="AN474" t="str">
        <f ca="1">IFERROR(__xludf.DUMMYFUNCTION("VLOOKUP($D499,IMPORTRANGE(""1F5N2lheBqU_ssv2fEg7XSiyl0_Jtf24RQubw3IWp7fc"",""'LC-2 BOM'!C2:AF1000""),AB$1,FALSE)"),"#N/A")</f>
        <v>#N/A</v>
      </c>
      <c r="AO474" t="str">
        <f ca="1">IFERROR(__xludf.DUMMYFUNCTION("VLOOKUP($D499,IMPORTRANGE(""1F5N2lheBqU_ssv2fEg7XSiyl0_Jtf24RQubw3IWp7fc"",""'LC-2 BOM'!C2:AF1000""),AB$1,FALSE)"),"#N/A")</f>
        <v>#N/A</v>
      </c>
      <c r="AP474" t="str">
        <f ca="1">IFERROR(__xludf.DUMMYFUNCTION("VLOOKUP($D499,IMPORTRANGE(""1F5N2lheBqU_ssv2fEg7XSiyl0_Jtf24RQubw3IWp7fc"",""'LC-2 BOM'!C2:AF1000""),AB$1,FALSE)"),"#N/A")</f>
        <v>#N/A</v>
      </c>
      <c r="AQ474" t="str">
        <f ca="1">IFERROR(__xludf.DUMMYFUNCTION("VLOOKUP($D499,IMPORTRANGE(""1F5N2lheBqU_ssv2fEg7XSiyl0_Jtf24RQubw3IWp7fc"",""'LC-2 BOM'!C2:AF1000""),AB$1,FALSE)"),"#N/A")</f>
        <v>#N/A</v>
      </c>
      <c r="AR474" t="str">
        <f ca="1">IFERROR(__xludf.DUMMYFUNCTION("VLOOKUP($D499,IMPORTRANGE(""1F5N2lheBqU_ssv2fEg7XSiyl0_Jtf24RQubw3IWp7fc"",""'LC-2 BOM'!C2:AF1000""),AB$1,FALSE)"),"#N/A")</f>
        <v>#N/A</v>
      </c>
      <c r="AS474" t="str">
        <f ca="1">IFERROR(__xludf.DUMMYFUNCTION("VLOOKUP($D499,IMPORTRANGE(""1F5N2lheBqU_ssv2fEg7XSiyl0_Jtf24RQubw3IWp7fc"",""'LC-2 BOM'!C2:AF1000""),AB$1,FALSE)"),"#N/A")</f>
        <v>#N/A</v>
      </c>
      <c r="AT474" t="str">
        <f ca="1">IFERROR(__xludf.DUMMYFUNCTION("VLOOKUP($D499,IMPORTRANGE(""1F5N2lheBqU_ssv2fEg7XSiyl0_Jtf24RQubw3IWp7fc"",""'LC-2 BOM'!C2:AF1000""),AB$1,FALSE)"),"#N/A")</f>
        <v>#N/A</v>
      </c>
      <c r="AU474" t="str">
        <f ca="1">IFERROR(__xludf.DUMMYFUNCTION("VLOOKUP($D499,IMPORTRANGE(""1F5N2lheBqU_ssv2fEg7XSiyl0_Jtf24RQubw3IWp7fc"",""'LC-2 BOM'!C2:AF1000""),AB$1,FALSE)"),"#N/A")</f>
        <v>#N/A</v>
      </c>
      <c r="AV474" t="str">
        <f ca="1">IFERROR(__xludf.DUMMYFUNCTION("VLOOKUP($D499,IMPORTRANGE(""1F5N2lheBqU_ssv2fEg7XSiyl0_Jtf24RQubw3IWp7fc"",""'LC-2 BOM'!C2:AF1000""),AB$1,FALSE)"),"#N/A")</f>
        <v>#N/A</v>
      </c>
      <c r="AW474" t="str">
        <f ca="1">IFERROR(__xludf.DUMMYFUNCTION("VLOOKUP($D499,IMPORTRANGE(""1F5N2lheBqU_ssv2fEg7XSiyl0_Jtf24RQubw3IWp7fc"",""'LC-2 BOM'!C2:AF1000""),AB$1,FALSE)"),"#N/A")</f>
        <v>#N/A</v>
      </c>
      <c r="AX474" t="str">
        <f ca="1">IFERROR(__xludf.DUMMYFUNCTION("VLOOKUP($D499,IMPORTRANGE(""1F5N2lheBqU_ssv2fEg7XSiyl0_Jtf24RQubw3IWp7fc"",""'LC-2 BOM'!C2:AF1000""),AB$1,FALSE)"),"#N/A")</f>
        <v>#N/A</v>
      </c>
      <c r="AY474" t="str">
        <f ca="1">IFERROR(__xludf.DUMMYFUNCTION("VLOOKUP($D499,IMPORTRANGE(""1F5N2lheBqU_ssv2fEg7XSiyl0_Jtf24RQubw3IWp7fc"",""'LC-2 BOM'!C2:AF1000""),AB$1,FALSE)"),"#N/A")</f>
        <v>#N/A</v>
      </c>
      <c r="AZ474" t="str">
        <f ca="1">IFERROR(__xludf.DUMMYFUNCTION("VLOOKUP($D499,IMPORTRANGE(""1F5N2lheBqU_ssv2fEg7XSiyl0_Jtf24RQubw3IWp7fc"",""'LC-2 BOM'!C2:AF1000""),AB$1,FALSE)"),"#N/A")</f>
        <v>#N/A</v>
      </c>
      <c r="BA474" t="str">
        <f ca="1">IFERROR(__xludf.DUMMYFUNCTION("VLOOKUP($D499,IMPORTRANGE(""1F5N2lheBqU_ssv2fEg7XSiyl0_Jtf24RQubw3IWp7fc"",""'LC-2 BOM'!C2:AF1000""),AB$1,FALSE)"),"#N/A")</f>
        <v>#N/A</v>
      </c>
    </row>
    <row r="475" spans="1:53" ht="13" x14ac:dyDescent="0.15">
      <c r="A475" t="str">
        <f t="shared" si="41"/>
        <v>MEC-HDL-PXS-PxO-670</v>
      </c>
      <c r="B475">
        <v>670</v>
      </c>
      <c r="C475" t="s">
        <v>1073</v>
      </c>
      <c r="D475" t="s">
        <v>1074</v>
      </c>
      <c r="E475" t="s">
        <v>1013</v>
      </c>
      <c r="F475" t="s">
        <v>838</v>
      </c>
      <c r="G475" t="s">
        <v>416</v>
      </c>
      <c r="H475" t="s">
        <v>53</v>
      </c>
      <c r="I475" t="str">
        <f t="shared" si="42"/>
        <v>C1</v>
      </c>
      <c r="J475" t="str">
        <f>VLOOKUP(I475,'[1]REF - Interface Cards'!$F$2:$G$11,2,FALSE)</f>
        <v>CB1</v>
      </c>
      <c r="K475">
        <f t="shared" si="43"/>
        <v>7</v>
      </c>
      <c r="L475" t="s">
        <v>1051</v>
      </c>
      <c r="M475">
        <v>1</v>
      </c>
      <c r="N475" t="s">
        <v>1075</v>
      </c>
      <c r="P475" t="s">
        <v>1052</v>
      </c>
      <c r="Q475" t="s">
        <v>302</v>
      </c>
      <c r="R475" t="s">
        <v>59</v>
      </c>
      <c r="S475" t="s">
        <v>60</v>
      </c>
      <c r="V475" t="b">
        <v>0</v>
      </c>
      <c r="W475" t="str">
        <f t="shared" si="44"/>
        <v>DIO4:DI00</v>
      </c>
      <c r="X475" t="str">
        <f ca="1">IFERROR(__xludf.DUMMYFUNCTION("VLOOKUP($D119,IMPORTRANGE(""1F5N2lheBqU_ssv2fEg7XSiyl0_Jtf24RQubw3IWp7fc"",""'LC-2 BOM'!C2:AF1000""),X$1,FALSE)"),"05C360")</f>
        <v>05C360</v>
      </c>
      <c r="Y475" t="str">
        <f ca="1">IFERROR(__xludf.DUMMYFUNCTION("VLOOKUP($D150,IMPORTRANGE(""1zGeY54V42y3h6ga3LEauokEcjIAfHuNXKCYKLfLWtMI"",""'LC-2 BOM'!C2:AF900""),Y$1,FALSE)"),"#N/A")</f>
        <v>#N/A</v>
      </c>
      <c r="Z475" t="str">
        <f ca="1">IFERROR(__xludf.DUMMYFUNCTION("VLOOKUP($D150,IMPORTRANGE(""1zGeY54V42y3h6ga3LEauokEcjIAfHuNXKCYKLfLWtMI"",""'LC-2 BOM'!C2:AF900""),Y$1,FALSE)"),"#N/A")</f>
        <v>#N/A</v>
      </c>
      <c r="AA475" t="str">
        <f ca="1">IFERROR(__xludf.DUMMYFUNCTION("VLOOKUP($D150,IMPORTRANGE(""1zGeY54V42y3h6ga3LEauokEcjIAfHuNXKCYKLfLWtMI"",""'LC-2 BOM'!C2:AF900""),Y$1,FALSE)"),"#N/A")</f>
        <v>#N/A</v>
      </c>
      <c r="AB475" t="str">
        <f ca="1">IFERROR(__xludf.DUMMYFUNCTION("VLOOKUP($D150,IMPORTRANGE(""1F5N2lheBqU_ssv2fEg7XSiyl0_Jtf24RQubw3IWp7fc"",""'LC-2 BOM'!C2:AF1000""),AB$1,FALSE)"),"#N/A")</f>
        <v>#N/A</v>
      </c>
      <c r="AC475" t="str">
        <f ca="1">IFERROR(__xludf.DUMMYFUNCTION("VLOOKUP($D150,IMPORTRANGE(""1F5N2lheBqU_ssv2fEg7XSiyl0_Jtf24RQubw3IWp7fc"",""'LC-2 BOM'!C2:AF1000""),AB$1,FALSE)"),"#N/A")</f>
        <v>#N/A</v>
      </c>
      <c r="AD475" t="str">
        <f ca="1">IFERROR(__xludf.DUMMYFUNCTION("VLOOKUP($D150,IMPORTRANGE(""1F5N2lheBqU_ssv2fEg7XSiyl0_Jtf24RQubw3IWp7fc"",""'LC-2 BOM'!C2:AF1000""),AB$1,FALSE)"),"#N/A")</f>
        <v>#N/A</v>
      </c>
      <c r="AE475" t="str">
        <f ca="1">IFERROR(__xludf.DUMMYFUNCTION("VLOOKUP($D150,IMPORTRANGE(""1F5N2lheBqU_ssv2fEg7XSiyl0_Jtf24RQubw3IWp7fc"",""'LC-2 BOM'!C2:AF1000""),AB$1,FALSE)"),"#N/A")</f>
        <v>#N/A</v>
      </c>
      <c r="AF475" t="str">
        <f ca="1">IFERROR(__xludf.DUMMYFUNCTION("VLOOKUP($D150,IMPORTRANGE(""1F5N2lheBqU_ssv2fEg7XSiyl0_Jtf24RQubw3IWp7fc"",""'LC-2 BOM'!C2:AF1000""),AB$1,FALSE)"),"#N/A")</f>
        <v>#N/A</v>
      </c>
      <c r="AG475" t="str">
        <f ca="1">IFERROR(__xludf.DUMMYFUNCTION("VLOOKUP($D150,IMPORTRANGE(""1F5N2lheBqU_ssv2fEg7XSiyl0_Jtf24RQubw3IWp7fc"",""'LC-2 BOM'!C2:AF1000""),AB$1,FALSE)"),"#N/A")</f>
        <v>#N/A</v>
      </c>
      <c r="AH475" t="str">
        <f ca="1">IFERROR(__xludf.DUMMYFUNCTION("VLOOKUP($D150,IMPORTRANGE(""1F5N2lheBqU_ssv2fEg7XSiyl0_Jtf24RQubw3IWp7fc"",""'LC-2 BOM'!C2:AF1000""),AB$1,FALSE)"),"#N/A")</f>
        <v>#N/A</v>
      </c>
      <c r="AI475" t="str">
        <f ca="1">IFERROR(__xludf.DUMMYFUNCTION("VLOOKUP($D150,IMPORTRANGE(""1F5N2lheBqU_ssv2fEg7XSiyl0_Jtf24RQubw3IWp7fc"",""'LC-2 BOM'!C2:AF1000""),AB$1,FALSE)"),"#N/A")</f>
        <v>#N/A</v>
      </c>
      <c r="AJ475" t="str">
        <f ca="1">IFERROR(__xludf.DUMMYFUNCTION("VLOOKUP($D150,IMPORTRANGE(""1F5N2lheBqU_ssv2fEg7XSiyl0_Jtf24RQubw3IWp7fc"",""'LC-2 BOM'!C2:AF1000""),AB$1,FALSE)"),"#N/A")</f>
        <v>#N/A</v>
      </c>
      <c r="AK475" t="str">
        <f ca="1">IFERROR(__xludf.DUMMYFUNCTION("VLOOKUP($D150,IMPORTRANGE(""1F5N2lheBqU_ssv2fEg7XSiyl0_Jtf24RQubw3IWp7fc"",""'LC-2 BOM'!C2:AF1000""),AB$1,FALSE)"),"#N/A")</f>
        <v>#N/A</v>
      </c>
      <c r="AL475" t="str">
        <f ca="1">IFERROR(__xludf.DUMMYFUNCTION("VLOOKUP($D150,IMPORTRANGE(""1F5N2lheBqU_ssv2fEg7XSiyl0_Jtf24RQubw3IWp7fc"",""'LC-2 BOM'!C2:AF1000""),AB$1,FALSE)"),"#N/A")</f>
        <v>#N/A</v>
      </c>
      <c r="AM475" t="str">
        <f ca="1">IFERROR(__xludf.DUMMYFUNCTION("VLOOKUP($D150,IMPORTRANGE(""1F5N2lheBqU_ssv2fEg7XSiyl0_Jtf24RQubw3IWp7fc"",""'LC-2 BOM'!C2:AF1000""),AB$1,FALSE)"),"#N/A")</f>
        <v>#N/A</v>
      </c>
      <c r="AN475" t="str">
        <f ca="1">IFERROR(__xludf.DUMMYFUNCTION("VLOOKUP($D150,IMPORTRANGE(""1F5N2lheBqU_ssv2fEg7XSiyl0_Jtf24RQubw3IWp7fc"",""'LC-2 BOM'!C2:AF1000""),AB$1,FALSE)"),"#N/A")</f>
        <v>#N/A</v>
      </c>
      <c r="AO475" t="str">
        <f ca="1">IFERROR(__xludf.DUMMYFUNCTION("VLOOKUP($D150,IMPORTRANGE(""1F5N2lheBqU_ssv2fEg7XSiyl0_Jtf24RQubw3IWp7fc"",""'LC-2 BOM'!C2:AF1000""),AB$1,FALSE)"),"#N/A")</f>
        <v>#N/A</v>
      </c>
      <c r="AP475" t="str">
        <f ca="1">IFERROR(__xludf.DUMMYFUNCTION("VLOOKUP($D150,IMPORTRANGE(""1F5N2lheBqU_ssv2fEg7XSiyl0_Jtf24RQubw3IWp7fc"",""'LC-2 BOM'!C2:AF1000""),AB$1,FALSE)"),"#N/A")</f>
        <v>#N/A</v>
      </c>
      <c r="AQ475" t="str">
        <f ca="1">IFERROR(__xludf.DUMMYFUNCTION("VLOOKUP($D150,IMPORTRANGE(""1F5N2lheBqU_ssv2fEg7XSiyl0_Jtf24RQubw3IWp7fc"",""'LC-2 BOM'!C2:AF1000""),AB$1,FALSE)"),"#N/A")</f>
        <v>#N/A</v>
      </c>
      <c r="AR475" t="str">
        <f ca="1">IFERROR(__xludf.DUMMYFUNCTION("VLOOKUP($D150,IMPORTRANGE(""1F5N2lheBqU_ssv2fEg7XSiyl0_Jtf24RQubw3IWp7fc"",""'LC-2 BOM'!C2:AF1000""),AB$1,FALSE)"),"#N/A")</f>
        <v>#N/A</v>
      </c>
      <c r="AS475" t="str">
        <f ca="1">IFERROR(__xludf.DUMMYFUNCTION("VLOOKUP($D150,IMPORTRANGE(""1F5N2lheBqU_ssv2fEg7XSiyl0_Jtf24RQubw3IWp7fc"",""'LC-2 BOM'!C2:AF1000""),AB$1,FALSE)"),"#N/A")</f>
        <v>#N/A</v>
      </c>
      <c r="AT475" t="str">
        <f ca="1">IFERROR(__xludf.DUMMYFUNCTION("VLOOKUP($D150,IMPORTRANGE(""1F5N2lheBqU_ssv2fEg7XSiyl0_Jtf24RQubw3IWp7fc"",""'LC-2 BOM'!C2:AF1000""),AB$1,FALSE)"),"#N/A")</f>
        <v>#N/A</v>
      </c>
      <c r="AU475" t="str">
        <f ca="1">IFERROR(__xludf.DUMMYFUNCTION("VLOOKUP($D150,IMPORTRANGE(""1F5N2lheBqU_ssv2fEg7XSiyl0_Jtf24RQubw3IWp7fc"",""'LC-2 BOM'!C2:AF1000""),AB$1,FALSE)"),"#N/A")</f>
        <v>#N/A</v>
      </c>
      <c r="AV475" t="str">
        <f ca="1">IFERROR(__xludf.DUMMYFUNCTION("VLOOKUP($D150,IMPORTRANGE(""1F5N2lheBqU_ssv2fEg7XSiyl0_Jtf24RQubw3IWp7fc"",""'LC-2 BOM'!C2:AF1000""),AB$1,FALSE)"),"#N/A")</f>
        <v>#N/A</v>
      </c>
      <c r="AW475" t="str">
        <f ca="1">IFERROR(__xludf.DUMMYFUNCTION("VLOOKUP($D150,IMPORTRANGE(""1F5N2lheBqU_ssv2fEg7XSiyl0_Jtf24RQubw3IWp7fc"",""'LC-2 BOM'!C2:AF1000""),AB$1,FALSE)"),"#N/A")</f>
        <v>#N/A</v>
      </c>
      <c r="AX475" t="str">
        <f ca="1">IFERROR(__xludf.DUMMYFUNCTION("VLOOKUP($D150,IMPORTRANGE(""1F5N2lheBqU_ssv2fEg7XSiyl0_Jtf24RQubw3IWp7fc"",""'LC-2 BOM'!C2:AF1000""),AB$1,FALSE)"),"#N/A")</f>
        <v>#N/A</v>
      </c>
      <c r="AY475" t="str">
        <f ca="1">IFERROR(__xludf.DUMMYFUNCTION("VLOOKUP($D150,IMPORTRANGE(""1F5N2lheBqU_ssv2fEg7XSiyl0_Jtf24RQubw3IWp7fc"",""'LC-2 BOM'!C2:AF1000""),AB$1,FALSE)"),"#N/A")</f>
        <v>#N/A</v>
      </c>
      <c r="AZ475" t="str">
        <f ca="1">IFERROR(__xludf.DUMMYFUNCTION("VLOOKUP($D150,IMPORTRANGE(""1F5N2lheBqU_ssv2fEg7XSiyl0_Jtf24RQubw3IWp7fc"",""'LC-2 BOM'!C2:AF1000""),AB$1,FALSE)"),"#N/A")</f>
        <v>#N/A</v>
      </c>
      <c r="BA475" t="str">
        <f ca="1">IFERROR(__xludf.DUMMYFUNCTION("VLOOKUP($D150,IMPORTRANGE(""1F5N2lheBqU_ssv2fEg7XSiyl0_Jtf24RQubw3IWp7fc"",""'LC-2 BOM'!C2:AF1000""),AB$1,FALSE)"),"#N/A")</f>
        <v>#N/A</v>
      </c>
    </row>
    <row r="476" spans="1:53" ht="13" x14ac:dyDescent="0.15">
      <c r="A476" t="str">
        <f t="shared" si="41"/>
        <v>MEC-HDL-PXS-PxO-671</v>
      </c>
      <c r="B476">
        <v>671</v>
      </c>
      <c r="C476" t="s">
        <v>1076</v>
      </c>
      <c r="D476" t="s">
        <v>1077</v>
      </c>
      <c r="E476" t="s">
        <v>1013</v>
      </c>
      <c r="F476" t="s">
        <v>838</v>
      </c>
      <c r="G476" t="s">
        <v>416</v>
      </c>
      <c r="H476" t="s">
        <v>53</v>
      </c>
      <c r="I476" t="str">
        <f t="shared" si="42"/>
        <v>C1</v>
      </c>
      <c r="J476" t="str">
        <f>VLOOKUP(I476,'[1]REF - Interface Cards'!$F$2:$G$11,2,FALSE)</f>
        <v>CB1</v>
      </c>
      <c r="K476">
        <f t="shared" si="43"/>
        <v>7</v>
      </c>
      <c r="L476" t="s">
        <v>1051</v>
      </c>
      <c r="M476">
        <v>2</v>
      </c>
      <c r="N476" t="s">
        <v>1078</v>
      </c>
      <c r="P476" t="s">
        <v>299</v>
      </c>
      <c r="Q476" t="s">
        <v>302</v>
      </c>
      <c r="R476" t="s">
        <v>59</v>
      </c>
      <c r="S476" t="s">
        <v>60</v>
      </c>
      <c r="V476" t="b">
        <v>0</v>
      </c>
      <c r="W476" t="str">
        <f t="shared" si="44"/>
        <v>DIO4:DI01</v>
      </c>
      <c r="X476" t="str">
        <f ca="1">IFERROR(__xludf.DUMMYFUNCTION("VLOOKUP($D119,IMPORTRANGE(""1F5N2lheBqU_ssv2fEg7XSiyl0_Jtf24RQubw3IWp7fc"",""'LC-2 BOM'!C2:AF1000""),X$1,FALSE)"),"05C360")</f>
        <v>05C360</v>
      </c>
      <c r="Y476" t="str">
        <f ca="1">IFERROR(__xludf.DUMMYFUNCTION("VLOOKUP($D151,IMPORTRANGE(""1zGeY54V42y3h6ga3LEauokEcjIAfHuNXKCYKLfLWtMI"",""'LC-2 BOM'!C2:AF900""),Y$1,FALSE)"),"#N/A")</f>
        <v>#N/A</v>
      </c>
      <c r="Z476" t="str">
        <f ca="1">IFERROR(__xludf.DUMMYFUNCTION("VLOOKUP($D151,IMPORTRANGE(""1zGeY54V42y3h6ga3LEauokEcjIAfHuNXKCYKLfLWtMI"",""'LC-2 BOM'!C2:AF900""),Y$1,FALSE)"),"#N/A")</f>
        <v>#N/A</v>
      </c>
      <c r="AA476" t="str">
        <f ca="1">IFERROR(__xludf.DUMMYFUNCTION("VLOOKUP($D151,IMPORTRANGE(""1zGeY54V42y3h6ga3LEauokEcjIAfHuNXKCYKLfLWtMI"",""'LC-2 BOM'!C2:AF900""),Y$1,FALSE)"),"#N/A")</f>
        <v>#N/A</v>
      </c>
      <c r="AB476" t="str">
        <f ca="1">IFERROR(__xludf.DUMMYFUNCTION("VLOOKUP($D151,IMPORTRANGE(""1F5N2lheBqU_ssv2fEg7XSiyl0_Jtf24RQubw3IWp7fc"",""'LC-2 BOM'!C2:AF1000""),AB$1,FALSE)"),"#N/A")</f>
        <v>#N/A</v>
      </c>
      <c r="AC476" t="str">
        <f ca="1">IFERROR(__xludf.DUMMYFUNCTION("VLOOKUP($D151,IMPORTRANGE(""1F5N2lheBqU_ssv2fEg7XSiyl0_Jtf24RQubw3IWp7fc"",""'LC-2 BOM'!C2:AF1000""),AB$1,FALSE)"),"#N/A")</f>
        <v>#N/A</v>
      </c>
      <c r="AD476" t="str">
        <f ca="1">IFERROR(__xludf.DUMMYFUNCTION("VLOOKUP($D151,IMPORTRANGE(""1F5N2lheBqU_ssv2fEg7XSiyl0_Jtf24RQubw3IWp7fc"",""'LC-2 BOM'!C2:AF1000""),AB$1,FALSE)"),"#N/A")</f>
        <v>#N/A</v>
      </c>
      <c r="AE476" t="str">
        <f ca="1">IFERROR(__xludf.DUMMYFUNCTION("VLOOKUP($D151,IMPORTRANGE(""1F5N2lheBqU_ssv2fEg7XSiyl0_Jtf24RQubw3IWp7fc"",""'LC-2 BOM'!C2:AF1000""),AB$1,FALSE)"),"#N/A")</f>
        <v>#N/A</v>
      </c>
      <c r="AF476" t="str">
        <f ca="1">IFERROR(__xludf.DUMMYFUNCTION("VLOOKUP($D151,IMPORTRANGE(""1F5N2lheBqU_ssv2fEg7XSiyl0_Jtf24RQubw3IWp7fc"",""'LC-2 BOM'!C2:AF1000""),AB$1,FALSE)"),"#N/A")</f>
        <v>#N/A</v>
      </c>
      <c r="AG476" t="str">
        <f ca="1">IFERROR(__xludf.DUMMYFUNCTION("VLOOKUP($D151,IMPORTRANGE(""1F5N2lheBqU_ssv2fEg7XSiyl0_Jtf24RQubw3IWp7fc"",""'LC-2 BOM'!C2:AF1000""),AB$1,FALSE)"),"#N/A")</f>
        <v>#N/A</v>
      </c>
      <c r="AH476" t="str">
        <f ca="1">IFERROR(__xludf.DUMMYFUNCTION("VLOOKUP($D151,IMPORTRANGE(""1F5N2lheBqU_ssv2fEg7XSiyl0_Jtf24RQubw3IWp7fc"",""'LC-2 BOM'!C2:AF1000""),AB$1,FALSE)"),"#N/A")</f>
        <v>#N/A</v>
      </c>
      <c r="AI476" t="str">
        <f ca="1">IFERROR(__xludf.DUMMYFUNCTION("VLOOKUP($D151,IMPORTRANGE(""1F5N2lheBqU_ssv2fEg7XSiyl0_Jtf24RQubw3IWp7fc"",""'LC-2 BOM'!C2:AF1000""),AB$1,FALSE)"),"#N/A")</f>
        <v>#N/A</v>
      </c>
      <c r="AJ476" t="str">
        <f ca="1">IFERROR(__xludf.DUMMYFUNCTION("VLOOKUP($D151,IMPORTRANGE(""1F5N2lheBqU_ssv2fEg7XSiyl0_Jtf24RQubw3IWp7fc"",""'LC-2 BOM'!C2:AF1000""),AB$1,FALSE)"),"#N/A")</f>
        <v>#N/A</v>
      </c>
      <c r="AK476" t="str">
        <f ca="1">IFERROR(__xludf.DUMMYFUNCTION("VLOOKUP($D151,IMPORTRANGE(""1F5N2lheBqU_ssv2fEg7XSiyl0_Jtf24RQubw3IWp7fc"",""'LC-2 BOM'!C2:AF1000""),AB$1,FALSE)"),"#N/A")</f>
        <v>#N/A</v>
      </c>
      <c r="AL476" t="str">
        <f ca="1">IFERROR(__xludf.DUMMYFUNCTION("VLOOKUP($D151,IMPORTRANGE(""1F5N2lheBqU_ssv2fEg7XSiyl0_Jtf24RQubw3IWp7fc"",""'LC-2 BOM'!C2:AF1000""),AB$1,FALSE)"),"#N/A")</f>
        <v>#N/A</v>
      </c>
      <c r="AM476" t="str">
        <f ca="1">IFERROR(__xludf.DUMMYFUNCTION("VLOOKUP($D151,IMPORTRANGE(""1F5N2lheBqU_ssv2fEg7XSiyl0_Jtf24RQubw3IWp7fc"",""'LC-2 BOM'!C2:AF1000""),AB$1,FALSE)"),"#N/A")</f>
        <v>#N/A</v>
      </c>
      <c r="AN476" t="str">
        <f ca="1">IFERROR(__xludf.DUMMYFUNCTION("VLOOKUP($D151,IMPORTRANGE(""1F5N2lheBqU_ssv2fEg7XSiyl0_Jtf24RQubw3IWp7fc"",""'LC-2 BOM'!C2:AF1000""),AB$1,FALSE)"),"#N/A")</f>
        <v>#N/A</v>
      </c>
      <c r="AO476" t="str">
        <f ca="1">IFERROR(__xludf.DUMMYFUNCTION("VLOOKUP($D151,IMPORTRANGE(""1F5N2lheBqU_ssv2fEg7XSiyl0_Jtf24RQubw3IWp7fc"",""'LC-2 BOM'!C2:AF1000""),AB$1,FALSE)"),"#N/A")</f>
        <v>#N/A</v>
      </c>
      <c r="AP476" t="str">
        <f ca="1">IFERROR(__xludf.DUMMYFUNCTION("VLOOKUP($D151,IMPORTRANGE(""1F5N2lheBqU_ssv2fEg7XSiyl0_Jtf24RQubw3IWp7fc"",""'LC-2 BOM'!C2:AF1000""),AB$1,FALSE)"),"#N/A")</f>
        <v>#N/A</v>
      </c>
      <c r="AQ476" t="str">
        <f ca="1">IFERROR(__xludf.DUMMYFUNCTION("VLOOKUP($D151,IMPORTRANGE(""1F5N2lheBqU_ssv2fEg7XSiyl0_Jtf24RQubw3IWp7fc"",""'LC-2 BOM'!C2:AF1000""),AB$1,FALSE)"),"#N/A")</f>
        <v>#N/A</v>
      </c>
      <c r="AR476" t="str">
        <f ca="1">IFERROR(__xludf.DUMMYFUNCTION("VLOOKUP($D151,IMPORTRANGE(""1F5N2lheBqU_ssv2fEg7XSiyl0_Jtf24RQubw3IWp7fc"",""'LC-2 BOM'!C2:AF1000""),AB$1,FALSE)"),"#N/A")</f>
        <v>#N/A</v>
      </c>
      <c r="AS476" t="str">
        <f ca="1">IFERROR(__xludf.DUMMYFUNCTION("VLOOKUP($D151,IMPORTRANGE(""1F5N2lheBqU_ssv2fEg7XSiyl0_Jtf24RQubw3IWp7fc"",""'LC-2 BOM'!C2:AF1000""),AB$1,FALSE)"),"#N/A")</f>
        <v>#N/A</v>
      </c>
      <c r="AT476" t="str">
        <f ca="1">IFERROR(__xludf.DUMMYFUNCTION("VLOOKUP($D151,IMPORTRANGE(""1F5N2lheBqU_ssv2fEg7XSiyl0_Jtf24RQubw3IWp7fc"",""'LC-2 BOM'!C2:AF1000""),AB$1,FALSE)"),"#N/A")</f>
        <v>#N/A</v>
      </c>
      <c r="AU476" t="str">
        <f ca="1">IFERROR(__xludf.DUMMYFUNCTION("VLOOKUP($D151,IMPORTRANGE(""1F5N2lheBqU_ssv2fEg7XSiyl0_Jtf24RQubw3IWp7fc"",""'LC-2 BOM'!C2:AF1000""),AB$1,FALSE)"),"#N/A")</f>
        <v>#N/A</v>
      </c>
      <c r="AV476" t="str">
        <f ca="1">IFERROR(__xludf.DUMMYFUNCTION("VLOOKUP($D151,IMPORTRANGE(""1F5N2lheBqU_ssv2fEg7XSiyl0_Jtf24RQubw3IWp7fc"",""'LC-2 BOM'!C2:AF1000""),AB$1,FALSE)"),"#N/A")</f>
        <v>#N/A</v>
      </c>
      <c r="AW476" t="str">
        <f ca="1">IFERROR(__xludf.DUMMYFUNCTION("VLOOKUP($D151,IMPORTRANGE(""1F5N2lheBqU_ssv2fEg7XSiyl0_Jtf24RQubw3IWp7fc"",""'LC-2 BOM'!C2:AF1000""),AB$1,FALSE)"),"#N/A")</f>
        <v>#N/A</v>
      </c>
      <c r="AX476" t="str">
        <f ca="1">IFERROR(__xludf.DUMMYFUNCTION("VLOOKUP($D151,IMPORTRANGE(""1F5N2lheBqU_ssv2fEg7XSiyl0_Jtf24RQubw3IWp7fc"",""'LC-2 BOM'!C2:AF1000""),AB$1,FALSE)"),"#N/A")</f>
        <v>#N/A</v>
      </c>
      <c r="AY476" t="str">
        <f ca="1">IFERROR(__xludf.DUMMYFUNCTION("VLOOKUP($D151,IMPORTRANGE(""1F5N2lheBqU_ssv2fEg7XSiyl0_Jtf24RQubw3IWp7fc"",""'LC-2 BOM'!C2:AF1000""),AB$1,FALSE)"),"#N/A")</f>
        <v>#N/A</v>
      </c>
      <c r="AZ476" t="str">
        <f ca="1">IFERROR(__xludf.DUMMYFUNCTION("VLOOKUP($D151,IMPORTRANGE(""1F5N2lheBqU_ssv2fEg7XSiyl0_Jtf24RQubw3IWp7fc"",""'LC-2 BOM'!C2:AF1000""),AB$1,FALSE)"),"#N/A")</f>
        <v>#N/A</v>
      </c>
      <c r="BA476" t="str">
        <f ca="1">IFERROR(__xludf.DUMMYFUNCTION("VLOOKUP($D151,IMPORTRANGE(""1F5N2lheBqU_ssv2fEg7XSiyl0_Jtf24RQubw3IWp7fc"",""'LC-2 BOM'!C2:AF1000""),AB$1,FALSE)"),"#N/A")</f>
        <v>#N/A</v>
      </c>
    </row>
    <row r="477" spans="1:53" ht="13" x14ac:dyDescent="0.15">
      <c r="A477" t="str">
        <f t="shared" si="41"/>
        <v>MEC-HDL-PXS-PxO-672</v>
      </c>
      <c r="B477">
        <v>672</v>
      </c>
      <c r="C477" t="s">
        <v>1079</v>
      </c>
      <c r="D477" t="s">
        <v>1080</v>
      </c>
      <c r="E477" t="s">
        <v>1013</v>
      </c>
      <c r="F477" t="s">
        <v>838</v>
      </c>
      <c r="G477" t="s">
        <v>416</v>
      </c>
      <c r="H477" t="s">
        <v>53</v>
      </c>
      <c r="I477" t="str">
        <f t="shared" si="42"/>
        <v>C1</v>
      </c>
      <c r="J477" t="str">
        <f>VLOOKUP(I477,'[1]REF - Interface Cards'!$F$2:$G$11,2,FALSE)</f>
        <v>CB1</v>
      </c>
      <c r="K477">
        <f t="shared" si="43"/>
        <v>7</v>
      </c>
      <c r="L477" t="s">
        <v>1051</v>
      </c>
      <c r="M477">
        <v>3</v>
      </c>
      <c r="N477" t="s">
        <v>1081</v>
      </c>
      <c r="P477" t="s">
        <v>299</v>
      </c>
      <c r="Q477" t="s">
        <v>302</v>
      </c>
      <c r="R477" t="s">
        <v>59</v>
      </c>
      <c r="S477" t="s">
        <v>60</v>
      </c>
      <c r="V477" t="b">
        <v>0</v>
      </c>
      <c r="W477" t="str">
        <f t="shared" si="44"/>
        <v>DIO4:DI02</v>
      </c>
      <c r="X477" t="str">
        <f ca="1">IFERROR(__xludf.DUMMYFUNCTION("VLOOKUP($D119,IMPORTRANGE(""1F5N2lheBqU_ssv2fEg7XSiyl0_Jtf24RQubw3IWp7fc"",""'LC-2 BOM'!C2:AF1000""),X$1,FALSE)"),"05C360")</f>
        <v>05C360</v>
      </c>
      <c r="Y477" t="str">
        <f ca="1">IFERROR(__xludf.DUMMYFUNCTION("VLOOKUP($D152,IMPORTRANGE(""1zGeY54V42y3h6ga3LEauokEcjIAfHuNXKCYKLfLWtMI"",""'LC-2 BOM'!C2:AF900""),Y$1,FALSE)"),"#N/A")</f>
        <v>#N/A</v>
      </c>
      <c r="Z477" t="str">
        <f ca="1">IFERROR(__xludf.DUMMYFUNCTION("VLOOKUP($D152,IMPORTRANGE(""1zGeY54V42y3h6ga3LEauokEcjIAfHuNXKCYKLfLWtMI"",""'LC-2 BOM'!C2:AF900""),Y$1,FALSE)"),"#N/A")</f>
        <v>#N/A</v>
      </c>
      <c r="AA477" t="str">
        <f ca="1">IFERROR(__xludf.DUMMYFUNCTION("VLOOKUP($D152,IMPORTRANGE(""1zGeY54V42y3h6ga3LEauokEcjIAfHuNXKCYKLfLWtMI"",""'LC-2 BOM'!C2:AF900""),Y$1,FALSE)"),"#N/A")</f>
        <v>#N/A</v>
      </c>
      <c r="AB477" t="str">
        <f ca="1">IFERROR(__xludf.DUMMYFUNCTION("VLOOKUP($D152,IMPORTRANGE(""1F5N2lheBqU_ssv2fEg7XSiyl0_Jtf24RQubw3IWp7fc"",""'LC-2 BOM'!C2:AF1000""),AB$1,FALSE)"),"#N/A")</f>
        <v>#N/A</v>
      </c>
      <c r="AC477" t="str">
        <f ca="1">IFERROR(__xludf.DUMMYFUNCTION("VLOOKUP($D152,IMPORTRANGE(""1F5N2lheBqU_ssv2fEg7XSiyl0_Jtf24RQubw3IWp7fc"",""'LC-2 BOM'!C2:AF1000""),AB$1,FALSE)"),"#N/A")</f>
        <v>#N/A</v>
      </c>
      <c r="AD477" t="str">
        <f ca="1">IFERROR(__xludf.DUMMYFUNCTION("VLOOKUP($D152,IMPORTRANGE(""1F5N2lheBqU_ssv2fEg7XSiyl0_Jtf24RQubw3IWp7fc"",""'LC-2 BOM'!C2:AF1000""),AB$1,FALSE)"),"#N/A")</f>
        <v>#N/A</v>
      </c>
      <c r="AE477" t="str">
        <f ca="1">IFERROR(__xludf.DUMMYFUNCTION("VLOOKUP($D152,IMPORTRANGE(""1F5N2lheBqU_ssv2fEg7XSiyl0_Jtf24RQubw3IWp7fc"",""'LC-2 BOM'!C2:AF1000""),AB$1,FALSE)"),"#N/A")</f>
        <v>#N/A</v>
      </c>
      <c r="AF477" t="str">
        <f ca="1">IFERROR(__xludf.DUMMYFUNCTION("VLOOKUP($D152,IMPORTRANGE(""1F5N2lheBqU_ssv2fEg7XSiyl0_Jtf24RQubw3IWp7fc"",""'LC-2 BOM'!C2:AF1000""),AB$1,FALSE)"),"#N/A")</f>
        <v>#N/A</v>
      </c>
      <c r="AG477" t="str">
        <f ca="1">IFERROR(__xludf.DUMMYFUNCTION("VLOOKUP($D152,IMPORTRANGE(""1F5N2lheBqU_ssv2fEg7XSiyl0_Jtf24RQubw3IWp7fc"",""'LC-2 BOM'!C2:AF1000""),AB$1,FALSE)"),"#N/A")</f>
        <v>#N/A</v>
      </c>
      <c r="AH477" t="str">
        <f ca="1">IFERROR(__xludf.DUMMYFUNCTION("VLOOKUP($D152,IMPORTRANGE(""1F5N2lheBqU_ssv2fEg7XSiyl0_Jtf24RQubw3IWp7fc"",""'LC-2 BOM'!C2:AF1000""),AB$1,FALSE)"),"#N/A")</f>
        <v>#N/A</v>
      </c>
      <c r="AI477" t="str">
        <f ca="1">IFERROR(__xludf.DUMMYFUNCTION("VLOOKUP($D152,IMPORTRANGE(""1F5N2lheBqU_ssv2fEg7XSiyl0_Jtf24RQubw3IWp7fc"",""'LC-2 BOM'!C2:AF1000""),AB$1,FALSE)"),"#N/A")</f>
        <v>#N/A</v>
      </c>
      <c r="AJ477" t="str">
        <f ca="1">IFERROR(__xludf.DUMMYFUNCTION("VLOOKUP($D152,IMPORTRANGE(""1F5N2lheBqU_ssv2fEg7XSiyl0_Jtf24RQubw3IWp7fc"",""'LC-2 BOM'!C2:AF1000""),AB$1,FALSE)"),"#N/A")</f>
        <v>#N/A</v>
      </c>
      <c r="AK477" t="str">
        <f ca="1">IFERROR(__xludf.DUMMYFUNCTION("VLOOKUP($D152,IMPORTRANGE(""1F5N2lheBqU_ssv2fEg7XSiyl0_Jtf24RQubw3IWp7fc"",""'LC-2 BOM'!C2:AF1000""),AB$1,FALSE)"),"#N/A")</f>
        <v>#N/A</v>
      </c>
      <c r="AL477" t="str">
        <f ca="1">IFERROR(__xludf.DUMMYFUNCTION("VLOOKUP($D152,IMPORTRANGE(""1F5N2lheBqU_ssv2fEg7XSiyl0_Jtf24RQubw3IWp7fc"",""'LC-2 BOM'!C2:AF1000""),AB$1,FALSE)"),"#N/A")</f>
        <v>#N/A</v>
      </c>
      <c r="AM477" t="str">
        <f ca="1">IFERROR(__xludf.DUMMYFUNCTION("VLOOKUP($D152,IMPORTRANGE(""1F5N2lheBqU_ssv2fEg7XSiyl0_Jtf24RQubw3IWp7fc"",""'LC-2 BOM'!C2:AF1000""),AB$1,FALSE)"),"#N/A")</f>
        <v>#N/A</v>
      </c>
      <c r="AN477" t="str">
        <f ca="1">IFERROR(__xludf.DUMMYFUNCTION("VLOOKUP($D152,IMPORTRANGE(""1F5N2lheBqU_ssv2fEg7XSiyl0_Jtf24RQubw3IWp7fc"",""'LC-2 BOM'!C2:AF1000""),AB$1,FALSE)"),"#N/A")</f>
        <v>#N/A</v>
      </c>
      <c r="AO477" t="str">
        <f ca="1">IFERROR(__xludf.DUMMYFUNCTION("VLOOKUP($D152,IMPORTRANGE(""1F5N2lheBqU_ssv2fEg7XSiyl0_Jtf24RQubw3IWp7fc"",""'LC-2 BOM'!C2:AF1000""),AB$1,FALSE)"),"#N/A")</f>
        <v>#N/A</v>
      </c>
      <c r="AP477" t="str">
        <f ca="1">IFERROR(__xludf.DUMMYFUNCTION("VLOOKUP($D152,IMPORTRANGE(""1F5N2lheBqU_ssv2fEg7XSiyl0_Jtf24RQubw3IWp7fc"",""'LC-2 BOM'!C2:AF1000""),AB$1,FALSE)"),"#N/A")</f>
        <v>#N/A</v>
      </c>
      <c r="AQ477" t="str">
        <f ca="1">IFERROR(__xludf.DUMMYFUNCTION("VLOOKUP($D152,IMPORTRANGE(""1F5N2lheBqU_ssv2fEg7XSiyl0_Jtf24RQubw3IWp7fc"",""'LC-2 BOM'!C2:AF1000""),AB$1,FALSE)"),"#N/A")</f>
        <v>#N/A</v>
      </c>
      <c r="AR477" t="str">
        <f ca="1">IFERROR(__xludf.DUMMYFUNCTION("VLOOKUP($D152,IMPORTRANGE(""1F5N2lheBqU_ssv2fEg7XSiyl0_Jtf24RQubw3IWp7fc"",""'LC-2 BOM'!C2:AF1000""),AB$1,FALSE)"),"#N/A")</f>
        <v>#N/A</v>
      </c>
      <c r="AS477" t="str">
        <f ca="1">IFERROR(__xludf.DUMMYFUNCTION("VLOOKUP($D152,IMPORTRANGE(""1F5N2lheBqU_ssv2fEg7XSiyl0_Jtf24RQubw3IWp7fc"",""'LC-2 BOM'!C2:AF1000""),AB$1,FALSE)"),"#N/A")</f>
        <v>#N/A</v>
      </c>
      <c r="AT477" t="str">
        <f ca="1">IFERROR(__xludf.DUMMYFUNCTION("VLOOKUP($D152,IMPORTRANGE(""1F5N2lheBqU_ssv2fEg7XSiyl0_Jtf24RQubw3IWp7fc"",""'LC-2 BOM'!C2:AF1000""),AB$1,FALSE)"),"#N/A")</f>
        <v>#N/A</v>
      </c>
      <c r="AU477" t="str">
        <f ca="1">IFERROR(__xludf.DUMMYFUNCTION("VLOOKUP($D152,IMPORTRANGE(""1F5N2lheBqU_ssv2fEg7XSiyl0_Jtf24RQubw3IWp7fc"",""'LC-2 BOM'!C2:AF1000""),AB$1,FALSE)"),"#N/A")</f>
        <v>#N/A</v>
      </c>
      <c r="AV477" t="str">
        <f ca="1">IFERROR(__xludf.DUMMYFUNCTION("VLOOKUP($D152,IMPORTRANGE(""1F5N2lheBqU_ssv2fEg7XSiyl0_Jtf24RQubw3IWp7fc"",""'LC-2 BOM'!C2:AF1000""),AB$1,FALSE)"),"#N/A")</f>
        <v>#N/A</v>
      </c>
      <c r="AW477" t="str">
        <f ca="1">IFERROR(__xludf.DUMMYFUNCTION("VLOOKUP($D152,IMPORTRANGE(""1F5N2lheBqU_ssv2fEg7XSiyl0_Jtf24RQubw3IWp7fc"",""'LC-2 BOM'!C2:AF1000""),AB$1,FALSE)"),"#N/A")</f>
        <v>#N/A</v>
      </c>
      <c r="AX477" t="str">
        <f ca="1">IFERROR(__xludf.DUMMYFUNCTION("VLOOKUP($D152,IMPORTRANGE(""1F5N2lheBqU_ssv2fEg7XSiyl0_Jtf24RQubw3IWp7fc"",""'LC-2 BOM'!C2:AF1000""),AB$1,FALSE)"),"#N/A")</f>
        <v>#N/A</v>
      </c>
      <c r="AY477" t="str">
        <f ca="1">IFERROR(__xludf.DUMMYFUNCTION("VLOOKUP($D152,IMPORTRANGE(""1F5N2lheBqU_ssv2fEg7XSiyl0_Jtf24RQubw3IWp7fc"",""'LC-2 BOM'!C2:AF1000""),AB$1,FALSE)"),"#N/A")</f>
        <v>#N/A</v>
      </c>
      <c r="AZ477" t="str">
        <f ca="1">IFERROR(__xludf.DUMMYFUNCTION("VLOOKUP($D152,IMPORTRANGE(""1F5N2lheBqU_ssv2fEg7XSiyl0_Jtf24RQubw3IWp7fc"",""'LC-2 BOM'!C2:AF1000""),AB$1,FALSE)"),"#N/A")</f>
        <v>#N/A</v>
      </c>
      <c r="BA477" t="str">
        <f ca="1">IFERROR(__xludf.DUMMYFUNCTION("VLOOKUP($D152,IMPORTRANGE(""1F5N2lheBqU_ssv2fEg7XSiyl0_Jtf24RQubw3IWp7fc"",""'LC-2 BOM'!C2:AF1000""),AB$1,FALSE)"),"#N/A")</f>
        <v>#N/A</v>
      </c>
    </row>
    <row r="478" spans="1:53" ht="13" x14ac:dyDescent="0.15">
      <c r="A478" t="str">
        <f t="shared" si="41"/>
        <v>MEC-HDL-PXS-PxO-673</v>
      </c>
      <c r="B478">
        <v>673</v>
      </c>
      <c r="C478" t="s">
        <v>1082</v>
      </c>
      <c r="D478" t="s">
        <v>1083</v>
      </c>
      <c r="E478" t="s">
        <v>1013</v>
      </c>
      <c r="F478" t="s">
        <v>838</v>
      </c>
      <c r="G478" t="s">
        <v>416</v>
      </c>
      <c r="H478" t="s">
        <v>53</v>
      </c>
      <c r="I478" t="str">
        <f t="shared" si="42"/>
        <v>C1</v>
      </c>
      <c r="J478" t="str">
        <f>VLOOKUP(I478,'[1]REF - Interface Cards'!$F$2:$G$11,2,FALSE)</f>
        <v>CB1</v>
      </c>
      <c r="K478">
        <f t="shared" si="43"/>
        <v>7</v>
      </c>
      <c r="L478" t="s">
        <v>1051</v>
      </c>
      <c r="M478">
        <v>4</v>
      </c>
      <c r="N478" t="s">
        <v>1084</v>
      </c>
      <c r="P478" t="s">
        <v>1052</v>
      </c>
      <c r="Q478" t="s">
        <v>302</v>
      </c>
      <c r="R478" t="s">
        <v>59</v>
      </c>
      <c r="S478" t="s">
        <v>60</v>
      </c>
      <c r="V478" t="b">
        <v>0</v>
      </c>
      <c r="W478" t="str">
        <f t="shared" si="44"/>
        <v>DIO4:DI03</v>
      </c>
      <c r="X478" t="str">
        <f ca="1">IFERROR(__xludf.DUMMYFUNCTION("VLOOKUP($D119,IMPORTRANGE(""1F5N2lheBqU_ssv2fEg7XSiyl0_Jtf24RQubw3IWp7fc"",""'LC-2 BOM'!C2:AF1000""),X$1,FALSE)"),"05C360")</f>
        <v>05C360</v>
      </c>
      <c r="Y478" t="str">
        <f ca="1">IFERROR(__xludf.DUMMYFUNCTION("VLOOKUP($D153,IMPORTRANGE(""1zGeY54V42y3h6ga3LEauokEcjIAfHuNXKCYKLfLWtMI"",""'LC-2 BOM'!C2:AF900""),Y$1,FALSE)"),"#N/A")</f>
        <v>#N/A</v>
      </c>
      <c r="Z478" t="str">
        <f ca="1">IFERROR(__xludf.DUMMYFUNCTION("VLOOKUP($D153,IMPORTRANGE(""1zGeY54V42y3h6ga3LEauokEcjIAfHuNXKCYKLfLWtMI"",""'LC-2 BOM'!C2:AF900""),Y$1,FALSE)"),"#N/A")</f>
        <v>#N/A</v>
      </c>
      <c r="AA478" t="str">
        <f ca="1">IFERROR(__xludf.DUMMYFUNCTION("VLOOKUP($D153,IMPORTRANGE(""1zGeY54V42y3h6ga3LEauokEcjIAfHuNXKCYKLfLWtMI"",""'LC-2 BOM'!C2:AF900""),Y$1,FALSE)"),"#N/A")</f>
        <v>#N/A</v>
      </c>
      <c r="AB478" t="str">
        <f ca="1">IFERROR(__xludf.DUMMYFUNCTION("VLOOKUP($D153,IMPORTRANGE(""1F5N2lheBqU_ssv2fEg7XSiyl0_Jtf24RQubw3IWp7fc"",""'LC-2 BOM'!C2:AF1000""),AB$1,FALSE)"),"#N/A")</f>
        <v>#N/A</v>
      </c>
      <c r="AC478" t="str">
        <f ca="1">IFERROR(__xludf.DUMMYFUNCTION("VLOOKUP($D153,IMPORTRANGE(""1F5N2lheBqU_ssv2fEg7XSiyl0_Jtf24RQubw3IWp7fc"",""'LC-2 BOM'!C2:AF1000""),AB$1,FALSE)"),"#N/A")</f>
        <v>#N/A</v>
      </c>
      <c r="AD478" t="str">
        <f ca="1">IFERROR(__xludf.DUMMYFUNCTION("VLOOKUP($D153,IMPORTRANGE(""1F5N2lheBqU_ssv2fEg7XSiyl0_Jtf24RQubw3IWp7fc"",""'LC-2 BOM'!C2:AF1000""),AB$1,FALSE)"),"#N/A")</f>
        <v>#N/A</v>
      </c>
      <c r="AE478" t="str">
        <f ca="1">IFERROR(__xludf.DUMMYFUNCTION("VLOOKUP($D153,IMPORTRANGE(""1F5N2lheBqU_ssv2fEg7XSiyl0_Jtf24RQubw3IWp7fc"",""'LC-2 BOM'!C2:AF1000""),AB$1,FALSE)"),"#N/A")</f>
        <v>#N/A</v>
      </c>
      <c r="AF478" t="str">
        <f ca="1">IFERROR(__xludf.DUMMYFUNCTION("VLOOKUP($D153,IMPORTRANGE(""1F5N2lheBqU_ssv2fEg7XSiyl0_Jtf24RQubw3IWp7fc"",""'LC-2 BOM'!C2:AF1000""),AB$1,FALSE)"),"#N/A")</f>
        <v>#N/A</v>
      </c>
      <c r="AG478" t="str">
        <f ca="1">IFERROR(__xludf.DUMMYFUNCTION("VLOOKUP($D153,IMPORTRANGE(""1F5N2lheBqU_ssv2fEg7XSiyl0_Jtf24RQubw3IWp7fc"",""'LC-2 BOM'!C2:AF1000""),AB$1,FALSE)"),"#N/A")</f>
        <v>#N/A</v>
      </c>
      <c r="AH478" t="str">
        <f ca="1">IFERROR(__xludf.DUMMYFUNCTION("VLOOKUP($D153,IMPORTRANGE(""1F5N2lheBqU_ssv2fEg7XSiyl0_Jtf24RQubw3IWp7fc"",""'LC-2 BOM'!C2:AF1000""),AB$1,FALSE)"),"#N/A")</f>
        <v>#N/A</v>
      </c>
      <c r="AI478" t="str">
        <f ca="1">IFERROR(__xludf.DUMMYFUNCTION("VLOOKUP($D153,IMPORTRANGE(""1F5N2lheBqU_ssv2fEg7XSiyl0_Jtf24RQubw3IWp7fc"",""'LC-2 BOM'!C2:AF1000""),AB$1,FALSE)"),"#N/A")</f>
        <v>#N/A</v>
      </c>
      <c r="AJ478" t="str">
        <f ca="1">IFERROR(__xludf.DUMMYFUNCTION("VLOOKUP($D153,IMPORTRANGE(""1F5N2lheBqU_ssv2fEg7XSiyl0_Jtf24RQubw3IWp7fc"",""'LC-2 BOM'!C2:AF1000""),AB$1,FALSE)"),"#N/A")</f>
        <v>#N/A</v>
      </c>
      <c r="AK478" t="str">
        <f ca="1">IFERROR(__xludf.DUMMYFUNCTION("VLOOKUP($D153,IMPORTRANGE(""1F5N2lheBqU_ssv2fEg7XSiyl0_Jtf24RQubw3IWp7fc"",""'LC-2 BOM'!C2:AF1000""),AB$1,FALSE)"),"#N/A")</f>
        <v>#N/A</v>
      </c>
      <c r="AL478" t="str">
        <f ca="1">IFERROR(__xludf.DUMMYFUNCTION("VLOOKUP($D153,IMPORTRANGE(""1F5N2lheBqU_ssv2fEg7XSiyl0_Jtf24RQubw3IWp7fc"",""'LC-2 BOM'!C2:AF1000""),AB$1,FALSE)"),"#N/A")</f>
        <v>#N/A</v>
      </c>
      <c r="AM478" t="str">
        <f ca="1">IFERROR(__xludf.DUMMYFUNCTION("VLOOKUP($D153,IMPORTRANGE(""1F5N2lheBqU_ssv2fEg7XSiyl0_Jtf24RQubw3IWp7fc"",""'LC-2 BOM'!C2:AF1000""),AB$1,FALSE)"),"#N/A")</f>
        <v>#N/A</v>
      </c>
      <c r="AN478" t="str">
        <f ca="1">IFERROR(__xludf.DUMMYFUNCTION("VLOOKUP($D153,IMPORTRANGE(""1F5N2lheBqU_ssv2fEg7XSiyl0_Jtf24RQubw3IWp7fc"",""'LC-2 BOM'!C2:AF1000""),AB$1,FALSE)"),"#N/A")</f>
        <v>#N/A</v>
      </c>
      <c r="AO478" t="str">
        <f ca="1">IFERROR(__xludf.DUMMYFUNCTION("VLOOKUP($D153,IMPORTRANGE(""1F5N2lheBqU_ssv2fEg7XSiyl0_Jtf24RQubw3IWp7fc"",""'LC-2 BOM'!C2:AF1000""),AB$1,FALSE)"),"#N/A")</f>
        <v>#N/A</v>
      </c>
      <c r="AP478" t="str">
        <f ca="1">IFERROR(__xludf.DUMMYFUNCTION("VLOOKUP($D153,IMPORTRANGE(""1F5N2lheBqU_ssv2fEg7XSiyl0_Jtf24RQubw3IWp7fc"",""'LC-2 BOM'!C2:AF1000""),AB$1,FALSE)"),"#N/A")</f>
        <v>#N/A</v>
      </c>
      <c r="AQ478" t="str">
        <f ca="1">IFERROR(__xludf.DUMMYFUNCTION("VLOOKUP($D153,IMPORTRANGE(""1F5N2lheBqU_ssv2fEg7XSiyl0_Jtf24RQubw3IWp7fc"",""'LC-2 BOM'!C2:AF1000""),AB$1,FALSE)"),"#N/A")</f>
        <v>#N/A</v>
      </c>
      <c r="AR478" t="str">
        <f ca="1">IFERROR(__xludf.DUMMYFUNCTION("VLOOKUP($D153,IMPORTRANGE(""1F5N2lheBqU_ssv2fEg7XSiyl0_Jtf24RQubw3IWp7fc"",""'LC-2 BOM'!C2:AF1000""),AB$1,FALSE)"),"#N/A")</f>
        <v>#N/A</v>
      </c>
      <c r="AS478" t="str">
        <f ca="1">IFERROR(__xludf.DUMMYFUNCTION("VLOOKUP($D153,IMPORTRANGE(""1F5N2lheBqU_ssv2fEg7XSiyl0_Jtf24RQubw3IWp7fc"",""'LC-2 BOM'!C2:AF1000""),AB$1,FALSE)"),"#N/A")</f>
        <v>#N/A</v>
      </c>
      <c r="AT478" t="str">
        <f ca="1">IFERROR(__xludf.DUMMYFUNCTION("VLOOKUP($D153,IMPORTRANGE(""1F5N2lheBqU_ssv2fEg7XSiyl0_Jtf24RQubw3IWp7fc"",""'LC-2 BOM'!C2:AF1000""),AB$1,FALSE)"),"#N/A")</f>
        <v>#N/A</v>
      </c>
      <c r="AU478" t="str">
        <f ca="1">IFERROR(__xludf.DUMMYFUNCTION("VLOOKUP($D153,IMPORTRANGE(""1F5N2lheBqU_ssv2fEg7XSiyl0_Jtf24RQubw3IWp7fc"",""'LC-2 BOM'!C2:AF1000""),AB$1,FALSE)"),"#N/A")</f>
        <v>#N/A</v>
      </c>
      <c r="AV478" t="str">
        <f ca="1">IFERROR(__xludf.DUMMYFUNCTION("VLOOKUP($D153,IMPORTRANGE(""1F5N2lheBqU_ssv2fEg7XSiyl0_Jtf24RQubw3IWp7fc"",""'LC-2 BOM'!C2:AF1000""),AB$1,FALSE)"),"#N/A")</f>
        <v>#N/A</v>
      </c>
      <c r="AW478" t="str">
        <f ca="1">IFERROR(__xludf.DUMMYFUNCTION("VLOOKUP($D153,IMPORTRANGE(""1F5N2lheBqU_ssv2fEg7XSiyl0_Jtf24RQubw3IWp7fc"",""'LC-2 BOM'!C2:AF1000""),AB$1,FALSE)"),"#N/A")</f>
        <v>#N/A</v>
      </c>
      <c r="AX478" t="str">
        <f ca="1">IFERROR(__xludf.DUMMYFUNCTION("VLOOKUP($D153,IMPORTRANGE(""1F5N2lheBqU_ssv2fEg7XSiyl0_Jtf24RQubw3IWp7fc"",""'LC-2 BOM'!C2:AF1000""),AB$1,FALSE)"),"#N/A")</f>
        <v>#N/A</v>
      </c>
      <c r="AY478" t="str">
        <f ca="1">IFERROR(__xludf.DUMMYFUNCTION("VLOOKUP($D153,IMPORTRANGE(""1F5N2lheBqU_ssv2fEg7XSiyl0_Jtf24RQubw3IWp7fc"",""'LC-2 BOM'!C2:AF1000""),AB$1,FALSE)"),"#N/A")</f>
        <v>#N/A</v>
      </c>
      <c r="AZ478" t="str">
        <f ca="1">IFERROR(__xludf.DUMMYFUNCTION("VLOOKUP($D153,IMPORTRANGE(""1F5N2lheBqU_ssv2fEg7XSiyl0_Jtf24RQubw3IWp7fc"",""'LC-2 BOM'!C2:AF1000""),AB$1,FALSE)"),"#N/A")</f>
        <v>#N/A</v>
      </c>
      <c r="BA478" t="str">
        <f ca="1">IFERROR(__xludf.DUMMYFUNCTION("VLOOKUP($D153,IMPORTRANGE(""1F5N2lheBqU_ssv2fEg7XSiyl0_Jtf24RQubw3IWp7fc"",""'LC-2 BOM'!C2:AF1000""),AB$1,FALSE)"),"#N/A")</f>
        <v>#N/A</v>
      </c>
    </row>
    <row r="479" spans="1:53" ht="13" x14ac:dyDescent="0.15">
      <c r="A479" t="str">
        <f t="shared" si="41"/>
        <v>MEC-HD-PXS-PxR-663</v>
      </c>
      <c r="B479">
        <v>663</v>
      </c>
      <c r="C479" t="s">
        <v>1085</v>
      </c>
      <c r="D479" t="s">
        <v>1086</v>
      </c>
      <c r="E479" t="s">
        <v>1013</v>
      </c>
      <c r="F479" t="s">
        <v>864</v>
      </c>
      <c r="G479" t="s">
        <v>416</v>
      </c>
      <c r="H479" t="s">
        <v>53</v>
      </c>
      <c r="I479" t="str">
        <f t="shared" si="42"/>
        <v>C1</v>
      </c>
      <c r="J479" t="str">
        <f>VLOOKUP(I479,'[1]REF - Interface Cards'!$F$2:$G$11,2,FALSE)</f>
        <v>CB1</v>
      </c>
      <c r="K479">
        <f t="shared" si="43"/>
        <v>6</v>
      </c>
      <c r="L479" t="s">
        <v>1015</v>
      </c>
      <c r="M479">
        <v>21</v>
      </c>
      <c r="N479" t="s">
        <v>207</v>
      </c>
      <c r="P479" t="s">
        <v>1052</v>
      </c>
      <c r="Q479" t="s">
        <v>302</v>
      </c>
      <c r="R479" t="s">
        <v>872</v>
      </c>
      <c r="S479" t="s">
        <v>60</v>
      </c>
      <c r="V479" t="b">
        <v>0</v>
      </c>
      <c r="W479" t="str">
        <f t="shared" si="44"/>
        <v>DIO3:DI09</v>
      </c>
      <c r="X479" t="str">
        <f ca="1">IFERROR(__xludf.DUMMYFUNCTION("VLOOKUP($D119,IMPORTRANGE(""1F5N2lheBqU_ssv2fEg7XSiyl0_Jtf24RQubw3IWp7fc"",""'LC-2 BOM'!C2:AF1000""),X$1,FALSE)"),"05C360")</f>
        <v>05C360</v>
      </c>
      <c r="Y479" t="str">
        <f ca="1">IFERROR(__xludf.DUMMYFUNCTION("VLOOKUP($D128,IMPORTRANGE(""1zGeY54V42y3h6ga3LEauokEcjIAfHuNXKCYKLfLWtMI"",""'LC-2 BOM'!C2:AF900""),Y$1,FALSE)"),"#N/A")</f>
        <v>#N/A</v>
      </c>
      <c r="Z479" t="str">
        <f ca="1">IFERROR(__xludf.DUMMYFUNCTION("VLOOKUP($D128,IMPORTRANGE(""1zGeY54V42y3h6ga3LEauokEcjIAfHuNXKCYKLfLWtMI"",""'LC-2 BOM'!C2:AF900""),Y$1,FALSE)"),"#N/A")</f>
        <v>#N/A</v>
      </c>
      <c r="AA479" t="str">
        <f ca="1">IFERROR(__xludf.DUMMYFUNCTION("VLOOKUP($D128,IMPORTRANGE(""1zGeY54V42y3h6ga3LEauokEcjIAfHuNXKCYKLfLWtMI"",""'LC-2 BOM'!C2:AF900""),Y$1,FALSE)"),"#N/A")</f>
        <v>#N/A</v>
      </c>
      <c r="AB479" t="str">
        <f ca="1">IFERROR(__xludf.DUMMYFUNCTION("VLOOKUP($D128,IMPORTRANGE(""1F5N2lheBqU_ssv2fEg7XSiyl0_Jtf24RQubw3IWp7fc"",""'LC-2 BOM'!C2:AF1000""),AB$1,FALSE)"),"#N/A")</f>
        <v>#N/A</v>
      </c>
      <c r="AC479" t="str">
        <f ca="1">IFERROR(__xludf.DUMMYFUNCTION("VLOOKUP($D128,IMPORTRANGE(""1F5N2lheBqU_ssv2fEg7XSiyl0_Jtf24RQubw3IWp7fc"",""'LC-2 BOM'!C2:AF1000""),AB$1,FALSE)"),"#N/A")</f>
        <v>#N/A</v>
      </c>
      <c r="AD479" t="str">
        <f ca="1">IFERROR(__xludf.DUMMYFUNCTION("VLOOKUP($D128,IMPORTRANGE(""1F5N2lheBqU_ssv2fEg7XSiyl0_Jtf24RQubw3IWp7fc"",""'LC-2 BOM'!C2:AF1000""),AB$1,FALSE)"),"#N/A")</f>
        <v>#N/A</v>
      </c>
      <c r="AE479" t="str">
        <f ca="1">IFERROR(__xludf.DUMMYFUNCTION("VLOOKUP($D128,IMPORTRANGE(""1F5N2lheBqU_ssv2fEg7XSiyl0_Jtf24RQubw3IWp7fc"",""'LC-2 BOM'!C2:AF1000""),AB$1,FALSE)"),"#N/A")</f>
        <v>#N/A</v>
      </c>
      <c r="AF479" t="str">
        <f ca="1">IFERROR(__xludf.DUMMYFUNCTION("VLOOKUP($D128,IMPORTRANGE(""1F5N2lheBqU_ssv2fEg7XSiyl0_Jtf24RQubw3IWp7fc"",""'LC-2 BOM'!C2:AF1000""),AB$1,FALSE)"),"#N/A")</f>
        <v>#N/A</v>
      </c>
      <c r="AG479" t="str">
        <f ca="1">IFERROR(__xludf.DUMMYFUNCTION("VLOOKUP($D128,IMPORTRANGE(""1F5N2lheBqU_ssv2fEg7XSiyl0_Jtf24RQubw3IWp7fc"",""'LC-2 BOM'!C2:AF1000""),AB$1,FALSE)"),"#N/A")</f>
        <v>#N/A</v>
      </c>
      <c r="AH479" t="str">
        <f ca="1">IFERROR(__xludf.DUMMYFUNCTION("VLOOKUP($D128,IMPORTRANGE(""1F5N2lheBqU_ssv2fEg7XSiyl0_Jtf24RQubw3IWp7fc"",""'LC-2 BOM'!C2:AF1000""),AB$1,FALSE)"),"#N/A")</f>
        <v>#N/A</v>
      </c>
      <c r="AI479" t="str">
        <f ca="1">IFERROR(__xludf.DUMMYFUNCTION("VLOOKUP($D128,IMPORTRANGE(""1F5N2lheBqU_ssv2fEg7XSiyl0_Jtf24RQubw3IWp7fc"",""'LC-2 BOM'!C2:AF1000""),AB$1,FALSE)"),"#N/A")</f>
        <v>#N/A</v>
      </c>
      <c r="AJ479" t="str">
        <f ca="1">IFERROR(__xludf.DUMMYFUNCTION("VLOOKUP($D128,IMPORTRANGE(""1F5N2lheBqU_ssv2fEg7XSiyl0_Jtf24RQubw3IWp7fc"",""'LC-2 BOM'!C2:AF1000""),AB$1,FALSE)"),"#N/A")</f>
        <v>#N/A</v>
      </c>
      <c r="AK479" t="str">
        <f ca="1">IFERROR(__xludf.DUMMYFUNCTION("VLOOKUP($D128,IMPORTRANGE(""1F5N2lheBqU_ssv2fEg7XSiyl0_Jtf24RQubw3IWp7fc"",""'LC-2 BOM'!C2:AF1000""),AB$1,FALSE)"),"#N/A")</f>
        <v>#N/A</v>
      </c>
      <c r="AL479" t="str">
        <f ca="1">IFERROR(__xludf.DUMMYFUNCTION("VLOOKUP($D128,IMPORTRANGE(""1F5N2lheBqU_ssv2fEg7XSiyl0_Jtf24RQubw3IWp7fc"",""'LC-2 BOM'!C2:AF1000""),AB$1,FALSE)"),"#N/A")</f>
        <v>#N/A</v>
      </c>
      <c r="AM479" t="str">
        <f ca="1">IFERROR(__xludf.DUMMYFUNCTION("VLOOKUP($D128,IMPORTRANGE(""1F5N2lheBqU_ssv2fEg7XSiyl0_Jtf24RQubw3IWp7fc"",""'LC-2 BOM'!C2:AF1000""),AB$1,FALSE)"),"#N/A")</f>
        <v>#N/A</v>
      </c>
      <c r="AN479" t="str">
        <f ca="1">IFERROR(__xludf.DUMMYFUNCTION("VLOOKUP($D128,IMPORTRANGE(""1F5N2lheBqU_ssv2fEg7XSiyl0_Jtf24RQubw3IWp7fc"",""'LC-2 BOM'!C2:AF1000""),AB$1,FALSE)"),"#N/A")</f>
        <v>#N/A</v>
      </c>
      <c r="AO479" t="str">
        <f ca="1">IFERROR(__xludf.DUMMYFUNCTION("VLOOKUP($D128,IMPORTRANGE(""1F5N2lheBqU_ssv2fEg7XSiyl0_Jtf24RQubw3IWp7fc"",""'LC-2 BOM'!C2:AF1000""),AB$1,FALSE)"),"#N/A")</f>
        <v>#N/A</v>
      </c>
      <c r="AP479" t="str">
        <f ca="1">IFERROR(__xludf.DUMMYFUNCTION("VLOOKUP($D128,IMPORTRANGE(""1F5N2lheBqU_ssv2fEg7XSiyl0_Jtf24RQubw3IWp7fc"",""'LC-2 BOM'!C2:AF1000""),AB$1,FALSE)"),"#N/A")</f>
        <v>#N/A</v>
      </c>
      <c r="AQ479" t="str">
        <f ca="1">IFERROR(__xludf.DUMMYFUNCTION("VLOOKUP($D128,IMPORTRANGE(""1F5N2lheBqU_ssv2fEg7XSiyl0_Jtf24RQubw3IWp7fc"",""'LC-2 BOM'!C2:AF1000""),AB$1,FALSE)"),"#N/A")</f>
        <v>#N/A</v>
      </c>
      <c r="AR479" t="str">
        <f ca="1">IFERROR(__xludf.DUMMYFUNCTION("VLOOKUP($D128,IMPORTRANGE(""1F5N2lheBqU_ssv2fEg7XSiyl0_Jtf24RQubw3IWp7fc"",""'LC-2 BOM'!C2:AF1000""),AB$1,FALSE)"),"#N/A")</f>
        <v>#N/A</v>
      </c>
      <c r="AS479" t="str">
        <f ca="1">IFERROR(__xludf.DUMMYFUNCTION("VLOOKUP($D128,IMPORTRANGE(""1F5N2lheBqU_ssv2fEg7XSiyl0_Jtf24RQubw3IWp7fc"",""'LC-2 BOM'!C2:AF1000""),AB$1,FALSE)"),"#N/A")</f>
        <v>#N/A</v>
      </c>
      <c r="AT479" t="str">
        <f ca="1">IFERROR(__xludf.DUMMYFUNCTION("VLOOKUP($D128,IMPORTRANGE(""1F5N2lheBqU_ssv2fEg7XSiyl0_Jtf24RQubw3IWp7fc"",""'LC-2 BOM'!C2:AF1000""),AB$1,FALSE)"),"#N/A")</f>
        <v>#N/A</v>
      </c>
      <c r="AU479" t="str">
        <f ca="1">IFERROR(__xludf.DUMMYFUNCTION("VLOOKUP($D128,IMPORTRANGE(""1F5N2lheBqU_ssv2fEg7XSiyl0_Jtf24RQubw3IWp7fc"",""'LC-2 BOM'!C2:AF1000""),AB$1,FALSE)"),"#N/A")</f>
        <v>#N/A</v>
      </c>
      <c r="AV479" t="str">
        <f ca="1">IFERROR(__xludf.DUMMYFUNCTION("VLOOKUP($D128,IMPORTRANGE(""1F5N2lheBqU_ssv2fEg7XSiyl0_Jtf24RQubw3IWp7fc"",""'LC-2 BOM'!C2:AF1000""),AB$1,FALSE)"),"#N/A")</f>
        <v>#N/A</v>
      </c>
      <c r="AW479" t="str">
        <f ca="1">IFERROR(__xludf.DUMMYFUNCTION("VLOOKUP($D128,IMPORTRANGE(""1F5N2lheBqU_ssv2fEg7XSiyl0_Jtf24RQubw3IWp7fc"",""'LC-2 BOM'!C2:AF1000""),AB$1,FALSE)"),"#N/A")</f>
        <v>#N/A</v>
      </c>
      <c r="AX479" t="str">
        <f ca="1">IFERROR(__xludf.DUMMYFUNCTION("VLOOKUP($D128,IMPORTRANGE(""1F5N2lheBqU_ssv2fEg7XSiyl0_Jtf24RQubw3IWp7fc"",""'LC-2 BOM'!C2:AF1000""),AB$1,FALSE)"),"#N/A")</f>
        <v>#N/A</v>
      </c>
      <c r="AY479" t="str">
        <f ca="1">IFERROR(__xludf.DUMMYFUNCTION("VLOOKUP($D128,IMPORTRANGE(""1F5N2lheBqU_ssv2fEg7XSiyl0_Jtf24RQubw3IWp7fc"",""'LC-2 BOM'!C2:AF1000""),AB$1,FALSE)"),"#N/A")</f>
        <v>#N/A</v>
      </c>
      <c r="AZ479" t="str">
        <f ca="1">IFERROR(__xludf.DUMMYFUNCTION("VLOOKUP($D128,IMPORTRANGE(""1F5N2lheBqU_ssv2fEg7XSiyl0_Jtf24RQubw3IWp7fc"",""'LC-2 BOM'!C2:AF1000""),AB$1,FALSE)"),"#N/A")</f>
        <v>#N/A</v>
      </c>
      <c r="BA479" t="str">
        <f ca="1">IFERROR(__xludf.DUMMYFUNCTION("VLOOKUP($D128,IMPORTRANGE(""1F5N2lheBqU_ssv2fEg7XSiyl0_Jtf24RQubw3IWp7fc"",""'LC-2 BOM'!C2:AF1000""),AB$1,FALSE)"),"#N/A")</f>
        <v>#N/A</v>
      </c>
    </row>
    <row r="480" spans="1:53" ht="13" x14ac:dyDescent="0.15">
      <c r="A480" t="str">
        <f t="shared" si="41"/>
        <v>HYD-HD-PXS-PxR-237</v>
      </c>
      <c r="B480">
        <v>237</v>
      </c>
      <c r="C480" t="s">
        <v>1087</v>
      </c>
      <c r="D480" t="s">
        <v>1086</v>
      </c>
      <c r="E480" t="s">
        <v>679</v>
      </c>
      <c r="F480" t="s">
        <v>864</v>
      </c>
      <c r="G480" t="s">
        <v>416</v>
      </c>
      <c r="H480" t="s">
        <v>53</v>
      </c>
      <c r="I480" t="str">
        <f t="shared" si="42"/>
        <v>N3</v>
      </c>
      <c r="J480" t="str">
        <f>VLOOKUP(I480,'[1]REF - Interface Cards'!$F$2:$G$11,2,FALSE)</f>
        <v>CB4</v>
      </c>
      <c r="K480">
        <f t="shared" si="43"/>
        <v>1</v>
      </c>
      <c r="L480" t="s">
        <v>808</v>
      </c>
      <c r="M480">
        <v>12</v>
      </c>
      <c r="N480" t="s">
        <v>75</v>
      </c>
      <c r="O480" t="s">
        <v>277</v>
      </c>
      <c r="Q480" t="s">
        <v>485</v>
      </c>
      <c r="R480" t="s">
        <v>872</v>
      </c>
      <c r="S480" t="s">
        <v>60</v>
      </c>
      <c r="V480" t="b">
        <v>0</v>
      </c>
      <c r="W480" t="str">
        <f t="shared" si="44"/>
        <v>DI3:09</v>
      </c>
      <c r="X480" t="str">
        <f ca="1">IFERROR(__xludf.DUMMYFUNCTION("VLOOKUP($D475,IMPORTRANGE(""1F5N2lheBqU_ssv2fEg7XSiyl0_Jtf24RQubw3IWp7fc"",""'LC-2 BOM'!C2:AF1000""),X$1,FALSE)"),"04C706")</f>
        <v>04C706</v>
      </c>
      <c r="Y480" t="str">
        <f ca="1">IFERROR(__xludf.DUMMYFUNCTION("VLOOKUP($D515,IMPORTRANGE(""1F5N2lheBqU_ssv2fEg7XSiyl0_Jtf24RQubw3IWp7fc"",""'LC-2 BOM'!C2:AF900""),Y$1,FALSE)"),"#N/A")</f>
        <v>#N/A</v>
      </c>
      <c r="Z480" t="str">
        <f ca="1">IFERROR(__xludf.DUMMYFUNCTION("VLOOKUP($D515,IMPORTRANGE(""1F5N2lheBqU_ssv2fEg7XSiyl0_Jtf24RQubw3IWp7fc"",""'LC-2 BOM'!C2:AF900""),Y$1,FALSE)"),"#N/A")</f>
        <v>#N/A</v>
      </c>
      <c r="AA480" t="str">
        <f ca="1">IFERROR(__xludf.DUMMYFUNCTION("VLOOKUP($D515,IMPORTRANGE(""1F5N2lheBqU_ssv2fEg7XSiyl0_Jtf24RQubw3IWp7fc"",""'LC-2 BOM'!C2:AF900""),Y$1,FALSE)"),"#N/A")</f>
        <v>#N/A</v>
      </c>
      <c r="AB480" t="str">
        <f ca="1">IFERROR(__xludf.DUMMYFUNCTION("VLOOKUP($D515,IMPORTRANGE(""1F5N2lheBqU_ssv2fEg7XSiyl0_Jtf24RQubw3IWp7fc"",""'LC-2 BOM'!C2:AF1000""),AB$1,FALSE)"),"#N/A")</f>
        <v>#N/A</v>
      </c>
      <c r="AC480" t="str">
        <f ca="1">IFERROR(__xludf.DUMMYFUNCTION("VLOOKUP($D515,IMPORTRANGE(""1F5N2lheBqU_ssv2fEg7XSiyl0_Jtf24RQubw3IWp7fc"",""'LC-2 BOM'!C2:AF1000""),AB$1,FALSE)"),"#N/A")</f>
        <v>#N/A</v>
      </c>
      <c r="AD480" t="str">
        <f ca="1">IFERROR(__xludf.DUMMYFUNCTION("VLOOKUP($D515,IMPORTRANGE(""1F5N2lheBqU_ssv2fEg7XSiyl0_Jtf24RQubw3IWp7fc"",""'LC-2 BOM'!C2:AF1000""),AB$1,FALSE)"),"#N/A")</f>
        <v>#N/A</v>
      </c>
      <c r="AE480" t="str">
        <f ca="1">IFERROR(__xludf.DUMMYFUNCTION("VLOOKUP($D515,IMPORTRANGE(""1F5N2lheBqU_ssv2fEg7XSiyl0_Jtf24RQubw3IWp7fc"",""'LC-2 BOM'!C2:AF1000""),AB$1,FALSE)"),"#N/A")</f>
        <v>#N/A</v>
      </c>
      <c r="AF480" t="str">
        <f ca="1">IFERROR(__xludf.DUMMYFUNCTION("VLOOKUP($D515,IMPORTRANGE(""1F5N2lheBqU_ssv2fEg7XSiyl0_Jtf24RQubw3IWp7fc"",""'LC-2 BOM'!C2:AF1000""),AB$1,FALSE)"),"#N/A")</f>
        <v>#N/A</v>
      </c>
      <c r="AG480" t="str">
        <f ca="1">IFERROR(__xludf.DUMMYFUNCTION("VLOOKUP($D515,IMPORTRANGE(""1F5N2lheBqU_ssv2fEg7XSiyl0_Jtf24RQubw3IWp7fc"",""'LC-2 BOM'!C2:AF1000""),AB$1,FALSE)"),"#N/A")</f>
        <v>#N/A</v>
      </c>
      <c r="AH480" t="str">
        <f ca="1">IFERROR(__xludf.DUMMYFUNCTION("VLOOKUP($D515,IMPORTRANGE(""1F5N2lheBqU_ssv2fEg7XSiyl0_Jtf24RQubw3IWp7fc"",""'LC-2 BOM'!C2:AF1000""),AB$1,FALSE)"),"#N/A")</f>
        <v>#N/A</v>
      </c>
      <c r="AI480" t="str">
        <f ca="1">IFERROR(__xludf.DUMMYFUNCTION("VLOOKUP($D515,IMPORTRANGE(""1F5N2lheBqU_ssv2fEg7XSiyl0_Jtf24RQubw3IWp7fc"",""'LC-2 BOM'!C2:AF1000""),AB$1,FALSE)"),"#N/A")</f>
        <v>#N/A</v>
      </c>
      <c r="AJ480" t="str">
        <f ca="1">IFERROR(__xludf.DUMMYFUNCTION("VLOOKUP($D515,IMPORTRANGE(""1F5N2lheBqU_ssv2fEg7XSiyl0_Jtf24RQubw3IWp7fc"",""'LC-2 BOM'!C2:AF1000""),AB$1,FALSE)"),"#N/A")</f>
        <v>#N/A</v>
      </c>
      <c r="AK480" t="str">
        <f ca="1">IFERROR(__xludf.DUMMYFUNCTION("VLOOKUP($D515,IMPORTRANGE(""1F5N2lheBqU_ssv2fEg7XSiyl0_Jtf24RQubw3IWp7fc"",""'LC-2 BOM'!C2:AF1000""),AB$1,FALSE)"),"#N/A")</f>
        <v>#N/A</v>
      </c>
      <c r="AL480" t="str">
        <f ca="1">IFERROR(__xludf.DUMMYFUNCTION("VLOOKUP($D515,IMPORTRANGE(""1F5N2lheBqU_ssv2fEg7XSiyl0_Jtf24RQubw3IWp7fc"",""'LC-2 BOM'!C2:AF1000""),AB$1,FALSE)"),"#N/A")</f>
        <v>#N/A</v>
      </c>
      <c r="AM480" t="str">
        <f ca="1">IFERROR(__xludf.DUMMYFUNCTION("VLOOKUP($D515,IMPORTRANGE(""1F5N2lheBqU_ssv2fEg7XSiyl0_Jtf24RQubw3IWp7fc"",""'LC-2 BOM'!C2:AF1000""),AB$1,FALSE)"),"#N/A")</f>
        <v>#N/A</v>
      </c>
      <c r="AN480" t="str">
        <f ca="1">IFERROR(__xludf.DUMMYFUNCTION("VLOOKUP($D515,IMPORTRANGE(""1F5N2lheBqU_ssv2fEg7XSiyl0_Jtf24RQubw3IWp7fc"",""'LC-2 BOM'!C2:AF1000""),AB$1,FALSE)"),"#N/A")</f>
        <v>#N/A</v>
      </c>
      <c r="AO480" t="str">
        <f ca="1">IFERROR(__xludf.DUMMYFUNCTION("VLOOKUP($D515,IMPORTRANGE(""1F5N2lheBqU_ssv2fEg7XSiyl0_Jtf24RQubw3IWp7fc"",""'LC-2 BOM'!C2:AF1000""),AB$1,FALSE)"),"#N/A")</f>
        <v>#N/A</v>
      </c>
      <c r="AP480" t="str">
        <f ca="1">IFERROR(__xludf.DUMMYFUNCTION("VLOOKUP($D515,IMPORTRANGE(""1F5N2lheBqU_ssv2fEg7XSiyl0_Jtf24RQubw3IWp7fc"",""'LC-2 BOM'!C2:AF1000""),AB$1,FALSE)"),"#N/A")</f>
        <v>#N/A</v>
      </c>
      <c r="AQ480" t="str">
        <f ca="1">IFERROR(__xludf.DUMMYFUNCTION("VLOOKUP($D515,IMPORTRANGE(""1F5N2lheBqU_ssv2fEg7XSiyl0_Jtf24RQubw3IWp7fc"",""'LC-2 BOM'!C2:AF1000""),AB$1,FALSE)"),"#N/A")</f>
        <v>#N/A</v>
      </c>
      <c r="AR480" t="str">
        <f ca="1">IFERROR(__xludf.DUMMYFUNCTION("VLOOKUP($D515,IMPORTRANGE(""1F5N2lheBqU_ssv2fEg7XSiyl0_Jtf24RQubw3IWp7fc"",""'LC-2 BOM'!C2:AF1000""),AB$1,FALSE)"),"#N/A")</f>
        <v>#N/A</v>
      </c>
      <c r="AS480" t="str">
        <f ca="1">IFERROR(__xludf.DUMMYFUNCTION("VLOOKUP($D515,IMPORTRANGE(""1F5N2lheBqU_ssv2fEg7XSiyl0_Jtf24RQubw3IWp7fc"",""'LC-2 BOM'!C2:AF1000""),AB$1,FALSE)"),"#N/A")</f>
        <v>#N/A</v>
      </c>
      <c r="AT480" t="str">
        <f ca="1">IFERROR(__xludf.DUMMYFUNCTION("VLOOKUP($D515,IMPORTRANGE(""1F5N2lheBqU_ssv2fEg7XSiyl0_Jtf24RQubw3IWp7fc"",""'LC-2 BOM'!C2:AF1000""),AB$1,FALSE)"),"#N/A")</f>
        <v>#N/A</v>
      </c>
      <c r="AU480" t="str">
        <f ca="1">IFERROR(__xludf.DUMMYFUNCTION("VLOOKUP($D515,IMPORTRANGE(""1F5N2lheBqU_ssv2fEg7XSiyl0_Jtf24RQubw3IWp7fc"",""'LC-2 BOM'!C2:AF1000""),AB$1,FALSE)"),"#N/A")</f>
        <v>#N/A</v>
      </c>
      <c r="AV480" t="str">
        <f ca="1">IFERROR(__xludf.DUMMYFUNCTION("VLOOKUP($D515,IMPORTRANGE(""1F5N2lheBqU_ssv2fEg7XSiyl0_Jtf24RQubw3IWp7fc"",""'LC-2 BOM'!C2:AF1000""),AB$1,FALSE)"),"#N/A")</f>
        <v>#N/A</v>
      </c>
      <c r="AW480" t="str">
        <f ca="1">IFERROR(__xludf.DUMMYFUNCTION("VLOOKUP($D515,IMPORTRANGE(""1F5N2lheBqU_ssv2fEg7XSiyl0_Jtf24RQubw3IWp7fc"",""'LC-2 BOM'!C2:AF1000""),AB$1,FALSE)"),"#N/A")</f>
        <v>#N/A</v>
      </c>
      <c r="AX480" t="str">
        <f ca="1">IFERROR(__xludf.DUMMYFUNCTION("VLOOKUP($D515,IMPORTRANGE(""1F5N2lheBqU_ssv2fEg7XSiyl0_Jtf24RQubw3IWp7fc"",""'LC-2 BOM'!C2:AF1000""),AB$1,FALSE)"),"#N/A")</f>
        <v>#N/A</v>
      </c>
      <c r="AY480" t="str">
        <f ca="1">IFERROR(__xludf.DUMMYFUNCTION("VLOOKUP($D515,IMPORTRANGE(""1F5N2lheBqU_ssv2fEg7XSiyl0_Jtf24RQubw3IWp7fc"",""'LC-2 BOM'!C2:AF1000""),AB$1,FALSE)"),"#N/A")</f>
        <v>#N/A</v>
      </c>
      <c r="AZ480" t="str">
        <f ca="1">IFERROR(__xludf.DUMMYFUNCTION("VLOOKUP($D515,IMPORTRANGE(""1F5N2lheBqU_ssv2fEg7XSiyl0_Jtf24RQubw3IWp7fc"",""'LC-2 BOM'!C2:AF1000""),AB$1,FALSE)"),"#N/A")</f>
        <v>#N/A</v>
      </c>
      <c r="BA480" t="str">
        <f ca="1">IFERROR(__xludf.DUMMYFUNCTION("VLOOKUP($D515,IMPORTRANGE(""1F5N2lheBqU_ssv2fEg7XSiyl0_Jtf24RQubw3IWp7fc"",""'LC-2 BOM'!C2:AF1000""),AB$1,FALSE)"),"#N/A")</f>
        <v>#N/A</v>
      </c>
    </row>
    <row r="481" spans="1:53" ht="13" x14ac:dyDescent="0.15">
      <c r="A481" t="str">
        <f t="shared" si="41"/>
        <v>MEC-HD-PXS-PxR-665</v>
      </c>
      <c r="B481">
        <v>665</v>
      </c>
      <c r="C481" t="s">
        <v>1088</v>
      </c>
      <c r="D481" t="s">
        <v>1089</v>
      </c>
      <c r="E481" t="s">
        <v>1013</v>
      </c>
      <c r="F481" t="s">
        <v>864</v>
      </c>
      <c r="G481" t="s">
        <v>416</v>
      </c>
      <c r="H481" t="s">
        <v>53</v>
      </c>
      <c r="I481" t="str">
        <f t="shared" si="42"/>
        <v>C1</v>
      </c>
      <c r="J481" t="str">
        <f>VLOOKUP(I481,'[1]REF - Interface Cards'!$F$2:$G$11,2,FALSE)</f>
        <v>CB1</v>
      </c>
      <c r="K481">
        <f t="shared" si="43"/>
        <v>6</v>
      </c>
      <c r="L481" t="s">
        <v>1015</v>
      </c>
      <c r="M481">
        <v>23</v>
      </c>
      <c r="N481" t="s">
        <v>1090</v>
      </c>
      <c r="P481" t="s">
        <v>299</v>
      </c>
      <c r="Q481" t="s">
        <v>302</v>
      </c>
      <c r="R481" t="s">
        <v>872</v>
      </c>
      <c r="S481" t="s">
        <v>60</v>
      </c>
      <c r="V481" t="b">
        <v>0</v>
      </c>
      <c r="W481" t="str">
        <f t="shared" si="44"/>
        <v>DIO3:DI11</v>
      </c>
      <c r="X481" t="str">
        <f ca="1">IFERROR(__xludf.DUMMYFUNCTION("VLOOKUP($D119,IMPORTRANGE(""1F5N2lheBqU_ssv2fEg7XSiyl0_Jtf24RQubw3IWp7fc"",""'LC-2 BOM'!C2:AF1000""),X$1,FALSE)"),"05C360")</f>
        <v>05C360</v>
      </c>
      <c r="Y481" t="str">
        <f ca="1">IFERROR(__xludf.DUMMYFUNCTION("VLOOKUP($D130,IMPORTRANGE(""1zGeY54V42y3h6ga3LEauokEcjIAfHuNXKCYKLfLWtMI"",""'LC-2 BOM'!C2:AF900""),Y$1,FALSE)"),"#N/A")</f>
        <v>#N/A</v>
      </c>
      <c r="Z481" t="str">
        <f ca="1">IFERROR(__xludf.DUMMYFUNCTION("VLOOKUP($D130,IMPORTRANGE(""1zGeY54V42y3h6ga3LEauokEcjIAfHuNXKCYKLfLWtMI"",""'LC-2 BOM'!C2:AF900""),Y$1,FALSE)"),"#N/A")</f>
        <v>#N/A</v>
      </c>
      <c r="AA481" t="str">
        <f ca="1">IFERROR(__xludf.DUMMYFUNCTION("VLOOKUP($D130,IMPORTRANGE(""1zGeY54V42y3h6ga3LEauokEcjIAfHuNXKCYKLfLWtMI"",""'LC-2 BOM'!C2:AF900""),Y$1,FALSE)"),"#N/A")</f>
        <v>#N/A</v>
      </c>
      <c r="AB481" t="str">
        <f ca="1">IFERROR(__xludf.DUMMYFUNCTION("VLOOKUP($D130,IMPORTRANGE(""1F5N2lheBqU_ssv2fEg7XSiyl0_Jtf24RQubw3IWp7fc"",""'LC-2 BOM'!C2:AF1000""),AB$1,FALSE)"),"#N/A")</f>
        <v>#N/A</v>
      </c>
      <c r="AC481" t="str">
        <f ca="1">IFERROR(__xludf.DUMMYFUNCTION("VLOOKUP($D130,IMPORTRANGE(""1F5N2lheBqU_ssv2fEg7XSiyl0_Jtf24RQubw3IWp7fc"",""'LC-2 BOM'!C2:AF1000""),AB$1,FALSE)"),"#N/A")</f>
        <v>#N/A</v>
      </c>
      <c r="AD481" t="str">
        <f ca="1">IFERROR(__xludf.DUMMYFUNCTION("VLOOKUP($D130,IMPORTRANGE(""1F5N2lheBqU_ssv2fEg7XSiyl0_Jtf24RQubw3IWp7fc"",""'LC-2 BOM'!C2:AF1000""),AB$1,FALSE)"),"#N/A")</f>
        <v>#N/A</v>
      </c>
      <c r="AE481" t="str">
        <f ca="1">IFERROR(__xludf.DUMMYFUNCTION("VLOOKUP($D130,IMPORTRANGE(""1F5N2lheBqU_ssv2fEg7XSiyl0_Jtf24RQubw3IWp7fc"",""'LC-2 BOM'!C2:AF1000""),AB$1,FALSE)"),"#N/A")</f>
        <v>#N/A</v>
      </c>
      <c r="AF481" t="str">
        <f ca="1">IFERROR(__xludf.DUMMYFUNCTION("VLOOKUP($D130,IMPORTRANGE(""1F5N2lheBqU_ssv2fEg7XSiyl0_Jtf24RQubw3IWp7fc"",""'LC-2 BOM'!C2:AF1000""),AB$1,FALSE)"),"#N/A")</f>
        <v>#N/A</v>
      </c>
      <c r="AG481" t="str">
        <f ca="1">IFERROR(__xludf.DUMMYFUNCTION("VLOOKUP($D130,IMPORTRANGE(""1F5N2lheBqU_ssv2fEg7XSiyl0_Jtf24RQubw3IWp7fc"",""'LC-2 BOM'!C2:AF1000""),AB$1,FALSE)"),"#N/A")</f>
        <v>#N/A</v>
      </c>
      <c r="AH481" t="str">
        <f ca="1">IFERROR(__xludf.DUMMYFUNCTION("VLOOKUP($D130,IMPORTRANGE(""1F5N2lheBqU_ssv2fEg7XSiyl0_Jtf24RQubw3IWp7fc"",""'LC-2 BOM'!C2:AF1000""),AB$1,FALSE)"),"#N/A")</f>
        <v>#N/A</v>
      </c>
      <c r="AI481" t="str">
        <f ca="1">IFERROR(__xludf.DUMMYFUNCTION("VLOOKUP($D130,IMPORTRANGE(""1F5N2lheBqU_ssv2fEg7XSiyl0_Jtf24RQubw3IWp7fc"",""'LC-2 BOM'!C2:AF1000""),AB$1,FALSE)"),"#N/A")</f>
        <v>#N/A</v>
      </c>
      <c r="AJ481" t="str">
        <f ca="1">IFERROR(__xludf.DUMMYFUNCTION("VLOOKUP($D130,IMPORTRANGE(""1F5N2lheBqU_ssv2fEg7XSiyl0_Jtf24RQubw3IWp7fc"",""'LC-2 BOM'!C2:AF1000""),AB$1,FALSE)"),"#N/A")</f>
        <v>#N/A</v>
      </c>
      <c r="AK481" t="str">
        <f ca="1">IFERROR(__xludf.DUMMYFUNCTION("VLOOKUP($D130,IMPORTRANGE(""1F5N2lheBqU_ssv2fEg7XSiyl0_Jtf24RQubw3IWp7fc"",""'LC-2 BOM'!C2:AF1000""),AB$1,FALSE)"),"#N/A")</f>
        <v>#N/A</v>
      </c>
      <c r="AL481" t="str">
        <f ca="1">IFERROR(__xludf.DUMMYFUNCTION("VLOOKUP($D130,IMPORTRANGE(""1F5N2lheBqU_ssv2fEg7XSiyl0_Jtf24RQubw3IWp7fc"",""'LC-2 BOM'!C2:AF1000""),AB$1,FALSE)"),"#N/A")</f>
        <v>#N/A</v>
      </c>
      <c r="AM481" t="str">
        <f ca="1">IFERROR(__xludf.DUMMYFUNCTION("VLOOKUP($D130,IMPORTRANGE(""1F5N2lheBqU_ssv2fEg7XSiyl0_Jtf24RQubw3IWp7fc"",""'LC-2 BOM'!C2:AF1000""),AB$1,FALSE)"),"#N/A")</f>
        <v>#N/A</v>
      </c>
      <c r="AN481" t="str">
        <f ca="1">IFERROR(__xludf.DUMMYFUNCTION("VLOOKUP($D130,IMPORTRANGE(""1F5N2lheBqU_ssv2fEg7XSiyl0_Jtf24RQubw3IWp7fc"",""'LC-2 BOM'!C2:AF1000""),AB$1,FALSE)"),"#N/A")</f>
        <v>#N/A</v>
      </c>
      <c r="AO481" t="str">
        <f ca="1">IFERROR(__xludf.DUMMYFUNCTION("VLOOKUP($D130,IMPORTRANGE(""1F5N2lheBqU_ssv2fEg7XSiyl0_Jtf24RQubw3IWp7fc"",""'LC-2 BOM'!C2:AF1000""),AB$1,FALSE)"),"#N/A")</f>
        <v>#N/A</v>
      </c>
      <c r="AP481" t="str">
        <f ca="1">IFERROR(__xludf.DUMMYFUNCTION("VLOOKUP($D130,IMPORTRANGE(""1F5N2lheBqU_ssv2fEg7XSiyl0_Jtf24RQubw3IWp7fc"",""'LC-2 BOM'!C2:AF1000""),AB$1,FALSE)"),"#N/A")</f>
        <v>#N/A</v>
      </c>
      <c r="AQ481" t="str">
        <f ca="1">IFERROR(__xludf.DUMMYFUNCTION("VLOOKUP($D130,IMPORTRANGE(""1F5N2lheBqU_ssv2fEg7XSiyl0_Jtf24RQubw3IWp7fc"",""'LC-2 BOM'!C2:AF1000""),AB$1,FALSE)"),"#N/A")</f>
        <v>#N/A</v>
      </c>
      <c r="AR481" t="str">
        <f ca="1">IFERROR(__xludf.DUMMYFUNCTION("VLOOKUP($D130,IMPORTRANGE(""1F5N2lheBqU_ssv2fEg7XSiyl0_Jtf24RQubw3IWp7fc"",""'LC-2 BOM'!C2:AF1000""),AB$1,FALSE)"),"#N/A")</f>
        <v>#N/A</v>
      </c>
      <c r="AS481" t="str">
        <f ca="1">IFERROR(__xludf.DUMMYFUNCTION("VLOOKUP($D130,IMPORTRANGE(""1F5N2lheBqU_ssv2fEg7XSiyl0_Jtf24RQubw3IWp7fc"",""'LC-2 BOM'!C2:AF1000""),AB$1,FALSE)"),"#N/A")</f>
        <v>#N/A</v>
      </c>
      <c r="AT481" t="str">
        <f ca="1">IFERROR(__xludf.DUMMYFUNCTION("VLOOKUP($D130,IMPORTRANGE(""1F5N2lheBqU_ssv2fEg7XSiyl0_Jtf24RQubw3IWp7fc"",""'LC-2 BOM'!C2:AF1000""),AB$1,FALSE)"),"#N/A")</f>
        <v>#N/A</v>
      </c>
      <c r="AU481" t="str">
        <f ca="1">IFERROR(__xludf.DUMMYFUNCTION("VLOOKUP($D130,IMPORTRANGE(""1F5N2lheBqU_ssv2fEg7XSiyl0_Jtf24RQubw3IWp7fc"",""'LC-2 BOM'!C2:AF1000""),AB$1,FALSE)"),"#N/A")</f>
        <v>#N/A</v>
      </c>
      <c r="AV481" t="str">
        <f ca="1">IFERROR(__xludf.DUMMYFUNCTION("VLOOKUP($D130,IMPORTRANGE(""1F5N2lheBqU_ssv2fEg7XSiyl0_Jtf24RQubw3IWp7fc"",""'LC-2 BOM'!C2:AF1000""),AB$1,FALSE)"),"#N/A")</f>
        <v>#N/A</v>
      </c>
      <c r="AW481" t="str">
        <f ca="1">IFERROR(__xludf.DUMMYFUNCTION("VLOOKUP($D130,IMPORTRANGE(""1F5N2lheBqU_ssv2fEg7XSiyl0_Jtf24RQubw3IWp7fc"",""'LC-2 BOM'!C2:AF1000""),AB$1,FALSE)"),"#N/A")</f>
        <v>#N/A</v>
      </c>
      <c r="AX481" t="str">
        <f ca="1">IFERROR(__xludf.DUMMYFUNCTION("VLOOKUP($D130,IMPORTRANGE(""1F5N2lheBqU_ssv2fEg7XSiyl0_Jtf24RQubw3IWp7fc"",""'LC-2 BOM'!C2:AF1000""),AB$1,FALSE)"),"#N/A")</f>
        <v>#N/A</v>
      </c>
      <c r="AY481" t="str">
        <f ca="1">IFERROR(__xludf.DUMMYFUNCTION("VLOOKUP($D130,IMPORTRANGE(""1F5N2lheBqU_ssv2fEg7XSiyl0_Jtf24RQubw3IWp7fc"",""'LC-2 BOM'!C2:AF1000""),AB$1,FALSE)"),"#N/A")</f>
        <v>#N/A</v>
      </c>
      <c r="AZ481" t="str">
        <f ca="1">IFERROR(__xludf.DUMMYFUNCTION("VLOOKUP($D130,IMPORTRANGE(""1F5N2lheBqU_ssv2fEg7XSiyl0_Jtf24RQubw3IWp7fc"",""'LC-2 BOM'!C2:AF1000""),AB$1,FALSE)"),"#N/A")</f>
        <v>#N/A</v>
      </c>
      <c r="BA481" t="str">
        <f ca="1">IFERROR(__xludf.DUMMYFUNCTION("VLOOKUP($D130,IMPORTRANGE(""1F5N2lheBqU_ssv2fEg7XSiyl0_Jtf24RQubw3IWp7fc"",""'LC-2 BOM'!C2:AF1000""),AB$1,FALSE)"),"#N/A")</f>
        <v>#N/A</v>
      </c>
    </row>
    <row r="482" spans="1:53" ht="13" x14ac:dyDescent="0.15">
      <c r="A482" t="str">
        <f t="shared" si="41"/>
        <v>HYD-HD-PXS-PxR-238</v>
      </c>
      <c r="B482">
        <v>238</v>
      </c>
      <c r="C482" t="s">
        <v>1091</v>
      </c>
      <c r="D482" t="s">
        <v>1089</v>
      </c>
      <c r="E482" t="s">
        <v>679</v>
      </c>
      <c r="F482" t="s">
        <v>864</v>
      </c>
      <c r="G482" t="s">
        <v>416</v>
      </c>
      <c r="H482" t="s">
        <v>53</v>
      </c>
      <c r="I482" t="str">
        <f t="shared" si="42"/>
        <v>N2</v>
      </c>
      <c r="J482" t="str">
        <f>VLOOKUP(I482,'[1]REF - Interface Cards'!$F$2:$G$11,2,FALSE)</f>
        <v>CB3</v>
      </c>
      <c r="K482">
        <f t="shared" si="43"/>
        <v>1</v>
      </c>
      <c r="L482" t="s">
        <v>460</v>
      </c>
      <c r="M482">
        <v>5</v>
      </c>
      <c r="N482" t="s">
        <v>82</v>
      </c>
      <c r="O482" t="s">
        <v>277</v>
      </c>
      <c r="Q482" t="s">
        <v>302</v>
      </c>
      <c r="R482" t="s">
        <v>872</v>
      </c>
      <c r="S482" t="s">
        <v>60</v>
      </c>
      <c r="V482" t="b">
        <v>0</v>
      </c>
      <c r="W482" t="str">
        <f t="shared" si="44"/>
        <v>DI2:04</v>
      </c>
      <c r="X482" t="str">
        <f ca="1">IFERROR(__xludf.DUMMYFUNCTION("VLOOKUP($D119,IMPORTRANGE(""1F5N2lheBqU_ssv2fEg7XSiyl0_Jtf24RQubw3IWp7fc"",""'LC-2 BOM'!C2:AF1000""),X$1,FALSE)"),"05C360")</f>
        <v>05C360</v>
      </c>
      <c r="Y482" t="str">
        <f ca="1">IFERROR(__xludf.DUMMYFUNCTION("VLOOKUP($D430,IMPORTRANGE(""1zGeY54V42y3h6ga3LEauokEcjIAfHuNXKCYKLfLWtMI"",""'LC-2 BOM'!C2:AF900""),Y$1,FALSE)"),"#N/A")</f>
        <v>#N/A</v>
      </c>
      <c r="Z482" t="str">
        <f ca="1">IFERROR(__xludf.DUMMYFUNCTION("VLOOKUP($D430,IMPORTRANGE(""1zGeY54V42y3h6ga3LEauokEcjIAfHuNXKCYKLfLWtMI"",""'LC-2 BOM'!C2:AF900""),Y$1,FALSE)"),"#N/A")</f>
        <v>#N/A</v>
      </c>
      <c r="AA482" t="str">
        <f ca="1">IFERROR(__xludf.DUMMYFUNCTION("VLOOKUP($D430,IMPORTRANGE(""1zGeY54V42y3h6ga3LEauokEcjIAfHuNXKCYKLfLWtMI"",""'LC-2 BOM'!C2:AF900""),Y$1,FALSE)"),"#N/A")</f>
        <v>#N/A</v>
      </c>
      <c r="AB482" t="str">
        <f ca="1">IFERROR(__xludf.DUMMYFUNCTION("VLOOKUP($D430,IMPORTRANGE(""1F5N2lheBqU_ssv2fEg7XSiyl0_Jtf24RQubw3IWp7fc"",""'LC-2 BOM'!C2:AF1000""),AB$1,FALSE)"),"#N/A")</f>
        <v>#N/A</v>
      </c>
      <c r="AC482" t="str">
        <f ca="1">IFERROR(__xludf.DUMMYFUNCTION("VLOOKUP($D430,IMPORTRANGE(""1F5N2lheBqU_ssv2fEg7XSiyl0_Jtf24RQubw3IWp7fc"",""'LC-2 BOM'!C2:AF1000""),AB$1,FALSE)"),"#N/A")</f>
        <v>#N/A</v>
      </c>
      <c r="AD482" t="str">
        <f ca="1">IFERROR(__xludf.DUMMYFUNCTION("VLOOKUP($D430,IMPORTRANGE(""1F5N2lheBqU_ssv2fEg7XSiyl0_Jtf24RQubw3IWp7fc"",""'LC-2 BOM'!C2:AF1000""),AB$1,FALSE)"),"#N/A")</f>
        <v>#N/A</v>
      </c>
      <c r="AE482" t="str">
        <f ca="1">IFERROR(__xludf.DUMMYFUNCTION("VLOOKUP($D430,IMPORTRANGE(""1F5N2lheBqU_ssv2fEg7XSiyl0_Jtf24RQubw3IWp7fc"",""'LC-2 BOM'!C2:AF1000""),AB$1,FALSE)"),"#N/A")</f>
        <v>#N/A</v>
      </c>
      <c r="AF482" t="str">
        <f ca="1">IFERROR(__xludf.DUMMYFUNCTION("VLOOKUP($D430,IMPORTRANGE(""1F5N2lheBqU_ssv2fEg7XSiyl0_Jtf24RQubw3IWp7fc"",""'LC-2 BOM'!C2:AF1000""),AB$1,FALSE)"),"#N/A")</f>
        <v>#N/A</v>
      </c>
      <c r="AG482" t="str">
        <f ca="1">IFERROR(__xludf.DUMMYFUNCTION("VLOOKUP($D430,IMPORTRANGE(""1F5N2lheBqU_ssv2fEg7XSiyl0_Jtf24RQubw3IWp7fc"",""'LC-2 BOM'!C2:AF1000""),AB$1,FALSE)"),"#N/A")</f>
        <v>#N/A</v>
      </c>
      <c r="AH482" t="str">
        <f ca="1">IFERROR(__xludf.DUMMYFUNCTION("VLOOKUP($D430,IMPORTRANGE(""1F5N2lheBqU_ssv2fEg7XSiyl0_Jtf24RQubw3IWp7fc"",""'LC-2 BOM'!C2:AF1000""),AB$1,FALSE)"),"#N/A")</f>
        <v>#N/A</v>
      </c>
      <c r="AI482" t="str">
        <f ca="1">IFERROR(__xludf.DUMMYFUNCTION("VLOOKUP($D430,IMPORTRANGE(""1F5N2lheBqU_ssv2fEg7XSiyl0_Jtf24RQubw3IWp7fc"",""'LC-2 BOM'!C2:AF1000""),AB$1,FALSE)"),"#N/A")</f>
        <v>#N/A</v>
      </c>
      <c r="AJ482" t="str">
        <f ca="1">IFERROR(__xludf.DUMMYFUNCTION("VLOOKUP($D430,IMPORTRANGE(""1F5N2lheBqU_ssv2fEg7XSiyl0_Jtf24RQubw3IWp7fc"",""'LC-2 BOM'!C2:AF1000""),AB$1,FALSE)"),"#N/A")</f>
        <v>#N/A</v>
      </c>
      <c r="AK482" t="str">
        <f ca="1">IFERROR(__xludf.DUMMYFUNCTION("VLOOKUP($D430,IMPORTRANGE(""1F5N2lheBqU_ssv2fEg7XSiyl0_Jtf24RQubw3IWp7fc"",""'LC-2 BOM'!C2:AF1000""),AB$1,FALSE)"),"#N/A")</f>
        <v>#N/A</v>
      </c>
      <c r="AL482" t="str">
        <f ca="1">IFERROR(__xludf.DUMMYFUNCTION("VLOOKUP($D430,IMPORTRANGE(""1F5N2lheBqU_ssv2fEg7XSiyl0_Jtf24RQubw3IWp7fc"",""'LC-2 BOM'!C2:AF1000""),AB$1,FALSE)"),"#N/A")</f>
        <v>#N/A</v>
      </c>
      <c r="AM482" t="str">
        <f ca="1">IFERROR(__xludf.DUMMYFUNCTION("VLOOKUP($D430,IMPORTRANGE(""1F5N2lheBqU_ssv2fEg7XSiyl0_Jtf24RQubw3IWp7fc"",""'LC-2 BOM'!C2:AF1000""),AB$1,FALSE)"),"#N/A")</f>
        <v>#N/A</v>
      </c>
      <c r="AN482" t="str">
        <f ca="1">IFERROR(__xludf.DUMMYFUNCTION("VLOOKUP($D430,IMPORTRANGE(""1F5N2lheBqU_ssv2fEg7XSiyl0_Jtf24RQubw3IWp7fc"",""'LC-2 BOM'!C2:AF1000""),AB$1,FALSE)"),"#N/A")</f>
        <v>#N/A</v>
      </c>
      <c r="AO482" t="str">
        <f ca="1">IFERROR(__xludf.DUMMYFUNCTION("VLOOKUP($D430,IMPORTRANGE(""1F5N2lheBqU_ssv2fEg7XSiyl0_Jtf24RQubw3IWp7fc"",""'LC-2 BOM'!C2:AF1000""),AB$1,FALSE)"),"#N/A")</f>
        <v>#N/A</v>
      </c>
      <c r="AP482" t="str">
        <f ca="1">IFERROR(__xludf.DUMMYFUNCTION("VLOOKUP($D430,IMPORTRANGE(""1F5N2lheBqU_ssv2fEg7XSiyl0_Jtf24RQubw3IWp7fc"",""'LC-2 BOM'!C2:AF1000""),AB$1,FALSE)"),"#N/A")</f>
        <v>#N/A</v>
      </c>
      <c r="AQ482" t="str">
        <f ca="1">IFERROR(__xludf.DUMMYFUNCTION("VLOOKUP($D430,IMPORTRANGE(""1F5N2lheBqU_ssv2fEg7XSiyl0_Jtf24RQubw3IWp7fc"",""'LC-2 BOM'!C2:AF1000""),AB$1,FALSE)"),"#N/A")</f>
        <v>#N/A</v>
      </c>
      <c r="AR482" t="str">
        <f ca="1">IFERROR(__xludf.DUMMYFUNCTION("VLOOKUP($D430,IMPORTRANGE(""1F5N2lheBqU_ssv2fEg7XSiyl0_Jtf24RQubw3IWp7fc"",""'LC-2 BOM'!C2:AF1000""),AB$1,FALSE)"),"#N/A")</f>
        <v>#N/A</v>
      </c>
      <c r="AS482" t="str">
        <f ca="1">IFERROR(__xludf.DUMMYFUNCTION("VLOOKUP($D430,IMPORTRANGE(""1F5N2lheBqU_ssv2fEg7XSiyl0_Jtf24RQubw3IWp7fc"",""'LC-2 BOM'!C2:AF1000""),AB$1,FALSE)"),"#N/A")</f>
        <v>#N/A</v>
      </c>
      <c r="AT482" t="str">
        <f ca="1">IFERROR(__xludf.DUMMYFUNCTION("VLOOKUP($D430,IMPORTRANGE(""1F5N2lheBqU_ssv2fEg7XSiyl0_Jtf24RQubw3IWp7fc"",""'LC-2 BOM'!C2:AF1000""),AB$1,FALSE)"),"#N/A")</f>
        <v>#N/A</v>
      </c>
      <c r="AU482" t="str">
        <f ca="1">IFERROR(__xludf.DUMMYFUNCTION("VLOOKUP($D430,IMPORTRANGE(""1F5N2lheBqU_ssv2fEg7XSiyl0_Jtf24RQubw3IWp7fc"",""'LC-2 BOM'!C2:AF1000""),AB$1,FALSE)"),"#N/A")</f>
        <v>#N/A</v>
      </c>
      <c r="AV482" t="str">
        <f ca="1">IFERROR(__xludf.DUMMYFUNCTION("VLOOKUP($D430,IMPORTRANGE(""1F5N2lheBqU_ssv2fEg7XSiyl0_Jtf24RQubw3IWp7fc"",""'LC-2 BOM'!C2:AF1000""),AB$1,FALSE)"),"#N/A")</f>
        <v>#N/A</v>
      </c>
      <c r="AW482" t="str">
        <f ca="1">IFERROR(__xludf.DUMMYFUNCTION("VLOOKUP($D430,IMPORTRANGE(""1F5N2lheBqU_ssv2fEg7XSiyl0_Jtf24RQubw3IWp7fc"",""'LC-2 BOM'!C2:AF1000""),AB$1,FALSE)"),"#N/A")</f>
        <v>#N/A</v>
      </c>
      <c r="AX482" t="str">
        <f ca="1">IFERROR(__xludf.DUMMYFUNCTION("VLOOKUP($D430,IMPORTRANGE(""1F5N2lheBqU_ssv2fEg7XSiyl0_Jtf24RQubw3IWp7fc"",""'LC-2 BOM'!C2:AF1000""),AB$1,FALSE)"),"#N/A")</f>
        <v>#N/A</v>
      </c>
      <c r="AY482" t="str">
        <f ca="1">IFERROR(__xludf.DUMMYFUNCTION("VLOOKUP($D430,IMPORTRANGE(""1F5N2lheBqU_ssv2fEg7XSiyl0_Jtf24RQubw3IWp7fc"",""'LC-2 BOM'!C2:AF1000""),AB$1,FALSE)"),"#N/A")</f>
        <v>#N/A</v>
      </c>
      <c r="AZ482" t="str">
        <f ca="1">IFERROR(__xludf.DUMMYFUNCTION("VLOOKUP($D430,IMPORTRANGE(""1F5N2lheBqU_ssv2fEg7XSiyl0_Jtf24RQubw3IWp7fc"",""'LC-2 BOM'!C2:AF1000""),AB$1,FALSE)"),"#N/A")</f>
        <v>#N/A</v>
      </c>
      <c r="BA482" t="str">
        <f ca="1">IFERROR(__xludf.DUMMYFUNCTION("VLOOKUP($D430,IMPORTRANGE(""1F5N2lheBqU_ssv2fEg7XSiyl0_Jtf24RQubw3IWp7fc"",""'LC-2 BOM'!C2:AF1000""),AB$1,FALSE)"),"#N/A")</f>
        <v>#N/A</v>
      </c>
    </row>
    <row r="483" spans="1:53" ht="13" x14ac:dyDescent="0.15">
      <c r="A483" t="str">
        <f t="shared" si="41"/>
        <v>MEC-HD-PXS-PxR-667</v>
      </c>
      <c r="B483">
        <v>667</v>
      </c>
      <c r="C483" t="s">
        <v>1092</v>
      </c>
      <c r="D483" t="s">
        <v>1093</v>
      </c>
      <c r="E483" t="s">
        <v>1013</v>
      </c>
      <c r="F483" t="s">
        <v>864</v>
      </c>
      <c r="G483" t="s">
        <v>416</v>
      </c>
      <c r="H483" t="s">
        <v>53</v>
      </c>
      <c r="I483" t="str">
        <f t="shared" si="42"/>
        <v>C1</v>
      </c>
      <c r="J483" t="str">
        <f>VLOOKUP(I483,'[1]REF - Interface Cards'!$F$2:$G$11,2,FALSE)</f>
        <v>CB1</v>
      </c>
      <c r="K483">
        <f t="shared" si="43"/>
        <v>6</v>
      </c>
      <c r="L483" t="s">
        <v>1015</v>
      </c>
      <c r="M483">
        <v>25</v>
      </c>
      <c r="N483" t="s">
        <v>1094</v>
      </c>
      <c r="P483" t="s">
        <v>299</v>
      </c>
      <c r="Q483" t="s">
        <v>302</v>
      </c>
      <c r="R483" t="s">
        <v>872</v>
      </c>
      <c r="S483" t="s">
        <v>60</v>
      </c>
      <c r="V483" t="b">
        <v>0</v>
      </c>
      <c r="W483" t="str">
        <f t="shared" si="44"/>
        <v>DIO3:DI13</v>
      </c>
      <c r="X483" t="str">
        <f ca="1">IFERROR(__xludf.DUMMYFUNCTION("VLOOKUP($D119,IMPORTRANGE(""1F5N2lheBqU_ssv2fEg7XSiyl0_Jtf24RQubw3IWp7fc"",""'LC-2 BOM'!C2:AF1000""),X$1,FALSE)"),"05C360")</f>
        <v>05C360</v>
      </c>
      <c r="Y483" t="str">
        <f ca="1">IFERROR(__xludf.DUMMYFUNCTION("VLOOKUP($D132,IMPORTRANGE(""1zGeY54V42y3h6ga3LEauokEcjIAfHuNXKCYKLfLWtMI"",""'LC-2 BOM'!C2:AF900""),Y$1,FALSE)"),"#N/A")</f>
        <v>#N/A</v>
      </c>
      <c r="Z483" t="str">
        <f ca="1">IFERROR(__xludf.DUMMYFUNCTION("VLOOKUP($D132,IMPORTRANGE(""1zGeY54V42y3h6ga3LEauokEcjIAfHuNXKCYKLfLWtMI"",""'LC-2 BOM'!C2:AF900""),Y$1,FALSE)"),"#N/A")</f>
        <v>#N/A</v>
      </c>
      <c r="AA483" t="str">
        <f ca="1">IFERROR(__xludf.DUMMYFUNCTION("VLOOKUP($D132,IMPORTRANGE(""1zGeY54V42y3h6ga3LEauokEcjIAfHuNXKCYKLfLWtMI"",""'LC-2 BOM'!C2:AF900""),Y$1,FALSE)"),"#N/A")</f>
        <v>#N/A</v>
      </c>
      <c r="AB483" t="str">
        <f ca="1">IFERROR(__xludf.DUMMYFUNCTION("VLOOKUP($D132,IMPORTRANGE(""1F5N2lheBqU_ssv2fEg7XSiyl0_Jtf24RQubw3IWp7fc"",""'LC-2 BOM'!C2:AF1000""),AB$1,FALSE)"),"#N/A")</f>
        <v>#N/A</v>
      </c>
      <c r="AC483" t="str">
        <f ca="1">IFERROR(__xludf.DUMMYFUNCTION("VLOOKUP($D132,IMPORTRANGE(""1F5N2lheBqU_ssv2fEg7XSiyl0_Jtf24RQubw3IWp7fc"",""'LC-2 BOM'!C2:AF1000""),AB$1,FALSE)"),"#N/A")</f>
        <v>#N/A</v>
      </c>
      <c r="AD483" t="str">
        <f ca="1">IFERROR(__xludf.DUMMYFUNCTION("VLOOKUP($D132,IMPORTRANGE(""1F5N2lheBqU_ssv2fEg7XSiyl0_Jtf24RQubw3IWp7fc"",""'LC-2 BOM'!C2:AF1000""),AB$1,FALSE)"),"#N/A")</f>
        <v>#N/A</v>
      </c>
      <c r="AE483" t="str">
        <f ca="1">IFERROR(__xludf.DUMMYFUNCTION("VLOOKUP($D132,IMPORTRANGE(""1F5N2lheBqU_ssv2fEg7XSiyl0_Jtf24RQubw3IWp7fc"",""'LC-2 BOM'!C2:AF1000""),AB$1,FALSE)"),"#N/A")</f>
        <v>#N/A</v>
      </c>
      <c r="AF483" t="str">
        <f ca="1">IFERROR(__xludf.DUMMYFUNCTION("VLOOKUP($D132,IMPORTRANGE(""1F5N2lheBqU_ssv2fEg7XSiyl0_Jtf24RQubw3IWp7fc"",""'LC-2 BOM'!C2:AF1000""),AB$1,FALSE)"),"#N/A")</f>
        <v>#N/A</v>
      </c>
      <c r="AG483" t="str">
        <f ca="1">IFERROR(__xludf.DUMMYFUNCTION("VLOOKUP($D132,IMPORTRANGE(""1F5N2lheBqU_ssv2fEg7XSiyl0_Jtf24RQubw3IWp7fc"",""'LC-2 BOM'!C2:AF1000""),AB$1,FALSE)"),"#N/A")</f>
        <v>#N/A</v>
      </c>
      <c r="AH483" t="str">
        <f ca="1">IFERROR(__xludf.DUMMYFUNCTION("VLOOKUP($D132,IMPORTRANGE(""1F5N2lheBqU_ssv2fEg7XSiyl0_Jtf24RQubw3IWp7fc"",""'LC-2 BOM'!C2:AF1000""),AB$1,FALSE)"),"#N/A")</f>
        <v>#N/A</v>
      </c>
      <c r="AI483" t="str">
        <f ca="1">IFERROR(__xludf.DUMMYFUNCTION("VLOOKUP($D132,IMPORTRANGE(""1F5N2lheBqU_ssv2fEg7XSiyl0_Jtf24RQubw3IWp7fc"",""'LC-2 BOM'!C2:AF1000""),AB$1,FALSE)"),"#N/A")</f>
        <v>#N/A</v>
      </c>
      <c r="AJ483" t="str">
        <f ca="1">IFERROR(__xludf.DUMMYFUNCTION("VLOOKUP($D132,IMPORTRANGE(""1F5N2lheBqU_ssv2fEg7XSiyl0_Jtf24RQubw3IWp7fc"",""'LC-2 BOM'!C2:AF1000""),AB$1,FALSE)"),"#N/A")</f>
        <v>#N/A</v>
      </c>
      <c r="AK483" t="str">
        <f ca="1">IFERROR(__xludf.DUMMYFUNCTION("VLOOKUP($D132,IMPORTRANGE(""1F5N2lheBqU_ssv2fEg7XSiyl0_Jtf24RQubw3IWp7fc"",""'LC-2 BOM'!C2:AF1000""),AB$1,FALSE)"),"#N/A")</f>
        <v>#N/A</v>
      </c>
      <c r="AL483" t="str">
        <f ca="1">IFERROR(__xludf.DUMMYFUNCTION("VLOOKUP($D132,IMPORTRANGE(""1F5N2lheBqU_ssv2fEg7XSiyl0_Jtf24RQubw3IWp7fc"",""'LC-2 BOM'!C2:AF1000""),AB$1,FALSE)"),"#N/A")</f>
        <v>#N/A</v>
      </c>
      <c r="AM483" t="str">
        <f ca="1">IFERROR(__xludf.DUMMYFUNCTION("VLOOKUP($D132,IMPORTRANGE(""1F5N2lheBqU_ssv2fEg7XSiyl0_Jtf24RQubw3IWp7fc"",""'LC-2 BOM'!C2:AF1000""),AB$1,FALSE)"),"#N/A")</f>
        <v>#N/A</v>
      </c>
      <c r="AN483" t="str">
        <f ca="1">IFERROR(__xludf.DUMMYFUNCTION("VLOOKUP($D132,IMPORTRANGE(""1F5N2lheBqU_ssv2fEg7XSiyl0_Jtf24RQubw3IWp7fc"",""'LC-2 BOM'!C2:AF1000""),AB$1,FALSE)"),"#N/A")</f>
        <v>#N/A</v>
      </c>
      <c r="AO483" t="str">
        <f ca="1">IFERROR(__xludf.DUMMYFUNCTION("VLOOKUP($D132,IMPORTRANGE(""1F5N2lheBqU_ssv2fEg7XSiyl0_Jtf24RQubw3IWp7fc"",""'LC-2 BOM'!C2:AF1000""),AB$1,FALSE)"),"#N/A")</f>
        <v>#N/A</v>
      </c>
      <c r="AP483" t="str">
        <f ca="1">IFERROR(__xludf.DUMMYFUNCTION("VLOOKUP($D132,IMPORTRANGE(""1F5N2lheBqU_ssv2fEg7XSiyl0_Jtf24RQubw3IWp7fc"",""'LC-2 BOM'!C2:AF1000""),AB$1,FALSE)"),"#N/A")</f>
        <v>#N/A</v>
      </c>
      <c r="AQ483" t="str">
        <f ca="1">IFERROR(__xludf.DUMMYFUNCTION("VLOOKUP($D132,IMPORTRANGE(""1F5N2lheBqU_ssv2fEg7XSiyl0_Jtf24RQubw3IWp7fc"",""'LC-2 BOM'!C2:AF1000""),AB$1,FALSE)"),"#N/A")</f>
        <v>#N/A</v>
      </c>
      <c r="AR483" t="str">
        <f ca="1">IFERROR(__xludf.DUMMYFUNCTION("VLOOKUP($D132,IMPORTRANGE(""1F5N2lheBqU_ssv2fEg7XSiyl0_Jtf24RQubw3IWp7fc"",""'LC-2 BOM'!C2:AF1000""),AB$1,FALSE)"),"#N/A")</f>
        <v>#N/A</v>
      </c>
      <c r="AS483" t="str">
        <f ca="1">IFERROR(__xludf.DUMMYFUNCTION("VLOOKUP($D132,IMPORTRANGE(""1F5N2lheBqU_ssv2fEg7XSiyl0_Jtf24RQubw3IWp7fc"",""'LC-2 BOM'!C2:AF1000""),AB$1,FALSE)"),"#N/A")</f>
        <v>#N/A</v>
      </c>
      <c r="AT483" t="str">
        <f ca="1">IFERROR(__xludf.DUMMYFUNCTION("VLOOKUP($D132,IMPORTRANGE(""1F5N2lheBqU_ssv2fEg7XSiyl0_Jtf24RQubw3IWp7fc"",""'LC-2 BOM'!C2:AF1000""),AB$1,FALSE)"),"#N/A")</f>
        <v>#N/A</v>
      </c>
      <c r="AU483" t="str">
        <f ca="1">IFERROR(__xludf.DUMMYFUNCTION("VLOOKUP($D132,IMPORTRANGE(""1F5N2lheBqU_ssv2fEg7XSiyl0_Jtf24RQubw3IWp7fc"",""'LC-2 BOM'!C2:AF1000""),AB$1,FALSE)"),"#N/A")</f>
        <v>#N/A</v>
      </c>
      <c r="AV483" t="str">
        <f ca="1">IFERROR(__xludf.DUMMYFUNCTION("VLOOKUP($D132,IMPORTRANGE(""1F5N2lheBqU_ssv2fEg7XSiyl0_Jtf24RQubw3IWp7fc"",""'LC-2 BOM'!C2:AF1000""),AB$1,FALSE)"),"#N/A")</f>
        <v>#N/A</v>
      </c>
      <c r="AW483" t="str">
        <f ca="1">IFERROR(__xludf.DUMMYFUNCTION("VLOOKUP($D132,IMPORTRANGE(""1F5N2lheBqU_ssv2fEg7XSiyl0_Jtf24RQubw3IWp7fc"",""'LC-2 BOM'!C2:AF1000""),AB$1,FALSE)"),"#N/A")</f>
        <v>#N/A</v>
      </c>
      <c r="AX483" t="str">
        <f ca="1">IFERROR(__xludf.DUMMYFUNCTION("VLOOKUP($D132,IMPORTRANGE(""1F5N2lheBqU_ssv2fEg7XSiyl0_Jtf24RQubw3IWp7fc"",""'LC-2 BOM'!C2:AF1000""),AB$1,FALSE)"),"#N/A")</f>
        <v>#N/A</v>
      </c>
      <c r="AY483" t="str">
        <f ca="1">IFERROR(__xludf.DUMMYFUNCTION("VLOOKUP($D132,IMPORTRANGE(""1F5N2lheBqU_ssv2fEg7XSiyl0_Jtf24RQubw3IWp7fc"",""'LC-2 BOM'!C2:AF1000""),AB$1,FALSE)"),"#N/A")</f>
        <v>#N/A</v>
      </c>
      <c r="AZ483" t="str">
        <f ca="1">IFERROR(__xludf.DUMMYFUNCTION("VLOOKUP($D132,IMPORTRANGE(""1F5N2lheBqU_ssv2fEg7XSiyl0_Jtf24RQubw3IWp7fc"",""'LC-2 BOM'!C2:AF1000""),AB$1,FALSE)"),"#N/A")</f>
        <v>#N/A</v>
      </c>
      <c r="BA483" t="str">
        <f ca="1">IFERROR(__xludf.DUMMYFUNCTION("VLOOKUP($D132,IMPORTRANGE(""1F5N2lheBqU_ssv2fEg7XSiyl0_Jtf24RQubw3IWp7fc"",""'LC-2 BOM'!C2:AF1000""),AB$1,FALSE)"),"#N/A")</f>
        <v>#N/A</v>
      </c>
    </row>
    <row r="484" spans="1:53" ht="13" x14ac:dyDescent="0.15">
      <c r="A484" t="str">
        <f t="shared" si="41"/>
        <v>HYD-HD-PXS-PxR-239</v>
      </c>
      <c r="B484">
        <v>239</v>
      </c>
      <c r="C484" t="s">
        <v>1095</v>
      </c>
      <c r="D484" t="s">
        <v>1093</v>
      </c>
      <c r="E484" t="s">
        <v>679</v>
      </c>
      <c r="F484" t="s">
        <v>864</v>
      </c>
      <c r="G484" t="s">
        <v>416</v>
      </c>
      <c r="H484" t="s">
        <v>53</v>
      </c>
      <c r="I484" t="str">
        <f t="shared" si="42"/>
        <v>N2</v>
      </c>
      <c r="J484" t="str">
        <f>VLOOKUP(I484,'[1]REF - Interface Cards'!$F$2:$G$11,2,FALSE)</f>
        <v>CB3</v>
      </c>
      <c r="K484">
        <f t="shared" si="43"/>
        <v>1</v>
      </c>
      <c r="L484" t="s">
        <v>460</v>
      </c>
      <c r="M484">
        <v>13</v>
      </c>
      <c r="N484">
        <v>10</v>
      </c>
      <c r="O484" t="s">
        <v>277</v>
      </c>
      <c r="Q484" t="s">
        <v>456</v>
      </c>
      <c r="R484" t="s">
        <v>872</v>
      </c>
      <c r="S484" t="s">
        <v>60</v>
      </c>
      <c r="V484" t="b">
        <v>0</v>
      </c>
      <c r="W484" t="str">
        <f t="shared" si="44"/>
        <v>DI2:10</v>
      </c>
      <c r="X484" t="str">
        <f ca="1">IFERROR(__xludf.DUMMYFUNCTION("VLOOKUP($D119,IMPORTRANGE(""1F5N2lheBqU_ssv2fEg7XSiyl0_Jtf24RQubw3IWp7fc"",""'LC-2 BOM'!C2:AF1000""),X$1,FALSE)"),"05C360")</f>
        <v>05C360</v>
      </c>
      <c r="Y484" t="str">
        <f ca="1">IFERROR(__xludf.DUMMYFUNCTION("VLOOKUP($D406,IMPORTRANGE(""1zGeY54V42y3h6ga3LEauokEcjIAfHuNXKCYKLfLWtMI"",""'LC-2 BOM'!C2:AF900""),Y$1,FALSE)"),"#N/A")</f>
        <v>#N/A</v>
      </c>
      <c r="Z484" t="str">
        <f ca="1">IFERROR(__xludf.DUMMYFUNCTION("VLOOKUP($D406,IMPORTRANGE(""1zGeY54V42y3h6ga3LEauokEcjIAfHuNXKCYKLfLWtMI"",""'LC-2 BOM'!C2:AF900""),Y$1,FALSE)"),"#N/A")</f>
        <v>#N/A</v>
      </c>
      <c r="AA484" t="str">
        <f ca="1">IFERROR(__xludf.DUMMYFUNCTION("VLOOKUP($D406,IMPORTRANGE(""1zGeY54V42y3h6ga3LEauokEcjIAfHuNXKCYKLfLWtMI"",""'LC-2 BOM'!C2:AF900""),Y$1,FALSE)"),"#N/A")</f>
        <v>#N/A</v>
      </c>
      <c r="AB484" t="str">
        <f ca="1">IFERROR(__xludf.DUMMYFUNCTION("VLOOKUP($D406,IMPORTRANGE(""1F5N2lheBqU_ssv2fEg7XSiyl0_Jtf24RQubw3IWp7fc"",""'LC-2 BOM'!C2:AF1000""),AB$1,FALSE)"),"#N/A")</f>
        <v>#N/A</v>
      </c>
      <c r="AC484" t="str">
        <f ca="1">IFERROR(__xludf.DUMMYFUNCTION("VLOOKUP($D406,IMPORTRANGE(""1F5N2lheBqU_ssv2fEg7XSiyl0_Jtf24RQubw3IWp7fc"",""'LC-2 BOM'!C2:AF1000""),AB$1,FALSE)"),"#N/A")</f>
        <v>#N/A</v>
      </c>
      <c r="AD484" t="str">
        <f ca="1">IFERROR(__xludf.DUMMYFUNCTION("VLOOKUP($D406,IMPORTRANGE(""1F5N2lheBqU_ssv2fEg7XSiyl0_Jtf24RQubw3IWp7fc"",""'LC-2 BOM'!C2:AF1000""),AB$1,FALSE)"),"#N/A")</f>
        <v>#N/A</v>
      </c>
      <c r="AE484" t="str">
        <f ca="1">IFERROR(__xludf.DUMMYFUNCTION("VLOOKUP($D406,IMPORTRANGE(""1F5N2lheBqU_ssv2fEg7XSiyl0_Jtf24RQubw3IWp7fc"",""'LC-2 BOM'!C2:AF1000""),AB$1,FALSE)"),"#N/A")</f>
        <v>#N/A</v>
      </c>
      <c r="AF484" t="str">
        <f ca="1">IFERROR(__xludf.DUMMYFUNCTION("VLOOKUP($D406,IMPORTRANGE(""1F5N2lheBqU_ssv2fEg7XSiyl0_Jtf24RQubw3IWp7fc"",""'LC-2 BOM'!C2:AF1000""),AB$1,FALSE)"),"#N/A")</f>
        <v>#N/A</v>
      </c>
      <c r="AG484" t="str">
        <f ca="1">IFERROR(__xludf.DUMMYFUNCTION("VLOOKUP($D406,IMPORTRANGE(""1F5N2lheBqU_ssv2fEg7XSiyl0_Jtf24RQubw3IWp7fc"",""'LC-2 BOM'!C2:AF1000""),AB$1,FALSE)"),"#N/A")</f>
        <v>#N/A</v>
      </c>
      <c r="AH484" t="str">
        <f ca="1">IFERROR(__xludf.DUMMYFUNCTION("VLOOKUP($D406,IMPORTRANGE(""1F5N2lheBqU_ssv2fEg7XSiyl0_Jtf24RQubw3IWp7fc"",""'LC-2 BOM'!C2:AF1000""),AB$1,FALSE)"),"#N/A")</f>
        <v>#N/A</v>
      </c>
      <c r="AI484" t="str">
        <f ca="1">IFERROR(__xludf.DUMMYFUNCTION("VLOOKUP($D406,IMPORTRANGE(""1F5N2lheBqU_ssv2fEg7XSiyl0_Jtf24RQubw3IWp7fc"",""'LC-2 BOM'!C2:AF1000""),AB$1,FALSE)"),"#N/A")</f>
        <v>#N/A</v>
      </c>
      <c r="AJ484" t="str">
        <f ca="1">IFERROR(__xludf.DUMMYFUNCTION("VLOOKUP($D406,IMPORTRANGE(""1F5N2lheBqU_ssv2fEg7XSiyl0_Jtf24RQubw3IWp7fc"",""'LC-2 BOM'!C2:AF1000""),AB$1,FALSE)"),"#N/A")</f>
        <v>#N/A</v>
      </c>
      <c r="AK484" t="str">
        <f ca="1">IFERROR(__xludf.DUMMYFUNCTION("VLOOKUP($D406,IMPORTRANGE(""1F5N2lheBqU_ssv2fEg7XSiyl0_Jtf24RQubw3IWp7fc"",""'LC-2 BOM'!C2:AF1000""),AB$1,FALSE)"),"#N/A")</f>
        <v>#N/A</v>
      </c>
      <c r="AL484" t="str">
        <f ca="1">IFERROR(__xludf.DUMMYFUNCTION("VLOOKUP($D406,IMPORTRANGE(""1F5N2lheBqU_ssv2fEg7XSiyl0_Jtf24RQubw3IWp7fc"",""'LC-2 BOM'!C2:AF1000""),AB$1,FALSE)"),"#N/A")</f>
        <v>#N/A</v>
      </c>
      <c r="AM484" t="str">
        <f ca="1">IFERROR(__xludf.DUMMYFUNCTION("VLOOKUP($D406,IMPORTRANGE(""1F5N2lheBqU_ssv2fEg7XSiyl0_Jtf24RQubw3IWp7fc"",""'LC-2 BOM'!C2:AF1000""),AB$1,FALSE)"),"#N/A")</f>
        <v>#N/A</v>
      </c>
      <c r="AN484" t="str">
        <f ca="1">IFERROR(__xludf.DUMMYFUNCTION("VLOOKUP($D406,IMPORTRANGE(""1F5N2lheBqU_ssv2fEg7XSiyl0_Jtf24RQubw3IWp7fc"",""'LC-2 BOM'!C2:AF1000""),AB$1,FALSE)"),"#N/A")</f>
        <v>#N/A</v>
      </c>
      <c r="AO484" t="str">
        <f ca="1">IFERROR(__xludf.DUMMYFUNCTION("VLOOKUP($D406,IMPORTRANGE(""1F5N2lheBqU_ssv2fEg7XSiyl0_Jtf24RQubw3IWp7fc"",""'LC-2 BOM'!C2:AF1000""),AB$1,FALSE)"),"#N/A")</f>
        <v>#N/A</v>
      </c>
      <c r="AP484" t="str">
        <f ca="1">IFERROR(__xludf.DUMMYFUNCTION("VLOOKUP($D406,IMPORTRANGE(""1F5N2lheBqU_ssv2fEg7XSiyl0_Jtf24RQubw3IWp7fc"",""'LC-2 BOM'!C2:AF1000""),AB$1,FALSE)"),"#N/A")</f>
        <v>#N/A</v>
      </c>
      <c r="AQ484" t="str">
        <f ca="1">IFERROR(__xludf.DUMMYFUNCTION("VLOOKUP($D406,IMPORTRANGE(""1F5N2lheBqU_ssv2fEg7XSiyl0_Jtf24RQubw3IWp7fc"",""'LC-2 BOM'!C2:AF1000""),AB$1,FALSE)"),"#N/A")</f>
        <v>#N/A</v>
      </c>
      <c r="AR484" t="str">
        <f ca="1">IFERROR(__xludf.DUMMYFUNCTION("VLOOKUP($D406,IMPORTRANGE(""1F5N2lheBqU_ssv2fEg7XSiyl0_Jtf24RQubw3IWp7fc"",""'LC-2 BOM'!C2:AF1000""),AB$1,FALSE)"),"#N/A")</f>
        <v>#N/A</v>
      </c>
      <c r="AS484" t="str">
        <f ca="1">IFERROR(__xludf.DUMMYFUNCTION("VLOOKUP($D406,IMPORTRANGE(""1F5N2lheBqU_ssv2fEg7XSiyl0_Jtf24RQubw3IWp7fc"",""'LC-2 BOM'!C2:AF1000""),AB$1,FALSE)"),"#N/A")</f>
        <v>#N/A</v>
      </c>
      <c r="AT484" t="str">
        <f ca="1">IFERROR(__xludf.DUMMYFUNCTION("VLOOKUP($D406,IMPORTRANGE(""1F5N2lheBqU_ssv2fEg7XSiyl0_Jtf24RQubw3IWp7fc"",""'LC-2 BOM'!C2:AF1000""),AB$1,FALSE)"),"#N/A")</f>
        <v>#N/A</v>
      </c>
      <c r="AU484" t="str">
        <f ca="1">IFERROR(__xludf.DUMMYFUNCTION("VLOOKUP($D406,IMPORTRANGE(""1F5N2lheBqU_ssv2fEg7XSiyl0_Jtf24RQubw3IWp7fc"",""'LC-2 BOM'!C2:AF1000""),AB$1,FALSE)"),"#N/A")</f>
        <v>#N/A</v>
      </c>
      <c r="AV484" t="str">
        <f ca="1">IFERROR(__xludf.DUMMYFUNCTION("VLOOKUP($D406,IMPORTRANGE(""1F5N2lheBqU_ssv2fEg7XSiyl0_Jtf24RQubw3IWp7fc"",""'LC-2 BOM'!C2:AF1000""),AB$1,FALSE)"),"#N/A")</f>
        <v>#N/A</v>
      </c>
      <c r="AW484" t="str">
        <f ca="1">IFERROR(__xludf.DUMMYFUNCTION("VLOOKUP($D406,IMPORTRANGE(""1F5N2lheBqU_ssv2fEg7XSiyl0_Jtf24RQubw3IWp7fc"",""'LC-2 BOM'!C2:AF1000""),AB$1,FALSE)"),"#N/A")</f>
        <v>#N/A</v>
      </c>
      <c r="AX484" t="str">
        <f ca="1">IFERROR(__xludf.DUMMYFUNCTION("VLOOKUP($D406,IMPORTRANGE(""1F5N2lheBqU_ssv2fEg7XSiyl0_Jtf24RQubw3IWp7fc"",""'LC-2 BOM'!C2:AF1000""),AB$1,FALSE)"),"#N/A")</f>
        <v>#N/A</v>
      </c>
      <c r="AY484" t="str">
        <f ca="1">IFERROR(__xludf.DUMMYFUNCTION("VLOOKUP($D406,IMPORTRANGE(""1F5N2lheBqU_ssv2fEg7XSiyl0_Jtf24RQubw3IWp7fc"",""'LC-2 BOM'!C2:AF1000""),AB$1,FALSE)"),"#N/A")</f>
        <v>#N/A</v>
      </c>
      <c r="AZ484" t="str">
        <f ca="1">IFERROR(__xludf.DUMMYFUNCTION("VLOOKUP($D406,IMPORTRANGE(""1F5N2lheBqU_ssv2fEg7XSiyl0_Jtf24RQubw3IWp7fc"",""'LC-2 BOM'!C2:AF1000""),AB$1,FALSE)"),"#N/A")</f>
        <v>#N/A</v>
      </c>
      <c r="BA484" t="str">
        <f ca="1">IFERROR(__xludf.DUMMYFUNCTION("VLOOKUP($D406,IMPORTRANGE(""1F5N2lheBqU_ssv2fEg7XSiyl0_Jtf24RQubw3IWp7fc"",""'LC-2 BOM'!C2:AF1000""),AB$1,FALSE)"),"#N/A")</f>
        <v>#N/A</v>
      </c>
    </row>
    <row r="485" spans="1:53" ht="13" x14ac:dyDescent="0.15">
      <c r="A485" t="str">
        <f t="shared" si="41"/>
        <v>MEC-HD-PXS-PxR-669</v>
      </c>
      <c r="B485">
        <v>669</v>
      </c>
      <c r="C485" t="s">
        <v>1096</v>
      </c>
      <c r="D485" t="s">
        <v>1097</v>
      </c>
      <c r="E485" t="s">
        <v>1013</v>
      </c>
      <c r="F485" t="s">
        <v>864</v>
      </c>
      <c r="G485" t="s">
        <v>416</v>
      </c>
      <c r="H485" t="s">
        <v>53</v>
      </c>
      <c r="I485" t="str">
        <f t="shared" si="42"/>
        <v>C1</v>
      </c>
      <c r="J485" t="str">
        <f>VLOOKUP(I485,'[1]REF - Interface Cards'!$F$2:$G$11,2,FALSE)</f>
        <v>CB1</v>
      </c>
      <c r="K485">
        <f t="shared" si="43"/>
        <v>6</v>
      </c>
      <c r="L485" t="s">
        <v>1015</v>
      </c>
      <c r="M485">
        <v>27</v>
      </c>
      <c r="N485" t="s">
        <v>1098</v>
      </c>
      <c r="P485" t="s">
        <v>1052</v>
      </c>
      <c r="Q485" t="s">
        <v>302</v>
      </c>
      <c r="R485" t="s">
        <v>872</v>
      </c>
      <c r="S485" t="s">
        <v>60</v>
      </c>
      <c r="V485" t="b">
        <v>0</v>
      </c>
      <c r="W485" t="str">
        <f t="shared" si="44"/>
        <v>DIO3:DI15</v>
      </c>
      <c r="X485" t="str">
        <f ca="1">IFERROR(__xludf.DUMMYFUNCTION("VLOOKUP($D119,IMPORTRANGE(""1F5N2lheBqU_ssv2fEg7XSiyl0_Jtf24RQubw3IWp7fc"",""'LC-2 BOM'!C2:AF1000""),X$1,FALSE)"),"05C360")</f>
        <v>05C360</v>
      </c>
      <c r="Y485" t="str">
        <f ca="1">IFERROR(__xludf.DUMMYFUNCTION("VLOOKUP($D134,IMPORTRANGE(""1zGeY54V42y3h6ga3LEauokEcjIAfHuNXKCYKLfLWtMI"",""'LC-2 BOM'!C2:AF900""),Y$1,FALSE)"),"#N/A")</f>
        <v>#N/A</v>
      </c>
      <c r="Z485" t="str">
        <f ca="1">IFERROR(__xludf.DUMMYFUNCTION("VLOOKUP($D134,IMPORTRANGE(""1zGeY54V42y3h6ga3LEauokEcjIAfHuNXKCYKLfLWtMI"",""'LC-2 BOM'!C2:AF900""),Y$1,FALSE)"),"#N/A")</f>
        <v>#N/A</v>
      </c>
      <c r="AA485" t="str">
        <f ca="1">IFERROR(__xludf.DUMMYFUNCTION("VLOOKUP($D134,IMPORTRANGE(""1zGeY54V42y3h6ga3LEauokEcjIAfHuNXKCYKLfLWtMI"",""'LC-2 BOM'!C2:AF900""),Y$1,FALSE)"),"#N/A")</f>
        <v>#N/A</v>
      </c>
      <c r="AB485" t="str">
        <f ca="1">IFERROR(__xludf.DUMMYFUNCTION("VLOOKUP($D134,IMPORTRANGE(""1F5N2lheBqU_ssv2fEg7XSiyl0_Jtf24RQubw3IWp7fc"",""'LC-2 BOM'!C2:AF1000""),AB$1,FALSE)"),"#N/A")</f>
        <v>#N/A</v>
      </c>
      <c r="AC485" t="str">
        <f ca="1">IFERROR(__xludf.DUMMYFUNCTION("VLOOKUP($D134,IMPORTRANGE(""1F5N2lheBqU_ssv2fEg7XSiyl0_Jtf24RQubw3IWp7fc"",""'LC-2 BOM'!C2:AF1000""),AB$1,FALSE)"),"#N/A")</f>
        <v>#N/A</v>
      </c>
      <c r="AD485" t="str">
        <f ca="1">IFERROR(__xludf.DUMMYFUNCTION("VLOOKUP($D134,IMPORTRANGE(""1F5N2lheBqU_ssv2fEg7XSiyl0_Jtf24RQubw3IWp7fc"",""'LC-2 BOM'!C2:AF1000""),AB$1,FALSE)"),"#N/A")</f>
        <v>#N/A</v>
      </c>
      <c r="AE485" t="str">
        <f ca="1">IFERROR(__xludf.DUMMYFUNCTION("VLOOKUP($D134,IMPORTRANGE(""1F5N2lheBqU_ssv2fEg7XSiyl0_Jtf24RQubw3IWp7fc"",""'LC-2 BOM'!C2:AF1000""),AB$1,FALSE)"),"#N/A")</f>
        <v>#N/A</v>
      </c>
      <c r="AF485" t="str">
        <f ca="1">IFERROR(__xludf.DUMMYFUNCTION("VLOOKUP($D134,IMPORTRANGE(""1F5N2lheBqU_ssv2fEg7XSiyl0_Jtf24RQubw3IWp7fc"",""'LC-2 BOM'!C2:AF1000""),AB$1,FALSE)"),"#N/A")</f>
        <v>#N/A</v>
      </c>
      <c r="AG485" t="str">
        <f ca="1">IFERROR(__xludf.DUMMYFUNCTION("VLOOKUP($D134,IMPORTRANGE(""1F5N2lheBqU_ssv2fEg7XSiyl0_Jtf24RQubw3IWp7fc"",""'LC-2 BOM'!C2:AF1000""),AB$1,FALSE)"),"#N/A")</f>
        <v>#N/A</v>
      </c>
      <c r="AH485" t="str">
        <f ca="1">IFERROR(__xludf.DUMMYFUNCTION("VLOOKUP($D134,IMPORTRANGE(""1F5N2lheBqU_ssv2fEg7XSiyl0_Jtf24RQubw3IWp7fc"",""'LC-2 BOM'!C2:AF1000""),AB$1,FALSE)"),"#N/A")</f>
        <v>#N/A</v>
      </c>
      <c r="AI485" t="str">
        <f ca="1">IFERROR(__xludf.DUMMYFUNCTION("VLOOKUP($D134,IMPORTRANGE(""1F5N2lheBqU_ssv2fEg7XSiyl0_Jtf24RQubw3IWp7fc"",""'LC-2 BOM'!C2:AF1000""),AB$1,FALSE)"),"#N/A")</f>
        <v>#N/A</v>
      </c>
      <c r="AJ485" t="str">
        <f ca="1">IFERROR(__xludf.DUMMYFUNCTION("VLOOKUP($D134,IMPORTRANGE(""1F5N2lheBqU_ssv2fEg7XSiyl0_Jtf24RQubw3IWp7fc"",""'LC-2 BOM'!C2:AF1000""),AB$1,FALSE)"),"#N/A")</f>
        <v>#N/A</v>
      </c>
      <c r="AK485" t="str">
        <f ca="1">IFERROR(__xludf.DUMMYFUNCTION("VLOOKUP($D134,IMPORTRANGE(""1F5N2lheBqU_ssv2fEg7XSiyl0_Jtf24RQubw3IWp7fc"",""'LC-2 BOM'!C2:AF1000""),AB$1,FALSE)"),"#N/A")</f>
        <v>#N/A</v>
      </c>
      <c r="AL485" t="str">
        <f ca="1">IFERROR(__xludf.DUMMYFUNCTION("VLOOKUP($D134,IMPORTRANGE(""1F5N2lheBqU_ssv2fEg7XSiyl0_Jtf24RQubw3IWp7fc"",""'LC-2 BOM'!C2:AF1000""),AB$1,FALSE)"),"#N/A")</f>
        <v>#N/A</v>
      </c>
      <c r="AM485" t="str">
        <f ca="1">IFERROR(__xludf.DUMMYFUNCTION("VLOOKUP($D134,IMPORTRANGE(""1F5N2lheBqU_ssv2fEg7XSiyl0_Jtf24RQubw3IWp7fc"",""'LC-2 BOM'!C2:AF1000""),AB$1,FALSE)"),"#N/A")</f>
        <v>#N/A</v>
      </c>
      <c r="AN485" t="str">
        <f ca="1">IFERROR(__xludf.DUMMYFUNCTION("VLOOKUP($D134,IMPORTRANGE(""1F5N2lheBqU_ssv2fEg7XSiyl0_Jtf24RQubw3IWp7fc"",""'LC-2 BOM'!C2:AF1000""),AB$1,FALSE)"),"#N/A")</f>
        <v>#N/A</v>
      </c>
      <c r="AO485" t="str">
        <f ca="1">IFERROR(__xludf.DUMMYFUNCTION("VLOOKUP($D134,IMPORTRANGE(""1F5N2lheBqU_ssv2fEg7XSiyl0_Jtf24RQubw3IWp7fc"",""'LC-2 BOM'!C2:AF1000""),AB$1,FALSE)"),"#N/A")</f>
        <v>#N/A</v>
      </c>
      <c r="AP485" t="str">
        <f ca="1">IFERROR(__xludf.DUMMYFUNCTION("VLOOKUP($D134,IMPORTRANGE(""1F5N2lheBqU_ssv2fEg7XSiyl0_Jtf24RQubw3IWp7fc"",""'LC-2 BOM'!C2:AF1000""),AB$1,FALSE)"),"#N/A")</f>
        <v>#N/A</v>
      </c>
      <c r="AQ485" t="str">
        <f ca="1">IFERROR(__xludf.DUMMYFUNCTION("VLOOKUP($D134,IMPORTRANGE(""1F5N2lheBqU_ssv2fEg7XSiyl0_Jtf24RQubw3IWp7fc"",""'LC-2 BOM'!C2:AF1000""),AB$1,FALSE)"),"#N/A")</f>
        <v>#N/A</v>
      </c>
      <c r="AR485" t="str">
        <f ca="1">IFERROR(__xludf.DUMMYFUNCTION("VLOOKUP($D134,IMPORTRANGE(""1F5N2lheBqU_ssv2fEg7XSiyl0_Jtf24RQubw3IWp7fc"",""'LC-2 BOM'!C2:AF1000""),AB$1,FALSE)"),"#N/A")</f>
        <v>#N/A</v>
      </c>
      <c r="AS485" t="str">
        <f ca="1">IFERROR(__xludf.DUMMYFUNCTION("VLOOKUP($D134,IMPORTRANGE(""1F5N2lheBqU_ssv2fEg7XSiyl0_Jtf24RQubw3IWp7fc"",""'LC-2 BOM'!C2:AF1000""),AB$1,FALSE)"),"#N/A")</f>
        <v>#N/A</v>
      </c>
      <c r="AT485" t="str">
        <f ca="1">IFERROR(__xludf.DUMMYFUNCTION("VLOOKUP($D134,IMPORTRANGE(""1F5N2lheBqU_ssv2fEg7XSiyl0_Jtf24RQubw3IWp7fc"",""'LC-2 BOM'!C2:AF1000""),AB$1,FALSE)"),"#N/A")</f>
        <v>#N/A</v>
      </c>
      <c r="AU485" t="str">
        <f ca="1">IFERROR(__xludf.DUMMYFUNCTION("VLOOKUP($D134,IMPORTRANGE(""1F5N2lheBqU_ssv2fEg7XSiyl0_Jtf24RQubw3IWp7fc"",""'LC-2 BOM'!C2:AF1000""),AB$1,FALSE)"),"#N/A")</f>
        <v>#N/A</v>
      </c>
      <c r="AV485" t="str">
        <f ca="1">IFERROR(__xludf.DUMMYFUNCTION("VLOOKUP($D134,IMPORTRANGE(""1F5N2lheBqU_ssv2fEg7XSiyl0_Jtf24RQubw3IWp7fc"",""'LC-2 BOM'!C2:AF1000""),AB$1,FALSE)"),"#N/A")</f>
        <v>#N/A</v>
      </c>
      <c r="AW485" t="str">
        <f ca="1">IFERROR(__xludf.DUMMYFUNCTION("VLOOKUP($D134,IMPORTRANGE(""1F5N2lheBqU_ssv2fEg7XSiyl0_Jtf24RQubw3IWp7fc"",""'LC-2 BOM'!C2:AF1000""),AB$1,FALSE)"),"#N/A")</f>
        <v>#N/A</v>
      </c>
      <c r="AX485" t="str">
        <f ca="1">IFERROR(__xludf.DUMMYFUNCTION("VLOOKUP($D134,IMPORTRANGE(""1F5N2lheBqU_ssv2fEg7XSiyl0_Jtf24RQubw3IWp7fc"",""'LC-2 BOM'!C2:AF1000""),AB$1,FALSE)"),"#N/A")</f>
        <v>#N/A</v>
      </c>
      <c r="AY485" t="str">
        <f ca="1">IFERROR(__xludf.DUMMYFUNCTION("VLOOKUP($D134,IMPORTRANGE(""1F5N2lheBqU_ssv2fEg7XSiyl0_Jtf24RQubw3IWp7fc"",""'LC-2 BOM'!C2:AF1000""),AB$1,FALSE)"),"#N/A")</f>
        <v>#N/A</v>
      </c>
      <c r="AZ485" t="str">
        <f ca="1">IFERROR(__xludf.DUMMYFUNCTION("VLOOKUP($D134,IMPORTRANGE(""1F5N2lheBqU_ssv2fEg7XSiyl0_Jtf24RQubw3IWp7fc"",""'LC-2 BOM'!C2:AF1000""),AB$1,FALSE)"),"#N/A")</f>
        <v>#N/A</v>
      </c>
      <c r="BA485" t="str">
        <f ca="1">IFERROR(__xludf.DUMMYFUNCTION("VLOOKUP($D134,IMPORTRANGE(""1F5N2lheBqU_ssv2fEg7XSiyl0_Jtf24RQubw3IWp7fc"",""'LC-2 BOM'!C2:AF1000""),AB$1,FALSE)"),"#N/A")</f>
        <v>#N/A</v>
      </c>
    </row>
    <row r="486" spans="1:53" ht="13" x14ac:dyDescent="0.15">
      <c r="A486" t="str">
        <f t="shared" si="41"/>
        <v>HYD-HD-PXS-PxR-240</v>
      </c>
      <c r="B486">
        <v>240</v>
      </c>
      <c r="C486" t="s">
        <v>1099</v>
      </c>
      <c r="D486" t="s">
        <v>1097</v>
      </c>
      <c r="E486" t="s">
        <v>679</v>
      </c>
      <c r="F486" t="s">
        <v>864</v>
      </c>
      <c r="G486" t="s">
        <v>416</v>
      </c>
      <c r="H486" t="s">
        <v>53</v>
      </c>
      <c r="I486" t="str">
        <f t="shared" si="42"/>
        <v>N3</v>
      </c>
      <c r="J486" t="str">
        <f>VLOOKUP(I486,'[1]REF - Interface Cards'!$F$2:$G$11,2,FALSE)</f>
        <v>CB4</v>
      </c>
      <c r="K486">
        <f t="shared" si="43"/>
        <v>1</v>
      </c>
      <c r="L486" t="s">
        <v>808</v>
      </c>
      <c r="M486">
        <v>18</v>
      </c>
      <c r="N486">
        <v>15</v>
      </c>
      <c r="O486" t="s">
        <v>277</v>
      </c>
      <c r="Q486" t="s">
        <v>754</v>
      </c>
      <c r="R486" t="s">
        <v>872</v>
      </c>
      <c r="S486" t="s">
        <v>60</v>
      </c>
      <c r="V486" t="b">
        <v>0</v>
      </c>
      <c r="W486" t="str">
        <f t="shared" si="44"/>
        <v>DI3:15</v>
      </c>
      <c r="X486" t="str">
        <f ca="1">IFERROR(__xludf.DUMMYFUNCTION("VLOOKUP($D475,IMPORTRANGE(""1F5N2lheBqU_ssv2fEg7XSiyl0_Jtf24RQubw3IWp7fc"",""'LC-2 BOM'!C2:AF1000""),X$1,FALSE)"),"04C706")</f>
        <v>04C706</v>
      </c>
      <c r="Y486" t="str">
        <f ca="1">IFERROR(__xludf.DUMMYFUNCTION("VLOOKUP($D500,IMPORTRANGE(""1zGeY54V42y3h6ga3LEauokEcjIAfHuNXKCYKLfLWtMI"",""'LC-2 BOM'!C2:AF900""),Y$1,FALSE)"),"#N/A")</f>
        <v>#N/A</v>
      </c>
      <c r="Z486" t="str">
        <f ca="1">IFERROR(__xludf.DUMMYFUNCTION("VLOOKUP($D500,IMPORTRANGE(""1zGeY54V42y3h6ga3LEauokEcjIAfHuNXKCYKLfLWtMI"",""'LC-2 BOM'!C2:AF900""),Y$1,FALSE)"),"#N/A")</f>
        <v>#N/A</v>
      </c>
      <c r="AA486" t="str">
        <f ca="1">IFERROR(__xludf.DUMMYFUNCTION("VLOOKUP($D500,IMPORTRANGE(""1zGeY54V42y3h6ga3LEauokEcjIAfHuNXKCYKLfLWtMI"",""'LC-2 BOM'!C2:AF900""),Y$1,FALSE)"),"#N/A")</f>
        <v>#N/A</v>
      </c>
      <c r="AB486" t="str">
        <f ca="1">IFERROR(__xludf.DUMMYFUNCTION("VLOOKUP($D500,IMPORTRANGE(""1F5N2lheBqU_ssv2fEg7XSiyl0_Jtf24RQubw3IWp7fc"",""'LC-2 BOM'!C2:AF1000""),AB$1,FALSE)"),"#N/A")</f>
        <v>#N/A</v>
      </c>
      <c r="AC486" t="str">
        <f ca="1">IFERROR(__xludf.DUMMYFUNCTION("VLOOKUP($D500,IMPORTRANGE(""1F5N2lheBqU_ssv2fEg7XSiyl0_Jtf24RQubw3IWp7fc"",""'LC-2 BOM'!C2:AF1000""),AB$1,FALSE)"),"#N/A")</f>
        <v>#N/A</v>
      </c>
      <c r="AD486" t="str">
        <f ca="1">IFERROR(__xludf.DUMMYFUNCTION("VLOOKUP($D500,IMPORTRANGE(""1F5N2lheBqU_ssv2fEg7XSiyl0_Jtf24RQubw3IWp7fc"",""'LC-2 BOM'!C2:AF1000""),AB$1,FALSE)"),"#N/A")</f>
        <v>#N/A</v>
      </c>
      <c r="AE486" t="str">
        <f ca="1">IFERROR(__xludf.DUMMYFUNCTION("VLOOKUP($D500,IMPORTRANGE(""1F5N2lheBqU_ssv2fEg7XSiyl0_Jtf24RQubw3IWp7fc"",""'LC-2 BOM'!C2:AF1000""),AB$1,FALSE)"),"#N/A")</f>
        <v>#N/A</v>
      </c>
      <c r="AF486" t="str">
        <f ca="1">IFERROR(__xludf.DUMMYFUNCTION("VLOOKUP($D500,IMPORTRANGE(""1F5N2lheBqU_ssv2fEg7XSiyl0_Jtf24RQubw3IWp7fc"",""'LC-2 BOM'!C2:AF1000""),AB$1,FALSE)"),"#N/A")</f>
        <v>#N/A</v>
      </c>
      <c r="AG486" t="str">
        <f ca="1">IFERROR(__xludf.DUMMYFUNCTION("VLOOKUP($D500,IMPORTRANGE(""1F5N2lheBqU_ssv2fEg7XSiyl0_Jtf24RQubw3IWp7fc"",""'LC-2 BOM'!C2:AF1000""),AB$1,FALSE)"),"#N/A")</f>
        <v>#N/A</v>
      </c>
      <c r="AH486" t="str">
        <f ca="1">IFERROR(__xludf.DUMMYFUNCTION("VLOOKUP($D500,IMPORTRANGE(""1F5N2lheBqU_ssv2fEg7XSiyl0_Jtf24RQubw3IWp7fc"",""'LC-2 BOM'!C2:AF1000""),AB$1,FALSE)"),"#N/A")</f>
        <v>#N/A</v>
      </c>
      <c r="AI486" t="str">
        <f ca="1">IFERROR(__xludf.DUMMYFUNCTION("VLOOKUP($D500,IMPORTRANGE(""1F5N2lheBqU_ssv2fEg7XSiyl0_Jtf24RQubw3IWp7fc"",""'LC-2 BOM'!C2:AF1000""),AB$1,FALSE)"),"#N/A")</f>
        <v>#N/A</v>
      </c>
      <c r="AJ486" t="str">
        <f ca="1">IFERROR(__xludf.DUMMYFUNCTION("VLOOKUP($D500,IMPORTRANGE(""1F5N2lheBqU_ssv2fEg7XSiyl0_Jtf24RQubw3IWp7fc"",""'LC-2 BOM'!C2:AF1000""),AB$1,FALSE)"),"#N/A")</f>
        <v>#N/A</v>
      </c>
      <c r="AK486" t="str">
        <f ca="1">IFERROR(__xludf.DUMMYFUNCTION("VLOOKUP($D500,IMPORTRANGE(""1F5N2lheBqU_ssv2fEg7XSiyl0_Jtf24RQubw3IWp7fc"",""'LC-2 BOM'!C2:AF1000""),AB$1,FALSE)"),"#N/A")</f>
        <v>#N/A</v>
      </c>
      <c r="AL486" t="str">
        <f ca="1">IFERROR(__xludf.DUMMYFUNCTION("VLOOKUP($D500,IMPORTRANGE(""1F5N2lheBqU_ssv2fEg7XSiyl0_Jtf24RQubw3IWp7fc"",""'LC-2 BOM'!C2:AF1000""),AB$1,FALSE)"),"#N/A")</f>
        <v>#N/A</v>
      </c>
      <c r="AM486" t="str">
        <f ca="1">IFERROR(__xludf.DUMMYFUNCTION("VLOOKUP($D500,IMPORTRANGE(""1F5N2lheBqU_ssv2fEg7XSiyl0_Jtf24RQubw3IWp7fc"",""'LC-2 BOM'!C2:AF1000""),AB$1,FALSE)"),"#N/A")</f>
        <v>#N/A</v>
      </c>
      <c r="AN486" t="str">
        <f ca="1">IFERROR(__xludf.DUMMYFUNCTION("VLOOKUP($D500,IMPORTRANGE(""1F5N2lheBqU_ssv2fEg7XSiyl0_Jtf24RQubw3IWp7fc"",""'LC-2 BOM'!C2:AF1000""),AB$1,FALSE)"),"#N/A")</f>
        <v>#N/A</v>
      </c>
      <c r="AO486" t="str">
        <f ca="1">IFERROR(__xludf.DUMMYFUNCTION("VLOOKUP($D500,IMPORTRANGE(""1F5N2lheBqU_ssv2fEg7XSiyl0_Jtf24RQubw3IWp7fc"",""'LC-2 BOM'!C2:AF1000""),AB$1,FALSE)"),"#N/A")</f>
        <v>#N/A</v>
      </c>
      <c r="AP486" t="str">
        <f ca="1">IFERROR(__xludf.DUMMYFUNCTION("VLOOKUP($D500,IMPORTRANGE(""1F5N2lheBqU_ssv2fEg7XSiyl0_Jtf24RQubw3IWp7fc"",""'LC-2 BOM'!C2:AF1000""),AB$1,FALSE)"),"#N/A")</f>
        <v>#N/A</v>
      </c>
      <c r="AQ486" t="str">
        <f ca="1">IFERROR(__xludf.DUMMYFUNCTION("VLOOKUP($D500,IMPORTRANGE(""1F5N2lheBqU_ssv2fEg7XSiyl0_Jtf24RQubw3IWp7fc"",""'LC-2 BOM'!C2:AF1000""),AB$1,FALSE)"),"#N/A")</f>
        <v>#N/A</v>
      </c>
      <c r="AR486" t="str">
        <f ca="1">IFERROR(__xludf.DUMMYFUNCTION("VLOOKUP($D500,IMPORTRANGE(""1F5N2lheBqU_ssv2fEg7XSiyl0_Jtf24RQubw3IWp7fc"",""'LC-2 BOM'!C2:AF1000""),AB$1,FALSE)"),"#N/A")</f>
        <v>#N/A</v>
      </c>
      <c r="AS486" t="str">
        <f ca="1">IFERROR(__xludf.DUMMYFUNCTION("VLOOKUP($D500,IMPORTRANGE(""1F5N2lheBqU_ssv2fEg7XSiyl0_Jtf24RQubw3IWp7fc"",""'LC-2 BOM'!C2:AF1000""),AB$1,FALSE)"),"#N/A")</f>
        <v>#N/A</v>
      </c>
      <c r="AT486" t="str">
        <f ca="1">IFERROR(__xludf.DUMMYFUNCTION("VLOOKUP($D500,IMPORTRANGE(""1F5N2lheBqU_ssv2fEg7XSiyl0_Jtf24RQubw3IWp7fc"",""'LC-2 BOM'!C2:AF1000""),AB$1,FALSE)"),"#N/A")</f>
        <v>#N/A</v>
      </c>
      <c r="AU486" t="str">
        <f ca="1">IFERROR(__xludf.DUMMYFUNCTION("VLOOKUP($D500,IMPORTRANGE(""1F5N2lheBqU_ssv2fEg7XSiyl0_Jtf24RQubw3IWp7fc"",""'LC-2 BOM'!C2:AF1000""),AB$1,FALSE)"),"#N/A")</f>
        <v>#N/A</v>
      </c>
      <c r="AV486" t="str">
        <f ca="1">IFERROR(__xludf.DUMMYFUNCTION("VLOOKUP($D500,IMPORTRANGE(""1F5N2lheBqU_ssv2fEg7XSiyl0_Jtf24RQubw3IWp7fc"",""'LC-2 BOM'!C2:AF1000""),AB$1,FALSE)"),"#N/A")</f>
        <v>#N/A</v>
      </c>
      <c r="AW486" t="str">
        <f ca="1">IFERROR(__xludf.DUMMYFUNCTION("VLOOKUP($D500,IMPORTRANGE(""1F5N2lheBqU_ssv2fEg7XSiyl0_Jtf24RQubw3IWp7fc"",""'LC-2 BOM'!C2:AF1000""),AB$1,FALSE)"),"#N/A")</f>
        <v>#N/A</v>
      </c>
      <c r="AX486" t="str">
        <f ca="1">IFERROR(__xludf.DUMMYFUNCTION("VLOOKUP($D500,IMPORTRANGE(""1F5N2lheBqU_ssv2fEg7XSiyl0_Jtf24RQubw3IWp7fc"",""'LC-2 BOM'!C2:AF1000""),AB$1,FALSE)"),"#N/A")</f>
        <v>#N/A</v>
      </c>
      <c r="AY486" t="str">
        <f ca="1">IFERROR(__xludf.DUMMYFUNCTION("VLOOKUP($D500,IMPORTRANGE(""1F5N2lheBqU_ssv2fEg7XSiyl0_Jtf24RQubw3IWp7fc"",""'LC-2 BOM'!C2:AF1000""),AB$1,FALSE)"),"#N/A")</f>
        <v>#N/A</v>
      </c>
      <c r="AZ486" t="str">
        <f ca="1">IFERROR(__xludf.DUMMYFUNCTION("VLOOKUP($D500,IMPORTRANGE(""1F5N2lheBqU_ssv2fEg7XSiyl0_Jtf24RQubw3IWp7fc"",""'LC-2 BOM'!C2:AF1000""),AB$1,FALSE)"),"#N/A")</f>
        <v>#N/A</v>
      </c>
      <c r="BA486" t="str">
        <f ca="1">IFERROR(__xludf.DUMMYFUNCTION("VLOOKUP($D500,IMPORTRANGE(""1F5N2lheBqU_ssv2fEg7XSiyl0_Jtf24RQubw3IWp7fc"",""'LC-2 BOM'!C2:AF1000""),AB$1,FALSE)"),"#N/A")</f>
        <v>#N/A</v>
      </c>
    </row>
    <row r="487" spans="1:53" ht="13" x14ac:dyDescent="0.15">
      <c r="A487" t="str">
        <f t="shared" si="41"/>
        <v>HYD-HD-SSR-B-168</v>
      </c>
      <c r="B487">
        <v>168</v>
      </c>
      <c r="C487" t="s">
        <v>1100</v>
      </c>
      <c r="D487" t="s">
        <v>1101</v>
      </c>
      <c r="E487" t="s">
        <v>679</v>
      </c>
      <c r="F487" t="s">
        <v>864</v>
      </c>
      <c r="G487" t="s">
        <v>960</v>
      </c>
      <c r="H487" t="s">
        <v>66</v>
      </c>
      <c r="I487" t="str">
        <f t="shared" si="42"/>
        <v>C1</v>
      </c>
      <c r="J487" t="str">
        <f>VLOOKUP(I487,'[1]REF - Interface Cards'!$F$2:$G$11,2,FALSE)</f>
        <v>CB1</v>
      </c>
      <c r="K487">
        <f t="shared" si="43"/>
        <v>1</v>
      </c>
      <c r="L487" t="s">
        <v>840</v>
      </c>
      <c r="M487">
        <v>1</v>
      </c>
      <c r="N487" t="s">
        <v>55</v>
      </c>
      <c r="O487" t="s">
        <v>211</v>
      </c>
      <c r="R487" t="s">
        <v>69</v>
      </c>
      <c r="S487" t="s">
        <v>60</v>
      </c>
      <c r="V487" t="b">
        <v>0</v>
      </c>
      <c r="W487" t="str">
        <f t="shared" si="44"/>
        <v>DO1:00</v>
      </c>
      <c r="X487" t="str">
        <f ca="1">IFERROR(__xludf.DUMMYFUNCTION("VLOOKUP($D4,IMPORTRANGE(""1F5N2lheBqU_ssv2fEg7XSiyl0_Jtf24RQubw3IWp7fc"",""'LC-2 BOM'!C2:AF1000""),X$1,FALSE)"),"S13.2")</f>
        <v>S13.2</v>
      </c>
      <c r="Y487" t="str">
        <f ca="1">IFERROR(__xludf.DUMMYFUNCTION("VLOOKUP($D24,IMPORTRANGE(""1zGeY54V42y3h6ga3LEauokEcjIAfHuNXKCYKLfLWtMI"",""'LC-2 BOM'!C2:AF900""),Y$1,FALSE)"),"#N/A")</f>
        <v>#N/A</v>
      </c>
      <c r="Z487" t="str">
        <f ca="1">IFERROR(__xludf.DUMMYFUNCTION("VLOOKUP($D24,IMPORTRANGE(""1zGeY54V42y3h6ga3LEauokEcjIAfHuNXKCYKLfLWtMI"",""'LC-2 BOM'!C2:AF900""),Y$1,FALSE)"),"#N/A")</f>
        <v>#N/A</v>
      </c>
      <c r="AA487" t="str">
        <f ca="1">IFERROR(__xludf.DUMMYFUNCTION("VLOOKUP($D24,IMPORTRANGE(""1zGeY54V42y3h6ga3LEauokEcjIAfHuNXKCYKLfLWtMI"",""'LC-2 BOM'!C2:AF900""),Y$1,FALSE)"),"#N/A")</f>
        <v>#N/A</v>
      </c>
      <c r="AB487" t="str">
        <f ca="1">IFERROR(__xludf.DUMMYFUNCTION("VLOOKUP($D24,IMPORTRANGE(""1F5N2lheBqU_ssv2fEg7XSiyl0_Jtf24RQubw3IWp7fc"",""'LC-2 BOM'!C2:AF1000""),AB$1,FALSE)"),"#N/A")</f>
        <v>#N/A</v>
      </c>
      <c r="AC487" t="str">
        <f ca="1">IFERROR(__xludf.DUMMYFUNCTION("VLOOKUP($D24,IMPORTRANGE(""1F5N2lheBqU_ssv2fEg7XSiyl0_Jtf24RQubw3IWp7fc"",""'LC-2 BOM'!C2:AF1000""),AB$1,FALSE)"),"#N/A")</f>
        <v>#N/A</v>
      </c>
      <c r="AD487" t="str">
        <f ca="1">IFERROR(__xludf.DUMMYFUNCTION("VLOOKUP($D24,IMPORTRANGE(""1F5N2lheBqU_ssv2fEg7XSiyl0_Jtf24RQubw3IWp7fc"",""'LC-2 BOM'!C2:AF1000""),AB$1,FALSE)"),"#N/A")</f>
        <v>#N/A</v>
      </c>
      <c r="AE487" t="str">
        <f ca="1">IFERROR(__xludf.DUMMYFUNCTION("VLOOKUP($D24,IMPORTRANGE(""1F5N2lheBqU_ssv2fEg7XSiyl0_Jtf24RQubw3IWp7fc"",""'LC-2 BOM'!C2:AF1000""),AB$1,FALSE)"),"#N/A")</f>
        <v>#N/A</v>
      </c>
      <c r="AF487" t="str">
        <f ca="1">IFERROR(__xludf.DUMMYFUNCTION("VLOOKUP($D24,IMPORTRANGE(""1F5N2lheBqU_ssv2fEg7XSiyl0_Jtf24RQubw3IWp7fc"",""'LC-2 BOM'!C2:AF1000""),AB$1,FALSE)"),"#N/A")</f>
        <v>#N/A</v>
      </c>
      <c r="AG487" t="str">
        <f ca="1">IFERROR(__xludf.DUMMYFUNCTION("VLOOKUP($D24,IMPORTRANGE(""1F5N2lheBqU_ssv2fEg7XSiyl0_Jtf24RQubw3IWp7fc"",""'LC-2 BOM'!C2:AF1000""),AB$1,FALSE)"),"#N/A")</f>
        <v>#N/A</v>
      </c>
      <c r="AH487" t="str">
        <f ca="1">IFERROR(__xludf.DUMMYFUNCTION("VLOOKUP($D24,IMPORTRANGE(""1F5N2lheBqU_ssv2fEg7XSiyl0_Jtf24RQubw3IWp7fc"",""'LC-2 BOM'!C2:AF1000""),AB$1,FALSE)"),"#N/A")</f>
        <v>#N/A</v>
      </c>
      <c r="AI487" t="str">
        <f ca="1">IFERROR(__xludf.DUMMYFUNCTION("VLOOKUP($D24,IMPORTRANGE(""1F5N2lheBqU_ssv2fEg7XSiyl0_Jtf24RQubw3IWp7fc"",""'LC-2 BOM'!C2:AF1000""),AB$1,FALSE)"),"#N/A")</f>
        <v>#N/A</v>
      </c>
      <c r="AJ487" t="str">
        <f ca="1">IFERROR(__xludf.DUMMYFUNCTION("VLOOKUP($D24,IMPORTRANGE(""1F5N2lheBqU_ssv2fEg7XSiyl0_Jtf24RQubw3IWp7fc"",""'LC-2 BOM'!C2:AF1000""),AB$1,FALSE)"),"#N/A")</f>
        <v>#N/A</v>
      </c>
      <c r="AK487" t="str">
        <f ca="1">IFERROR(__xludf.DUMMYFUNCTION("VLOOKUP($D24,IMPORTRANGE(""1F5N2lheBqU_ssv2fEg7XSiyl0_Jtf24RQubw3IWp7fc"",""'LC-2 BOM'!C2:AF1000""),AB$1,FALSE)"),"#N/A")</f>
        <v>#N/A</v>
      </c>
      <c r="AL487" t="str">
        <f ca="1">IFERROR(__xludf.DUMMYFUNCTION("VLOOKUP($D24,IMPORTRANGE(""1F5N2lheBqU_ssv2fEg7XSiyl0_Jtf24RQubw3IWp7fc"",""'LC-2 BOM'!C2:AF1000""),AB$1,FALSE)"),"#N/A")</f>
        <v>#N/A</v>
      </c>
      <c r="AM487" t="str">
        <f ca="1">IFERROR(__xludf.DUMMYFUNCTION("VLOOKUP($D24,IMPORTRANGE(""1F5N2lheBqU_ssv2fEg7XSiyl0_Jtf24RQubw3IWp7fc"",""'LC-2 BOM'!C2:AF1000""),AB$1,FALSE)"),"#N/A")</f>
        <v>#N/A</v>
      </c>
      <c r="AN487" t="str">
        <f ca="1">IFERROR(__xludf.DUMMYFUNCTION("VLOOKUP($D24,IMPORTRANGE(""1F5N2lheBqU_ssv2fEg7XSiyl0_Jtf24RQubw3IWp7fc"",""'LC-2 BOM'!C2:AF1000""),AB$1,FALSE)"),"#N/A")</f>
        <v>#N/A</v>
      </c>
      <c r="AO487" t="str">
        <f ca="1">IFERROR(__xludf.DUMMYFUNCTION("VLOOKUP($D24,IMPORTRANGE(""1F5N2lheBqU_ssv2fEg7XSiyl0_Jtf24RQubw3IWp7fc"",""'LC-2 BOM'!C2:AF1000""),AB$1,FALSE)"),"#N/A")</f>
        <v>#N/A</v>
      </c>
      <c r="AP487" t="str">
        <f ca="1">IFERROR(__xludf.DUMMYFUNCTION("VLOOKUP($D24,IMPORTRANGE(""1F5N2lheBqU_ssv2fEg7XSiyl0_Jtf24RQubw3IWp7fc"",""'LC-2 BOM'!C2:AF1000""),AB$1,FALSE)"),"#N/A")</f>
        <v>#N/A</v>
      </c>
      <c r="AQ487" t="str">
        <f ca="1">IFERROR(__xludf.DUMMYFUNCTION("VLOOKUP($D24,IMPORTRANGE(""1F5N2lheBqU_ssv2fEg7XSiyl0_Jtf24RQubw3IWp7fc"",""'LC-2 BOM'!C2:AF1000""),AB$1,FALSE)"),"#N/A")</f>
        <v>#N/A</v>
      </c>
      <c r="AR487" t="str">
        <f ca="1">IFERROR(__xludf.DUMMYFUNCTION("VLOOKUP($D24,IMPORTRANGE(""1F5N2lheBqU_ssv2fEg7XSiyl0_Jtf24RQubw3IWp7fc"",""'LC-2 BOM'!C2:AF1000""),AB$1,FALSE)"),"#N/A")</f>
        <v>#N/A</v>
      </c>
      <c r="AS487" t="str">
        <f ca="1">IFERROR(__xludf.DUMMYFUNCTION("VLOOKUP($D24,IMPORTRANGE(""1F5N2lheBqU_ssv2fEg7XSiyl0_Jtf24RQubw3IWp7fc"",""'LC-2 BOM'!C2:AF1000""),AB$1,FALSE)"),"#N/A")</f>
        <v>#N/A</v>
      </c>
      <c r="AT487" t="str">
        <f ca="1">IFERROR(__xludf.DUMMYFUNCTION("VLOOKUP($D24,IMPORTRANGE(""1F5N2lheBqU_ssv2fEg7XSiyl0_Jtf24RQubw3IWp7fc"",""'LC-2 BOM'!C2:AF1000""),AB$1,FALSE)"),"#N/A")</f>
        <v>#N/A</v>
      </c>
      <c r="AU487" t="str">
        <f ca="1">IFERROR(__xludf.DUMMYFUNCTION("VLOOKUP($D24,IMPORTRANGE(""1F5N2lheBqU_ssv2fEg7XSiyl0_Jtf24RQubw3IWp7fc"",""'LC-2 BOM'!C2:AF1000""),AB$1,FALSE)"),"#N/A")</f>
        <v>#N/A</v>
      </c>
      <c r="AV487" t="str">
        <f ca="1">IFERROR(__xludf.DUMMYFUNCTION("VLOOKUP($D24,IMPORTRANGE(""1F5N2lheBqU_ssv2fEg7XSiyl0_Jtf24RQubw3IWp7fc"",""'LC-2 BOM'!C2:AF1000""),AB$1,FALSE)"),"#N/A")</f>
        <v>#N/A</v>
      </c>
      <c r="AW487" t="str">
        <f ca="1">IFERROR(__xludf.DUMMYFUNCTION("VLOOKUP($D24,IMPORTRANGE(""1F5N2lheBqU_ssv2fEg7XSiyl0_Jtf24RQubw3IWp7fc"",""'LC-2 BOM'!C2:AF1000""),AB$1,FALSE)"),"#N/A")</f>
        <v>#N/A</v>
      </c>
      <c r="AX487" t="str">
        <f ca="1">IFERROR(__xludf.DUMMYFUNCTION("VLOOKUP($D24,IMPORTRANGE(""1F5N2lheBqU_ssv2fEg7XSiyl0_Jtf24RQubw3IWp7fc"",""'LC-2 BOM'!C2:AF1000""),AB$1,FALSE)"),"#N/A")</f>
        <v>#N/A</v>
      </c>
      <c r="AY487" t="str">
        <f ca="1">IFERROR(__xludf.DUMMYFUNCTION("VLOOKUP($D24,IMPORTRANGE(""1F5N2lheBqU_ssv2fEg7XSiyl0_Jtf24RQubw3IWp7fc"",""'LC-2 BOM'!C2:AF1000""),AB$1,FALSE)"),"#N/A")</f>
        <v>#N/A</v>
      </c>
      <c r="AZ487" t="str">
        <f ca="1">IFERROR(__xludf.DUMMYFUNCTION("VLOOKUP($D24,IMPORTRANGE(""1F5N2lheBqU_ssv2fEg7XSiyl0_Jtf24RQubw3IWp7fc"",""'LC-2 BOM'!C2:AF1000""),AB$1,FALSE)"),"#N/A")</f>
        <v>#N/A</v>
      </c>
      <c r="BA487" t="str">
        <f ca="1">IFERROR(__xludf.DUMMYFUNCTION("VLOOKUP($D24,IMPORTRANGE(""1F5N2lheBqU_ssv2fEg7XSiyl0_Jtf24RQubw3IWp7fc"",""'LC-2 BOM'!C2:AF1000""),AB$1,FALSE)"),"#N/A")</f>
        <v>#N/A</v>
      </c>
    </row>
    <row r="488" spans="1:53" ht="13" x14ac:dyDescent="0.15">
      <c r="A488" t="str">
        <f t="shared" si="41"/>
        <v>HYD-HD-SSR-B-169</v>
      </c>
      <c r="B488">
        <v>169</v>
      </c>
      <c r="C488" t="s">
        <v>1102</v>
      </c>
      <c r="D488" t="s">
        <v>1103</v>
      </c>
      <c r="E488" t="s">
        <v>679</v>
      </c>
      <c r="F488" t="s">
        <v>864</v>
      </c>
      <c r="G488" t="s">
        <v>960</v>
      </c>
      <c r="H488" t="s">
        <v>66</v>
      </c>
      <c r="I488" t="str">
        <f t="shared" si="42"/>
        <v>C1</v>
      </c>
      <c r="J488" t="str">
        <f>VLOOKUP(I488,'[1]REF - Interface Cards'!$F$2:$G$11,2,FALSE)</f>
        <v>CB1</v>
      </c>
      <c r="K488">
        <f t="shared" si="43"/>
        <v>2</v>
      </c>
      <c r="L488" t="s">
        <v>517</v>
      </c>
      <c r="M488">
        <v>1</v>
      </c>
      <c r="N488" t="s">
        <v>55</v>
      </c>
      <c r="O488" t="s">
        <v>211</v>
      </c>
      <c r="R488" t="s">
        <v>69</v>
      </c>
      <c r="S488" t="s">
        <v>60</v>
      </c>
      <c r="V488" t="b">
        <v>0</v>
      </c>
      <c r="W488" t="str">
        <f t="shared" si="44"/>
        <v>DO2:00</v>
      </c>
      <c r="X488" t="str">
        <f ca="1">IFERROR(__xludf.DUMMYFUNCTION("VLOOKUP($D4,IMPORTRANGE(""1F5N2lheBqU_ssv2fEg7XSiyl0_Jtf24RQubw3IWp7fc"",""'LC-2 BOM'!C2:AF1000""),X$1,FALSE)"),"S13.2")</f>
        <v>S13.2</v>
      </c>
      <c r="Y488" t="str">
        <f ca="1">IFERROR(__xludf.DUMMYFUNCTION("VLOOKUP($D53,IMPORTRANGE(""1zGeY54V42y3h6ga3LEauokEcjIAfHuNXKCYKLfLWtMI"",""'LC-2 BOM'!C2:AF900""),Y$1,FALSE)"),"#N/A")</f>
        <v>#N/A</v>
      </c>
      <c r="Z488" t="str">
        <f ca="1">IFERROR(__xludf.DUMMYFUNCTION("VLOOKUP($D53,IMPORTRANGE(""1zGeY54V42y3h6ga3LEauokEcjIAfHuNXKCYKLfLWtMI"",""'LC-2 BOM'!C2:AF900""),Y$1,FALSE)"),"#N/A")</f>
        <v>#N/A</v>
      </c>
      <c r="AA488" t="str">
        <f ca="1">IFERROR(__xludf.DUMMYFUNCTION("VLOOKUP($D53,IMPORTRANGE(""1zGeY54V42y3h6ga3LEauokEcjIAfHuNXKCYKLfLWtMI"",""'LC-2 BOM'!C2:AF900""),Y$1,FALSE)"),"#N/A")</f>
        <v>#N/A</v>
      </c>
      <c r="AB488" t="str">
        <f ca="1">IFERROR(__xludf.DUMMYFUNCTION("VLOOKUP($D53,IMPORTRANGE(""1F5N2lheBqU_ssv2fEg7XSiyl0_Jtf24RQubw3IWp7fc"",""'LC-2 BOM'!C2:AF1000""),AB$1,FALSE)"),"#N/A")</f>
        <v>#N/A</v>
      </c>
      <c r="AC488" t="str">
        <f ca="1">IFERROR(__xludf.DUMMYFUNCTION("VLOOKUP($D53,IMPORTRANGE(""1F5N2lheBqU_ssv2fEg7XSiyl0_Jtf24RQubw3IWp7fc"",""'LC-2 BOM'!C2:AF1000""),AB$1,FALSE)"),"#N/A")</f>
        <v>#N/A</v>
      </c>
      <c r="AD488" t="str">
        <f ca="1">IFERROR(__xludf.DUMMYFUNCTION("VLOOKUP($D53,IMPORTRANGE(""1F5N2lheBqU_ssv2fEg7XSiyl0_Jtf24RQubw3IWp7fc"",""'LC-2 BOM'!C2:AF1000""),AB$1,FALSE)"),"#N/A")</f>
        <v>#N/A</v>
      </c>
      <c r="AE488" t="str">
        <f ca="1">IFERROR(__xludf.DUMMYFUNCTION("VLOOKUP($D53,IMPORTRANGE(""1F5N2lheBqU_ssv2fEg7XSiyl0_Jtf24RQubw3IWp7fc"",""'LC-2 BOM'!C2:AF1000""),AB$1,FALSE)"),"#N/A")</f>
        <v>#N/A</v>
      </c>
      <c r="AF488" t="str">
        <f ca="1">IFERROR(__xludf.DUMMYFUNCTION("VLOOKUP($D53,IMPORTRANGE(""1F5N2lheBqU_ssv2fEg7XSiyl0_Jtf24RQubw3IWp7fc"",""'LC-2 BOM'!C2:AF1000""),AB$1,FALSE)"),"#N/A")</f>
        <v>#N/A</v>
      </c>
      <c r="AG488" t="str">
        <f ca="1">IFERROR(__xludf.DUMMYFUNCTION("VLOOKUP($D53,IMPORTRANGE(""1F5N2lheBqU_ssv2fEg7XSiyl0_Jtf24RQubw3IWp7fc"",""'LC-2 BOM'!C2:AF1000""),AB$1,FALSE)"),"#N/A")</f>
        <v>#N/A</v>
      </c>
      <c r="AH488" t="str">
        <f ca="1">IFERROR(__xludf.DUMMYFUNCTION("VLOOKUP($D53,IMPORTRANGE(""1F5N2lheBqU_ssv2fEg7XSiyl0_Jtf24RQubw3IWp7fc"",""'LC-2 BOM'!C2:AF1000""),AB$1,FALSE)"),"#N/A")</f>
        <v>#N/A</v>
      </c>
      <c r="AI488" t="str">
        <f ca="1">IFERROR(__xludf.DUMMYFUNCTION("VLOOKUP($D53,IMPORTRANGE(""1F5N2lheBqU_ssv2fEg7XSiyl0_Jtf24RQubw3IWp7fc"",""'LC-2 BOM'!C2:AF1000""),AB$1,FALSE)"),"#N/A")</f>
        <v>#N/A</v>
      </c>
      <c r="AJ488" t="str">
        <f ca="1">IFERROR(__xludf.DUMMYFUNCTION("VLOOKUP($D53,IMPORTRANGE(""1F5N2lheBqU_ssv2fEg7XSiyl0_Jtf24RQubw3IWp7fc"",""'LC-2 BOM'!C2:AF1000""),AB$1,FALSE)"),"#N/A")</f>
        <v>#N/A</v>
      </c>
      <c r="AK488" t="str">
        <f ca="1">IFERROR(__xludf.DUMMYFUNCTION("VLOOKUP($D53,IMPORTRANGE(""1F5N2lheBqU_ssv2fEg7XSiyl0_Jtf24RQubw3IWp7fc"",""'LC-2 BOM'!C2:AF1000""),AB$1,FALSE)"),"#N/A")</f>
        <v>#N/A</v>
      </c>
      <c r="AL488" t="str">
        <f ca="1">IFERROR(__xludf.DUMMYFUNCTION("VLOOKUP($D53,IMPORTRANGE(""1F5N2lheBqU_ssv2fEg7XSiyl0_Jtf24RQubw3IWp7fc"",""'LC-2 BOM'!C2:AF1000""),AB$1,FALSE)"),"#N/A")</f>
        <v>#N/A</v>
      </c>
      <c r="AM488" t="str">
        <f ca="1">IFERROR(__xludf.DUMMYFUNCTION("VLOOKUP($D53,IMPORTRANGE(""1F5N2lheBqU_ssv2fEg7XSiyl0_Jtf24RQubw3IWp7fc"",""'LC-2 BOM'!C2:AF1000""),AB$1,FALSE)"),"#N/A")</f>
        <v>#N/A</v>
      </c>
      <c r="AN488" t="str">
        <f ca="1">IFERROR(__xludf.DUMMYFUNCTION("VLOOKUP($D53,IMPORTRANGE(""1F5N2lheBqU_ssv2fEg7XSiyl0_Jtf24RQubw3IWp7fc"",""'LC-2 BOM'!C2:AF1000""),AB$1,FALSE)"),"#N/A")</f>
        <v>#N/A</v>
      </c>
      <c r="AO488" t="str">
        <f ca="1">IFERROR(__xludf.DUMMYFUNCTION("VLOOKUP($D53,IMPORTRANGE(""1F5N2lheBqU_ssv2fEg7XSiyl0_Jtf24RQubw3IWp7fc"",""'LC-2 BOM'!C2:AF1000""),AB$1,FALSE)"),"#N/A")</f>
        <v>#N/A</v>
      </c>
      <c r="AP488" t="str">
        <f ca="1">IFERROR(__xludf.DUMMYFUNCTION("VLOOKUP($D53,IMPORTRANGE(""1F5N2lheBqU_ssv2fEg7XSiyl0_Jtf24RQubw3IWp7fc"",""'LC-2 BOM'!C2:AF1000""),AB$1,FALSE)"),"#N/A")</f>
        <v>#N/A</v>
      </c>
      <c r="AQ488" t="str">
        <f ca="1">IFERROR(__xludf.DUMMYFUNCTION("VLOOKUP($D53,IMPORTRANGE(""1F5N2lheBqU_ssv2fEg7XSiyl0_Jtf24RQubw3IWp7fc"",""'LC-2 BOM'!C2:AF1000""),AB$1,FALSE)"),"#N/A")</f>
        <v>#N/A</v>
      </c>
      <c r="AR488" t="str">
        <f ca="1">IFERROR(__xludf.DUMMYFUNCTION("VLOOKUP($D53,IMPORTRANGE(""1F5N2lheBqU_ssv2fEg7XSiyl0_Jtf24RQubw3IWp7fc"",""'LC-2 BOM'!C2:AF1000""),AB$1,FALSE)"),"#N/A")</f>
        <v>#N/A</v>
      </c>
      <c r="AS488" t="str">
        <f ca="1">IFERROR(__xludf.DUMMYFUNCTION("VLOOKUP($D53,IMPORTRANGE(""1F5N2lheBqU_ssv2fEg7XSiyl0_Jtf24RQubw3IWp7fc"",""'LC-2 BOM'!C2:AF1000""),AB$1,FALSE)"),"#N/A")</f>
        <v>#N/A</v>
      </c>
      <c r="AT488" t="str">
        <f ca="1">IFERROR(__xludf.DUMMYFUNCTION("VLOOKUP($D53,IMPORTRANGE(""1F5N2lheBqU_ssv2fEg7XSiyl0_Jtf24RQubw3IWp7fc"",""'LC-2 BOM'!C2:AF1000""),AB$1,FALSE)"),"#N/A")</f>
        <v>#N/A</v>
      </c>
      <c r="AU488" t="str">
        <f ca="1">IFERROR(__xludf.DUMMYFUNCTION("VLOOKUP($D53,IMPORTRANGE(""1F5N2lheBqU_ssv2fEg7XSiyl0_Jtf24RQubw3IWp7fc"",""'LC-2 BOM'!C2:AF1000""),AB$1,FALSE)"),"#N/A")</f>
        <v>#N/A</v>
      </c>
      <c r="AV488" t="str">
        <f ca="1">IFERROR(__xludf.DUMMYFUNCTION("VLOOKUP($D53,IMPORTRANGE(""1F5N2lheBqU_ssv2fEg7XSiyl0_Jtf24RQubw3IWp7fc"",""'LC-2 BOM'!C2:AF1000""),AB$1,FALSE)"),"#N/A")</f>
        <v>#N/A</v>
      </c>
      <c r="AW488" t="str">
        <f ca="1">IFERROR(__xludf.DUMMYFUNCTION("VLOOKUP($D53,IMPORTRANGE(""1F5N2lheBqU_ssv2fEg7XSiyl0_Jtf24RQubw3IWp7fc"",""'LC-2 BOM'!C2:AF1000""),AB$1,FALSE)"),"#N/A")</f>
        <v>#N/A</v>
      </c>
      <c r="AX488" t="str">
        <f ca="1">IFERROR(__xludf.DUMMYFUNCTION("VLOOKUP($D53,IMPORTRANGE(""1F5N2lheBqU_ssv2fEg7XSiyl0_Jtf24RQubw3IWp7fc"",""'LC-2 BOM'!C2:AF1000""),AB$1,FALSE)"),"#N/A")</f>
        <v>#N/A</v>
      </c>
      <c r="AY488" t="str">
        <f ca="1">IFERROR(__xludf.DUMMYFUNCTION("VLOOKUP($D53,IMPORTRANGE(""1F5N2lheBqU_ssv2fEg7XSiyl0_Jtf24RQubw3IWp7fc"",""'LC-2 BOM'!C2:AF1000""),AB$1,FALSE)"),"#N/A")</f>
        <v>#N/A</v>
      </c>
      <c r="AZ488" t="str">
        <f ca="1">IFERROR(__xludf.DUMMYFUNCTION("VLOOKUP($D53,IMPORTRANGE(""1F5N2lheBqU_ssv2fEg7XSiyl0_Jtf24RQubw3IWp7fc"",""'LC-2 BOM'!C2:AF1000""),AB$1,FALSE)"),"#N/A")</f>
        <v>#N/A</v>
      </c>
      <c r="BA488" t="str">
        <f ca="1">IFERROR(__xludf.DUMMYFUNCTION("VLOOKUP($D53,IMPORTRANGE(""1F5N2lheBqU_ssv2fEg7XSiyl0_Jtf24RQubw3IWp7fc"",""'LC-2 BOM'!C2:AF1000""),AB$1,FALSE)"),"#N/A")</f>
        <v>#N/A</v>
      </c>
    </row>
    <row r="489" spans="1:53" ht="13" x14ac:dyDescent="0.15">
      <c r="A489" t="str">
        <f t="shared" si="41"/>
        <v>MEC-HD-SSR-B-695</v>
      </c>
      <c r="B489">
        <v>695</v>
      </c>
      <c r="C489" t="s">
        <v>1104</v>
      </c>
      <c r="D489" t="s">
        <v>1103</v>
      </c>
      <c r="E489" t="s">
        <v>1013</v>
      </c>
      <c r="F489" t="s">
        <v>864</v>
      </c>
      <c r="G489" t="s">
        <v>960</v>
      </c>
      <c r="H489" t="s">
        <v>66</v>
      </c>
      <c r="I489" t="str">
        <f t="shared" si="42"/>
        <v>C1</v>
      </c>
      <c r="J489" t="str">
        <f>VLOOKUP(I489,'[1]REF - Interface Cards'!$F$2:$G$11,2,FALSE)</f>
        <v>CB1</v>
      </c>
      <c r="K489">
        <f t="shared" si="43"/>
        <v>7</v>
      </c>
      <c r="L489" t="s">
        <v>1051</v>
      </c>
      <c r="M489">
        <v>14</v>
      </c>
      <c r="N489" t="s">
        <v>971</v>
      </c>
      <c r="P489" t="s">
        <v>211</v>
      </c>
      <c r="Q489" t="s">
        <v>217</v>
      </c>
      <c r="R489" t="s">
        <v>69</v>
      </c>
      <c r="S489" t="s">
        <v>60</v>
      </c>
      <c r="V489" t="b">
        <v>0</v>
      </c>
      <c r="W489" t="str">
        <f t="shared" si="44"/>
        <v>DIO4:DO03</v>
      </c>
      <c r="X489" t="str">
        <f ca="1">IFERROR(__xludf.DUMMYFUNCTION("VLOOKUP($D119,IMPORTRANGE(""1F5N2lheBqU_ssv2fEg7XSiyl0_Jtf24RQubw3IWp7fc"",""'LC-2 BOM'!C2:AF1000""),X$1,FALSE)"),"05C360")</f>
        <v>05C360</v>
      </c>
      <c r="Y489" t="str">
        <f ca="1">IFERROR(__xludf.DUMMYFUNCTION("VLOOKUP($D167,IMPORTRANGE(""1zGeY54V42y3h6ga3LEauokEcjIAfHuNXKCYKLfLWtMI"",""'LC-2 BOM'!C2:AF900""),Y$1,FALSE)"),"#N/A")</f>
        <v>#N/A</v>
      </c>
      <c r="Z489" t="str">
        <f ca="1">IFERROR(__xludf.DUMMYFUNCTION("VLOOKUP($D167,IMPORTRANGE(""1zGeY54V42y3h6ga3LEauokEcjIAfHuNXKCYKLfLWtMI"",""'LC-2 BOM'!C2:AF900""),Y$1,FALSE)"),"#N/A")</f>
        <v>#N/A</v>
      </c>
      <c r="AA489" t="str">
        <f ca="1">IFERROR(__xludf.DUMMYFUNCTION("VLOOKUP($D167,IMPORTRANGE(""1zGeY54V42y3h6ga3LEauokEcjIAfHuNXKCYKLfLWtMI"",""'LC-2 BOM'!C2:AF900""),Y$1,FALSE)"),"#N/A")</f>
        <v>#N/A</v>
      </c>
      <c r="AB489" t="str">
        <f ca="1">IFERROR(__xludf.DUMMYFUNCTION("VLOOKUP($D167,IMPORTRANGE(""1F5N2lheBqU_ssv2fEg7XSiyl0_Jtf24RQubw3IWp7fc"",""'LC-2 BOM'!C2:AF1000""),AB$1,FALSE)"),"#N/A")</f>
        <v>#N/A</v>
      </c>
      <c r="AC489" t="str">
        <f ca="1">IFERROR(__xludf.DUMMYFUNCTION("VLOOKUP($D167,IMPORTRANGE(""1F5N2lheBqU_ssv2fEg7XSiyl0_Jtf24RQubw3IWp7fc"",""'LC-2 BOM'!C2:AF1000""),AB$1,FALSE)"),"#N/A")</f>
        <v>#N/A</v>
      </c>
      <c r="AD489" t="str">
        <f ca="1">IFERROR(__xludf.DUMMYFUNCTION("VLOOKUP($D167,IMPORTRANGE(""1F5N2lheBqU_ssv2fEg7XSiyl0_Jtf24RQubw3IWp7fc"",""'LC-2 BOM'!C2:AF1000""),AB$1,FALSE)"),"#N/A")</f>
        <v>#N/A</v>
      </c>
      <c r="AE489" t="str">
        <f ca="1">IFERROR(__xludf.DUMMYFUNCTION("VLOOKUP($D167,IMPORTRANGE(""1F5N2lheBqU_ssv2fEg7XSiyl0_Jtf24RQubw3IWp7fc"",""'LC-2 BOM'!C2:AF1000""),AB$1,FALSE)"),"#N/A")</f>
        <v>#N/A</v>
      </c>
      <c r="AF489" t="str">
        <f ca="1">IFERROR(__xludf.DUMMYFUNCTION("VLOOKUP($D167,IMPORTRANGE(""1F5N2lheBqU_ssv2fEg7XSiyl0_Jtf24RQubw3IWp7fc"",""'LC-2 BOM'!C2:AF1000""),AB$1,FALSE)"),"#N/A")</f>
        <v>#N/A</v>
      </c>
      <c r="AG489" t="str">
        <f ca="1">IFERROR(__xludf.DUMMYFUNCTION("VLOOKUP($D167,IMPORTRANGE(""1F5N2lheBqU_ssv2fEg7XSiyl0_Jtf24RQubw3IWp7fc"",""'LC-2 BOM'!C2:AF1000""),AB$1,FALSE)"),"#N/A")</f>
        <v>#N/A</v>
      </c>
      <c r="AH489" t="str">
        <f ca="1">IFERROR(__xludf.DUMMYFUNCTION("VLOOKUP($D167,IMPORTRANGE(""1F5N2lheBqU_ssv2fEg7XSiyl0_Jtf24RQubw3IWp7fc"",""'LC-2 BOM'!C2:AF1000""),AB$1,FALSE)"),"#N/A")</f>
        <v>#N/A</v>
      </c>
      <c r="AI489" t="str">
        <f ca="1">IFERROR(__xludf.DUMMYFUNCTION("VLOOKUP($D167,IMPORTRANGE(""1F5N2lheBqU_ssv2fEg7XSiyl0_Jtf24RQubw3IWp7fc"",""'LC-2 BOM'!C2:AF1000""),AB$1,FALSE)"),"#N/A")</f>
        <v>#N/A</v>
      </c>
      <c r="AJ489" t="str">
        <f ca="1">IFERROR(__xludf.DUMMYFUNCTION("VLOOKUP($D167,IMPORTRANGE(""1F5N2lheBqU_ssv2fEg7XSiyl0_Jtf24RQubw3IWp7fc"",""'LC-2 BOM'!C2:AF1000""),AB$1,FALSE)"),"#N/A")</f>
        <v>#N/A</v>
      </c>
      <c r="AK489" t="str">
        <f ca="1">IFERROR(__xludf.DUMMYFUNCTION("VLOOKUP($D167,IMPORTRANGE(""1F5N2lheBqU_ssv2fEg7XSiyl0_Jtf24RQubw3IWp7fc"",""'LC-2 BOM'!C2:AF1000""),AB$1,FALSE)"),"#N/A")</f>
        <v>#N/A</v>
      </c>
      <c r="AL489" t="str">
        <f ca="1">IFERROR(__xludf.DUMMYFUNCTION("VLOOKUP($D167,IMPORTRANGE(""1F5N2lheBqU_ssv2fEg7XSiyl0_Jtf24RQubw3IWp7fc"",""'LC-2 BOM'!C2:AF1000""),AB$1,FALSE)"),"#N/A")</f>
        <v>#N/A</v>
      </c>
      <c r="AM489" t="str">
        <f ca="1">IFERROR(__xludf.DUMMYFUNCTION("VLOOKUP($D167,IMPORTRANGE(""1F5N2lheBqU_ssv2fEg7XSiyl0_Jtf24RQubw3IWp7fc"",""'LC-2 BOM'!C2:AF1000""),AB$1,FALSE)"),"#N/A")</f>
        <v>#N/A</v>
      </c>
      <c r="AN489" t="str">
        <f ca="1">IFERROR(__xludf.DUMMYFUNCTION("VLOOKUP($D167,IMPORTRANGE(""1F5N2lheBqU_ssv2fEg7XSiyl0_Jtf24RQubw3IWp7fc"",""'LC-2 BOM'!C2:AF1000""),AB$1,FALSE)"),"#N/A")</f>
        <v>#N/A</v>
      </c>
      <c r="AO489" t="str">
        <f ca="1">IFERROR(__xludf.DUMMYFUNCTION("VLOOKUP($D167,IMPORTRANGE(""1F5N2lheBqU_ssv2fEg7XSiyl0_Jtf24RQubw3IWp7fc"",""'LC-2 BOM'!C2:AF1000""),AB$1,FALSE)"),"#N/A")</f>
        <v>#N/A</v>
      </c>
      <c r="AP489" t="str">
        <f ca="1">IFERROR(__xludf.DUMMYFUNCTION("VLOOKUP($D167,IMPORTRANGE(""1F5N2lheBqU_ssv2fEg7XSiyl0_Jtf24RQubw3IWp7fc"",""'LC-2 BOM'!C2:AF1000""),AB$1,FALSE)"),"#N/A")</f>
        <v>#N/A</v>
      </c>
      <c r="AQ489" t="str">
        <f ca="1">IFERROR(__xludf.DUMMYFUNCTION("VLOOKUP($D167,IMPORTRANGE(""1F5N2lheBqU_ssv2fEg7XSiyl0_Jtf24RQubw3IWp7fc"",""'LC-2 BOM'!C2:AF1000""),AB$1,FALSE)"),"#N/A")</f>
        <v>#N/A</v>
      </c>
      <c r="AR489" t="str">
        <f ca="1">IFERROR(__xludf.DUMMYFUNCTION("VLOOKUP($D167,IMPORTRANGE(""1F5N2lheBqU_ssv2fEg7XSiyl0_Jtf24RQubw3IWp7fc"",""'LC-2 BOM'!C2:AF1000""),AB$1,FALSE)"),"#N/A")</f>
        <v>#N/A</v>
      </c>
      <c r="AS489" t="str">
        <f ca="1">IFERROR(__xludf.DUMMYFUNCTION("VLOOKUP($D167,IMPORTRANGE(""1F5N2lheBqU_ssv2fEg7XSiyl0_Jtf24RQubw3IWp7fc"",""'LC-2 BOM'!C2:AF1000""),AB$1,FALSE)"),"#N/A")</f>
        <v>#N/A</v>
      </c>
      <c r="AT489" t="str">
        <f ca="1">IFERROR(__xludf.DUMMYFUNCTION("VLOOKUP($D167,IMPORTRANGE(""1F5N2lheBqU_ssv2fEg7XSiyl0_Jtf24RQubw3IWp7fc"",""'LC-2 BOM'!C2:AF1000""),AB$1,FALSE)"),"#N/A")</f>
        <v>#N/A</v>
      </c>
      <c r="AU489" t="str">
        <f ca="1">IFERROR(__xludf.DUMMYFUNCTION("VLOOKUP($D167,IMPORTRANGE(""1F5N2lheBqU_ssv2fEg7XSiyl0_Jtf24RQubw3IWp7fc"",""'LC-2 BOM'!C2:AF1000""),AB$1,FALSE)"),"#N/A")</f>
        <v>#N/A</v>
      </c>
      <c r="AV489" t="str">
        <f ca="1">IFERROR(__xludf.DUMMYFUNCTION("VLOOKUP($D167,IMPORTRANGE(""1F5N2lheBqU_ssv2fEg7XSiyl0_Jtf24RQubw3IWp7fc"",""'LC-2 BOM'!C2:AF1000""),AB$1,FALSE)"),"#N/A")</f>
        <v>#N/A</v>
      </c>
      <c r="AW489" t="str">
        <f ca="1">IFERROR(__xludf.DUMMYFUNCTION("VLOOKUP($D167,IMPORTRANGE(""1F5N2lheBqU_ssv2fEg7XSiyl0_Jtf24RQubw3IWp7fc"",""'LC-2 BOM'!C2:AF1000""),AB$1,FALSE)"),"#N/A")</f>
        <v>#N/A</v>
      </c>
      <c r="AX489" t="str">
        <f ca="1">IFERROR(__xludf.DUMMYFUNCTION("VLOOKUP($D167,IMPORTRANGE(""1F5N2lheBqU_ssv2fEg7XSiyl0_Jtf24RQubw3IWp7fc"",""'LC-2 BOM'!C2:AF1000""),AB$1,FALSE)"),"#N/A")</f>
        <v>#N/A</v>
      </c>
      <c r="AY489" t="str">
        <f ca="1">IFERROR(__xludf.DUMMYFUNCTION("VLOOKUP($D167,IMPORTRANGE(""1F5N2lheBqU_ssv2fEg7XSiyl0_Jtf24RQubw3IWp7fc"",""'LC-2 BOM'!C2:AF1000""),AB$1,FALSE)"),"#N/A")</f>
        <v>#N/A</v>
      </c>
      <c r="AZ489" t="str">
        <f ca="1">IFERROR(__xludf.DUMMYFUNCTION("VLOOKUP($D167,IMPORTRANGE(""1F5N2lheBqU_ssv2fEg7XSiyl0_Jtf24RQubw3IWp7fc"",""'LC-2 BOM'!C2:AF1000""),AB$1,FALSE)"),"#N/A")</f>
        <v>#N/A</v>
      </c>
      <c r="BA489" t="str">
        <f ca="1">IFERROR(__xludf.DUMMYFUNCTION("VLOOKUP($D167,IMPORTRANGE(""1F5N2lheBqU_ssv2fEg7XSiyl0_Jtf24RQubw3IWp7fc"",""'LC-2 BOM'!C2:AF1000""),AB$1,FALSE)"),"#N/A")</f>
        <v>#N/A</v>
      </c>
    </row>
    <row r="490" spans="1:53" ht="13" x14ac:dyDescent="0.15">
      <c r="A490" t="str">
        <f t="shared" si="41"/>
        <v>HYD-HD-TC-Ts-548</v>
      </c>
      <c r="B490">
        <v>548</v>
      </c>
      <c r="C490" t="s">
        <v>1105</v>
      </c>
      <c r="D490" t="s">
        <v>1106</v>
      </c>
      <c r="E490" t="s">
        <v>679</v>
      </c>
      <c r="F490" t="s">
        <v>864</v>
      </c>
      <c r="G490" t="s">
        <v>649</v>
      </c>
      <c r="H490" t="s">
        <v>312</v>
      </c>
      <c r="I490" t="str">
        <f t="shared" si="42"/>
        <v>N3</v>
      </c>
      <c r="J490" t="str">
        <f>VLOOKUP(I490,'[1]REF - Interface Cards'!$F$2:$G$11,2,FALSE)</f>
        <v>CB4</v>
      </c>
      <c r="K490">
        <f t="shared" si="43"/>
        <v>4</v>
      </c>
      <c r="L490" t="s">
        <v>1107</v>
      </c>
      <c r="M490" t="s">
        <v>314</v>
      </c>
      <c r="N490" t="s">
        <v>315</v>
      </c>
      <c r="O490" t="s">
        <v>277</v>
      </c>
      <c r="Q490" t="s">
        <v>485</v>
      </c>
      <c r="R490" t="s">
        <v>316</v>
      </c>
      <c r="S490" t="s">
        <v>317</v>
      </c>
      <c r="V490" t="b">
        <v>0</v>
      </c>
      <c r="W490" t="str">
        <f t="shared" si="44"/>
        <v>RTD3:EX0+,RTD0+,RTD0-,COM0</v>
      </c>
      <c r="X490" t="str">
        <f ca="1">IFERROR(__xludf.DUMMYFUNCTION("VLOOKUP($D475,IMPORTRANGE(""1F5N2lheBqU_ssv2fEg7XSiyl0_Jtf24RQubw3IWp7fc"",""'LC-2 BOM'!C2:AF1000""),X$1,FALSE)"),"04C706")</f>
        <v>04C706</v>
      </c>
      <c r="Y490" t="str">
        <f ca="1">IFERROR(__xludf.DUMMYFUNCTION("VLOOKUP($D534,IMPORTRANGE(""1zGeY54V42y3h6ga3LEauokEcjIAfHuNXKCYKLfLWtMI"",""'LC-2 BOM'!C2:AF900""),Y$1,FALSE)"),"#N/A")</f>
        <v>#N/A</v>
      </c>
      <c r="Z490" t="str">
        <f ca="1">IFERROR(__xludf.DUMMYFUNCTION("VLOOKUP($D534,IMPORTRANGE(""1zGeY54V42y3h6ga3LEauokEcjIAfHuNXKCYKLfLWtMI"",""'LC-2 BOM'!C2:AF900""),Y$1,FALSE)"),"#N/A")</f>
        <v>#N/A</v>
      </c>
      <c r="AA490" t="str">
        <f ca="1">IFERROR(__xludf.DUMMYFUNCTION("VLOOKUP($D534,IMPORTRANGE(""1zGeY54V42y3h6ga3LEauokEcjIAfHuNXKCYKLfLWtMI"",""'LC-2 BOM'!C2:AF900""),Y$1,FALSE)"),"#N/A")</f>
        <v>#N/A</v>
      </c>
      <c r="AB490" t="str">
        <f ca="1">IFERROR(__xludf.DUMMYFUNCTION("VLOOKUP($D534,IMPORTRANGE(""1F5N2lheBqU_ssv2fEg7XSiyl0_Jtf24RQubw3IWp7fc"",""'LC-2 BOM'!C2:AF1000""),AB$1,FALSE)"),"#N/A")</f>
        <v>#N/A</v>
      </c>
      <c r="AC490" t="str">
        <f ca="1">IFERROR(__xludf.DUMMYFUNCTION("VLOOKUP($D534,IMPORTRANGE(""1F5N2lheBqU_ssv2fEg7XSiyl0_Jtf24RQubw3IWp7fc"",""'LC-2 BOM'!C2:AF1000""),AB$1,FALSE)"),"#N/A")</f>
        <v>#N/A</v>
      </c>
      <c r="AD490" t="str">
        <f ca="1">IFERROR(__xludf.DUMMYFUNCTION("VLOOKUP($D534,IMPORTRANGE(""1F5N2lheBqU_ssv2fEg7XSiyl0_Jtf24RQubw3IWp7fc"",""'LC-2 BOM'!C2:AF1000""),AB$1,FALSE)"),"#N/A")</f>
        <v>#N/A</v>
      </c>
      <c r="AE490" t="str">
        <f ca="1">IFERROR(__xludf.DUMMYFUNCTION("VLOOKUP($D534,IMPORTRANGE(""1F5N2lheBqU_ssv2fEg7XSiyl0_Jtf24RQubw3IWp7fc"",""'LC-2 BOM'!C2:AF1000""),AB$1,FALSE)"),"#N/A")</f>
        <v>#N/A</v>
      </c>
      <c r="AF490" t="str">
        <f ca="1">IFERROR(__xludf.DUMMYFUNCTION("VLOOKUP($D534,IMPORTRANGE(""1F5N2lheBqU_ssv2fEg7XSiyl0_Jtf24RQubw3IWp7fc"",""'LC-2 BOM'!C2:AF1000""),AB$1,FALSE)"),"#N/A")</f>
        <v>#N/A</v>
      </c>
      <c r="AG490" t="str">
        <f ca="1">IFERROR(__xludf.DUMMYFUNCTION("VLOOKUP($D534,IMPORTRANGE(""1F5N2lheBqU_ssv2fEg7XSiyl0_Jtf24RQubw3IWp7fc"",""'LC-2 BOM'!C2:AF1000""),AB$1,FALSE)"),"#N/A")</f>
        <v>#N/A</v>
      </c>
      <c r="AH490" t="str">
        <f ca="1">IFERROR(__xludf.DUMMYFUNCTION("VLOOKUP($D534,IMPORTRANGE(""1F5N2lheBqU_ssv2fEg7XSiyl0_Jtf24RQubw3IWp7fc"",""'LC-2 BOM'!C2:AF1000""),AB$1,FALSE)"),"#N/A")</f>
        <v>#N/A</v>
      </c>
      <c r="AI490" t="str">
        <f ca="1">IFERROR(__xludf.DUMMYFUNCTION("VLOOKUP($D534,IMPORTRANGE(""1F5N2lheBqU_ssv2fEg7XSiyl0_Jtf24RQubw3IWp7fc"",""'LC-2 BOM'!C2:AF1000""),AB$1,FALSE)"),"#N/A")</f>
        <v>#N/A</v>
      </c>
      <c r="AJ490" t="str">
        <f ca="1">IFERROR(__xludf.DUMMYFUNCTION("VLOOKUP($D534,IMPORTRANGE(""1F5N2lheBqU_ssv2fEg7XSiyl0_Jtf24RQubw3IWp7fc"",""'LC-2 BOM'!C2:AF1000""),AB$1,FALSE)"),"#N/A")</f>
        <v>#N/A</v>
      </c>
      <c r="AK490" t="str">
        <f ca="1">IFERROR(__xludf.DUMMYFUNCTION("VLOOKUP($D534,IMPORTRANGE(""1F5N2lheBqU_ssv2fEg7XSiyl0_Jtf24RQubw3IWp7fc"",""'LC-2 BOM'!C2:AF1000""),AB$1,FALSE)"),"#N/A")</f>
        <v>#N/A</v>
      </c>
      <c r="AL490" t="str">
        <f ca="1">IFERROR(__xludf.DUMMYFUNCTION("VLOOKUP($D534,IMPORTRANGE(""1F5N2lheBqU_ssv2fEg7XSiyl0_Jtf24RQubw3IWp7fc"",""'LC-2 BOM'!C2:AF1000""),AB$1,FALSE)"),"#N/A")</f>
        <v>#N/A</v>
      </c>
      <c r="AM490" t="str">
        <f ca="1">IFERROR(__xludf.DUMMYFUNCTION("VLOOKUP($D534,IMPORTRANGE(""1F5N2lheBqU_ssv2fEg7XSiyl0_Jtf24RQubw3IWp7fc"",""'LC-2 BOM'!C2:AF1000""),AB$1,FALSE)"),"#N/A")</f>
        <v>#N/A</v>
      </c>
      <c r="AN490" t="str">
        <f ca="1">IFERROR(__xludf.DUMMYFUNCTION("VLOOKUP($D534,IMPORTRANGE(""1F5N2lheBqU_ssv2fEg7XSiyl0_Jtf24RQubw3IWp7fc"",""'LC-2 BOM'!C2:AF1000""),AB$1,FALSE)"),"#N/A")</f>
        <v>#N/A</v>
      </c>
      <c r="AO490" t="str">
        <f ca="1">IFERROR(__xludf.DUMMYFUNCTION("VLOOKUP($D534,IMPORTRANGE(""1F5N2lheBqU_ssv2fEg7XSiyl0_Jtf24RQubw3IWp7fc"",""'LC-2 BOM'!C2:AF1000""),AB$1,FALSE)"),"#N/A")</f>
        <v>#N/A</v>
      </c>
      <c r="AP490" t="str">
        <f ca="1">IFERROR(__xludf.DUMMYFUNCTION("VLOOKUP($D534,IMPORTRANGE(""1F5N2lheBqU_ssv2fEg7XSiyl0_Jtf24RQubw3IWp7fc"",""'LC-2 BOM'!C2:AF1000""),AB$1,FALSE)"),"#N/A")</f>
        <v>#N/A</v>
      </c>
      <c r="AQ490" t="str">
        <f ca="1">IFERROR(__xludf.DUMMYFUNCTION("VLOOKUP($D534,IMPORTRANGE(""1F5N2lheBqU_ssv2fEg7XSiyl0_Jtf24RQubw3IWp7fc"",""'LC-2 BOM'!C2:AF1000""),AB$1,FALSE)"),"#N/A")</f>
        <v>#N/A</v>
      </c>
      <c r="AR490" t="str">
        <f ca="1">IFERROR(__xludf.DUMMYFUNCTION("VLOOKUP($D534,IMPORTRANGE(""1F5N2lheBqU_ssv2fEg7XSiyl0_Jtf24RQubw3IWp7fc"",""'LC-2 BOM'!C2:AF1000""),AB$1,FALSE)"),"#N/A")</f>
        <v>#N/A</v>
      </c>
      <c r="AS490" t="str">
        <f ca="1">IFERROR(__xludf.DUMMYFUNCTION("VLOOKUP($D534,IMPORTRANGE(""1F5N2lheBqU_ssv2fEg7XSiyl0_Jtf24RQubw3IWp7fc"",""'LC-2 BOM'!C2:AF1000""),AB$1,FALSE)"),"#N/A")</f>
        <v>#N/A</v>
      </c>
      <c r="AT490" t="str">
        <f ca="1">IFERROR(__xludf.DUMMYFUNCTION("VLOOKUP($D534,IMPORTRANGE(""1F5N2lheBqU_ssv2fEg7XSiyl0_Jtf24RQubw3IWp7fc"",""'LC-2 BOM'!C2:AF1000""),AB$1,FALSE)"),"#N/A")</f>
        <v>#N/A</v>
      </c>
      <c r="AU490" t="str">
        <f ca="1">IFERROR(__xludf.DUMMYFUNCTION("VLOOKUP($D534,IMPORTRANGE(""1F5N2lheBqU_ssv2fEg7XSiyl0_Jtf24RQubw3IWp7fc"",""'LC-2 BOM'!C2:AF1000""),AB$1,FALSE)"),"#N/A")</f>
        <v>#N/A</v>
      </c>
      <c r="AV490" t="str">
        <f ca="1">IFERROR(__xludf.DUMMYFUNCTION("VLOOKUP($D534,IMPORTRANGE(""1F5N2lheBqU_ssv2fEg7XSiyl0_Jtf24RQubw3IWp7fc"",""'LC-2 BOM'!C2:AF1000""),AB$1,FALSE)"),"#N/A")</f>
        <v>#N/A</v>
      </c>
      <c r="AW490" t="str">
        <f ca="1">IFERROR(__xludf.DUMMYFUNCTION("VLOOKUP($D534,IMPORTRANGE(""1F5N2lheBqU_ssv2fEg7XSiyl0_Jtf24RQubw3IWp7fc"",""'LC-2 BOM'!C2:AF1000""),AB$1,FALSE)"),"#N/A")</f>
        <v>#N/A</v>
      </c>
      <c r="AX490" t="str">
        <f ca="1">IFERROR(__xludf.DUMMYFUNCTION("VLOOKUP($D534,IMPORTRANGE(""1F5N2lheBqU_ssv2fEg7XSiyl0_Jtf24RQubw3IWp7fc"",""'LC-2 BOM'!C2:AF1000""),AB$1,FALSE)"),"#N/A")</f>
        <v>#N/A</v>
      </c>
      <c r="AY490" t="str">
        <f ca="1">IFERROR(__xludf.DUMMYFUNCTION("VLOOKUP($D534,IMPORTRANGE(""1F5N2lheBqU_ssv2fEg7XSiyl0_Jtf24RQubw3IWp7fc"",""'LC-2 BOM'!C2:AF1000""),AB$1,FALSE)"),"#N/A")</f>
        <v>#N/A</v>
      </c>
      <c r="AZ490" t="str">
        <f ca="1">IFERROR(__xludf.DUMMYFUNCTION("VLOOKUP($D534,IMPORTRANGE(""1F5N2lheBqU_ssv2fEg7XSiyl0_Jtf24RQubw3IWp7fc"",""'LC-2 BOM'!C2:AF1000""),AB$1,FALSE)"),"#N/A")</f>
        <v>#N/A</v>
      </c>
      <c r="BA490" t="str">
        <f ca="1">IFERROR(__xludf.DUMMYFUNCTION("VLOOKUP($D534,IMPORTRANGE(""1F5N2lheBqU_ssv2fEg7XSiyl0_Jtf24RQubw3IWp7fc"",""'LC-2 BOM'!C2:AF1000""),AB$1,FALSE)"),"#N/A")</f>
        <v>#N/A</v>
      </c>
    </row>
    <row r="491" spans="1:53" ht="13" x14ac:dyDescent="0.15">
      <c r="A491" t="str">
        <f t="shared" si="41"/>
        <v>HYD-HD-TC-Ts-549</v>
      </c>
      <c r="B491">
        <v>549</v>
      </c>
      <c r="C491" t="s">
        <v>1108</v>
      </c>
      <c r="D491" t="s">
        <v>1109</v>
      </c>
      <c r="E491" t="s">
        <v>679</v>
      </c>
      <c r="F491" t="s">
        <v>864</v>
      </c>
      <c r="G491" t="s">
        <v>649</v>
      </c>
      <c r="H491" t="s">
        <v>312</v>
      </c>
      <c r="I491" t="str">
        <f t="shared" si="42"/>
        <v>N3</v>
      </c>
      <c r="J491" t="str">
        <f>VLOOKUP(I491,'[1]REF - Interface Cards'!$F$2:$G$11,2,FALSE)</f>
        <v>CB4</v>
      </c>
      <c r="K491">
        <f t="shared" si="43"/>
        <v>4</v>
      </c>
      <c r="L491" t="s">
        <v>1107</v>
      </c>
      <c r="M491" t="s">
        <v>322</v>
      </c>
      <c r="N491" t="s">
        <v>323</v>
      </c>
      <c r="O491" t="s">
        <v>277</v>
      </c>
      <c r="Q491" t="s">
        <v>754</v>
      </c>
      <c r="R491" t="s">
        <v>316</v>
      </c>
      <c r="S491" t="s">
        <v>317</v>
      </c>
      <c r="V491" t="b">
        <v>0</v>
      </c>
      <c r="W491" t="str">
        <f t="shared" si="44"/>
        <v>RTD3:EX1+,RTD1+,RTD1-,COM1</v>
      </c>
      <c r="X491" t="str">
        <f ca="1">IFERROR(__xludf.DUMMYFUNCTION("VLOOKUP($D475,IMPORTRANGE(""1F5N2lheBqU_ssv2fEg7XSiyl0_Jtf24RQubw3IWp7fc"",""'LC-2 BOM'!C2:AF1000""),X$1,FALSE)"),"04C706")</f>
        <v>04C706</v>
      </c>
      <c r="Y491" t="str">
        <f ca="1">IFERROR(__xludf.DUMMYFUNCTION("VLOOKUP($D535,IMPORTRANGE(""1F5N2lheBqU_ssv2fEg7XSiyl0_Jtf24RQubw3IWp7fc"",""'LC-2 BOM'!C2:AF900""),Y$1,FALSE)"),"#N/A")</f>
        <v>#N/A</v>
      </c>
      <c r="Z491" t="str">
        <f ca="1">IFERROR(__xludf.DUMMYFUNCTION("VLOOKUP($D535,IMPORTRANGE(""1F5N2lheBqU_ssv2fEg7XSiyl0_Jtf24RQubw3IWp7fc"",""'LC-2 BOM'!C2:AF900""),Y$1,FALSE)"),"#N/A")</f>
        <v>#N/A</v>
      </c>
      <c r="AA491" t="str">
        <f ca="1">IFERROR(__xludf.DUMMYFUNCTION("VLOOKUP($D535,IMPORTRANGE(""1F5N2lheBqU_ssv2fEg7XSiyl0_Jtf24RQubw3IWp7fc"",""'LC-2 BOM'!C2:AF900""),Y$1,FALSE)"),"#N/A")</f>
        <v>#N/A</v>
      </c>
      <c r="AB491" t="str">
        <f ca="1">IFERROR(__xludf.DUMMYFUNCTION("VLOOKUP($D535,IMPORTRANGE(""1F5N2lheBqU_ssv2fEg7XSiyl0_Jtf24RQubw3IWp7fc"",""'LC-2 BOM'!C2:AF1000""),AB$1,FALSE)"),"#N/A")</f>
        <v>#N/A</v>
      </c>
      <c r="AC491" t="str">
        <f ca="1">IFERROR(__xludf.DUMMYFUNCTION("VLOOKUP($D535,IMPORTRANGE(""1F5N2lheBqU_ssv2fEg7XSiyl0_Jtf24RQubw3IWp7fc"",""'LC-2 BOM'!C2:AF1000""),AB$1,FALSE)"),"#N/A")</f>
        <v>#N/A</v>
      </c>
      <c r="AD491" t="str">
        <f ca="1">IFERROR(__xludf.DUMMYFUNCTION("VLOOKUP($D535,IMPORTRANGE(""1F5N2lheBqU_ssv2fEg7XSiyl0_Jtf24RQubw3IWp7fc"",""'LC-2 BOM'!C2:AF1000""),AB$1,FALSE)"),"#N/A")</f>
        <v>#N/A</v>
      </c>
      <c r="AE491" t="str">
        <f ca="1">IFERROR(__xludf.DUMMYFUNCTION("VLOOKUP($D535,IMPORTRANGE(""1F5N2lheBqU_ssv2fEg7XSiyl0_Jtf24RQubw3IWp7fc"",""'LC-2 BOM'!C2:AF1000""),AB$1,FALSE)"),"#N/A")</f>
        <v>#N/A</v>
      </c>
      <c r="AF491" t="str">
        <f ca="1">IFERROR(__xludf.DUMMYFUNCTION("VLOOKUP($D535,IMPORTRANGE(""1F5N2lheBqU_ssv2fEg7XSiyl0_Jtf24RQubw3IWp7fc"",""'LC-2 BOM'!C2:AF1000""),AB$1,FALSE)"),"#N/A")</f>
        <v>#N/A</v>
      </c>
      <c r="AG491" t="str">
        <f ca="1">IFERROR(__xludf.DUMMYFUNCTION("VLOOKUP($D535,IMPORTRANGE(""1F5N2lheBqU_ssv2fEg7XSiyl0_Jtf24RQubw3IWp7fc"",""'LC-2 BOM'!C2:AF1000""),AB$1,FALSE)"),"#N/A")</f>
        <v>#N/A</v>
      </c>
      <c r="AH491" t="str">
        <f ca="1">IFERROR(__xludf.DUMMYFUNCTION("VLOOKUP($D535,IMPORTRANGE(""1F5N2lheBqU_ssv2fEg7XSiyl0_Jtf24RQubw3IWp7fc"",""'LC-2 BOM'!C2:AF1000""),AB$1,FALSE)"),"#N/A")</f>
        <v>#N/A</v>
      </c>
      <c r="AI491" t="str">
        <f ca="1">IFERROR(__xludf.DUMMYFUNCTION("VLOOKUP($D535,IMPORTRANGE(""1F5N2lheBqU_ssv2fEg7XSiyl0_Jtf24RQubw3IWp7fc"",""'LC-2 BOM'!C2:AF1000""),AB$1,FALSE)"),"#N/A")</f>
        <v>#N/A</v>
      </c>
      <c r="AJ491" t="str">
        <f ca="1">IFERROR(__xludf.DUMMYFUNCTION("VLOOKUP($D535,IMPORTRANGE(""1F5N2lheBqU_ssv2fEg7XSiyl0_Jtf24RQubw3IWp7fc"",""'LC-2 BOM'!C2:AF1000""),AB$1,FALSE)"),"#N/A")</f>
        <v>#N/A</v>
      </c>
      <c r="AK491" t="str">
        <f ca="1">IFERROR(__xludf.DUMMYFUNCTION("VLOOKUP($D535,IMPORTRANGE(""1F5N2lheBqU_ssv2fEg7XSiyl0_Jtf24RQubw3IWp7fc"",""'LC-2 BOM'!C2:AF1000""),AB$1,FALSE)"),"#N/A")</f>
        <v>#N/A</v>
      </c>
      <c r="AL491" t="str">
        <f ca="1">IFERROR(__xludf.DUMMYFUNCTION("VLOOKUP($D535,IMPORTRANGE(""1F5N2lheBqU_ssv2fEg7XSiyl0_Jtf24RQubw3IWp7fc"",""'LC-2 BOM'!C2:AF1000""),AB$1,FALSE)"),"#N/A")</f>
        <v>#N/A</v>
      </c>
      <c r="AM491" t="str">
        <f ca="1">IFERROR(__xludf.DUMMYFUNCTION("VLOOKUP($D535,IMPORTRANGE(""1F5N2lheBqU_ssv2fEg7XSiyl0_Jtf24RQubw3IWp7fc"",""'LC-2 BOM'!C2:AF1000""),AB$1,FALSE)"),"#N/A")</f>
        <v>#N/A</v>
      </c>
      <c r="AN491" t="str">
        <f ca="1">IFERROR(__xludf.DUMMYFUNCTION("VLOOKUP($D535,IMPORTRANGE(""1F5N2lheBqU_ssv2fEg7XSiyl0_Jtf24RQubw3IWp7fc"",""'LC-2 BOM'!C2:AF1000""),AB$1,FALSE)"),"#N/A")</f>
        <v>#N/A</v>
      </c>
      <c r="AO491" t="str">
        <f ca="1">IFERROR(__xludf.DUMMYFUNCTION("VLOOKUP($D535,IMPORTRANGE(""1F5N2lheBqU_ssv2fEg7XSiyl0_Jtf24RQubw3IWp7fc"",""'LC-2 BOM'!C2:AF1000""),AB$1,FALSE)"),"#N/A")</f>
        <v>#N/A</v>
      </c>
      <c r="AP491" t="str">
        <f ca="1">IFERROR(__xludf.DUMMYFUNCTION("VLOOKUP($D535,IMPORTRANGE(""1F5N2lheBqU_ssv2fEg7XSiyl0_Jtf24RQubw3IWp7fc"",""'LC-2 BOM'!C2:AF1000""),AB$1,FALSE)"),"#N/A")</f>
        <v>#N/A</v>
      </c>
      <c r="AQ491" t="str">
        <f ca="1">IFERROR(__xludf.DUMMYFUNCTION("VLOOKUP($D535,IMPORTRANGE(""1F5N2lheBqU_ssv2fEg7XSiyl0_Jtf24RQubw3IWp7fc"",""'LC-2 BOM'!C2:AF1000""),AB$1,FALSE)"),"#N/A")</f>
        <v>#N/A</v>
      </c>
      <c r="AR491" t="str">
        <f ca="1">IFERROR(__xludf.DUMMYFUNCTION("VLOOKUP($D535,IMPORTRANGE(""1F5N2lheBqU_ssv2fEg7XSiyl0_Jtf24RQubw3IWp7fc"",""'LC-2 BOM'!C2:AF1000""),AB$1,FALSE)"),"#N/A")</f>
        <v>#N/A</v>
      </c>
      <c r="AS491" t="str">
        <f ca="1">IFERROR(__xludf.DUMMYFUNCTION("VLOOKUP($D535,IMPORTRANGE(""1F5N2lheBqU_ssv2fEg7XSiyl0_Jtf24RQubw3IWp7fc"",""'LC-2 BOM'!C2:AF1000""),AB$1,FALSE)"),"#N/A")</f>
        <v>#N/A</v>
      </c>
      <c r="AT491" t="str">
        <f ca="1">IFERROR(__xludf.DUMMYFUNCTION("VLOOKUP($D535,IMPORTRANGE(""1F5N2lheBqU_ssv2fEg7XSiyl0_Jtf24RQubw3IWp7fc"",""'LC-2 BOM'!C2:AF1000""),AB$1,FALSE)"),"#N/A")</f>
        <v>#N/A</v>
      </c>
      <c r="AU491" t="str">
        <f ca="1">IFERROR(__xludf.DUMMYFUNCTION("VLOOKUP($D535,IMPORTRANGE(""1F5N2lheBqU_ssv2fEg7XSiyl0_Jtf24RQubw3IWp7fc"",""'LC-2 BOM'!C2:AF1000""),AB$1,FALSE)"),"#N/A")</f>
        <v>#N/A</v>
      </c>
      <c r="AV491" t="str">
        <f ca="1">IFERROR(__xludf.DUMMYFUNCTION("VLOOKUP($D535,IMPORTRANGE(""1F5N2lheBqU_ssv2fEg7XSiyl0_Jtf24RQubw3IWp7fc"",""'LC-2 BOM'!C2:AF1000""),AB$1,FALSE)"),"#N/A")</f>
        <v>#N/A</v>
      </c>
      <c r="AW491" t="str">
        <f ca="1">IFERROR(__xludf.DUMMYFUNCTION("VLOOKUP($D535,IMPORTRANGE(""1F5N2lheBqU_ssv2fEg7XSiyl0_Jtf24RQubw3IWp7fc"",""'LC-2 BOM'!C2:AF1000""),AB$1,FALSE)"),"#N/A")</f>
        <v>#N/A</v>
      </c>
      <c r="AX491" t="str">
        <f ca="1">IFERROR(__xludf.DUMMYFUNCTION("VLOOKUP($D535,IMPORTRANGE(""1F5N2lheBqU_ssv2fEg7XSiyl0_Jtf24RQubw3IWp7fc"",""'LC-2 BOM'!C2:AF1000""),AB$1,FALSE)"),"#N/A")</f>
        <v>#N/A</v>
      </c>
      <c r="AY491" t="str">
        <f ca="1">IFERROR(__xludf.DUMMYFUNCTION("VLOOKUP($D535,IMPORTRANGE(""1F5N2lheBqU_ssv2fEg7XSiyl0_Jtf24RQubw3IWp7fc"",""'LC-2 BOM'!C2:AF1000""),AB$1,FALSE)"),"#N/A")</f>
        <v>#N/A</v>
      </c>
      <c r="AZ491" t="str">
        <f ca="1">IFERROR(__xludf.DUMMYFUNCTION("VLOOKUP($D535,IMPORTRANGE(""1F5N2lheBqU_ssv2fEg7XSiyl0_Jtf24RQubw3IWp7fc"",""'LC-2 BOM'!C2:AF1000""),AB$1,FALSE)"),"#N/A")</f>
        <v>#N/A</v>
      </c>
      <c r="BA491" t="str">
        <f ca="1">IFERROR(__xludf.DUMMYFUNCTION("VLOOKUP($D535,IMPORTRANGE(""1F5N2lheBqU_ssv2fEg7XSiyl0_Jtf24RQubw3IWp7fc"",""'LC-2 BOM'!C2:AF1000""),AB$1,FALSE)"),"#N/A")</f>
        <v>#N/A</v>
      </c>
    </row>
    <row r="492" spans="1:53" ht="13" x14ac:dyDescent="0.15">
      <c r="A492" t="str">
        <f t="shared" si="41"/>
        <v>HYD-HD-TC-Ts-550</v>
      </c>
      <c r="B492">
        <v>550</v>
      </c>
      <c r="C492" t="s">
        <v>1110</v>
      </c>
      <c r="D492" t="s">
        <v>1111</v>
      </c>
      <c r="E492" t="s">
        <v>679</v>
      </c>
      <c r="F492" t="s">
        <v>864</v>
      </c>
      <c r="G492" t="s">
        <v>649</v>
      </c>
      <c r="H492" t="s">
        <v>312</v>
      </c>
      <c r="I492" t="str">
        <f t="shared" si="42"/>
        <v>N2</v>
      </c>
      <c r="J492" t="str">
        <f>VLOOKUP(I492,'[1]REF - Interface Cards'!$F$2:$G$11,2,FALSE)</f>
        <v>CB3</v>
      </c>
      <c r="K492">
        <f t="shared" si="43"/>
        <v>4</v>
      </c>
      <c r="L492" t="s">
        <v>377</v>
      </c>
      <c r="M492" t="s">
        <v>347</v>
      </c>
      <c r="N492" t="s">
        <v>348</v>
      </c>
      <c r="O492" t="s">
        <v>277</v>
      </c>
      <c r="Q492" t="s">
        <v>456</v>
      </c>
      <c r="R492" t="s">
        <v>316</v>
      </c>
      <c r="S492" t="s">
        <v>317</v>
      </c>
      <c r="V492" t="b">
        <v>0</v>
      </c>
      <c r="W492" t="str">
        <f t="shared" si="44"/>
        <v>RTD2:EX3+,RTD3+,RTD3-,COM3</v>
      </c>
      <c r="X492" t="str">
        <f ca="1">IFERROR(__xludf.DUMMYFUNCTION("VLOOKUP($D119,IMPORTRANGE(""1F5N2lheBqU_ssv2fEg7XSiyl0_Jtf24RQubw3IWp7fc"",""'LC-2 BOM'!C2:AF1000""),X$1,FALSE)"),"05C360")</f>
        <v>05C360</v>
      </c>
      <c r="Y492" t="str">
        <f ca="1">IFERROR(__xludf.DUMMYFUNCTION("VLOOKUP($D470,IMPORTRANGE(""1F5N2lheBqU_ssv2fEg7XSiyl0_Jtf24RQubw3IWp7fc"",""'LC-2 BOM'!C2:AF900""),Y$1,FALSE)"),"#N/A")</f>
        <v>#N/A</v>
      </c>
      <c r="Z492" t="str">
        <f ca="1">IFERROR(__xludf.DUMMYFUNCTION("VLOOKUP($D470,IMPORTRANGE(""1F5N2lheBqU_ssv2fEg7XSiyl0_Jtf24RQubw3IWp7fc"",""'LC-2 BOM'!C2:AF900""),Y$1,FALSE)"),"#N/A")</f>
        <v>#N/A</v>
      </c>
      <c r="AA492" t="str">
        <f ca="1">IFERROR(__xludf.DUMMYFUNCTION("VLOOKUP($D470,IMPORTRANGE(""1F5N2lheBqU_ssv2fEg7XSiyl0_Jtf24RQubw3IWp7fc"",""'LC-2 BOM'!C2:AF900""),Y$1,FALSE)"),"#N/A")</f>
        <v>#N/A</v>
      </c>
      <c r="AB492" t="str">
        <f ca="1">IFERROR(__xludf.DUMMYFUNCTION("VLOOKUP($D470,IMPORTRANGE(""1F5N2lheBqU_ssv2fEg7XSiyl0_Jtf24RQubw3IWp7fc"",""'LC-2 BOM'!C2:AF1000""),AB$1,FALSE)"),"#N/A")</f>
        <v>#N/A</v>
      </c>
      <c r="AC492" t="str">
        <f ca="1">IFERROR(__xludf.DUMMYFUNCTION("VLOOKUP($D470,IMPORTRANGE(""1F5N2lheBqU_ssv2fEg7XSiyl0_Jtf24RQubw3IWp7fc"",""'LC-2 BOM'!C2:AF1000""),AB$1,FALSE)"),"#N/A")</f>
        <v>#N/A</v>
      </c>
      <c r="AD492" t="str">
        <f ca="1">IFERROR(__xludf.DUMMYFUNCTION("VLOOKUP($D470,IMPORTRANGE(""1F5N2lheBqU_ssv2fEg7XSiyl0_Jtf24RQubw3IWp7fc"",""'LC-2 BOM'!C2:AF1000""),AB$1,FALSE)"),"#N/A")</f>
        <v>#N/A</v>
      </c>
      <c r="AE492" t="str">
        <f ca="1">IFERROR(__xludf.DUMMYFUNCTION("VLOOKUP($D470,IMPORTRANGE(""1F5N2lheBqU_ssv2fEg7XSiyl0_Jtf24RQubw3IWp7fc"",""'LC-2 BOM'!C2:AF1000""),AB$1,FALSE)"),"#N/A")</f>
        <v>#N/A</v>
      </c>
      <c r="AF492" t="str">
        <f ca="1">IFERROR(__xludf.DUMMYFUNCTION("VLOOKUP($D470,IMPORTRANGE(""1F5N2lheBqU_ssv2fEg7XSiyl0_Jtf24RQubw3IWp7fc"",""'LC-2 BOM'!C2:AF1000""),AB$1,FALSE)"),"#N/A")</f>
        <v>#N/A</v>
      </c>
      <c r="AG492" t="str">
        <f ca="1">IFERROR(__xludf.DUMMYFUNCTION("VLOOKUP($D470,IMPORTRANGE(""1F5N2lheBqU_ssv2fEg7XSiyl0_Jtf24RQubw3IWp7fc"",""'LC-2 BOM'!C2:AF1000""),AB$1,FALSE)"),"#N/A")</f>
        <v>#N/A</v>
      </c>
      <c r="AH492" t="str">
        <f ca="1">IFERROR(__xludf.DUMMYFUNCTION("VLOOKUP($D470,IMPORTRANGE(""1F5N2lheBqU_ssv2fEg7XSiyl0_Jtf24RQubw3IWp7fc"",""'LC-2 BOM'!C2:AF1000""),AB$1,FALSE)"),"#N/A")</f>
        <v>#N/A</v>
      </c>
      <c r="AI492" t="str">
        <f ca="1">IFERROR(__xludf.DUMMYFUNCTION("VLOOKUP($D470,IMPORTRANGE(""1F5N2lheBqU_ssv2fEg7XSiyl0_Jtf24RQubw3IWp7fc"",""'LC-2 BOM'!C2:AF1000""),AB$1,FALSE)"),"#N/A")</f>
        <v>#N/A</v>
      </c>
      <c r="AJ492" t="str">
        <f ca="1">IFERROR(__xludf.DUMMYFUNCTION("VLOOKUP($D470,IMPORTRANGE(""1F5N2lheBqU_ssv2fEg7XSiyl0_Jtf24RQubw3IWp7fc"",""'LC-2 BOM'!C2:AF1000""),AB$1,FALSE)"),"#N/A")</f>
        <v>#N/A</v>
      </c>
      <c r="AK492" t="str">
        <f ca="1">IFERROR(__xludf.DUMMYFUNCTION("VLOOKUP($D470,IMPORTRANGE(""1F5N2lheBqU_ssv2fEg7XSiyl0_Jtf24RQubw3IWp7fc"",""'LC-2 BOM'!C2:AF1000""),AB$1,FALSE)"),"#N/A")</f>
        <v>#N/A</v>
      </c>
      <c r="AL492" t="str">
        <f ca="1">IFERROR(__xludf.DUMMYFUNCTION("VLOOKUP($D470,IMPORTRANGE(""1F5N2lheBqU_ssv2fEg7XSiyl0_Jtf24RQubw3IWp7fc"",""'LC-2 BOM'!C2:AF1000""),AB$1,FALSE)"),"#N/A")</f>
        <v>#N/A</v>
      </c>
      <c r="AM492" t="str">
        <f ca="1">IFERROR(__xludf.DUMMYFUNCTION("VLOOKUP($D470,IMPORTRANGE(""1F5N2lheBqU_ssv2fEg7XSiyl0_Jtf24RQubw3IWp7fc"",""'LC-2 BOM'!C2:AF1000""),AB$1,FALSE)"),"#N/A")</f>
        <v>#N/A</v>
      </c>
      <c r="AN492" t="str">
        <f ca="1">IFERROR(__xludf.DUMMYFUNCTION("VLOOKUP($D470,IMPORTRANGE(""1F5N2lheBqU_ssv2fEg7XSiyl0_Jtf24RQubw3IWp7fc"",""'LC-2 BOM'!C2:AF1000""),AB$1,FALSE)"),"#N/A")</f>
        <v>#N/A</v>
      </c>
      <c r="AO492" t="str">
        <f ca="1">IFERROR(__xludf.DUMMYFUNCTION("VLOOKUP($D470,IMPORTRANGE(""1F5N2lheBqU_ssv2fEg7XSiyl0_Jtf24RQubw3IWp7fc"",""'LC-2 BOM'!C2:AF1000""),AB$1,FALSE)"),"#N/A")</f>
        <v>#N/A</v>
      </c>
      <c r="AP492" t="str">
        <f ca="1">IFERROR(__xludf.DUMMYFUNCTION("VLOOKUP($D470,IMPORTRANGE(""1F5N2lheBqU_ssv2fEg7XSiyl0_Jtf24RQubw3IWp7fc"",""'LC-2 BOM'!C2:AF1000""),AB$1,FALSE)"),"#N/A")</f>
        <v>#N/A</v>
      </c>
      <c r="AQ492" t="str">
        <f ca="1">IFERROR(__xludf.DUMMYFUNCTION("VLOOKUP($D470,IMPORTRANGE(""1F5N2lheBqU_ssv2fEg7XSiyl0_Jtf24RQubw3IWp7fc"",""'LC-2 BOM'!C2:AF1000""),AB$1,FALSE)"),"#N/A")</f>
        <v>#N/A</v>
      </c>
      <c r="AR492" t="str">
        <f ca="1">IFERROR(__xludf.DUMMYFUNCTION("VLOOKUP($D470,IMPORTRANGE(""1F5N2lheBqU_ssv2fEg7XSiyl0_Jtf24RQubw3IWp7fc"",""'LC-2 BOM'!C2:AF1000""),AB$1,FALSE)"),"#N/A")</f>
        <v>#N/A</v>
      </c>
      <c r="AS492" t="str">
        <f ca="1">IFERROR(__xludf.DUMMYFUNCTION("VLOOKUP($D470,IMPORTRANGE(""1F5N2lheBqU_ssv2fEg7XSiyl0_Jtf24RQubw3IWp7fc"",""'LC-2 BOM'!C2:AF1000""),AB$1,FALSE)"),"#N/A")</f>
        <v>#N/A</v>
      </c>
      <c r="AT492" t="str">
        <f ca="1">IFERROR(__xludf.DUMMYFUNCTION("VLOOKUP($D470,IMPORTRANGE(""1F5N2lheBqU_ssv2fEg7XSiyl0_Jtf24RQubw3IWp7fc"",""'LC-2 BOM'!C2:AF1000""),AB$1,FALSE)"),"#N/A")</f>
        <v>#N/A</v>
      </c>
      <c r="AU492" t="str">
        <f ca="1">IFERROR(__xludf.DUMMYFUNCTION("VLOOKUP($D470,IMPORTRANGE(""1F5N2lheBqU_ssv2fEg7XSiyl0_Jtf24RQubw3IWp7fc"",""'LC-2 BOM'!C2:AF1000""),AB$1,FALSE)"),"#N/A")</f>
        <v>#N/A</v>
      </c>
      <c r="AV492" t="str">
        <f ca="1">IFERROR(__xludf.DUMMYFUNCTION("VLOOKUP($D470,IMPORTRANGE(""1F5N2lheBqU_ssv2fEg7XSiyl0_Jtf24RQubw3IWp7fc"",""'LC-2 BOM'!C2:AF1000""),AB$1,FALSE)"),"#N/A")</f>
        <v>#N/A</v>
      </c>
      <c r="AW492" t="str">
        <f ca="1">IFERROR(__xludf.DUMMYFUNCTION("VLOOKUP($D470,IMPORTRANGE(""1F5N2lheBqU_ssv2fEg7XSiyl0_Jtf24RQubw3IWp7fc"",""'LC-2 BOM'!C2:AF1000""),AB$1,FALSE)"),"#N/A")</f>
        <v>#N/A</v>
      </c>
      <c r="AX492" t="str">
        <f ca="1">IFERROR(__xludf.DUMMYFUNCTION("VLOOKUP($D470,IMPORTRANGE(""1F5N2lheBqU_ssv2fEg7XSiyl0_Jtf24RQubw3IWp7fc"",""'LC-2 BOM'!C2:AF1000""),AB$1,FALSE)"),"#N/A")</f>
        <v>#N/A</v>
      </c>
      <c r="AY492" t="str">
        <f ca="1">IFERROR(__xludf.DUMMYFUNCTION("VLOOKUP($D470,IMPORTRANGE(""1F5N2lheBqU_ssv2fEg7XSiyl0_Jtf24RQubw3IWp7fc"",""'LC-2 BOM'!C2:AF1000""),AB$1,FALSE)"),"#N/A")</f>
        <v>#N/A</v>
      </c>
      <c r="AZ492" t="str">
        <f ca="1">IFERROR(__xludf.DUMMYFUNCTION("VLOOKUP($D470,IMPORTRANGE(""1F5N2lheBqU_ssv2fEg7XSiyl0_Jtf24RQubw3IWp7fc"",""'LC-2 BOM'!C2:AF1000""),AB$1,FALSE)"),"#N/A")</f>
        <v>#N/A</v>
      </c>
      <c r="BA492" t="str">
        <f ca="1">IFERROR(__xludf.DUMMYFUNCTION("VLOOKUP($D470,IMPORTRANGE(""1F5N2lheBqU_ssv2fEg7XSiyl0_Jtf24RQubw3IWp7fc"",""'LC-2 BOM'!C2:AF1000""),AB$1,FALSE)"),"#N/A")</f>
        <v>#N/A</v>
      </c>
    </row>
    <row r="493" spans="1:53" ht="13" x14ac:dyDescent="0.15">
      <c r="A493" t="str">
        <f t="shared" si="41"/>
        <v>HYD-HD-TC-Ts-551</v>
      </c>
      <c r="B493">
        <v>551</v>
      </c>
      <c r="C493" t="s">
        <v>1112</v>
      </c>
      <c r="D493" t="s">
        <v>1113</v>
      </c>
      <c r="E493" t="s">
        <v>679</v>
      </c>
      <c r="F493" t="s">
        <v>864</v>
      </c>
      <c r="G493" t="s">
        <v>649</v>
      </c>
      <c r="H493" t="s">
        <v>312</v>
      </c>
      <c r="I493" t="str">
        <f t="shared" si="42"/>
        <v>N2</v>
      </c>
      <c r="J493" t="str">
        <f>VLOOKUP(I493,'[1]REF - Interface Cards'!$F$2:$G$11,2,FALSE)</f>
        <v>CB3</v>
      </c>
      <c r="K493">
        <f t="shared" si="43"/>
        <v>4</v>
      </c>
      <c r="L493" t="s">
        <v>377</v>
      </c>
      <c r="M493" t="s">
        <v>351</v>
      </c>
      <c r="N493" t="s">
        <v>352</v>
      </c>
      <c r="O493" t="s">
        <v>277</v>
      </c>
      <c r="Q493" t="s">
        <v>302</v>
      </c>
      <c r="R493" t="s">
        <v>316</v>
      </c>
      <c r="S493" t="s">
        <v>317</v>
      </c>
      <c r="V493" t="b">
        <v>0</v>
      </c>
      <c r="W493" t="str">
        <f t="shared" si="44"/>
        <v>RTD2:EX4+,RTD4+,RTD4-,COM4</v>
      </c>
      <c r="X493" t="str">
        <f ca="1">IFERROR(__xludf.DUMMYFUNCTION("VLOOKUP($D119,IMPORTRANGE(""1F5N2lheBqU_ssv2fEg7XSiyl0_Jtf24RQubw3IWp7fc"",""'LC-2 BOM'!C2:AF1000""),X$1,FALSE)"),"05C360")</f>
        <v>05C360</v>
      </c>
      <c r="Y493" t="str">
        <f ca="1">IFERROR(__xludf.DUMMYFUNCTION("VLOOKUP($D471,IMPORTRANGE(""1zGeY54V42y3h6ga3LEauokEcjIAfHuNXKCYKLfLWtMI"",""'LC-2 BOM'!C2:AF900""),Y$1,FALSE)"),"#N/A")</f>
        <v>#N/A</v>
      </c>
      <c r="Z493" t="str">
        <f ca="1">IFERROR(__xludf.DUMMYFUNCTION("VLOOKUP($D471,IMPORTRANGE(""1zGeY54V42y3h6ga3LEauokEcjIAfHuNXKCYKLfLWtMI"",""'LC-2 BOM'!C2:AF900""),Y$1,FALSE)"),"#N/A")</f>
        <v>#N/A</v>
      </c>
      <c r="AA493" t="str">
        <f ca="1">IFERROR(__xludf.DUMMYFUNCTION("VLOOKUP($D471,IMPORTRANGE(""1zGeY54V42y3h6ga3LEauokEcjIAfHuNXKCYKLfLWtMI"",""'LC-2 BOM'!C2:AF900""),Y$1,FALSE)"),"#N/A")</f>
        <v>#N/A</v>
      </c>
      <c r="AB493" t="str">
        <f ca="1">IFERROR(__xludf.DUMMYFUNCTION("VLOOKUP($D471,IMPORTRANGE(""1F5N2lheBqU_ssv2fEg7XSiyl0_Jtf24RQubw3IWp7fc"",""'LC-2 BOM'!C2:AF1000""),AB$1,FALSE)"),"#N/A")</f>
        <v>#N/A</v>
      </c>
      <c r="AC493" t="str">
        <f ca="1">IFERROR(__xludf.DUMMYFUNCTION("VLOOKUP($D471,IMPORTRANGE(""1F5N2lheBqU_ssv2fEg7XSiyl0_Jtf24RQubw3IWp7fc"",""'LC-2 BOM'!C2:AF1000""),AB$1,FALSE)"),"#N/A")</f>
        <v>#N/A</v>
      </c>
      <c r="AD493" t="str">
        <f ca="1">IFERROR(__xludf.DUMMYFUNCTION("VLOOKUP($D471,IMPORTRANGE(""1F5N2lheBqU_ssv2fEg7XSiyl0_Jtf24RQubw3IWp7fc"",""'LC-2 BOM'!C2:AF1000""),AB$1,FALSE)"),"#N/A")</f>
        <v>#N/A</v>
      </c>
      <c r="AE493" t="str">
        <f ca="1">IFERROR(__xludf.DUMMYFUNCTION("VLOOKUP($D471,IMPORTRANGE(""1F5N2lheBqU_ssv2fEg7XSiyl0_Jtf24RQubw3IWp7fc"",""'LC-2 BOM'!C2:AF1000""),AB$1,FALSE)"),"#N/A")</f>
        <v>#N/A</v>
      </c>
      <c r="AF493" t="str">
        <f ca="1">IFERROR(__xludf.DUMMYFUNCTION("VLOOKUP($D471,IMPORTRANGE(""1F5N2lheBqU_ssv2fEg7XSiyl0_Jtf24RQubw3IWp7fc"",""'LC-2 BOM'!C2:AF1000""),AB$1,FALSE)"),"#N/A")</f>
        <v>#N/A</v>
      </c>
      <c r="AG493" t="str">
        <f ca="1">IFERROR(__xludf.DUMMYFUNCTION("VLOOKUP($D471,IMPORTRANGE(""1F5N2lheBqU_ssv2fEg7XSiyl0_Jtf24RQubw3IWp7fc"",""'LC-2 BOM'!C2:AF1000""),AB$1,FALSE)"),"#N/A")</f>
        <v>#N/A</v>
      </c>
      <c r="AH493" t="str">
        <f ca="1">IFERROR(__xludf.DUMMYFUNCTION("VLOOKUP($D471,IMPORTRANGE(""1F5N2lheBqU_ssv2fEg7XSiyl0_Jtf24RQubw3IWp7fc"",""'LC-2 BOM'!C2:AF1000""),AB$1,FALSE)"),"#N/A")</f>
        <v>#N/A</v>
      </c>
      <c r="AI493" t="str">
        <f ca="1">IFERROR(__xludf.DUMMYFUNCTION("VLOOKUP($D471,IMPORTRANGE(""1F5N2lheBqU_ssv2fEg7XSiyl0_Jtf24RQubw3IWp7fc"",""'LC-2 BOM'!C2:AF1000""),AB$1,FALSE)"),"#N/A")</f>
        <v>#N/A</v>
      </c>
      <c r="AJ493" t="str">
        <f ca="1">IFERROR(__xludf.DUMMYFUNCTION("VLOOKUP($D471,IMPORTRANGE(""1F5N2lheBqU_ssv2fEg7XSiyl0_Jtf24RQubw3IWp7fc"",""'LC-2 BOM'!C2:AF1000""),AB$1,FALSE)"),"#N/A")</f>
        <v>#N/A</v>
      </c>
      <c r="AK493" t="str">
        <f ca="1">IFERROR(__xludf.DUMMYFUNCTION("VLOOKUP($D471,IMPORTRANGE(""1F5N2lheBqU_ssv2fEg7XSiyl0_Jtf24RQubw3IWp7fc"",""'LC-2 BOM'!C2:AF1000""),AB$1,FALSE)"),"#N/A")</f>
        <v>#N/A</v>
      </c>
      <c r="AL493" t="str">
        <f ca="1">IFERROR(__xludf.DUMMYFUNCTION("VLOOKUP($D471,IMPORTRANGE(""1F5N2lheBqU_ssv2fEg7XSiyl0_Jtf24RQubw3IWp7fc"",""'LC-2 BOM'!C2:AF1000""),AB$1,FALSE)"),"#N/A")</f>
        <v>#N/A</v>
      </c>
      <c r="AM493" t="str">
        <f ca="1">IFERROR(__xludf.DUMMYFUNCTION("VLOOKUP($D471,IMPORTRANGE(""1F5N2lheBqU_ssv2fEg7XSiyl0_Jtf24RQubw3IWp7fc"",""'LC-2 BOM'!C2:AF1000""),AB$1,FALSE)"),"#N/A")</f>
        <v>#N/A</v>
      </c>
      <c r="AN493" t="str">
        <f ca="1">IFERROR(__xludf.DUMMYFUNCTION("VLOOKUP($D471,IMPORTRANGE(""1F5N2lheBqU_ssv2fEg7XSiyl0_Jtf24RQubw3IWp7fc"",""'LC-2 BOM'!C2:AF1000""),AB$1,FALSE)"),"#N/A")</f>
        <v>#N/A</v>
      </c>
      <c r="AO493" t="str">
        <f ca="1">IFERROR(__xludf.DUMMYFUNCTION("VLOOKUP($D471,IMPORTRANGE(""1F5N2lheBqU_ssv2fEg7XSiyl0_Jtf24RQubw3IWp7fc"",""'LC-2 BOM'!C2:AF1000""),AB$1,FALSE)"),"#N/A")</f>
        <v>#N/A</v>
      </c>
      <c r="AP493" t="str">
        <f ca="1">IFERROR(__xludf.DUMMYFUNCTION("VLOOKUP($D471,IMPORTRANGE(""1F5N2lheBqU_ssv2fEg7XSiyl0_Jtf24RQubw3IWp7fc"",""'LC-2 BOM'!C2:AF1000""),AB$1,FALSE)"),"#N/A")</f>
        <v>#N/A</v>
      </c>
      <c r="AQ493" t="str">
        <f ca="1">IFERROR(__xludf.DUMMYFUNCTION("VLOOKUP($D471,IMPORTRANGE(""1F5N2lheBqU_ssv2fEg7XSiyl0_Jtf24RQubw3IWp7fc"",""'LC-2 BOM'!C2:AF1000""),AB$1,FALSE)"),"#N/A")</f>
        <v>#N/A</v>
      </c>
      <c r="AR493" t="str">
        <f ca="1">IFERROR(__xludf.DUMMYFUNCTION("VLOOKUP($D471,IMPORTRANGE(""1F5N2lheBqU_ssv2fEg7XSiyl0_Jtf24RQubw3IWp7fc"",""'LC-2 BOM'!C2:AF1000""),AB$1,FALSE)"),"#N/A")</f>
        <v>#N/A</v>
      </c>
      <c r="AS493" t="str">
        <f ca="1">IFERROR(__xludf.DUMMYFUNCTION("VLOOKUP($D471,IMPORTRANGE(""1F5N2lheBqU_ssv2fEg7XSiyl0_Jtf24RQubw3IWp7fc"",""'LC-2 BOM'!C2:AF1000""),AB$1,FALSE)"),"#N/A")</f>
        <v>#N/A</v>
      </c>
      <c r="AT493" t="str">
        <f ca="1">IFERROR(__xludf.DUMMYFUNCTION("VLOOKUP($D471,IMPORTRANGE(""1F5N2lheBqU_ssv2fEg7XSiyl0_Jtf24RQubw3IWp7fc"",""'LC-2 BOM'!C2:AF1000""),AB$1,FALSE)"),"#N/A")</f>
        <v>#N/A</v>
      </c>
      <c r="AU493" t="str">
        <f ca="1">IFERROR(__xludf.DUMMYFUNCTION("VLOOKUP($D471,IMPORTRANGE(""1F5N2lheBqU_ssv2fEg7XSiyl0_Jtf24RQubw3IWp7fc"",""'LC-2 BOM'!C2:AF1000""),AB$1,FALSE)"),"#N/A")</f>
        <v>#N/A</v>
      </c>
      <c r="AV493" t="str">
        <f ca="1">IFERROR(__xludf.DUMMYFUNCTION("VLOOKUP($D471,IMPORTRANGE(""1F5N2lheBqU_ssv2fEg7XSiyl0_Jtf24RQubw3IWp7fc"",""'LC-2 BOM'!C2:AF1000""),AB$1,FALSE)"),"#N/A")</f>
        <v>#N/A</v>
      </c>
      <c r="AW493" t="str">
        <f ca="1">IFERROR(__xludf.DUMMYFUNCTION("VLOOKUP($D471,IMPORTRANGE(""1F5N2lheBqU_ssv2fEg7XSiyl0_Jtf24RQubw3IWp7fc"",""'LC-2 BOM'!C2:AF1000""),AB$1,FALSE)"),"#N/A")</f>
        <v>#N/A</v>
      </c>
      <c r="AX493" t="str">
        <f ca="1">IFERROR(__xludf.DUMMYFUNCTION("VLOOKUP($D471,IMPORTRANGE(""1F5N2lheBqU_ssv2fEg7XSiyl0_Jtf24RQubw3IWp7fc"",""'LC-2 BOM'!C2:AF1000""),AB$1,FALSE)"),"#N/A")</f>
        <v>#N/A</v>
      </c>
      <c r="AY493" t="str">
        <f ca="1">IFERROR(__xludf.DUMMYFUNCTION("VLOOKUP($D471,IMPORTRANGE(""1F5N2lheBqU_ssv2fEg7XSiyl0_Jtf24RQubw3IWp7fc"",""'LC-2 BOM'!C2:AF1000""),AB$1,FALSE)"),"#N/A")</f>
        <v>#N/A</v>
      </c>
      <c r="AZ493" t="str">
        <f ca="1">IFERROR(__xludf.DUMMYFUNCTION("VLOOKUP($D471,IMPORTRANGE(""1F5N2lheBqU_ssv2fEg7XSiyl0_Jtf24RQubw3IWp7fc"",""'LC-2 BOM'!C2:AF1000""),AB$1,FALSE)"),"#N/A")</f>
        <v>#N/A</v>
      </c>
      <c r="BA493" t="str">
        <f ca="1">IFERROR(__xludf.DUMMYFUNCTION("VLOOKUP($D471,IMPORTRANGE(""1F5N2lheBqU_ssv2fEg7XSiyl0_Jtf24RQubw3IWp7fc"",""'LC-2 BOM'!C2:AF1000""),AB$1,FALSE)"),"#N/A")</f>
        <v>#N/A</v>
      </c>
    </row>
    <row r="494" spans="1:53" ht="13" x14ac:dyDescent="0.15">
      <c r="A494" t="str">
        <f t="shared" si="41"/>
        <v>MEC-LFT-INC-INCL-682</v>
      </c>
      <c r="B494">
        <v>682</v>
      </c>
      <c r="C494" t="s">
        <v>1114</v>
      </c>
      <c r="D494" t="s">
        <v>1115</v>
      </c>
      <c r="E494" t="s">
        <v>1013</v>
      </c>
      <c r="F494" t="s">
        <v>680</v>
      </c>
      <c r="G494" t="s">
        <v>681</v>
      </c>
      <c r="H494" t="s">
        <v>111</v>
      </c>
      <c r="I494" t="str">
        <f t="shared" si="42"/>
        <v>C1</v>
      </c>
      <c r="J494" t="str">
        <f>VLOOKUP(I494,'[1]REF - Interface Cards'!$F$2:$G$11,2,FALSE)</f>
        <v>CB1</v>
      </c>
      <c r="K494">
        <v>8</v>
      </c>
      <c r="L494" t="s">
        <v>1116</v>
      </c>
      <c r="M494">
        <v>1</v>
      </c>
      <c r="N494" t="s">
        <v>55</v>
      </c>
      <c r="P494" t="s">
        <v>212</v>
      </c>
      <c r="Q494" t="s">
        <v>213</v>
      </c>
      <c r="R494" t="s">
        <v>682</v>
      </c>
      <c r="S494" t="s">
        <v>683</v>
      </c>
      <c r="V494" t="b">
        <v>0</v>
      </c>
      <c r="W494" t="str">
        <f t="shared" si="44"/>
        <v>AI17:00</v>
      </c>
      <c r="X494" t="str">
        <f ca="1">IFERROR(__xludf.DUMMYFUNCTION("VLOOKUP($D119,IMPORTRANGE(""1F5N2lheBqU_ssv2fEg7XSiyl0_Jtf24RQubw3IWp7fc"",""'LC-2 BOM'!C2:AF1000""),X$1,FALSE)"),"05C360")</f>
        <v>05C360</v>
      </c>
      <c r="Y494" t="str">
        <f ca="1">IFERROR(__xludf.DUMMYFUNCTION("VLOOKUP($D172,IMPORTRANGE(""1zGeY54V42y3h6ga3LEauokEcjIAfHuNXKCYKLfLWtMI"",""'LC-2 BOM'!C2:AF900""),Y$1,FALSE)"),"#N/A")</f>
        <v>#N/A</v>
      </c>
      <c r="Z494" t="str">
        <f ca="1">IFERROR(__xludf.DUMMYFUNCTION("VLOOKUP($D172,IMPORTRANGE(""1zGeY54V42y3h6ga3LEauokEcjIAfHuNXKCYKLfLWtMI"",""'LC-2 BOM'!C2:AF900""),Y$1,FALSE)"),"#N/A")</f>
        <v>#N/A</v>
      </c>
      <c r="AA494" t="str">
        <f ca="1">IFERROR(__xludf.DUMMYFUNCTION("VLOOKUP($D172,IMPORTRANGE(""1zGeY54V42y3h6ga3LEauokEcjIAfHuNXKCYKLfLWtMI"",""'LC-2 BOM'!C2:AF900""),Y$1,FALSE)"),"#N/A")</f>
        <v>#N/A</v>
      </c>
      <c r="AB494" t="str">
        <f ca="1">IFERROR(__xludf.DUMMYFUNCTION("VLOOKUP($D172,IMPORTRANGE(""1F5N2lheBqU_ssv2fEg7XSiyl0_Jtf24RQubw3IWp7fc"",""'LC-2 BOM'!C2:AF1000""),AB$1,FALSE)"),"#N/A")</f>
        <v>#N/A</v>
      </c>
      <c r="AC494" t="str">
        <f ca="1">IFERROR(__xludf.DUMMYFUNCTION("VLOOKUP($D172,IMPORTRANGE(""1F5N2lheBqU_ssv2fEg7XSiyl0_Jtf24RQubw3IWp7fc"",""'LC-2 BOM'!C2:AF1000""),AB$1,FALSE)"),"#N/A")</f>
        <v>#N/A</v>
      </c>
      <c r="AD494" t="str">
        <f ca="1">IFERROR(__xludf.DUMMYFUNCTION("VLOOKUP($D172,IMPORTRANGE(""1F5N2lheBqU_ssv2fEg7XSiyl0_Jtf24RQubw3IWp7fc"",""'LC-2 BOM'!C2:AF1000""),AB$1,FALSE)"),"#N/A")</f>
        <v>#N/A</v>
      </c>
      <c r="AE494" t="str">
        <f ca="1">IFERROR(__xludf.DUMMYFUNCTION("VLOOKUP($D172,IMPORTRANGE(""1F5N2lheBqU_ssv2fEg7XSiyl0_Jtf24RQubw3IWp7fc"",""'LC-2 BOM'!C2:AF1000""),AB$1,FALSE)"),"#N/A")</f>
        <v>#N/A</v>
      </c>
      <c r="AF494" t="str">
        <f ca="1">IFERROR(__xludf.DUMMYFUNCTION("VLOOKUP($D172,IMPORTRANGE(""1F5N2lheBqU_ssv2fEg7XSiyl0_Jtf24RQubw3IWp7fc"",""'LC-2 BOM'!C2:AF1000""),AB$1,FALSE)"),"#N/A")</f>
        <v>#N/A</v>
      </c>
      <c r="AG494" t="str">
        <f ca="1">IFERROR(__xludf.DUMMYFUNCTION("VLOOKUP($D172,IMPORTRANGE(""1F5N2lheBqU_ssv2fEg7XSiyl0_Jtf24RQubw3IWp7fc"",""'LC-2 BOM'!C2:AF1000""),AB$1,FALSE)"),"#N/A")</f>
        <v>#N/A</v>
      </c>
      <c r="AH494" t="str">
        <f ca="1">IFERROR(__xludf.DUMMYFUNCTION("VLOOKUP($D172,IMPORTRANGE(""1F5N2lheBqU_ssv2fEg7XSiyl0_Jtf24RQubw3IWp7fc"",""'LC-2 BOM'!C2:AF1000""),AB$1,FALSE)"),"#N/A")</f>
        <v>#N/A</v>
      </c>
      <c r="AI494" t="str">
        <f ca="1">IFERROR(__xludf.DUMMYFUNCTION("VLOOKUP($D172,IMPORTRANGE(""1F5N2lheBqU_ssv2fEg7XSiyl0_Jtf24RQubw3IWp7fc"",""'LC-2 BOM'!C2:AF1000""),AB$1,FALSE)"),"#N/A")</f>
        <v>#N/A</v>
      </c>
      <c r="AJ494" t="str">
        <f ca="1">IFERROR(__xludf.DUMMYFUNCTION("VLOOKUP($D172,IMPORTRANGE(""1F5N2lheBqU_ssv2fEg7XSiyl0_Jtf24RQubw3IWp7fc"",""'LC-2 BOM'!C2:AF1000""),AB$1,FALSE)"),"#N/A")</f>
        <v>#N/A</v>
      </c>
      <c r="AK494" t="str">
        <f ca="1">IFERROR(__xludf.DUMMYFUNCTION("VLOOKUP($D172,IMPORTRANGE(""1F5N2lheBqU_ssv2fEg7XSiyl0_Jtf24RQubw3IWp7fc"",""'LC-2 BOM'!C2:AF1000""),AB$1,FALSE)"),"#N/A")</f>
        <v>#N/A</v>
      </c>
      <c r="AL494" t="str">
        <f ca="1">IFERROR(__xludf.DUMMYFUNCTION("VLOOKUP($D172,IMPORTRANGE(""1F5N2lheBqU_ssv2fEg7XSiyl0_Jtf24RQubw3IWp7fc"",""'LC-2 BOM'!C2:AF1000""),AB$1,FALSE)"),"#N/A")</f>
        <v>#N/A</v>
      </c>
      <c r="AM494" t="str">
        <f ca="1">IFERROR(__xludf.DUMMYFUNCTION("VLOOKUP($D172,IMPORTRANGE(""1F5N2lheBqU_ssv2fEg7XSiyl0_Jtf24RQubw3IWp7fc"",""'LC-2 BOM'!C2:AF1000""),AB$1,FALSE)"),"#N/A")</f>
        <v>#N/A</v>
      </c>
      <c r="AN494" t="str">
        <f ca="1">IFERROR(__xludf.DUMMYFUNCTION("VLOOKUP($D172,IMPORTRANGE(""1F5N2lheBqU_ssv2fEg7XSiyl0_Jtf24RQubw3IWp7fc"",""'LC-2 BOM'!C2:AF1000""),AB$1,FALSE)"),"#N/A")</f>
        <v>#N/A</v>
      </c>
      <c r="AO494" t="str">
        <f ca="1">IFERROR(__xludf.DUMMYFUNCTION("VLOOKUP($D172,IMPORTRANGE(""1F5N2lheBqU_ssv2fEg7XSiyl0_Jtf24RQubw3IWp7fc"",""'LC-2 BOM'!C2:AF1000""),AB$1,FALSE)"),"#N/A")</f>
        <v>#N/A</v>
      </c>
      <c r="AP494" t="str">
        <f ca="1">IFERROR(__xludf.DUMMYFUNCTION("VLOOKUP($D172,IMPORTRANGE(""1F5N2lheBqU_ssv2fEg7XSiyl0_Jtf24RQubw3IWp7fc"",""'LC-2 BOM'!C2:AF1000""),AB$1,FALSE)"),"#N/A")</f>
        <v>#N/A</v>
      </c>
      <c r="AQ494" t="str">
        <f ca="1">IFERROR(__xludf.DUMMYFUNCTION("VLOOKUP($D172,IMPORTRANGE(""1F5N2lheBqU_ssv2fEg7XSiyl0_Jtf24RQubw3IWp7fc"",""'LC-2 BOM'!C2:AF1000""),AB$1,FALSE)"),"#N/A")</f>
        <v>#N/A</v>
      </c>
      <c r="AR494" t="str">
        <f ca="1">IFERROR(__xludf.DUMMYFUNCTION("VLOOKUP($D172,IMPORTRANGE(""1F5N2lheBqU_ssv2fEg7XSiyl0_Jtf24RQubw3IWp7fc"",""'LC-2 BOM'!C2:AF1000""),AB$1,FALSE)"),"#N/A")</f>
        <v>#N/A</v>
      </c>
      <c r="AS494" t="str">
        <f ca="1">IFERROR(__xludf.DUMMYFUNCTION("VLOOKUP($D172,IMPORTRANGE(""1F5N2lheBqU_ssv2fEg7XSiyl0_Jtf24RQubw3IWp7fc"",""'LC-2 BOM'!C2:AF1000""),AB$1,FALSE)"),"#N/A")</f>
        <v>#N/A</v>
      </c>
      <c r="AT494" t="str">
        <f ca="1">IFERROR(__xludf.DUMMYFUNCTION("VLOOKUP($D172,IMPORTRANGE(""1F5N2lheBqU_ssv2fEg7XSiyl0_Jtf24RQubw3IWp7fc"",""'LC-2 BOM'!C2:AF1000""),AB$1,FALSE)"),"#N/A")</f>
        <v>#N/A</v>
      </c>
      <c r="AU494" t="str">
        <f ca="1">IFERROR(__xludf.DUMMYFUNCTION("VLOOKUP($D172,IMPORTRANGE(""1F5N2lheBqU_ssv2fEg7XSiyl0_Jtf24RQubw3IWp7fc"",""'LC-2 BOM'!C2:AF1000""),AB$1,FALSE)"),"#N/A")</f>
        <v>#N/A</v>
      </c>
      <c r="AV494" t="str">
        <f ca="1">IFERROR(__xludf.DUMMYFUNCTION("VLOOKUP($D172,IMPORTRANGE(""1F5N2lheBqU_ssv2fEg7XSiyl0_Jtf24RQubw3IWp7fc"",""'LC-2 BOM'!C2:AF1000""),AB$1,FALSE)"),"#N/A")</f>
        <v>#N/A</v>
      </c>
      <c r="AW494" t="str">
        <f ca="1">IFERROR(__xludf.DUMMYFUNCTION("VLOOKUP($D172,IMPORTRANGE(""1F5N2lheBqU_ssv2fEg7XSiyl0_Jtf24RQubw3IWp7fc"",""'LC-2 BOM'!C2:AF1000""),AB$1,FALSE)"),"#N/A")</f>
        <v>#N/A</v>
      </c>
      <c r="AX494" t="str">
        <f ca="1">IFERROR(__xludf.DUMMYFUNCTION("VLOOKUP($D172,IMPORTRANGE(""1F5N2lheBqU_ssv2fEg7XSiyl0_Jtf24RQubw3IWp7fc"",""'LC-2 BOM'!C2:AF1000""),AB$1,FALSE)"),"#N/A")</f>
        <v>#N/A</v>
      </c>
      <c r="AY494" t="str">
        <f ca="1">IFERROR(__xludf.DUMMYFUNCTION("VLOOKUP($D172,IMPORTRANGE(""1F5N2lheBqU_ssv2fEg7XSiyl0_Jtf24RQubw3IWp7fc"",""'LC-2 BOM'!C2:AF1000""),AB$1,FALSE)"),"#N/A")</f>
        <v>#N/A</v>
      </c>
      <c r="AZ494" t="str">
        <f ca="1">IFERROR(__xludf.DUMMYFUNCTION("VLOOKUP($D172,IMPORTRANGE(""1F5N2lheBqU_ssv2fEg7XSiyl0_Jtf24RQubw3IWp7fc"",""'LC-2 BOM'!C2:AF1000""),AB$1,FALSE)"),"#N/A")</f>
        <v>#N/A</v>
      </c>
      <c r="BA494" t="str">
        <f ca="1">IFERROR(__xludf.DUMMYFUNCTION("VLOOKUP($D172,IMPORTRANGE(""1F5N2lheBqU_ssv2fEg7XSiyl0_Jtf24RQubw3IWp7fc"",""'LC-2 BOM'!C2:AF1000""),AB$1,FALSE)"),"#N/A")</f>
        <v>#N/A</v>
      </c>
    </row>
    <row r="495" spans="1:53" ht="13" x14ac:dyDescent="0.15">
      <c r="A495" t="str">
        <f t="shared" si="41"/>
        <v>MEC-LFT-INC-INCL-683</v>
      </c>
      <c r="B495">
        <v>683</v>
      </c>
      <c r="C495" t="s">
        <v>1117</v>
      </c>
      <c r="D495" t="s">
        <v>1118</v>
      </c>
      <c r="E495" t="s">
        <v>1013</v>
      </c>
      <c r="F495" t="s">
        <v>680</v>
      </c>
      <c r="G495" t="s">
        <v>681</v>
      </c>
      <c r="H495" t="s">
        <v>111</v>
      </c>
      <c r="I495" t="str">
        <f t="shared" si="42"/>
        <v>C1</v>
      </c>
      <c r="J495" t="str">
        <f>VLOOKUP(I495,'[1]REF - Interface Cards'!$F$2:$G$11,2,FALSE)</f>
        <v>CB1</v>
      </c>
      <c r="K495">
        <v>8</v>
      </c>
      <c r="L495" t="s">
        <v>1116</v>
      </c>
      <c r="M495">
        <v>2</v>
      </c>
      <c r="N495" t="s">
        <v>68</v>
      </c>
      <c r="P495" t="s">
        <v>212</v>
      </c>
      <c r="Q495" t="s">
        <v>213</v>
      </c>
      <c r="R495" t="s">
        <v>682</v>
      </c>
      <c r="S495" t="s">
        <v>683</v>
      </c>
      <c r="V495" t="b">
        <v>0</v>
      </c>
      <c r="W495" t="str">
        <f t="shared" si="44"/>
        <v>AI17:01</v>
      </c>
      <c r="X495" t="str">
        <f ca="1">IFERROR(__xludf.DUMMYFUNCTION("VLOOKUP($D119,IMPORTRANGE(""1F5N2lheBqU_ssv2fEg7XSiyl0_Jtf24RQubw3IWp7fc"",""'LC-2 BOM'!C2:AF1000""),X$1,FALSE)"),"05C360")</f>
        <v>05C360</v>
      </c>
      <c r="Y495" t="str">
        <f ca="1">IFERROR(__xludf.DUMMYFUNCTION("VLOOKUP($D173,IMPORTRANGE(""1zGeY54V42y3h6ga3LEauokEcjIAfHuNXKCYKLfLWtMI"",""'LC-2 BOM'!C2:AF900""),Y$1,FALSE)"),"#N/A")</f>
        <v>#N/A</v>
      </c>
      <c r="Z495" t="str">
        <f ca="1">IFERROR(__xludf.DUMMYFUNCTION("VLOOKUP($D173,IMPORTRANGE(""1zGeY54V42y3h6ga3LEauokEcjIAfHuNXKCYKLfLWtMI"",""'LC-2 BOM'!C2:AF900""),Y$1,FALSE)"),"#N/A")</f>
        <v>#N/A</v>
      </c>
      <c r="AA495" t="str">
        <f ca="1">IFERROR(__xludf.DUMMYFUNCTION("VLOOKUP($D173,IMPORTRANGE(""1zGeY54V42y3h6ga3LEauokEcjIAfHuNXKCYKLfLWtMI"",""'LC-2 BOM'!C2:AF900""),Y$1,FALSE)"),"#N/A")</f>
        <v>#N/A</v>
      </c>
      <c r="AB495" t="str">
        <f ca="1">IFERROR(__xludf.DUMMYFUNCTION("VLOOKUP($D173,IMPORTRANGE(""1F5N2lheBqU_ssv2fEg7XSiyl0_Jtf24RQubw3IWp7fc"",""'LC-2 BOM'!C2:AF1000""),AB$1,FALSE)"),"#N/A")</f>
        <v>#N/A</v>
      </c>
      <c r="AC495" t="str">
        <f ca="1">IFERROR(__xludf.DUMMYFUNCTION("VLOOKUP($D173,IMPORTRANGE(""1F5N2lheBqU_ssv2fEg7XSiyl0_Jtf24RQubw3IWp7fc"",""'LC-2 BOM'!C2:AF1000""),AB$1,FALSE)"),"#N/A")</f>
        <v>#N/A</v>
      </c>
      <c r="AD495" t="str">
        <f ca="1">IFERROR(__xludf.DUMMYFUNCTION("VLOOKUP($D173,IMPORTRANGE(""1F5N2lheBqU_ssv2fEg7XSiyl0_Jtf24RQubw3IWp7fc"",""'LC-2 BOM'!C2:AF1000""),AB$1,FALSE)"),"#N/A")</f>
        <v>#N/A</v>
      </c>
      <c r="AE495" t="str">
        <f ca="1">IFERROR(__xludf.DUMMYFUNCTION("VLOOKUP($D173,IMPORTRANGE(""1F5N2lheBqU_ssv2fEg7XSiyl0_Jtf24RQubw3IWp7fc"",""'LC-2 BOM'!C2:AF1000""),AB$1,FALSE)"),"#N/A")</f>
        <v>#N/A</v>
      </c>
      <c r="AF495" t="str">
        <f ca="1">IFERROR(__xludf.DUMMYFUNCTION("VLOOKUP($D173,IMPORTRANGE(""1F5N2lheBqU_ssv2fEg7XSiyl0_Jtf24RQubw3IWp7fc"",""'LC-2 BOM'!C2:AF1000""),AB$1,FALSE)"),"#N/A")</f>
        <v>#N/A</v>
      </c>
      <c r="AG495" t="str">
        <f ca="1">IFERROR(__xludf.DUMMYFUNCTION("VLOOKUP($D173,IMPORTRANGE(""1F5N2lheBqU_ssv2fEg7XSiyl0_Jtf24RQubw3IWp7fc"",""'LC-2 BOM'!C2:AF1000""),AB$1,FALSE)"),"#N/A")</f>
        <v>#N/A</v>
      </c>
      <c r="AH495" t="str">
        <f ca="1">IFERROR(__xludf.DUMMYFUNCTION("VLOOKUP($D173,IMPORTRANGE(""1F5N2lheBqU_ssv2fEg7XSiyl0_Jtf24RQubw3IWp7fc"",""'LC-2 BOM'!C2:AF1000""),AB$1,FALSE)"),"#N/A")</f>
        <v>#N/A</v>
      </c>
      <c r="AI495" t="str">
        <f ca="1">IFERROR(__xludf.DUMMYFUNCTION("VLOOKUP($D173,IMPORTRANGE(""1F5N2lheBqU_ssv2fEg7XSiyl0_Jtf24RQubw3IWp7fc"",""'LC-2 BOM'!C2:AF1000""),AB$1,FALSE)"),"#N/A")</f>
        <v>#N/A</v>
      </c>
      <c r="AJ495" t="str">
        <f ca="1">IFERROR(__xludf.DUMMYFUNCTION("VLOOKUP($D173,IMPORTRANGE(""1F5N2lheBqU_ssv2fEg7XSiyl0_Jtf24RQubw3IWp7fc"",""'LC-2 BOM'!C2:AF1000""),AB$1,FALSE)"),"#N/A")</f>
        <v>#N/A</v>
      </c>
      <c r="AK495" t="str">
        <f ca="1">IFERROR(__xludf.DUMMYFUNCTION("VLOOKUP($D173,IMPORTRANGE(""1F5N2lheBqU_ssv2fEg7XSiyl0_Jtf24RQubw3IWp7fc"",""'LC-2 BOM'!C2:AF1000""),AB$1,FALSE)"),"#N/A")</f>
        <v>#N/A</v>
      </c>
      <c r="AL495" t="str">
        <f ca="1">IFERROR(__xludf.DUMMYFUNCTION("VLOOKUP($D173,IMPORTRANGE(""1F5N2lheBqU_ssv2fEg7XSiyl0_Jtf24RQubw3IWp7fc"",""'LC-2 BOM'!C2:AF1000""),AB$1,FALSE)"),"#N/A")</f>
        <v>#N/A</v>
      </c>
      <c r="AM495" t="str">
        <f ca="1">IFERROR(__xludf.DUMMYFUNCTION("VLOOKUP($D173,IMPORTRANGE(""1F5N2lheBqU_ssv2fEg7XSiyl0_Jtf24RQubw3IWp7fc"",""'LC-2 BOM'!C2:AF1000""),AB$1,FALSE)"),"#N/A")</f>
        <v>#N/A</v>
      </c>
      <c r="AN495" t="str">
        <f ca="1">IFERROR(__xludf.DUMMYFUNCTION("VLOOKUP($D173,IMPORTRANGE(""1F5N2lheBqU_ssv2fEg7XSiyl0_Jtf24RQubw3IWp7fc"",""'LC-2 BOM'!C2:AF1000""),AB$1,FALSE)"),"#N/A")</f>
        <v>#N/A</v>
      </c>
      <c r="AO495" t="str">
        <f ca="1">IFERROR(__xludf.DUMMYFUNCTION("VLOOKUP($D173,IMPORTRANGE(""1F5N2lheBqU_ssv2fEg7XSiyl0_Jtf24RQubw3IWp7fc"",""'LC-2 BOM'!C2:AF1000""),AB$1,FALSE)"),"#N/A")</f>
        <v>#N/A</v>
      </c>
      <c r="AP495" t="str">
        <f ca="1">IFERROR(__xludf.DUMMYFUNCTION("VLOOKUP($D173,IMPORTRANGE(""1F5N2lheBqU_ssv2fEg7XSiyl0_Jtf24RQubw3IWp7fc"",""'LC-2 BOM'!C2:AF1000""),AB$1,FALSE)"),"#N/A")</f>
        <v>#N/A</v>
      </c>
      <c r="AQ495" t="str">
        <f ca="1">IFERROR(__xludf.DUMMYFUNCTION("VLOOKUP($D173,IMPORTRANGE(""1F5N2lheBqU_ssv2fEg7XSiyl0_Jtf24RQubw3IWp7fc"",""'LC-2 BOM'!C2:AF1000""),AB$1,FALSE)"),"#N/A")</f>
        <v>#N/A</v>
      </c>
      <c r="AR495" t="str">
        <f ca="1">IFERROR(__xludf.DUMMYFUNCTION("VLOOKUP($D173,IMPORTRANGE(""1F5N2lheBqU_ssv2fEg7XSiyl0_Jtf24RQubw3IWp7fc"",""'LC-2 BOM'!C2:AF1000""),AB$1,FALSE)"),"#N/A")</f>
        <v>#N/A</v>
      </c>
      <c r="AS495" t="str">
        <f ca="1">IFERROR(__xludf.DUMMYFUNCTION("VLOOKUP($D173,IMPORTRANGE(""1F5N2lheBqU_ssv2fEg7XSiyl0_Jtf24RQubw3IWp7fc"",""'LC-2 BOM'!C2:AF1000""),AB$1,FALSE)"),"#N/A")</f>
        <v>#N/A</v>
      </c>
      <c r="AT495" t="str">
        <f ca="1">IFERROR(__xludf.DUMMYFUNCTION("VLOOKUP($D173,IMPORTRANGE(""1F5N2lheBqU_ssv2fEg7XSiyl0_Jtf24RQubw3IWp7fc"",""'LC-2 BOM'!C2:AF1000""),AB$1,FALSE)"),"#N/A")</f>
        <v>#N/A</v>
      </c>
      <c r="AU495" t="str">
        <f ca="1">IFERROR(__xludf.DUMMYFUNCTION("VLOOKUP($D173,IMPORTRANGE(""1F5N2lheBqU_ssv2fEg7XSiyl0_Jtf24RQubw3IWp7fc"",""'LC-2 BOM'!C2:AF1000""),AB$1,FALSE)"),"#N/A")</f>
        <v>#N/A</v>
      </c>
      <c r="AV495" t="str">
        <f ca="1">IFERROR(__xludf.DUMMYFUNCTION("VLOOKUP($D173,IMPORTRANGE(""1F5N2lheBqU_ssv2fEg7XSiyl0_Jtf24RQubw3IWp7fc"",""'LC-2 BOM'!C2:AF1000""),AB$1,FALSE)"),"#N/A")</f>
        <v>#N/A</v>
      </c>
      <c r="AW495" t="str">
        <f ca="1">IFERROR(__xludf.DUMMYFUNCTION("VLOOKUP($D173,IMPORTRANGE(""1F5N2lheBqU_ssv2fEg7XSiyl0_Jtf24RQubw3IWp7fc"",""'LC-2 BOM'!C2:AF1000""),AB$1,FALSE)"),"#N/A")</f>
        <v>#N/A</v>
      </c>
      <c r="AX495" t="str">
        <f ca="1">IFERROR(__xludf.DUMMYFUNCTION("VLOOKUP($D173,IMPORTRANGE(""1F5N2lheBqU_ssv2fEg7XSiyl0_Jtf24RQubw3IWp7fc"",""'LC-2 BOM'!C2:AF1000""),AB$1,FALSE)"),"#N/A")</f>
        <v>#N/A</v>
      </c>
      <c r="AY495" t="str">
        <f ca="1">IFERROR(__xludf.DUMMYFUNCTION("VLOOKUP($D173,IMPORTRANGE(""1F5N2lheBqU_ssv2fEg7XSiyl0_Jtf24RQubw3IWp7fc"",""'LC-2 BOM'!C2:AF1000""),AB$1,FALSE)"),"#N/A")</f>
        <v>#N/A</v>
      </c>
      <c r="AZ495" t="str">
        <f ca="1">IFERROR(__xludf.DUMMYFUNCTION("VLOOKUP($D173,IMPORTRANGE(""1F5N2lheBqU_ssv2fEg7XSiyl0_Jtf24RQubw3IWp7fc"",""'LC-2 BOM'!C2:AF1000""),AB$1,FALSE)"),"#N/A")</f>
        <v>#N/A</v>
      </c>
      <c r="BA495" t="str">
        <f ca="1">IFERROR(__xludf.DUMMYFUNCTION("VLOOKUP($D173,IMPORTRANGE(""1F5N2lheBqU_ssv2fEg7XSiyl0_Jtf24RQubw3IWp7fc"",""'LC-2 BOM'!C2:AF1000""),AB$1,FALSE)"),"#N/A")</f>
        <v>#N/A</v>
      </c>
    </row>
    <row r="496" spans="1:53" ht="13" x14ac:dyDescent="0.15">
      <c r="A496" t="str">
        <f t="shared" si="41"/>
        <v>MEC-LFT-INC-INCL-684</v>
      </c>
      <c r="B496">
        <v>684</v>
      </c>
      <c r="C496" t="s">
        <v>1119</v>
      </c>
      <c r="D496" t="s">
        <v>1120</v>
      </c>
      <c r="E496" t="s">
        <v>1013</v>
      </c>
      <c r="F496" t="s">
        <v>680</v>
      </c>
      <c r="G496" t="s">
        <v>681</v>
      </c>
      <c r="H496" t="s">
        <v>111</v>
      </c>
      <c r="I496" t="str">
        <f t="shared" si="42"/>
        <v>C1</v>
      </c>
      <c r="J496" t="str">
        <f>VLOOKUP(I496,'[1]REF - Interface Cards'!$F$2:$G$11,2,FALSE)</f>
        <v>CB1</v>
      </c>
      <c r="K496">
        <v>8</v>
      </c>
      <c r="L496" t="s">
        <v>1116</v>
      </c>
      <c r="M496">
        <v>3</v>
      </c>
      <c r="N496" t="s">
        <v>72</v>
      </c>
      <c r="P496" t="s">
        <v>212</v>
      </c>
      <c r="Q496" t="s">
        <v>213</v>
      </c>
      <c r="R496" t="s">
        <v>682</v>
      </c>
      <c r="S496" t="s">
        <v>683</v>
      </c>
      <c r="V496" t="b">
        <v>0</v>
      </c>
      <c r="W496" t="str">
        <f t="shared" si="44"/>
        <v>AI17:02</v>
      </c>
      <c r="X496" t="str">
        <f ca="1">IFERROR(__xludf.DUMMYFUNCTION("VLOOKUP($D119,IMPORTRANGE(""1F5N2lheBqU_ssv2fEg7XSiyl0_Jtf24RQubw3IWp7fc"",""'LC-2 BOM'!C2:AF1000""),X$1,FALSE)"),"05C360")</f>
        <v>05C360</v>
      </c>
      <c r="Y496" t="str">
        <f ca="1">IFERROR(__xludf.DUMMYFUNCTION("VLOOKUP($D174,IMPORTRANGE(""1zGeY54V42y3h6ga3LEauokEcjIAfHuNXKCYKLfLWtMI"",""'LC-2 BOM'!C2:AF900""),Y$1,FALSE)"),"#N/A")</f>
        <v>#N/A</v>
      </c>
      <c r="Z496" t="str">
        <f ca="1">IFERROR(__xludf.DUMMYFUNCTION("VLOOKUP($D174,IMPORTRANGE(""1zGeY54V42y3h6ga3LEauokEcjIAfHuNXKCYKLfLWtMI"",""'LC-2 BOM'!C2:AF900""),Y$1,FALSE)"),"#N/A")</f>
        <v>#N/A</v>
      </c>
      <c r="AA496" t="str">
        <f ca="1">IFERROR(__xludf.DUMMYFUNCTION("VLOOKUP($D174,IMPORTRANGE(""1zGeY54V42y3h6ga3LEauokEcjIAfHuNXKCYKLfLWtMI"",""'LC-2 BOM'!C2:AF900""),Y$1,FALSE)"),"#N/A")</f>
        <v>#N/A</v>
      </c>
      <c r="AB496" t="str">
        <f ca="1">IFERROR(__xludf.DUMMYFUNCTION("VLOOKUP($D174,IMPORTRANGE(""1F5N2lheBqU_ssv2fEg7XSiyl0_Jtf24RQubw3IWp7fc"",""'LC-2 BOM'!C2:AF1000""),AB$1,FALSE)"),"#N/A")</f>
        <v>#N/A</v>
      </c>
      <c r="AC496" t="str">
        <f ca="1">IFERROR(__xludf.DUMMYFUNCTION("VLOOKUP($D174,IMPORTRANGE(""1F5N2lheBqU_ssv2fEg7XSiyl0_Jtf24RQubw3IWp7fc"",""'LC-2 BOM'!C2:AF1000""),AB$1,FALSE)"),"#N/A")</f>
        <v>#N/A</v>
      </c>
      <c r="AD496" t="str">
        <f ca="1">IFERROR(__xludf.DUMMYFUNCTION("VLOOKUP($D174,IMPORTRANGE(""1F5N2lheBqU_ssv2fEg7XSiyl0_Jtf24RQubw3IWp7fc"",""'LC-2 BOM'!C2:AF1000""),AB$1,FALSE)"),"#N/A")</f>
        <v>#N/A</v>
      </c>
      <c r="AE496" t="str">
        <f ca="1">IFERROR(__xludf.DUMMYFUNCTION("VLOOKUP($D174,IMPORTRANGE(""1F5N2lheBqU_ssv2fEg7XSiyl0_Jtf24RQubw3IWp7fc"",""'LC-2 BOM'!C2:AF1000""),AB$1,FALSE)"),"#N/A")</f>
        <v>#N/A</v>
      </c>
      <c r="AF496" t="str">
        <f ca="1">IFERROR(__xludf.DUMMYFUNCTION("VLOOKUP($D174,IMPORTRANGE(""1F5N2lheBqU_ssv2fEg7XSiyl0_Jtf24RQubw3IWp7fc"",""'LC-2 BOM'!C2:AF1000""),AB$1,FALSE)"),"#N/A")</f>
        <v>#N/A</v>
      </c>
      <c r="AG496" t="str">
        <f ca="1">IFERROR(__xludf.DUMMYFUNCTION("VLOOKUP($D174,IMPORTRANGE(""1F5N2lheBqU_ssv2fEg7XSiyl0_Jtf24RQubw3IWp7fc"",""'LC-2 BOM'!C2:AF1000""),AB$1,FALSE)"),"#N/A")</f>
        <v>#N/A</v>
      </c>
      <c r="AH496" t="str">
        <f ca="1">IFERROR(__xludf.DUMMYFUNCTION("VLOOKUP($D174,IMPORTRANGE(""1F5N2lheBqU_ssv2fEg7XSiyl0_Jtf24RQubw3IWp7fc"",""'LC-2 BOM'!C2:AF1000""),AB$1,FALSE)"),"#N/A")</f>
        <v>#N/A</v>
      </c>
      <c r="AI496" t="str">
        <f ca="1">IFERROR(__xludf.DUMMYFUNCTION("VLOOKUP($D174,IMPORTRANGE(""1F5N2lheBqU_ssv2fEg7XSiyl0_Jtf24RQubw3IWp7fc"",""'LC-2 BOM'!C2:AF1000""),AB$1,FALSE)"),"#N/A")</f>
        <v>#N/A</v>
      </c>
      <c r="AJ496" t="str">
        <f ca="1">IFERROR(__xludf.DUMMYFUNCTION("VLOOKUP($D174,IMPORTRANGE(""1F5N2lheBqU_ssv2fEg7XSiyl0_Jtf24RQubw3IWp7fc"",""'LC-2 BOM'!C2:AF1000""),AB$1,FALSE)"),"#N/A")</f>
        <v>#N/A</v>
      </c>
      <c r="AK496" t="str">
        <f ca="1">IFERROR(__xludf.DUMMYFUNCTION("VLOOKUP($D174,IMPORTRANGE(""1F5N2lheBqU_ssv2fEg7XSiyl0_Jtf24RQubw3IWp7fc"",""'LC-2 BOM'!C2:AF1000""),AB$1,FALSE)"),"#N/A")</f>
        <v>#N/A</v>
      </c>
      <c r="AL496" t="str">
        <f ca="1">IFERROR(__xludf.DUMMYFUNCTION("VLOOKUP($D174,IMPORTRANGE(""1F5N2lheBqU_ssv2fEg7XSiyl0_Jtf24RQubw3IWp7fc"",""'LC-2 BOM'!C2:AF1000""),AB$1,FALSE)"),"#N/A")</f>
        <v>#N/A</v>
      </c>
      <c r="AM496" t="str">
        <f ca="1">IFERROR(__xludf.DUMMYFUNCTION("VLOOKUP($D174,IMPORTRANGE(""1F5N2lheBqU_ssv2fEg7XSiyl0_Jtf24RQubw3IWp7fc"",""'LC-2 BOM'!C2:AF1000""),AB$1,FALSE)"),"#N/A")</f>
        <v>#N/A</v>
      </c>
      <c r="AN496" t="str">
        <f ca="1">IFERROR(__xludf.DUMMYFUNCTION("VLOOKUP($D174,IMPORTRANGE(""1F5N2lheBqU_ssv2fEg7XSiyl0_Jtf24RQubw3IWp7fc"",""'LC-2 BOM'!C2:AF1000""),AB$1,FALSE)"),"#N/A")</f>
        <v>#N/A</v>
      </c>
      <c r="AO496" t="str">
        <f ca="1">IFERROR(__xludf.DUMMYFUNCTION("VLOOKUP($D174,IMPORTRANGE(""1F5N2lheBqU_ssv2fEg7XSiyl0_Jtf24RQubw3IWp7fc"",""'LC-2 BOM'!C2:AF1000""),AB$1,FALSE)"),"#N/A")</f>
        <v>#N/A</v>
      </c>
      <c r="AP496" t="str">
        <f ca="1">IFERROR(__xludf.DUMMYFUNCTION("VLOOKUP($D174,IMPORTRANGE(""1F5N2lheBqU_ssv2fEg7XSiyl0_Jtf24RQubw3IWp7fc"",""'LC-2 BOM'!C2:AF1000""),AB$1,FALSE)"),"#N/A")</f>
        <v>#N/A</v>
      </c>
      <c r="AQ496" t="str">
        <f ca="1">IFERROR(__xludf.DUMMYFUNCTION("VLOOKUP($D174,IMPORTRANGE(""1F5N2lheBqU_ssv2fEg7XSiyl0_Jtf24RQubw3IWp7fc"",""'LC-2 BOM'!C2:AF1000""),AB$1,FALSE)"),"#N/A")</f>
        <v>#N/A</v>
      </c>
      <c r="AR496" t="str">
        <f ca="1">IFERROR(__xludf.DUMMYFUNCTION("VLOOKUP($D174,IMPORTRANGE(""1F5N2lheBqU_ssv2fEg7XSiyl0_Jtf24RQubw3IWp7fc"",""'LC-2 BOM'!C2:AF1000""),AB$1,FALSE)"),"#N/A")</f>
        <v>#N/A</v>
      </c>
      <c r="AS496" t="str">
        <f ca="1">IFERROR(__xludf.DUMMYFUNCTION("VLOOKUP($D174,IMPORTRANGE(""1F5N2lheBqU_ssv2fEg7XSiyl0_Jtf24RQubw3IWp7fc"",""'LC-2 BOM'!C2:AF1000""),AB$1,FALSE)"),"#N/A")</f>
        <v>#N/A</v>
      </c>
      <c r="AT496" t="str">
        <f ca="1">IFERROR(__xludf.DUMMYFUNCTION("VLOOKUP($D174,IMPORTRANGE(""1F5N2lheBqU_ssv2fEg7XSiyl0_Jtf24RQubw3IWp7fc"",""'LC-2 BOM'!C2:AF1000""),AB$1,FALSE)"),"#N/A")</f>
        <v>#N/A</v>
      </c>
      <c r="AU496" t="str">
        <f ca="1">IFERROR(__xludf.DUMMYFUNCTION("VLOOKUP($D174,IMPORTRANGE(""1F5N2lheBqU_ssv2fEg7XSiyl0_Jtf24RQubw3IWp7fc"",""'LC-2 BOM'!C2:AF1000""),AB$1,FALSE)"),"#N/A")</f>
        <v>#N/A</v>
      </c>
      <c r="AV496" t="str">
        <f ca="1">IFERROR(__xludf.DUMMYFUNCTION("VLOOKUP($D174,IMPORTRANGE(""1F5N2lheBqU_ssv2fEg7XSiyl0_Jtf24RQubw3IWp7fc"",""'LC-2 BOM'!C2:AF1000""),AB$1,FALSE)"),"#N/A")</f>
        <v>#N/A</v>
      </c>
      <c r="AW496" t="str">
        <f ca="1">IFERROR(__xludf.DUMMYFUNCTION("VLOOKUP($D174,IMPORTRANGE(""1F5N2lheBqU_ssv2fEg7XSiyl0_Jtf24RQubw3IWp7fc"",""'LC-2 BOM'!C2:AF1000""),AB$1,FALSE)"),"#N/A")</f>
        <v>#N/A</v>
      </c>
      <c r="AX496" t="str">
        <f ca="1">IFERROR(__xludf.DUMMYFUNCTION("VLOOKUP($D174,IMPORTRANGE(""1F5N2lheBqU_ssv2fEg7XSiyl0_Jtf24RQubw3IWp7fc"",""'LC-2 BOM'!C2:AF1000""),AB$1,FALSE)"),"#N/A")</f>
        <v>#N/A</v>
      </c>
      <c r="AY496" t="str">
        <f ca="1">IFERROR(__xludf.DUMMYFUNCTION("VLOOKUP($D174,IMPORTRANGE(""1F5N2lheBqU_ssv2fEg7XSiyl0_Jtf24RQubw3IWp7fc"",""'LC-2 BOM'!C2:AF1000""),AB$1,FALSE)"),"#N/A")</f>
        <v>#N/A</v>
      </c>
      <c r="AZ496" t="str">
        <f ca="1">IFERROR(__xludf.DUMMYFUNCTION("VLOOKUP($D174,IMPORTRANGE(""1F5N2lheBqU_ssv2fEg7XSiyl0_Jtf24RQubw3IWp7fc"",""'LC-2 BOM'!C2:AF1000""),AB$1,FALSE)"),"#N/A")</f>
        <v>#N/A</v>
      </c>
      <c r="BA496" t="str">
        <f ca="1">IFERROR(__xludf.DUMMYFUNCTION("VLOOKUP($D174,IMPORTRANGE(""1F5N2lheBqU_ssv2fEg7XSiyl0_Jtf24RQubw3IWp7fc"",""'LC-2 BOM'!C2:AF1000""),AB$1,FALSE)"),"#N/A")</f>
        <v>#N/A</v>
      </c>
    </row>
    <row r="497" spans="1:53" ht="13" x14ac:dyDescent="0.15">
      <c r="A497" t="str">
        <f t="shared" si="41"/>
        <v>MEC-LFT-SSR-B-688</v>
      </c>
      <c r="B497">
        <v>688</v>
      </c>
      <c r="C497" t="s">
        <v>1121</v>
      </c>
      <c r="D497" t="s">
        <v>1122</v>
      </c>
      <c r="E497" t="s">
        <v>1013</v>
      </c>
      <c r="F497" t="s">
        <v>680</v>
      </c>
      <c r="G497" t="s">
        <v>960</v>
      </c>
      <c r="H497" t="s">
        <v>66</v>
      </c>
      <c r="I497" t="str">
        <f t="shared" si="42"/>
        <v>C1</v>
      </c>
      <c r="J497" t="str">
        <f>VLOOKUP(I497,'[1]REF - Interface Cards'!$F$2:$G$11,2,FALSE)</f>
        <v>CB1</v>
      </c>
      <c r="K497">
        <f t="shared" ref="K497:K544" si="45">VLOOKUP(L497,InterfaceCards,3,FALSE)</f>
        <v>6</v>
      </c>
      <c r="L497" t="s">
        <v>1015</v>
      </c>
      <c r="M497">
        <v>11</v>
      </c>
      <c r="N497" t="s">
        <v>965</v>
      </c>
      <c r="P497" t="s">
        <v>211</v>
      </c>
      <c r="Q497" t="s">
        <v>217</v>
      </c>
      <c r="R497" t="s">
        <v>69</v>
      </c>
      <c r="S497" t="s">
        <v>60</v>
      </c>
      <c r="V497" t="b">
        <v>0</v>
      </c>
      <c r="W497" t="str">
        <f t="shared" si="44"/>
        <v>DIO3:DO00</v>
      </c>
      <c r="X497" t="str">
        <f ca="1">IFERROR(__xludf.DUMMYFUNCTION("VLOOKUP($D119,IMPORTRANGE(""1F5N2lheBqU_ssv2fEg7XSiyl0_Jtf24RQubw3IWp7fc"",""'LC-2 BOM'!C2:AF1000""),X$1,FALSE)"),"05C360")</f>
        <v>05C360</v>
      </c>
      <c r="Y497" t="str">
        <f ca="1">IFERROR(__xludf.DUMMYFUNCTION("VLOOKUP($D135,IMPORTRANGE(""1zGeY54V42y3h6ga3LEauokEcjIAfHuNXKCYKLfLWtMI"",""'LC-2 BOM'!C2:AF900""),Y$1,FALSE)"),"#N/A")</f>
        <v>#N/A</v>
      </c>
      <c r="Z497" t="str">
        <f ca="1">IFERROR(__xludf.DUMMYFUNCTION("VLOOKUP($D135,IMPORTRANGE(""1zGeY54V42y3h6ga3LEauokEcjIAfHuNXKCYKLfLWtMI"",""'LC-2 BOM'!C2:AF900""),Y$1,FALSE)"),"#N/A")</f>
        <v>#N/A</v>
      </c>
      <c r="AA497" t="str">
        <f ca="1">IFERROR(__xludf.DUMMYFUNCTION("VLOOKUP($D135,IMPORTRANGE(""1zGeY54V42y3h6ga3LEauokEcjIAfHuNXKCYKLfLWtMI"",""'LC-2 BOM'!C2:AF900""),Y$1,FALSE)"),"#N/A")</f>
        <v>#N/A</v>
      </c>
      <c r="AB497" t="str">
        <f ca="1">IFERROR(__xludf.DUMMYFUNCTION("VLOOKUP($D135,IMPORTRANGE(""1F5N2lheBqU_ssv2fEg7XSiyl0_Jtf24RQubw3IWp7fc"",""'LC-2 BOM'!C2:AF1000""),AB$1,FALSE)"),"#N/A")</f>
        <v>#N/A</v>
      </c>
      <c r="AC497" t="str">
        <f ca="1">IFERROR(__xludf.DUMMYFUNCTION("VLOOKUP($D135,IMPORTRANGE(""1F5N2lheBqU_ssv2fEg7XSiyl0_Jtf24RQubw3IWp7fc"",""'LC-2 BOM'!C2:AF1000""),AB$1,FALSE)"),"#N/A")</f>
        <v>#N/A</v>
      </c>
      <c r="AD497" t="str">
        <f ca="1">IFERROR(__xludf.DUMMYFUNCTION("VLOOKUP($D135,IMPORTRANGE(""1F5N2lheBqU_ssv2fEg7XSiyl0_Jtf24RQubw3IWp7fc"",""'LC-2 BOM'!C2:AF1000""),AB$1,FALSE)"),"#N/A")</f>
        <v>#N/A</v>
      </c>
      <c r="AE497" t="str">
        <f ca="1">IFERROR(__xludf.DUMMYFUNCTION("VLOOKUP($D135,IMPORTRANGE(""1F5N2lheBqU_ssv2fEg7XSiyl0_Jtf24RQubw3IWp7fc"",""'LC-2 BOM'!C2:AF1000""),AB$1,FALSE)"),"#N/A")</f>
        <v>#N/A</v>
      </c>
      <c r="AF497" t="str">
        <f ca="1">IFERROR(__xludf.DUMMYFUNCTION("VLOOKUP($D135,IMPORTRANGE(""1F5N2lheBqU_ssv2fEg7XSiyl0_Jtf24RQubw3IWp7fc"",""'LC-2 BOM'!C2:AF1000""),AB$1,FALSE)"),"#N/A")</f>
        <v>#N/A</v>
      </c>
      <c r="AG497" t="str">
        <f ca="1">IFERROR(__xludf.DUMMYFUNCTION("VLOOKUP($D135,IMPORTRANGE(""1F5N2lheBqU_ssv2fEg7XSiyl0_Jtf24RQubw3IWp7fc"",""'LC-2 BOM'!C2:AF1000""),AB$1,FALSE)"),"#N/A")</f>
        <v>#N/A</v>
      </c>
      <c r="AH497" t="str">
        <f ca="1">IFERROR(__xludf.DUMMYFUNCTION("VLOOKUP($D135,IMPORTRANGE(""1F5N2lheBqU_ssv2fEg7XSiyl0_Jtf24RQubw3IWp7fc"",""'LC-2 BOM'!C2:AF1000""),AB$1,FALSE)"),"#N/A")</f>
        <v>#N/A</v>
      </c>
      <c r="AI497" t="str">
        <f ca="1">IFERROR(__xludf.DUMMYFUNCTION("VLOOKUP($D135,IMPORTRANGE(""1F5N2lheBqU_ssv2fEg7XSiyl0_Jtf24RQubw3IWp7fc"",""'LC-2 BOM'!C2:AF1000""),AB$1,FALSE)"),"#N/A")</f>
        <v>#N/A</v>
      </c>
      <c r="AJ497" t="str">
        <f ca="1">IFERROR(__xludf.DUMMYFUNCTION("VLOOKUP($D135,IMPORTRANGE(""1F5N2lheBqU_ssv2fEg7XSiyl0_Jtf24RQubw3IWp7fc"",""'LC-2 BOM'!C2:AF1000""),AB$1,FALSE)"),"#N/A")</f>
        <v>#N/A</v>
      </c>
      <c r="AK497" t="str">
        <f ca="1">IFERROR(__xludf.DUMMYFUNCTION("VLOOKUP($D135,IMPORTRANGE(""1F5N2lheBqU_ssv2fEg7XSiyl0_Jtf24RQubw3IWp7fc"",""'LC-2 BOM'!C2:AF1000""),AB$1,FALSE)"),"#N/A")</f>
        <v>#N/A</v>
      </c>
      <c r="AL497" t="str">
        <f ca="1">IFERROR(__xludf.DUMMYFUNCTION("VLOOKUP($D135,IMPORTRANGE(""1F5N2lheBqU_ssv2fEg7XSiyl0_Jtf24RQubw3IWp7fc"",""'LC-2 BOM'!C2:AF1000""),AB$1,FALSE)"),"#N/A")</f>
        <v>#N/A</v>
      </c>
      <c r="AM497" t="str">
        <f ca="1">IFERROR(__xludf.DUMMYFUNCTION("VLOOKUP($D135,IMPORTRANGE(""1F5N2lheBqU_ssv2fEg7XSiyl0_Jtf24RQubw3IWp7fc"",""'LC-2 BOM'!C2:AF1000""),AB$1,FALSE)"),"#N/A")</f>
        <v>#N/A</v>
      </c>
      <c r="AN497" t="str">
        <f ca="1">IFERROR(__xludf.DUMMYFUNCTION("VLOOKUP($D135,IMPORTRANGE(""1F5N2lheBqU_ssv2fEg7XSiyl0_Jtf24RQubw3IWp7fc"",""'LC-2 BOM'!C2:AF1000""),AB$1,FALSE)"),"#N/A")</f>
        <v>#N/A</v>
      </c>
      <c r="AO497" t="str">
        <f ca="1">IFERROR(__xludf.DUMMYFUNCTION("VLOOKUP($D135,IMPORTRANGE(""1F5N2lheBqU_ssv2fEg7XSiyl0_Jtf24RQubw3IWp7fc"",""'LC-2 BOM'!C2:AF1000""),AB$1,FALSE)"),"#N/A")</f>
        <v>#N/A</v>
      </c>
      <c r="AP497" t="str">
        <f ca="1">IFERROR(__xludf.DUMMYFUNCTION("VLOOKUP($D135,IMPORTRANGE(""1F5N2lheBqU_ssv2fEg7XSiyl0_Jtf24RQubw3IWp7fc"",""'LC-2 BOM'!C2:AF1000""),AB$1,FALSE)"),"#N/A")</f>
        <v>#N/A</v>
      </c>
      <c r="AQ497" t="str">
        <f ca="1">IFERROR(__xludf.DUMMYFUNCTION("VLOOKUP($D135,IMPORTRANGE(""1F5N2lheBqU_ssv2fEg7XSiyl0_Jtf24RQubw3IWp7fc"",""'LC-2 BOM'!C2:AF1000""),AB$1,FALSE)"),"#N/A")</f>
        <v>#N/A</v>
      </c>
      <c r="AR497" t="str">
        <f ca="1">IFERROR(__xludf.DUMMYFUNCTION("VLOOKUP($D135,IMPORTRANGE(""1F5N2lheBqU_ssv2fEg7XSiyl0_Jtf24RQubw3IWp7fc"",""'LC-2 BOM'!C2:AF1000""),AB$1,FALSE)"),"#N/A")</f>
        <v>#N/A</v>
      </c>
      <c r="AS497" t="str">
        <f ca="1">IFERROR(__xludf.DUMMYFUNCTION("VLOOKUP($D135,IMPORTRANGE(""1F5N2lheBqU_ssv2fEg7XSiyl0_Jtf24RQubw3IWp7fc"",""'LC-2 BOM'!C2:AF1000""),AB$1,FALSE)"),"#N/A")</f>
        <v>#N/A</v>
      </c>
      <c r="AT497" t="str">
        <f ca="1">IFERROR(__xludf.DUMMYFUNCTION("VLOOKUP($D135,IMPORTRANGE(""1F5N2lheBqU_ssv2fEg7XSiyl0_Jtf24RQubw3IWp7fc"",""'LC-2 BOM'!C2:AF1000""),AB$1,FALSE)"),"#N/A")</f>
        <v>#N/A</v>
      </c>
      <c r="AU497" t="str">
        <f ca="1">IFERROR(__xludf.DUMMYFUNCTION("VLOOKUP($D135,IMPORTRANGE(""1F5N2lheBqU_ssv2fEg7XSiyl0_Jtf24RQubw3IWp7fc"",""'LC-2 BOM'!C2:AF1000""),AB$1,FALSE)"),"#N/A")</f>
        <v>#N/A</v>
      </c>
      <c r="AV497" t="str">
        <f ca="1">IFERROR(__xludf.DUMMYFUNCTION("VLOOKUP($D135,IMPORTRANGE(""1F5N2lheBqU_ssv2fEg7XSiyl0_Jtf24RQubw3IWp7fc"",""'LC-2 BOM'!C2:AF1000""),AB$1,FALSE)"),"#N/A")</f>
        <v>#N/A</v>
      </c>
      <c r="AW497" t="str">
        <f ca="1">IFERROR(__xludf.DUMMYFUNCTION("VLOOKUP($D135,IMPORTRANGE(""1F5N2lheBqU_ssv2fEg7XSiyl0_Jtf24RQubw3IWp7fc"",""'LC-2 BOM'!C2:AF1000""),AB$1,FALSE)"),"#N/A")</f>
        <v>#N/A</v>
      </c>
      <c r="AX497" t="str">
        <f ca="1">IFERROR(__xludf.DUMMYFUNCTION("VLOOKUP($D135,IMPORTRANGE(""1F5N2lheBqU_ssv2fEg7XSiyl0_Jtf24RQubw3IWp7fc"",""'LC-2 BOM'!C2:AF1000""),AB$1,FALSE)"),"#N/A")</f>
        <v>#N/A</v>
      </c>
      <c r="AY497" t="str">
        <f ca="1">IFERROR(__xludf.DUMMYFUNCTION("VLOOKUP($D135,IMPORTRANGE(""1F5N2lheBqU_ssv2fEg7XSiyl0_Jtf24RQubw3IWp7fc"",""'LC-2 BOM'!C2:AF1000""),AB$1,FALSE)"),"#N/A")</f>
        <v>#N/A</v>
      </c>
      <c r="AZ497" t="str">
        <f ca="1">IFERROR(__xludf.DUMMYFUNCTION("VLOOKUP($D135,IMPORTRANGE(""1F5N2lheBqU_ssv2fEg7XSiyl0_Jtf24RQubw3IWp7fc"",""'LC-2 BOM'!C2:AF1000""),AB$1,FALSE)"),"#N/A")</f>
        <v>#N/A</v>
      </c>
      <c r="BA497" t="str">
        <f ca="1">IFERROR(__xludf.DUMMYFUNCTION("VLOOKUP($D135,IMPORTRANGE(""1F5N2lheBqU_ssv2fEg7XSiyl0_Jtf24RQubw3IWp7fc"",""'LC-2 BOM'!C2:AF1000""),AB$1,FALSE)"),"#N/A")</f>
        <v>#N/A</v>
      </c>
    </row>
    <row r="498" spans="1:53" ht="13" x14ac:dyDescent="0.15">
      <c r="A498" t="str">
        <f t="shared" si="41"/>
        <v>MEC-LFT-SSR-B-689</v>
      </c>
      <c r="B498">
        <v>689</v>
      </c>
      <c r="C498" t="s">
        <v>1123</v>
      </c>
      <c r="D498" t="s">
        <v>1124</v>
      </c>
      <c r="E498" t="s">
        <v>1013</v>
      </c>
      <c r="F498" t="s">
        <v>680</v>
      </c>
      <c r="G498" t="s">
        <v>960</v>
      </c>
      <c r="H498" t="s">
        <v>66</v>
      </c>
      <c r="I498" t="str">
        <f t="shared" si="42"/>
        <v>C1</v>
      </c>
      <c r="J498" t="str">
        <f>VLOOKUP(I498,'[1]REF - Interface Cards'!$F$2:$G$11,2,FALSE)</f>
        <v>CB1</v>
      </c>
      <c r="K498">
        <f t="shared" si="45"/>
        <v>6</v>
      </c>
      <c r="L498" t="s">
        <v>1015</v>
      </c>
      <c r="M498">
        <v>12</v>
      </c>
      <c r="N498" t="s">
        <v>967</v>
      </c>
      <c r="P498" t="s">
        <v>211</v>
      </c>
      <c r="Q498" t="s">
        <v>217</v>
      </c>
      <c r="R498" t="s">
        <v>69</v>
      </c>
      <c r="S498" t="s">
        <v>60</v>
      </c>
      <c r="V498" t="b">
        <v>0</v>
      </c>
      <c r="W498" t="str">
        <f t="shared" si="44"/>
        <v>DIO3:DO01</v>
      </c>
      <c r="X498" t="str">
        <f ca="1">IFERROR(__xludf.DUMMYFUNCTION("VLOOKUP($D119,IMPORTRANGE(""1F5N2lheBqU_ssv2fEg7XSiyl0_Jtf24RQubw3IWp7fc"",""'LC-2 BOM'!C2:AF1000""),X$1,FALSE)"),"05C360")</f>
        <v>05C360</v>
      </c>
      <c r="Y498" t="str">
        <f ca="1">IFERROR(__xludf.DUMMYFUNCTION("VLOOKUP($D136,IMPORTRANGE(""1zGeY54V42y3h6ga3LEauokEcjIAfHuNXKCYKLfLWtMI"",""'LC-2 BOM'!C2:AF900""),Y$1,FALSE)"),"#N/A")</f>
        <v>#N/A</v>
      </c>
      <c r="Z498" t="str">
        <f ca="1">IFERROR(__xludf.DUMMYFUNCTION("VLOOKUP($D136,IMPORTRANGE(""1zGeY54V42y3h6ga3LEauokEcjIAfHuNXKCYKLfLWtMI"",""'LC-2 BOM'!C2:AF900""),Y$1,FALSE)"),"#N/A")</f>
        <v>#N/A</v>
      </c>
      <c r="AA498" t="str">
        <f ca="1">IFERROR(__xludf.DUMMYFUNCTION("VLOOKUP($D136,IMPORTRANGE(""1zGeY54V42y3h6ga3LEauokEcjIAfHuNXKCYKLfLWtMI"",""'LC-2 BOM'!C2:AF900""),Y$1,FALSE)"),"#N/A")</f>
        <v>#N/A</v>
      </c>
      <c r="AB498" t="str">
        <f ca="1">IFERROR(__xludf.DUMMYFUNCTION("VLOOKUP($D136,IMPORTRANGE(""1F5N2lheBqU_ssv2fEg7XSiyl0_Jtf24RQubw3IWp7fc"",""'LC-2 BOM'!C2:AF1000""),AB$1,FALSE)"),"#N/A")</f>
        <v>#N/A</v>
      </c>
      <c r="AC498" t="str">
        <f ca="1">IFERROR(__xludf.DUMMYFUNCTION("VLOOKUP($D136,IMPORTRANGE(""1F5N2lheBqU_ssv2fEg7XSiyl0_Jtf24RQubw3IWp7fc"",""'LC-2 BOM'!C2:AF1000""),AB$1,FALSE)"),"#N/A")</f>
        <v>#N/A</v>
      </c>
      <c r="AD498" t="str">
        <f ca="1">IFERROR(__xludf.DUMMYFUNCTION("VLOOKUP($D136,IMPORTRANGE(""1F5N2lheBqU_ssv2fEg7XSiyl0_Jtf24RQubw3IWp7fc"",""'LC-2 BOM'!C2:AF1000""),AB$1,FALSE)"),"#N/A")</f>
        <v>#N/A</v>
      </c>
      <c r="AE498" t="str">
        <f ca="1">IFERROR(__xludf.DUMMYFUNCTION("VLOOKUP($D136,IMPORTRANGE(""1F5N2lheBqU_ssv2fEg7XSiyl0_Jtf24RQubw3IWp7fc"",""'LC-2 BOM'!C2:AF1000""),AB$1,FALSE)"),"#N/A")</f>
        <v>#N/A</v>
      </c>
      <c r="AF498" t="str">
        <f ca="1">IFERROR(__xludf.DUMMYFUNCTION("VLOOKUP($D136,IMPORTRANGE(""1F5N2lheBqU_ssv2fEg7XSiyl0_Jtf24RQubw3IWp7fc"",""'LC-2 BOM'!C2:AF1000""),AB$1,FALSE)"),"#N/A")</f>
        <v>#N/A</v>
      </c>
      <c r="AG498" t="str">
        <f ca="1">IFERROR(__xludf.DUMMYFUNCTION("VLOOKUP($D136,IMPORTRANGE(""1F5N2lheBqU_ssv2fEg7XSiyl0_Jtf24RQubw3IWp7fc"",""'LC-2 BOM'!C2:AF1000""),AB$1,FALSE)"),"#N/A")</f>
        <v>#N/A</v>
      </c>
      <c r="AH498" t="str">
        <f ca="1">IFERROR(__xludf.DUMMYFUNCTION("VLOOKUP($D136,IMPORTRANGE(""1F5N2lheBqU_ssv2fEg7XSiyl0_Jtf24RQubw3IWp7fc"",""'LC-2 BOM'!C2:AF1000""),AB$1,FALSE)"),"#N/A")</f>
        <v>#N/A</v>
      </c>
      <c r="AI498" t="str">
        <f ca="1">IFERROR(__xludf.DUMMYFUNCTION("VLOOKUP($D136,IMPORTRANGE(""1F5N2lheBqU_ssv2fEg7XSiyl0_Jtf24RQubw3IWp7fc"",""'LC-2 BOM'!C2:AF1000""),AB$1,FALSE)"),"#N/A")</f>
        <v>#N/A</v>
      </c>
      <c r="AJ498" t="str">
        <f ca="1">IFERROR(__xludf.DUMMYFUNCTION("VLOOKUP($D136,IMPORTRANGE(""1F5N2lheBqU_ssv2fEg7XSiyl0_Jtf24RQubw3IWp7fc"",""'LC-2 BOM'!C2:AF1000""),AB$1,FALSE)"),"#N/A")</f>
        <v>#N/A</v>
      </c>
      <c r="AK498" t="str">
        <f ca="1">IFERROR(__xludf.DUMMYFUNCTION("VLOOKUP($D136,IMPORTRANGE(""1F5N2lheBqU_ssv2fEg7XSiyl0_Jtf24RQubw3IWp7fc"",""'LC-2 BOM'!C2:AF1000""),AB$1,FALSE)"),"#N/A")</f>
        <v>#N/A</v>
      </c>
      <c r="AL498" t="str">
        <f ca="1">IFERROR(__xludf.DUMMYFUNCTION("VLOOKUP($D136,IMPORTRANGE(""1F5N2lheBqU_ssv2fEg7XSiyl0_Jtf24RQubw3IWp7fc"",""'LC-2 BOM'!C2:AF1000""),AB$1,FALSE)"),"#N/A")</f>
        <v>#N/A</v>
      </c>
      <c r="AM498" t="str">
        <f ca="1">IFERROR(__xludf.DUMMYFUNCTION("VLOOKUP($D136,IMPORTRANGE(""1F5N2lheBqU_ssv2fEg7XSiyl0_Jtf24RQubw3IWp7fc"",""'LC-2 BOM'!C2:AF1000""),AB$1,FALSE)"),"#N/A")</f>
        <v>#N/A</v>
      </c>
      <c r="AN498" t="str">
        <f ca="1">IFERROR(__xludf.DUMMYFUNCTION("VLOOKUP($D136,IMPORTRANGE(""1F5N2lheBqU_ssv2fEg7XSiyl0_Jtf24RQubw3IWp7fc"",""'LC-2 BOM'!C2:AF1000""),AB$1,FALSE)"),"#N/A")</f>
        <v>#N/A</v>
      </c>
      <c r="AO498" t="str">
        <f ca="1">IFERROR(__xludf.DUMMYFUNCTION("VLOOKUP($D136,IMPORTRANGE(""1F5N2lheBqU_ssv2fEg7XSiyl0_Jtf24RQubw3IWp7fc"",""'LC-2 BOM'!C2:AF1000""),AB$1,FALSE)"),"#N/A")</f>
        <v>#N/A</v>
      </c>
      <c r="AP498" t="str">
        <f ca="1">IFERROR(__xludf.DUMMYFUNCTION("VLOOKUP($D136,IMPORTRANGE(""1F5N2lheBqU_ssv2fEg7XSiyl0_Jtf24RQubw3IWp7fc"",""'LC-2 BOM'!C2:AF1000""),AB$1,FALSE)"),"#N/A")</f>
        <v>#N/A</v>
      </c>
      <c r="AQ498" t="str">
        <f ca="1">IFERROR(__xludf.DUMMYFUNCTION("VLOOKUP($D136,IMPORTRANGE(""1F5N2lheBqU_ssv2fEg7XSiyl0_Jtf24RQubw3IWp7fc"",""'LC-2 BOM'!C2:AF1000""),AB$1,FALSE)"),"#N/A")</f>
        <v>#N/A</v>
      </c>
      <c r="AR498" t="str">
        <f ca="1">IFERROR(__xludf.DUMMYFUNCTION("VLOOKUP($D136,IMPORTRANGE(""1F5N2lheBqU_ssv2fEg7XSiyl0_Jtf24RQubw3IWp7fc"",""'LC-2 BOM'!C2:AF1000""),AB$1,FALSE)"),"#N/A")</f>
        <v>#N/A</v>
      </c>
      <c r="AS498" t="str">
        <f ca="1">IFERROR(__xludf.DUMMYFUNCTION("VLOOKUP($D136,IMPORTRANGE(""1F5N2lheBqU_ssv2fEg7XSiyl0_Jtf24RQubw3IWp7fc"",""'LC-2 BOM'!C2:AF1000""),AB$1,FALSE)"),"#N/A")</f>
        <v>#N/A</v>
      </c>
      <c r="AT498" t="str">
        <f ca="1">IFERROR(__xludf.DUMMYFUNCTION("VLOOKUP($D136,IMPORTRANGE(""1F5N2lheBqU_ssv2fEg7XSiyl0_Jtf24RQubw3IWp7fc"",""'LC-2 BOM'!C2:AF1000""),AB$1,FALSE)"),"#N/A")</f>
        <v>#N/A</v>
      </c>
      <c r="AU498" t="str">
        <f ca="1">IFERROR(__xludf.DUMMYFUNCTION("VLOOKUP($D136,IMPORTRANGE(""1F5N2lheBqU_ssv2fEg7XSiyl0_Jtf24RQubw3IWp7fc"",""'LC-2 BOM'!C2:AF1000""),AB$1,FALSE)"),"#N/A")</f>
        <v>#N/A</v>
      </c>
      <c r="AV498" t="str">
        <f ca="1">IFERROR(__xludf.DUMMYFUNCTION("VLOOKUP($D136,IMPORTRANGE(""1F5N2lheBqU_ssv2fEg7XSiyl0_Jtf24RQubw3IWp7fc"",""'LC-2 BOM'!C2:AF1000""),AB$1,FALSE)"),"#N/A")</f>
        <v>#N/A</v>
      </c>
      <c r="AW498" t="str">
        <f ca="1">IFERROR(__xludf.DUMMYFUNCTION("VLOOKUP($D136,IMPORTRANGE(""1F5N2lheBqU_ssv2fEg7XSiyl0_Jtf24RQubw3IWp7fc"",""'LC-2 BOM'!C2:AF1000""),AB$1,FALSE)"),"#N/A")</f>
        <v>#N/A</v>
      </c>
      <c r="AX498" t="str">
        <f ca="1">IFERROR(__xludf.DUMMYFUNCTION("VLOOKUP($D136,IMPORTRANGE(""1F5N2lheBqU_ssv2fEg7XSiyl0_Jtf24RQubw3IWp7fc"",""'LC-2 BOM'!C2:AF1000""),AB$1,FALSE)"),"#N/A")</f>
        <v>#N/A</v>
      </c>
      <c r="AY498" t="str">
        <f ca="1">IFERROR(__xludf.DUMMYFUNCTION("VLOOKUP($D136,IMPORTRANGE(""1F5N2lheBqU_ssv2fEg7XSiyl0_Jtf24RQubw3IWp7fc"",""'LC-2 BOM'!C2:AF1000""),AB$1,FALSE)"),"#N/A")</f>
        <v>#N/A</v>
      </c>
      <c r="AZ498" t="str">
        <f ca="1">IFERROR(__xludf.DUMMYFUNCTION("VLOOKUP($D136,IMPORTRANGE(""1F5N2lheBqU_ssv2fEg7XSiyl0_Jtf24RQubw3IWp7fc"",""'LC-2 BOM'!C2:AF1000""),AB$1,FALSE)"),"#N/A")</f>
        <v>#N/A</v>
      </c>
      <c r="BA498" t="str">
        <f ca="1">IFERROR(__xludf.DUMMYFUNCTION("VLOOKUP($D136,IMPORTRANGE(""1F5N2lheBqU_ssv2fEg7XSiyl0_Jtf24RQubw3IWp7fc"",""'LC-2 BOM'!C2:AF1000""),AB$1,FALSE)"),"#N/A")</f>
        <v>#N/A</v>
      </c>
    </row>
    <row r="499" spans="1:53" ht="13" x14ac:dyDescent="0.15">
      <c r="A499" t="str">
        <f t="shared" si="41"/>
        <v>MEC-LFT-SSR-B-690</v>
      </c>
      <c r="B499">
        <v>690</v>
      </c>
      <c r="C499" t="s">
        <v>1125</v>
      </c>
      <c r="D499" t="s">
        <v>1126</v>
      </c>
      <c r="E499" t="s">
        <v>1013</v>
      </c>
      <c r="F499" t="s">
        <v>680</v>
      </c>
      <c r="G499" t="s">
        <v>960</v>
      </c>
      <c r="H499" t="s">
        <v>66</v>
      </c>
      <c r="I499" t="str">
        <f t="shared" si="42"/>
        <v>C1</v>
      </c>
      <c r="J499" t="str">
        <f>VLOOKUP(I499,'[1]REF - Interface Cards'!$F$2:$G$11,2,FALSE)</f>
        <v>CB1</v>
      </c>
      <c r="K499">
        <f t="shared" si="45"/>
        <v>6</v>
      </c>
      <c r="L499" t="s">
        <v>1015</v>
      </c>
      <c r="M499">
        <v>13</v>
      </c>
      <c r="N499" t="s">
        <v>969</v>
      </c>
      <c r="P499" t="s">
        <v>211</v>
      </c>
      <c r="Q499" t="s">
        <v>217</v>
      </c>
      <c r="R499" t="s">
        <v>69</v>
      </c>
      <c r="S499" t="s">
        <v>60</v>
      </c>
      <c r="V499" t="b">
        <v>0</v>
      </c>
      <c r="W499" t="str">
        <f t="shared" si="44"/>
        <v>DIO3:DO02</v>
      </c>
      <c r="X499" t="str">
        <f ca="1">IFERROR(__xludf.DUMMYFUNCTION("VLOOKUP($D119,IMPORTRANGE(""1F5N2lheBqU_ssv2fEg7XSiyl0_Jtf24RQubw3IWp7fc"",""'LC-2 BOM'!C2:AF1000""),X$1,FALSE)"),"05C360")</f>
        <v>05C360</v>
      </c>
      <c r="Y499" t="str">
        <f ca="1">IFERROR(__xludf.DUMMYFUNCTION("VLOOKUP($D137,IMPORTRANGE(""1zGeY54V42y3h6ga3LEauokEcjIAfHuNXKCYKLfLWtMI"",""'LC-2 BOM'!C2:AF900""),Y$1,FALSE)"),"#N/A")</f>
        <v>#N/A</v>
      </c>
      <c r="Z499" t="str">
        <f ca="1">IFERROR(__xludf.DUMMYFUNCTION("VLOOKUP($D137,IMPORTRANGE(""1zGeY54V42y3h6ga3LEauokEcjIAfHuNXKCYKLfLWtMI"",""'LC-2 BOM'!C2:AF900""),Y$1,FALSE)"),"#N/A")</f>
        <v>#N/A</v>
      </c>
      <c r="AA499" t="str">
        <f ca="1">IFERROR(__xludf.DUMMYFUNCTION("VLOOKUP($D137,IMPORTRANGE(""1zGeY54V42y3h6ga3LEauokEcjIAfHuNXKCYKLfLWtMI"",""'LC-2 BOM'!C2:AF900""),Y$1,FALSE)"),"#N/A")</f>
        <v>#N/A</v>
      </c>
      <c r="AB499" t="str">
        <f ca="1">IFERROR(__xludf.DUMMYFUNCTION("VLOOKUP($D137,IMPORTRANGE(""1F5N2lheBqU_ssv2fEg7XSiyl0_Jtf24RQubw3IWp7fc"",""'LC-2 BOM'!C2:AF1000""),AB$1,FALSE)"),"#N/A")</f>
        <v>#N/A</v>
      </c>
      <c r="AC499" t="str">
        <f ca="1">IFERROR(__xludf.DUMMYFUNCTION("VLOOKUP($D137,IMPORTRANGE(""1F5N2lheBqU_ssv2fEg7XSiyl0_Jtf24RQubw3IWp7fc"",""'LC-2 BOM'!C2:AF1000""),AB$1,FALSE)"),"#N/A")</f>
        <v>#N/A</v>
      </c>
      <c r="AD499" t="str">
        <f ca="1">IFERROR(__xludf.DUMMYFUNCTION("VLOOKUP($D137,IMPORTRANGE(""1F5N2lheBqU_ssv2fEg7XSiyl0_Jtf24RQubw3IWp7fc"",""'LC-2 BOM'!C2:AF1000""),AB$1,FALSE)"),"#N/A")</f>
        <v>#N/A</v>
      </c>
      <c r="AE499" t="str">
        <f ca="1">IFERROR(__xludf.DUMMYFUNCTION("VLOOKUP($D137,IMPORTRANGE(""1F5N2lheBqU_ssv2fEg7XSiyl0_Jtf24RQubw3IWp7fc"",""'LC-2 BOM'!C2:AF1000""),AB$1,FALSE)"),"#N/A")</f>
        <v>#N/A</v>
      </c>
      <c r="AF499" t="str">
        <f ca="1">IFERROR(__xludf.DUMMYFUNCTION("VLOOKUP($D137,IMPORTRANGE(""1F5N2lheBqU_ssv2fEg7XSiyl0_Jtf24RQubw3IWp7fc"",""'LC-2 BOM'!C2:AF1000""),AB$1,FALSE)"),"#N/A")</f>
        <v>#N/A</v>
      </c>
      <c r="AG499" t="str">
        <f ca="1">IFERROR(__xludf.DUMMYFUNCTION("VLOOKUP($D137,IMPORTRANGE(""1F5N2lheBqU_ssv2fEg7XSiyl0_Jtf24RQubw3IWp7fc"",""'LC-2 BOM'!C2:AF1000""),AB$1,FALSE)"),"#N/A")</f>
        <v>#N/A</v>
      </c>
      <c r="AH499" t="str">
        <f ca="1">IFERROR(__xludf.DUMMYFUNCTION("VLOOKUP($D137,IMPORTRANGE(""1F5N2lheBqU_ssv2fEg7XSiyl0_Jtf24RQubw3IWp7fc"",""'LC-2 BOM'!C2:AF1000""),AB$1,FALSE)"),"#N/A")</f>
        <v>#N/A</v>
      </c>
      <c r="AI499" t="str">
        <f ca="1">IFERROR(__xludf.DUMMYFUNCTION("VLOOKUP($D137,IMPORTRANGE(""1F5N2lheBqU_ssv2fEg7XSiyl0_Jtf24RQubw3IWp7fc"",""'LC-2 BOM'!C2:AF1000""),AB$1,FALSE)"),"#N/A")</f>
        <v>#N/A</v>
      </c>
      <c r="AJ499" t="str">
        <f ca="1">IFERROR(__xludf.DUMMYFUNCTION("VLOOKUP($D137,IMPORTRANGE(""1F5N2lheBqU_ssv2fEg7XSiyl0_Jtf24RQubw3IWp7fc"",""'LC-2 BOM'!C2:AF1000""),AB$1,FALSE)"),"#N/A")</f>
        <v>#N/A</v>
      </c>
      <c r="AK499" t="str">
        <f ca="1">IFERROR(__xludf.DUMMYFUNCTION("VLOOKUP($D137,IMPORTRANGE(""1F5N2lheBqU_ssv2fEg7XSiyl0_Jtf24RQubw3IWp7fc"",""'LC-2 BOM'!C2:AF1000""),AB$1,FALSE)"),"#N/A")</f>
        <v>#N/A</v>
      </c>
      <c r="AL499" t="str">
        <f ca="1">IFERROR(__xludf.DUMMYFUNCTION("VLOOKUP($D137,IMPORTRANGE(""1F5N2lheBqU_ssv2fEg7XSiyl0_Jtf24RQubw3IWp7fc"",""'LC-2 BOM'!C2:AF1000""),AB$1,FALSE)"),"#N/A")</f>
        <v>#N/A</v>
      </c>
      <c r="AM499" t="str">
        <f ca="1">IFERROR(__xludf.DUMMYFUNCTION("VLOOKUP($D137,IMPORTRANGE(""1F5N2lheBqU_ssv2fEg7XSiyl0_Jtf24RQubw3IWp7fc"",""'LC-2 BOM'!C2:AF1000""),AB$1,FALSE)"),"#N/A")</f>
        <v>#N/A</v>
      </c>
      <c r="AN499" t="str">
        <f ca="1">IFERROR(__xludf.DUMMYFUNCTION("VLOOKUP($D137,IMPORTRANGE(""1F5N2lheBqU_ssv2fEg7XSiyl0_Jtf24RQubw3IWp7fc"",""'LC-2 BOM'!C2:AF1000""),AB$1,FALSE)"),"#N/A")</f>
        <v>#N/A</v>
      </c>
      <c r="AO499" t="str">
        <f ca="1">IFERROR(__xludf.DUMMYFUNCTION("VLOOKUP($D137,IMPORTRANGE(""1F5N2lheBqU_ssv2fEg7XSiyl0_Jtf24RQubw3IWp7fc"",""'LC-2 BOM'!C2:AF1000""),AB$1,FALSE)"),"#N/A")</f>
        <v>#N/A</v>
      </c>
      <c r="AP499" t="str">
        <f ca="1">IFERROR(__xludf.DUMMYFUNCTION("VLOOKUP($D137,IMPORTRANGE(""1F5N2lheBqU_ssv2fEg7XSiyl0_Jtf24RQubw3IWp7fc"",""'LC-2 BOM'!C2:AF1000""),AB$1,FALSE)"),"#N/A")</f>
        <v>#N/A</v>
      </c>
      <c r="AQ499" t="str">
        <f ca="1">IFERROR(__xludf.DUMMYFUNCTION("VLOOKUP($D137,IMPORTRANGE(""1F5N2lheBqU_ssv2fEg7XSiyl0_Jtf24RQubw3IWp7fc"",""'LC-2 BOM'!C2:AF1000""),AB$1,FALSE)"),"#N/A")</f>
        <v>#N/A</v>
      </c>
      <c r="AR499" t="str">
        <f ca="1">IFERROR(__xludf.DUMMYFUNCTION("VLOOKUP($D137,IMPORTRANGE(""1F5N2lheBqU_ssv2fEg7XSiyl0_Jtf24RQubw3IWp7fc"",""'LC-2 BOM'!C2:AF1000""),AB$1,FALSE)"),"#N/A")</f>
        <v>#N/A</v>
      </c>
      <c r="AS499" t="str">
        <f ca="1">IFERROR(__xludf.DUMMYFUNCTION("VLOOKUP($D137,IMPORTRANGE(""1F5N2lheBqU_ssv2fEg7XSiyl0_Jtf24RQubw3IWp7fc"",""'LC-2 BOM'!C2:AF1000""),AB$1,FALSE)"),"#N/A")</f>
        <v>#N/A</v>
      </c>
      <c r="AT499" t="str">
        <f ca="1">IFERROR(__xludf.DUMMYFUNCTION("VLOOKUP($D137,IMPORTRANGE(""1F5N2lheBqU_ssv2fEg7XSiyl0_Jtf24RQubw3IWp7fc"",""'LC-2 BOM'!C2:AF1000""),AB$1,FALSE)"),"#N/A")</f>
        <v>#N/A</v>
      </c>
      <c r="AU499" t="str">
        <f ca="1">IFERROR(__xludf.DUMMYFUNCTION("VLOOKUP($D137,IMPORTRANGE(""1F5N2lheBqU_ssv2fEg7XSiyl0_Jtf24RQubw3IWp7fc"",""'LC-2 BOM'!C2:AF1000""),AB$1,FALSE)"),"#N/A")</f>
        <v>#N/A</v>
      </c>
      <c r="AV499" t="str">
        <f ca="1">IFERROR(__xludf.DUMMYFUNCTION("VLOOKUP($D137,IMPORTRANGE(""1F5N2lheBqU_ssv2fEg7XSiyl0_Jtf24RQubw3IWp7fc"",""'LC-2 BOM'!C2:AF1000""),AB$1,FALSE)"),"#N/A")</f>
        <v>#N/A</v>
      </c>
      <c r="AW499" t="str">
        <f ca="1">IFERROR(__xludf.DUMMYFUNCTION("VLOOKUP($D137,IMPORTRANGE(""1F5N2lheBqU_ssv2fEg7XSiyl0_Jtf24RQubw3IWp7fc"",""'LC-2 BOM'!C2:AF1000""),AB$1,FALSE)"),"#N/A")</f>
        <v>#N/A</v>
      </c>
      <c r="AX499" t="str">
        <f ca="1">IFERROR(__xludf.DUMMYFUNCTION("VLOOKUP($D137,IMPORTRANGE(""1F5N2lheBqU_ssv2fEg7XSiyl0_Jtf24RQubw3IWp7fc"",""'LC-2 BOM'!C2:AF1000""),AB$1,FALSE)"),"#N/A")</f>
        <v>#N/A</v>
      </c>
      <c r="AY499" t="str">
        <f ca="1">IFERROR(__xludf.DUMMYFUNCTION("VLOOKUP($D137,IMPORTRANGE(""1F5N2lheBqU_ssv2fEg7XSiyl0_Jtf24RQubw3IWp7fc"",""'LC-2 BOM'!C2:AF1000""),AB$1,FALSE)"),"#N/A")</f>
        <v>#N/A</v>
      </c>
      <c r="AZ499" t="str">
        <f ca="1">IFERROR(__xludf.DUMMYFUNCTION("VLOOKUP($D137,IMPORTRANGE(""1F5N2lheBqU_ssv2fEg7XSiyl0_Jtf24RQubw3IWp7fc"",""'LC-2 BOM'!C2:AF1000""),AB$1,FALSE)"),"#N/A")</f>
        <v>#N/A</v>
      </c>
      <c r="BA499" t="str">
        <f ca="1">IFERROR(__xludf.DUMMYFUNCTION("VLOOKUP($D137,IMPORTRANGE(""1F5N2lheBqU_ssv2fEg7XSiyl0_Jtf24RQubw3IWp7fc"",""'LC-2 BOM'!C2:AF1000""),AB$1,FALSE)"),"#N/A")</f>
        <v>#N/A</v>
      </c>
    </row>
    <row r="500" spans="1:53" ht="13" x14ac:dyDescent="0.15">
      <c r="A500" t="str">
        <f t="shared" si="41"/>
        <v>MEC-S1U-SSR-B-702</v>
      </c>
      <c r="B500">
        <v>702</v>
      </c>
      <c r="C500" t="s">
        <v>1127</v>
      </c>
      <c r="D500" t="s">
        <v>1128</v>
      </c>
      <c r="E500" t="s">
        <v>1013</v>
      </c>
      <c r="F500" t="s">
        <v>332</v>
      </c>
      <c r="G500" t="s">
        <v>960</v>
      </c>
      <c r="H500" t="s">
        <v>66</v>
      </c>
      <c r="I500" t="str">
        <f t="shared" si="42"/>
        <v>C1</v>
      </c>
      <c r="J500" t="str">
        <f>VLOOKUP(I500,'[1]REF - Interface Cards'!$F$2:$G$11,2,FALSE)</f>
        <v>CB1</v>
      </c>
      <c r="K500">
        <f t="shared" si="45"/>
        <v>7</v>
      </c>
      <c r="L500" t="s">
        <v>1051</v>
      </c>
      <c r="M500">
        <v>30</v>
      </c>
      <c r="N500" t="s">
        <v>554</v>
      </c>
      <c r="P500" t="s">
        <v>211</v>
      </c>
      <c r="Q500" t="s">
        <v>217</v>
      </c>
      <c r="R500" t="s">
        <v>69</v>
      </c>
      <c r="S500" t="s">
        <v>60</v>
      </c>
      <c r="V500" t="b">
        <v>0</v>
      </c>
      <c r="W500" t="str">
        <f t="shared" si="44"/>
        <v>DIO4:DO8</v>
      </c>
      <c r="X500" t="str">
        <f ca="1">IFERROR(__xludf.DUMMYFUNCTION("VLOOKUP($D119,IMPORTRANGE(""1F5N2lheBqU_ssv2fEg7XSiyl0_Jtf24RQubw3IWp7fc"",""'LC-2 BOM'!C2:AF1000""),X$1,FALSE)"),"05C360")</f>
        <v>05C360</v>
      </c>
      <c r="Y500" t="str">
        <f ca="1">IFERROR(__xludf.DUMMYFUNCTION("VLOOKUP($D168,IMPORTRANGE(""1F5N2lheBqU_ssv2fEg7XSiyl0_Jtf24RQubw3IWp7fc"",""'LC-2 BOM'!C2:AF900""),Y$1,FALSE)"),"#N/A")</f>
        <v>#N/A</v>
      </c>
      <c r="Z500" t="str">
        <f ca="1">IFERROR(__xludf.DUMMYFUNCTION("VLOOKUP($D170,IMPORTRANGE(""1zGeY54V42y3h6ga3LEauokEcjIAfHuNXKCYKLfLWtMI"",""'LC-2 BOM'!C2:AF900""),Z$1,FALSE)"),"#N/A")</f>
        <v>#N/A</v>
      </c>
      <c r="AA500" t="str">
        <f ca="1">IFERROR(__xludf.DUMMYFUNCTION("VLOOKUP($D170,IMPORTRANGE(""1zGeY54V42y3h6ga3LEauokEcjIAfHuNXKCYKLfLWtMI"",""'LC-2 BOM'!C2:AF900""),Z$1,FALSE)"),"#N/A")</f>
        <v>#N/A</v>
      </c>
      <c r="AB500" t="str">
        <f ca="1">IFERROR(__xludf.DUMMYFUNCTION("VLOOKUP($D170,IMPORTRANGE(""1F5N2lheBqU_ssv2fEg7XSiyl0_Jtf24RQubw3IWp7fc"",""'LC-2 BOM'!C2:AF1000""),AB$1,FALSE)"),"#N/A")</f>
        <v>#N/A</v>
      </c>
      <c r="AC500" t="str">
        <f ca="1">IFERROR(__xludf.DUMMYFUNCTION("VLOOKUP($D170,IMPORTRANGE(""1F5N2lheBqU_ssv2fEg7XSiyl0_Jtf24RQubw3IWp7fc"",""'LC-2 BOM'!C2:AF1000""),AB$1,FALSE)"),"#N/A")</f>
        <v>#N/A</v>
      </c>
      <c r="AD500" t="str">
        <f ca="1">IFERROR(__xludf.DUMMYFUNCTION("VLOOKUP($D170,IMPORTRANGE(""1F5N2lheBqU_ssv2fEg7XSiyl0_Jtf24RQubw3IWp7fc"",""'LC-2 BOM'!C2:AF1000""),AB$1,FALSE)"),"#N/A")</f>
        <v>#N/A</v>
      </c>
      <c r="AE500" t="str">
        <f ca="1">IFERROR(__xludf.DUMMYFUNCTION("VLOOKUP($D170,IMPORTRANGE(""1F5N2lheBqU_ssv2fEg7XSiyl0_Jtf24RQubw3IWp7fc"",""'LC-2 BOM'!C2:AF1000""),AB$1,FALSE)"),"#N/A")</f>
        <v>#N/A</v>
      </c>
      <c r="AF500" t="str">
        <f ca="1">IFERROR(__xludf.DUMMYFUNCTION("VLOOKUP($D170,IMPORTRANGE(""1F5N2lheBqU_ssv2fEg7XSiyl0_Jtf24RQubw3IWp7fc"",""'LC-2 BOM'!C2:AF1000""),AB$1,FALSE)"),"#N/A")</f>
        <v>#N/A</v>
      </c>
      <c r="AG500" t="str">
        <f ca="1">IFERROR(__xludf.DUMMYFUNCTION("VLOOKUP($D170,IMPORTRANGE(""1F5N2lheBqU_ssv2fEg7XSiyl0_Jtf24RQubw3IWp7fc"",""'LC-2 BOM'!C2:AF1000""),AB$1,FALSE)"),"#N/A")</f>
        <v>#N/A</v>
      </c>
      <c r="AH500" t="str">
        <f ca="1">IFERROR(__xludf.DUMMYFUNCTION("VLOOKUP($D170,IMPORTRANGE(""1F5N2lheBqU_ssv2fEg7XSiyl0_Jtf24RQubw3IWp7fc"",""'LC-2 BOM'!C2:AF1000""),AB$1,FALSE)"),"#N/A")</f>
        <v>#N/A</v>
      </c>
      <c r="AI500" t="str">
        <f ca="1">IFERROR(__xludf.DUMMYFUNCTION("VLOOKUP($D170,IMPORTRANGE(""1F5N2lheBqU_ssv2fEg7XSiyl0_Jtf24RQubw3IWp7fc"",""'LC-2 BOM'!C2:AF1000""),AB$1,FALSE)"),"#N/A")</f>
        <v>#N/A</v>
      </c>
      <c r="AJ500" t="str">
        <f ca="1">IFERROR(__xludf.DUMMYFUNCTION("VLOOKUP($D170,IMPORTRANGE(""1F5N2lheBqU_ssv2fEg7XSiyl0_Jtf24RQubw3IWp7fc"",""'LC-2 BOM'!C2:AF1000""),AB$1,FALSE)"),"#N/A")</f>
        <v>#N/A</v>
      </c>
      <c r="AK500" t="str">
        <f ca="1">IFERROR(__xludf.DUMMYFUNCTION("VLOOKUP($D170,IMPORTRANGE(""1F5N2lheBqU_ssv2fEg7XSiyl0_Jtf24RQubw3IWp7fc"",""'LC-2 BOM'!C2:AF1000""),AB$1,FALSE)"),"#N/A")</f>
        <v>#N/A</v>
      </c>
      <c r="AL500" t="str">
        <f ca="1">IFERROR(__xludf.DUMMYFUNCTION("VLOOKUP($D170,IMPORTRANGE(""1F5N2lheBqU_ssv2fEg7XSiyl0_Jtf24RQubw3IWp7fc"",""'LC-2 BOM'!C2:AF1000""),AB$1,FALSE)"),"#N/A")</f>
        <v>#N/A</v>
      </c>
      <c r="AM500" t="str">
        <f ca="1">IFERROR(__xludf.DUMMYFUNCTION("VLOOKUP($D170,IMPORTRANGE(""1F5N2lheBqU_ssv2fEg7XSiyl0_Jtf24RQubw3IWp7fc"",""'LC-2 BOM'!C2:AF1000""),AB$1,FALSE)"),"#N/A")</f>
        <v>#N/A</v>
      </c>
      <c r="AN500" t="str">
        <f ca="1">IFERROR(__xludf.DUMMYFUNCTION("VLOOKUP($D170,IMPORTRANGE(""1F5N2lheBqU_ssv2fEg7XSiyl0_Jtf24RQubw3IWp7fc"",""'LC-2 BOM'!C2:AF1000""),AB$1,FALSE)"),"#N/A")</f>
        <v>#N/A</v>
      </c>
      <c r="AO500" t="str">
        <f ca="1">IFERROR(__xludf.DUMMYFUNCTION("VLOOKUP($D170,IMPORTRANGE(""1F5N2lheBqU_ssv2fEg7XSiyl0_Jtf24RQubw3IWp7fc"",""'LC-2 BOM'!C2:AF1000""),AB$1,FALSE)"),"#N/A")</f>
        <v>#N/A</v>
      </c>
      <c r="AP500" t="str">
        <f ca="1">IFERROR(__xludf.DUMMYFUNCTION("VLOOKUP($D170,IMPORTRANGE(""1F5N2lheBqU_ssv2fEg7XSiyl0_Jtf24RQubw3IWp7fc"",""'LC-2 BOM'!C2:AF1000""),AB$1,FALSE)"),"#N/A")</f>
        <v>#N/A</v>
      </c>
      <c r="AQ500" t="str">
        <f ca="1">IFERROR(__xludf.DUMMYFUNCTION("VLOOKUP($D170,IMPORTRANGE(""1F5N2lheBqU_ssv2fEg7XSiyl0_Jtf24RQubw3IWp7fc"",""'LC-2 BOM'!C2:AF1000""),AB$1,FALSE)"),"#N/A")</f>
        <v>#N/A</v>
      </c>
      <c r="AR500" t="str">
        <f ca="1">IFERROR(__xludf.DUMMYFUNCTION("VLOOKUP($D170,IMPORTRANGE(""1F5N2lheBqU_ssv2fEg7XSiyl0_Jtf24RQubw3IWp7fc"",""'LC-2 BOM'!C2:AF1000""),AB$1,FALSE)"),"#N/A")</f>
        <v>#N/A</v>
      </c>
      <c r="AS500" t="str">
        <f ca="1">IFERROR(__xludf.DUMMYFUNCTION("VLOOKUP($D170,IMPORTRANGE(""1F5N2lheBqU_ssv2fEg7XSiyl0_Jtf24RQubw3IWp7fc"",""'LC-2 BOM'!C2:AF1000""),AB$1,FALSE)"),"#N/A")</f>
        <v>#N/A</v>
      </c>
      <c r="AT500" t="str">
        <f ca="1">IFERROR(__xludf.DUMMYFUNCTION("VLOOKUP($D170,IMPORTRANGE(""1F5N2lheBqU_ssv2fEg7XSiyl0_Jtf24RQubw3IWp7fc"",""'LC-2 BOM'!C2:AF1000""),AB$1,FALSE)"),"#N/A")</f>
        <v>#N/A</v>
      </c>
      <c r="AU500" t="str">
        <f ca="1">IFERROR(__xludf.DUMMYFUNCTION("VLOOKUP($D170,IMPORTRANGE(""1F5N2lheBqU_ssv2fEg7XSiyl0_Jtf24RQubw3IWp7fc"",""'LC-2 BOM'!C2:AF1000""),AB$1,FALSE)"),"#N/A")</f>
        <v>#N/A</v>
      </c>
      <c r="AV500" t="str">
        <f ca="1">IFERROR(__xludf.DUMMYFUNCTION("VLOOKUP($D170,IMPORTRANGE(""1F5N2lheBqU_ssv2fEg7XSiyl0_Jtf24RQubw3IWp7fc"",""'LC-2 BOM'!C2:AF1000""),AB$1,FALSE)"),"#N/A")</f>
        <v>#N/A</v>
      </c>
      <c r="AW500" t="str">
        <f ca="1">IFERROR(__xludf.DUMMYFUNCTION("VLOOKUP($D170,IMPORTRANGE(""1F5N2lheBqU_ssv2fEg7XSiyl0_Jtf24RQubw3IWp7fc"",""'LC-2 BOM'!C2:AF1000""),AB$1,FALSE)"),"#N/A")</f>
        <v>#N/A</v>
      </c>
      <c r="AX500" t="str">
        <f ca="1">IFERROR(__xludf.DUMMYFUNCTION("VLOOKUP($D170,IMPORTRANGE(""1F5N2lheBqU_ssv2fEg7XSiyl0_Jtf24RQubw3IWp7fc"",""'LC-2 BOM'!C2:AF1000""),AB$1,FALSE)"),"#N/A")</f>
        <v>#N/A</v>
      </c>
      <c r="AY500" t="str">
        <f ca="1">IFERROR(__xludf.DUMMYFUNCTION("VLOOKUP($D170,IMPORTRANGE(""1F5N2lheBqU_ssv2fEg7XSiyl0_Jtf24RQubw3IWp7fc"",""'LC-2 BOM'!C2:AF1000""),AB$1,FALSE)"),"#N/A")</f>
        <v>#N/A</v>
      </c>
      <c r="AZ500" t="str">
        <f ca="1">IFERROR(__xludf.DUMMYFUNCTION("VLOOKUP($D170,IMPORTRANGE(""1F5N2lheBqU_ssv2fEg7XSiyl0_Jtf24RQubw3IWp7fc"",""'LC-2 BOM'!C2:AF1000""),AB$1,FALSE)"),"#N/A")</f>
        <v>#N/A</v>
      </c>
      <c r="BA500" t="str">
        <f ca="1">IFERROR(__xludf.DUMMYFUNCTION("VLOOKUP($D170,IMPORTRANGE(""1F5N2lheBqU_ssv2fEg7XSiyl0_Jtf24RQubw3IWp7fc"",""'LC-2 BOM'!C2:AF1000""),AB$1,FALSE)"),"#N/A")</f>
        <v>#N/A</v>
      </c>
    </row>
    <row r="501" spans="1:53" ht="13" x14ac:dyDescent="0.15">
      <c r="A501" t="str">
        <f t="shared" si="41"/>
        <v>HYD-S1U-PXS-PxE-221</v>
      </c>
      <c r="B501">
        <v>221</v>
      </c>
      <c r="C501" t="s">
        <v>1129</v>
      </c>
      <c r="D501" t="s">
        <v>1130</v>
      </c>
      <c r="E501" t="s">
        <v>679</v>
      </c>
      <c r="F501" t="s">
        <v>332</v>
      </c>
      <c r="G501" t="s">
        <v>416</v>
      </c>
      <c r="H501" t="s">
        <v>53</v>
      </c>
      <c r="I501" t="str">
        <f t="shared" si="42"/>
        <v>C1</v>
      </c>
      <c r="J501" t="str">
        <f>VLOOKUP(I501,'[1]REF - Interface Cards'!$F$2:$G$11,2,FALSE)</f>
        <v>CB1</v>
      </c>
      <c r="K501">
        <f t="shared" si="45"/>
        <v>5</v>
      </c>
      <c r="L501" t="s">
        <v>204</v>
      </c>
      <c r="M501">
        <v>1</v>
      </c>
      <c r="N501" t="s">
        <v>1075</v>
      </c>
      <c r="O501" t="s">
        <v>211</v>
      </c>
      <c r="Q501" t="s">
        <v>456</v>
      </c>
      <c r="R501" t="s">
        <v>870</v>
      </c>
      <c r="S501" t="s">
        <v>60</v>
      </c>
      <c r="V501" t="b">
        <v>0</v>
      </c>
      <c r="W501" t="str">
        <f t="shared" si="44"/>
        <v>DIO1:DI00</v>
      </c>
      <c r="X501" t="str">
        <f ca="1">IFERROR(__xludf.DUMMYFUNCTION("VLOOKUP($D4,IMPORTRANGE(""1F5N2lheBqU_ssv2fEg7XSiyl0_Jtf24RQubw3IWp7fc"",""'LC-2 BOM'!C2:AF1000""),X$1,FALSE)"),"S13.2")</f>
        <v>S13.2</v>
      </c>
      <c r="Y501" t="str">
        <f ca="1">IFERROR(__xludf.DUMMYFUNCTION("VLOOKUP($D99,IMPORTRANGE(""1F5N2lheBqU_ssv2fEg7XSiyl0_Jtf24RQubw3IWp7fc"",""'LC-2 BOM'!C2:AF900""),Y$1,FALSE)"),"#N/A")</f>
        <v>#N/A</v>
      </c>
      <c r="Z501" t="str">
        <f ca="1">IFERROR(__xludf.DUMMYFUNCTION("VLOOKUP($D99,IMPORTRANGE(""1F5N2lheBqU_ssv2fEg7XSiyl0_Jtf24RQubw3IWp7fc"",""'LC-2 BOM'!C2:AF900""),Y$1,FALSE)"),"#N/A")</f>
        <v>#N/A</v>
      </c>
      <c r="AA501" t="str">
        <f ca="1">IFERROR(__xludf.DUMMYFUNCTION("VLOOKUP($D99,IMPORTRANGE(""1F5N2lheBqU_ssv2fEg7XSiyl0_Jtf24RQubw3IWp7fc"",""'LC-2 BOM'!C2:AF900""),Y$1,FALSE)"),"#N/A")</f>
        <v>#N/A</v>
      </c>
      <c r="AB501" t="str">
        <f ca="1">IFERROR(__xludf.DUMMYFUNCTION("VLOOKUP($D99,IMPORTRANGE(""1F5N2lheBqU_ssv2fEg7XSiyl0_Jtf24RQubw3IWp7fc"",""'LC-2 BOM'!C2:AF1000""),AB$1,FALSE)"),"#N/A")</f>
        <v>#N/A</v>
      </c>
      <c r="AC501" t="str">
        <f ca="1">IFERROR(__xludf.DUMMYFUNCTION("VLOOKUP($D99,IMPORTRANGE(""1F5N2lheBqU_ssv2fEg7XSiyl0_Jtf24RQubw3IWp7fc"",""'LC-2 BOM'!C2:AF1000""),AB$1,FALSE)"),"#N/A")</f>
        <v>#N/A</v>
      </c>
      <c r="AD501" t="str">
        <f ca="1">IFERROR(__xludf.DUMMYFUNCTION("VLOOKUP($D99,IMPORTRANGE(""1F5N2lheBqU_ssv2fEg7XSiyl0_Jtf24RQubw3IWp7fc"",""'LC-2 BOM'!C2:AF1000""),AB$1,FALSE)"),"#N/A")</f>
        <v>#N/A</v>
      </c>
      <c r="AE501" t="str">
        <f ca="1">IFERROR(__xludf.DUMMYFUNCTION("VLOOKUP($D99,IMPORTRANGE(""1F5N2lheBqU_ssv2fEg7XSiyl0_Jtf24RQubw3IWp7fc"",""'LC-2 BOM'!C2:AF1000""),AB$1,FALSE)"),"#N/A")</f>
        <v>#N/A</v>
      </c>
      <c r="AF501" t="str">
        <f ca="1">IFERROR(__xludf.DUMMYFUNCTION("VLOOKUP($D99,IMPORTRANGE(""1F5N2lheBqU_ssv2fEg7XSiyl0_Jtf24RQubw3IWp7fc"",""'LC-2 BOM'!C2:AF1000""),AB$1,FALSE)"),"#N/A")</f>
        <v>#N/A</v>
      </c>
      <c r="AG501" t="str">
        <f ca="1">IFERROR(__xludf.DUMMYFUNCTION("VLOOKUP($D99,IMPORTRANGE(""1F5N2lheBqU_ssv2fEg7XSiyl0_Jtf24RQubw3IWp7fc"",""'LC-2 BOM'!C2:AF1000""),AB$1,FALSE)"),"#N/A")</f>
        <v>#N/A</v>
      </c>
      <c r="AH501" t="str">
        <f ca="1">IFERROR(__xludf.DUMMYFUNCTION("VLOOKUP($D99,IMPORTRANGE(""1F5N2lheBqU_ssv2fEg7XSiyl0_Jtf24RQubw3IWp7fc"",""'LC-2 BOM'!C2:AF1000""),AB$1,FALSE)"),"#N/A")</f>
        <v>#N/A</v>
      </c>
      <c r="AI501" t="str">
        <f ca="1">IFERROR(__xludf.DUMMYFUNCTION("VLOOKUP($D99,IMPORTRANGE(""1F5N2lheBqU_ssv2fEg7XSiyl0_Jtf24RQubw3IWp7fc"",""'LC-2 BOM'!C2:AF1000""),AB$1,FALSE)"),"#N/A")</f>
        <v>#N/A</v>
      </c>
      <c r="AJ501" t="str">
        <f ca="1">IFERROR(__xludf.DUMMYFUNCTION("VLOOKUP($D99,IMPORTRANGE(""1F5N2lheBqU_ssv2fEg7XSiyl0_Jtf24RQubw3IWp7fc"",""'LC-2 BOM'!C2:AF1000""),AB$1,FALSE)"),"#N/A")</f>
        <v>#N/A</v>
      </c>
      <c r="AK501" t="str">
        <f ca="1">IFERROR(__xludf.DUMMYFUNCTION("VLOOKUP($D99,IMPORTRANGE(""1F5N2lheBqU_ssv2fEg7XSiyl0_Jtf24RQubw3IWp7fc"",""'LC-2 BOM'!C2:AF1000""),AB$1,FALSE)"),"#N/A")</f>
        <v>#N/A</v>
      </c>
      <c r="AL501" t="str">
        <f ca="1">IFERROR(__xludf.DUMMYFUNCTION("VLOOKUP($D99,IMPORTRANGE(""1F5N2lheBqU_ssv2fEg7XSiyl0_Jtf24RQubw3IWp7fc"",""'LC-2 BOM'!C2:AF1000""),AB$1,FALSE)"),"#N/A")</f>
        <v>#N/A</v>
      </c>
      <c r="AM501" t="str">
        <f ca="1">IFERROR(__xludf.DUMMYFUNCTION("VLOOKUP($D99,IMPORTRANGE(""1F5N2lheBqU_ssv2fEg7XSiyl0_Jtf24RQubw3IWp7fc"",""'LC-2 BOM'!C2:AF1000""),AB$1,FALSE)"),"#N/A")</f>
        <v>#N/A</v>
      </c>
      <c r="AN501" t="str">
        <f ca="1">IFERROR(__xludf.DUMMYFUNCTION("VLOOKUP($D99,IMPORTRANGE(""1F5N2lheBqU_ssv2fEg7XSiyl0_Jtf24RQubw3IWp7fc"",""'LC-2 BOM'!C2:AF1000""),AB$1,FALSE)"),"#N/A")</f>
        <v>#N/A</v>
      </c>
      <c r="AO501" t="str">
        <f ca="1">IFERROR(__xludf.DUMMYFUNCTION("VLOOKUP($D99,IMPORTRANGE(""1F5N2lheBqU_ssv2fEg7XSiyl0_Jtf24RQubw3IWp7fc"",""'LC-2 BOM'!C2:AF1000""),AB$1,FALSE)"),"#N/A")</f>
        <v>#N/A</v>
      </c>
      <c r="AP501" t="str">
        <f ca="1">IFERROR(__xludf.DUMMYFUNCTION("VLOOKUP($D99,IMPORTRANGE(""1F5N2lheBqU_ssv2fEg7XSiyl0_Jtf24RQubw3IWp7fc"",""'LC-2 BOM'!C2:AF1000""),AB$1,FALSE)"),"#N/A")</f>
        <v>#N/A</v>
      </c>
      <c r="AQ501" t="str">
        <f ca="1">IFERROR(__xludf.DUMMYFUNCTION("VLOOKUP($D99,IMPORTRANGE(""1F5N2lheBqU_ssv2fEg7XSiyl0_Jtf24RQubw3IWp7fc"",""'LC-2 BOM'!C2:AF1000""),AB$1,FALSE)"),"#N/A")</f>
        <v>#N/A</v>
      </c>
      <c r="AR501" t="str">
        <f ca="1">IFERROR(__xludf.DUMMYFUNCTION("VLOOKUP($D99,IMPORTRANGE(""1F5N2lheBqU_ssv2fEg7XSiyl0_Jtf24RQubw3IWp7fc"",""'LC-2 BOM'!C2:AF1000""),AB$1,FALSE)"),"#N/A")</f>
        <v>#N/A</v>
      </c>
      <c r="AS501" t="str">
        <f ca="1">IFERROR(__xludf.DUMMYFUNCTION("VLOOKUP($D99,IMPORTRANGE(""1F5N2lheBqU_ssv2fEg7XSiyl0_Jtf24RQubw3IWp7fc"",""'LC-2 BOM'!C2:AF1000""),AB$1,FALSE)"),"#N/A")</f>
        <v>#N/A</v>
      </c>
      <c r="AT501" t="str">
        <f ca="1">IFERROR(__xludf.DUMMYFUNCTION("VLOOKUP($D99,IMPORTRANGE(""1F5N2lheBqU_ssv2fEg7XSiyl0_Jtf24RQubw3IWp7fc"",""'LC-2 BOM'!C2:AF1000""),AB$1,FALSE)"),"#N/A")</f>
        <v>#N/A</v>
      </c>
      <c r="AU501" t="str">
        <f ca="1">IFERROR(__xludf.DUMMYFUNCTION("VLOOKUP($D99,IMPORTRANGE(""1F5N2lheBqU_ssv2fEg7XSiyl0_Jtf24RQubw3IWp7fc"",""'LC-2 BOM'!C2:AF1000""),AB$1,FALSE)"),"#N/A")</f>
        <v>#N/A</v>
      </c>
      <c r="AV501" t="str">
        <f ca="1">IFERROR(__xludf.DUMMYFUNCTION("VLOOKUP($D99,IMPORTRANGE(""1F5N2lheBqU_ssv2fEg7XSiyl0_Jtf24RQubw3IWp7fc"",""'LC-2 BOM'!C2:AF1000""),AB$1,FALSE)"),"#N/A")</f>
        <v>#N/A</v>
      </c>
      <c r="AW501" t="str">
        <f ca="1">IFERROR(__xludf.DUMMYFUNCTION("VLOOKUP($D99,IMPORTRANGE(""1F5N2lheBqU_ssv2fEg7XSiyl0_Jtf24RQubw3IWp7fc"",""'LC-2 BOM'!C2:AF1000""),AB$1,FALSE)"),"#N/A")</f>
        <v>#N/A</v>
      </c>
      <c r="AX501" t="str">
        <f ca="1">IFERROR(__xludf.DUMMYFUNCTION("VLOOKUP($D99,IMPORTRANGE(""1F5N2lheBqU_ssv2fEg7XSiyl0_Jtf24RQubw3IWp7fc"",""'LC-2 BOM'!C2:AF1000""),AB$1,FALSE)"),"#N/A")</f>
        <v>#N/A</v>
      </c>
      <c r="AY501" t="str">
        <f ca="1">IFERROR(__xludf.DUMMYFUNCTION("VLOOKUP($D99,IMPORTRANGE(""1F5N2lheBqU_ssv2fEg7XSiyl0_Jtf24RQubw3IWp7fc"",""'LC-2 BOM'!C2:AF1000""),AB$1,FALSE)"),"#N/A")</f>
        <v>#N/A</v>
      </c>
      <c r="AZ501" t="str">
        <f ca="1">IFERROR(__xludf.DUMMYFUNCTION("VLOOKUP($D99,IMPORTRANGE(""1F5N2lheBqU_ssv2fEg7XSiyl0_Jtf24RQubw3IWp7fc"",""'LC-2 BOM'!C2:AF1000""),AB$1,FALSE)"),"#N/A")</f>
        <v>#N/A</v>
      </c>
      <c r="BA501" t="str">
        <f ca="1">IFERROR(__xludf.DUMMYFUNCTION("VLOOKUP($D99,IMPORTRANGE(""1F5N2lheBqU_ssv2fEg7XSiyl0_Jtf24RQubw3IWp7fc"",""'LC-2 BOM'!C2:AF1000""),AB$1,FALSE)"),"#N/A")</f>
        <v>#N/A</v>
      </c>
    </row>
    <row r="502" spans="1:53" ht="13" x14ac:dyDescent="0.15">
      <c r="A502" t="str">
        <f t="shared" si="41"/>
        <v>HYD-S1U-PXS-Px-222</v>
      </c>
      <c r="B502">
        <v>222</v>
      </c>
      <c r="C502" t="s">
        <v>1131</v>
      </c>
      <c r="D502" t="s">
        <v>1132</v>
      </c>
      <c r="E502" t="s">
        <v>679</v>
      </c>
      <c r="F502" t="s">
        <v>332</v>
      </c>
      <c r="G502" t="s">
        <v>416</v>
      </c>
      <c r="H502" t="s">
        <v>53</v>
      </c>
      <c r="I502" t="str">
        <f t="shared" si="42"/>
        <v>C1</v>
      </c>
      <c r="J502" t="str">
        <f>VLOOKUP(I502,'[1]REF - Interface Cards'!$F$2:$G$11,2,FALSE)</f>
        <v>CB1</v>
      </c>
      <c r="K502">
        <f t="shared" si="45"/>
        <v>5</v>
      </c>
      <c r="L502" t="s">
        <v>204</v>
      </c>
      <c r="M502">
        <v>2</v>
      </c>
      <c r="N502" t="s">
        <v>1078</v>
      </c>
      <c r="O502" t="s">
        <v>211</v>
      </c>
      <c r="Q502" t="s">
        <v>456</v>
      </c>
      <c r="R502" t="s">
        <v>828</v>
      </c>
      <c r="S502" t="s">
        <v>60</v>
      </c>
      <c r="V502" t="b">
        <v>0</v>
      </c>
      <c r="W502" t="str">
        <f t="shared" si="44"/>
        <v>DIO1:DI01</v>
      </c>
      <c r="X502" t="str">
        <f ca="1">IFERROR(__xludf.DUMMYFUNCTION("VLOOKUP($D4,IMPORTRANGE(""1F5N2lheBqU_ssv2fEg7XSiyl0_Jtf24RQubw3IWp7fc"",""'LC-2 BOM'!C2:AF1000""),X$1,FALSE)"),"S13.2")</f>
        <v>S13.2</v>
      </c>
      <c r="Y502" t="str">
        <f ca="1">IFERROR(__xludf.DUMMYFUNCTION("VLOOKUP($D100,IMPORTRANGE(""1F5N2lheBqU_ssv2fEg7XSiyl0_Jtf24RQubw3IWp7fc"",""'LC-2 BOM'!C2:AF900""),Y$1,FALSE)"),"#N/A")</f>
        <v>#N/A</v>
      </c>
      <c r="Z502" t="str">
        <f ca="1">IFERROR(__xludf.DUMMYFUNCTION("VLOOKUP($D100,IMPORTRANGE(""1F5N2lheBqU_ssv2fEg7XSiyl0_Jtf24RQubw3IWp7fc"",""'LC-2 BOM'!C2:AF900""),Y$1,FALSE)"),"#N/A")</f>
        <v>#N/A</v>
      </c>
      <c r="AA502" t="str">
        <f ca="1">IFERROR(__xludf.DUMMYFUNCTION("VLOOKUP($D100,IMPORTRANGE(""1F5N2lheBqU_ssv2fEg7XSiyl0_Jtf24RQubw3IWp7fc"",""'LC-2 BOM'!C2:AF900""),Y$1,FALSE)"),"#N/A")</f>
        <v>#N/A</v>
      </c>
      <c r="AB502" t="str">
        <f ca="1">IFERROR(__xludf.DUMMYFUNCTION("VLOOKUP($D100,IMPORTRANGE(""1F5N2lheBqU_ssv2fEg7XSiyl0_Jtf24RQubw3IWp7fc"",""'LC-2 BOM'!C2:AF1000""),AB$1,FALSE)"),"#N/A")</f>
        <v>#N/A</v>
      </c>
      <c r="AC502" t="str">
        <f ca="1">IFERROR(__xludf.DUMMYFUNCTION("VLOOKUP($D100,IMPORTRANGE(""1F5N2lheBqU_ssv2fEg7XSiyl0_Jtf24RQubw3IWp7fc"",""'LC-2 BOM'!C2:AF1000""),AB$1,FALSE)"),"#N/A")</f>
        <v>#N/A</v>
      </c>
      <c r="AD502" t="str">
        <f ca="1">IFERROR(__xludf.DUMMYFUNCTION("VLOOKUP($D100,IMPORTRANGE(""1F5N2lheBqU_ssv2fEg7XSiyl0_Jtf24RQubw3IWp7fc"",""'LC-2 BOM'!C2:AF1000""),AB$1,FALSE)"),"#N/A")</f>
        <v>#N/A</v>
      </c>
      <c r="AE502" t="str">
        <f ca="1">IFERROR(__xludf.DUMMYFUNCTION("VLOOKUP($D100,IMPORTRANGE(""1F5N2lheBqU_ssv2fEg7XSiyl0_Jtf24RQubw3IWp7fc"",""'LC-2 BOM'!C2:AF1000""),AB$1,FALSE)"),"#N/A")</f>
        <v>#N/A</v>
      </c>
      <c r="AF502" t="str">
        <f ca="1">IFERROR(__xludf.DUMMYFUNCTION("VLOOKUP($D100,IMPORTRANGE(""1F5N2lheBqU_ssv2fEg7XSiyl0_Jtf24RQubw3IWp7fc"",""'LC-2 BOM'!C2:AF1000""),AB$1,FALSE)"),"#N/A")</f>
        <v>#N/A</v>
      </c>
      <c r="AG502" t="str">
        <f ca="1">IFERROR(__xludf.DUMMYFUNCTION("VLOOKUP($D100,IMPORTRANGE(""1F5N2lheBqU_ssv2fEg7XSiyl0_Jtf24RQubw3IWp7fc"",""'LC-2 BOM'!C2:AF1000""),AB$1,FALSE)"),"#N/A")</f>
        <v>#N/A</v>
      </c>
      <c r="AH502" t="str">
        <f ca="1">IFERROR(__xludf.DUMMYFUNCTION("VLOOKUP($D100,IMPORTRANGE(""1F5N2lheBqU_ssv2fEg7XSiyl0_Jtf24RQubw3IWp7fc"",""'LC-2 BOM'!C2:AF1000""),AB$1,FALSE)"),"#N/A")</f>
        <v>#N/A</v>
      </c>
      <c r="AI502" t="str">
        <f ca="1">IFERROR(__xludf.DUMMYFUNCTION("VLOOKUP($D100,IMPORTRANGE(""1F5N2lheBqU_ssv2fEg7XSiyl0_Jtf24RQubw3IWp7fc"",""'LC-2 BOM'!C2:AF1000""),AB$1,FALSE)"),"#N/A")</f>
        <v>#N/A</v>
      </c>
      <c r="AJ502" t="str">
        <f ca="1">IFERROR(__xludf.DUMMYFUNCTION("VLOOKUP($D100,IMPORTRANGE(""1F5N2lheBqU_ssv2fEg7XSiyl0_Jtf24RQubw3IWp7fc"",""'LC-2 BOM'!C2:AF1000""),AB$1,FALSE)"),"#N/A")</f>
        <v>#N/A</v>
      </c>
      <c r="AK502" t="str">
        <f ca="1">IFERROR(__xludf.DUMMYFUNCTION("VLOOKUP($D100,IMPORTRANGE(""1F5N2lheBqU_ssv2fEg7XSiyl0_Jtf24RQubw3IWp7fc"",""'LC-2 BOM'!C2:AF1000""),AB$1,FALSE)"),"#N/A")</f>
        <v>#N/A</v>
      </c>
      <c r="AL502" t="str">
        <f ca="1">IFERROR(__xludf.DUMMYFUNCTION("VLOOKUP($D100,IMPORTRANGE(""1F5N2lheBqU_ssv2fEg7XSiyl0_Jtf24RQubw3IWp7fc"",""'LC-2 BOM'!C2:AF1000""),AB$1,FALSE)"),"#N/A")</f>
        <v>#N/A</v>
      </c>
      <c r="AM502" t="str">
        <f ca="1">IFERROR(__xludf.DUMMYFUNCTION("VLOOKUP($D100,IMPORTRANGE(""1F5N2lheBqU_ssv2fEg7XSiyl0_Jtf24RQubw3IWp7fc"",""'LC-2 BOM'!C2:AF1000""),AB$1,FALSE)"),"#N/A")</f>
        <v>#N/A</v>
      </c>
      <c r="AN502" t="str">
        <f ca="1">IFERROR(__xludf.DUMMYFUNCTION("VLOOKUP($D100,IMPORTRANGE(""1F5N2lheBqU_ssv2fEg7XSiyl0_Jtf24RQubw3IWp7fc"",""'LC-2 BOM'!C2:AF1000""),AB$1,FALSE)"),"#N/A")</f>
        <v>#N/A</v>
      </c>
      <c r="AO502" t="str">
        <f ca="1">IFERROR(__xludf.DUMMYFUNCTION("VLOOKUP($D100,IMPORTRANGE(""1F5N2lheBqU_ssv2fEg7XSiyl0_Jtf24RQubw3IWp7fc"",""'LC-2 BOM'!C2:AF1000""),AB$1,FALSE)"),"#N/A")</f>
        <v>#N/A</v>
      </c>
      <c r="AP502" t="str">
        <f ca="1">IFERROR(__xludf.DUMMYFUNCTION("VLOOKUP($D100,IMPORTRANGE(""1F5N2lheBqU_ssv2fEg7XSiyl0_Jtf24RQubw3IWp7fc"",""'LC-2 BOM'!C2:AF1000""),AB$1,FALSE)"),"#N/A")</f>
        <v>#N/A</v>
      </c>
      <c r="AQ502" t="str">
        <f ca="1">IFERROR(__xludf.DUMMYFUNCTION("VLOOKUP($D100,IMPORTRANGE(""1F5N2lheBqU_ssv2fEg7XSiyl0_Jtf24RQubw3IWp7fc"",""'LC-2 BOM'!C2:AF1000""),AB$1,FALSE)"),"#N/A")</f>
        <v>#N/A</v>
      </c>
      <c r="AR502" t="str">
        <f ca="1">IFERROR(__xludf.DUMMYFUNCTION("VLOOKUP($D100,IMPORTRANGE(""1F5N2lheBqU_ssv2fEg7XSiyl0_Jtf24RQubw3IWp7fc"",""'LC-2 BOM'!C2:AF1000""),AB$1,FALSE)"),"#N/A")</f>
        <v>#N/A</v>
      </c>
      <c r="AS502" t="str">
        <f ca="1">IFERROR(__xludf.DUMMYFUNCTION("VLOOKUP($D100,IMPORTRANGE(""1F5N2lheBqU_ssv2fEg7XSiyl0_Jtf24RQubw3IWp7fc"",""'LC-2 BOM'!C2:AF1000""),AB$1,FALSE)"),"#N/A")</f>
        <v>#N/A</v>
      </c>
      <c r="AT502" t="str">
        <f ca="1">IFERROR(__xludf.DUMMYFUNCTION("VLOOKUP($D100,IMPORTRANGE(""1F5N2lheBqU_ssv2fEg7XSiyl0_Jtf24RQubw3IWp7fc"",""'LC-2 BOM'!C2:AF1000""),AB$1,FALSE)"),"#N/A")</f>
        <v>#N/A</v>
      </c>
      <c r="AU502" t="str">
        <f ca="1">IFERROR(__xludf.DUMMYFUNCTION("VLOOKUP($D100,IMPORTRANGE(""1F5N2lheBqU_ssv2fEg7XSiyl0_Jtf24RQubw3IWp7fc"",""'LC-2 BOM'!C2:AF1000""),AB$1,FALSE)"),"#N/A")</f>
        <v>#N/A</v>
      </c>
      <c r="AV502" t="str">
        <f ca="1">IFERROR(__xludf.DUMMYFUNCTION("VLOOKUP($D100,IMPORTRANGE(""1F5N2lheBqU_ssv2fEg7XSiyl0_Jtf24RQubw3IWp7fc"",""'LC-2 BOM'!C2:AF1000""),AB$1,FALSE)"),"#N/A")</f>
        <v>#N/A</v>
      </c>
      <c r="AW502" t="str">
        <f ca="1">IFERROR(__xludf.DUMMYFUNCTION("VLOOKUP($D100,IMPORTRANGE(""1F5N2lheBqU_ssv2fEg7XSiyl0_Jtf24RQubw3IWp7fc"",""'LC-2 BOM'!C2:AF1000""),AB$1,FALSE)"),"#N/A")</f>
        <v>#N/A</v>
      </c>
      <c r="AX502" t="str">
        <f ca="1">IFERROR(__xludf.DUMMYFUNCTION("VLOOKUP($D100,IMPORTRANGE(""1F5N2lheBqU_ssv2fEg7XSiyl0_Jtf24RQubw3IWp7fc"",""'LC-2 BOM'!C2:AF1000""),AB$1,FALSE)"),"#N/A")</f>
        <v>#N/A</v>
      </c>
      <c r="AY502" t="str">
        <f ca="1">IFERROR(__xludf.DUMMYFUNCTION("VLOOKUP($D100,IMPORTRANGE(""1F5N2lheBqU_ssv2fEg7XSiyl0_Jtf24RQubw3IWp7fc"",""'LC-2 BOM'!C2:AF1000""),AB$1,FALSE)"),"#N/A")</f>
        <v>#N/A</v>
      </c>
      <c r="AZ502" t="str">
        <f ca="1">IFERROR(__xludf.DUMMYFUNCTION("VLOOKUP($D100,IMPORTRANGE(""1F5N2lheBqU_ssv2fEg7XSiyl0_Jtf24RQubw3IWp7fc"",""'LC-2 BOM'!C2:AF1000""),AB$1,FALSE)"),"#N/A")</f>
        <v>#N/A</v>
      </c>
      <c r="BA502" t="str">
        <f ca="1">IFERROR(__xludf.DUMMYFUNCTION("VLOOKUP($D100,IMPORTRANGE(""1F5N2lheBqU_ssv2fEg7XSiyl0_Jtf24RQubw3IWp7fc"",""'LC-2 BOM'!C2:AF1000""),AB$1,FALSE)"),"#N/A")</f>
        <v>#N/A</v>
      </c>
    </row>
    <row r="503" spans="1:53" ht="13" x14ac:dyDescent="0.15">
      <c r="A503" t="str">
        <f t="shared" si="41"/>
        <v>MEC-S1U-PXS-Px-679</v>
      </c>
      <c r="B503">
        <v>679</v>
      </c>
      <c r="C503" t="s">
        <v>1133</v>
      </c>
      <c r="D503" t="s">
        <v>1132</v>
      </c>
      <c r="E503" t="s">
        <v>1013</v>
      </c>
      <c r="F503" t="s">
        <v>332</v>
      </c>
      <c r="G503" t="s">
        <v>416</v>
      </c>
      <c r="H503" t="s">
        <v>53</v>
      </c>
      <c r="I503" t="str">
        <f t="shared" si="42"/>
        <v>C1</v>
      </c>
      <c r="J503" t="str">
        <f>VLOOKUP(I503,'[1]REF - Interface Cards'!$F$2:$G$11,2,FALSE)</f>
        <v>CB1</v>
      </c>
      <c r="K503">
        <f t="shared" si="45"/>
        <v>7</v>
      </c>
      <c r="L503" t="s">
        <v>1051</v>
      </c>
      <c r="M503">
        <v>21</v>
      </c>
      <c r="N503" t="s">
        <v>207</v>
      </c>
      <c r="P503" t="s">
        <v>299</v>
      </c>
      <c r="Q503" t="s">
        <v>302</v>
      </c>
      <c r="R503" t="s">
        <v>828</v>
      </c>
      <c r="S503" t="s">
        <v>60</v>
      </c>
      <c r="V503" t="b">
        <v>0</v>
      </c>
      <c r="W503" t="str">
        <f t="shared" si="44"/>
        <v>DIO4:DI09</v>
      </c>
      <c r="X503" t="str">
        <f ca="1">IFERROR(__xludf.DUMMYFUNCTION("VLOOKUP($D119,IMPORTRANGE(""1F5N2lheBqU_ssv2fEg7XSiyl0_Jtf24RQubw3IWp7fc"",""'LC-2 BOM'!C2:AF1000""),X$1,FALSE)"),"05C360")</f>
        <v>05C360</v>
      </c>
      <c r="Y503" t="str">
        <f ca="1">IFERROR(__xludf.DUMMYFUNCTION("VLOOKUP($D159,IMPORTRANGE(""1zGeY54V42y3h6ga3LEauokEcjIAfHuNXKCYKLfLWtMI"",""'LC-2 BOM'!C2:AF900""),Y$1,FALSE)"),"#N/A")</f>
        <v>#N/A</v>
      </c>
      <c r="Z503" t="str">
        <f ca="1">IFERROR(__xludf.DUMMYFUNCTION("VLOOKUP($D159,IMPORTRANGE(""1zGeY54V42y3h6ga3LEauokEcjIAfHuNXKCYKLfLWtMI"",""'LC-2 BOM'!C2:AF900""),Y$1,FALSE)"),"#N/A")</f>
        <v>#N/A</v>
      </c>
      <c r="AA503" t="str">
        <f ca="1">IFERROR(__xludf.DUMMYFUNCTION("VLOOKUP($D159,IMPORTRANGE(""1zGeY54V42y3h6ga3LEauokEcjIAfHuNXKCYKLfLWtMI"",""'LC-2 BOM'!C2:AF900""),Y$1,FALSE)"),"#N/A")</f>
        <v>#N/A</v>
      </c>
      <c r="AB503" t="str">
        <f ca="1">IFERROR(__xludf.DUMMYFUNCTION("VLOOKUP($D159,IMPORTRANGE(""1F5N2lheBqU_ssv2fEg7XSiyl0_Jtf24RQubw3IWp7fc"",""'LC-2 BOM'!C2:AF1000""),AB$1,FALSE)"),"#N/A")</f>
        <v>#N/A</v>
      </c>
      <c r="AC503" t="str">
        <f ca="1">IFERROR(__xludf.DUMMYFUNCTION("VLOOKUP($D159,IMPORTRANGE(""1F5N2lheBqU_ssv2fEg7XSiyl0_Jtf24RQubw3IWp7fc"",""'LC-2 BOM'!C2:AF1000""),AB$1,FALSE)"),"#N/A")</f>
        <v>#N/A</v>
      </c>
      <c r="AD503" t="str">
        <f ca="1">IFERROR(__xludf.DUMMYFUNCTION("VLOOKUP($D159,IMPORTRANGE(""1F5N2lheBqU_ssv2fEg7XSiyl0_Jtf24RQubw3IWp7fc"",""'LC-2 BOM'!C2:AF1000""),AB$1,FALSE)"),"#N/A")</f>
        <v>#N/A</v>
      </c>
      <c r="AE503" t="str">
        <f ca="1">IFERROR(__xludf.DUMMYFUNCTION("VLOOKUP($D159,IMPORTRANGE(""1F5N2lheBqU_ssv2fEg7XSiyl0_Jtf24RQubw3IWp7fc"",""'LC-2 BOM'!C2:AF1000""),AB$1,FALSE)"),"#N/A")</f>
        <v>#N/A</v>
      </c>
      <c r="AF503" t="str">
        <f ca="1">IFERROR(__xludf.DUMMYFUNCTION("VLOOKUP($D159,IMPORTRANGE(""1F5N2lheBqU_ssv2fEg7XSiyl0_Jtf24RQubw3IWp7fc"",""'LC-2 BOM'!C2:AF1000""),AB$1,FALSE)"),"#N/A")</f>
        <v>#N/A</v>
      </c>
      <c r="AG503" t="str">
        <f ca="1">IFERROR(__xludf.DUMMYFUNCTION("VLOOKUP($D159,IMPORTRANGE(""1F5N2lheBqU_ssv2fEg7XSiyl0_Jtf24RQubw3IWp7fc"",""'LC-2 BOM'!C2:AF1000""),AB$1,FALSE)"),"#N/A")</f>
        <v>#N/A</v>
      </c>
      <c r="AH503" t="str">
        <f ca="1">IFERROR(__xludf.DUMMYFUNCTION("VLOOKUP($D159,IMPORTRANGE(""1F5N2lheBqU_ssv2fEg7XSiyl0_Jtf24RQubw3IWp7fc"",""'LC-2 BOM'!C2:AF1000""),AB$1,FALSE)"),"#N/A")</f>
        <v>#N/A</v>
      </c>
      <c r="AI503" t="str">
        <f ca="1">IFERROR(__xludf.DUMMYFUNCTION("VLOOKUP($D159,IMPORTRANGE(""1F5N2lheBqU_ssv2fEg7XSiyl0_Jtf24RQubw3IWp7fc"",""'LC-2 BOM'!C2:AF1000""),AB$1,FALSE)"),"#N/A")</f>
        <v>#N/A</v>
      </c>
      <c r="AJ503" t="str">
        <f ca="1">IFERROR(__xludf.DUMMYFUNCTION("VLOOKUP($D159,IMPORTRANGE(""1F5N2lheBqU_ssv2fEg7XSiyl0_Jtf24RQubw3IWp7fc"",""'LC-2 BOM'!C2:AF1000""),AB$1,FALSE)"),"#N/A")</f>
        <v>#N/A</v>
      </c>
      <c r="AK503" t="str">
        <f ca="1">IFERROR(__xludf.DUMMYFUNCTION("VLOOKUP($D159,IMPORTRANGE(""1F5N2lheBqU_ssv2fEg7XSiyl0_Jtf24RQubw3IWp7fc"",""'LC-2 BOM'!C2:AF1000""),AB$1,FALSE)"),"#N/A")</f>
        <v>#N/A</v>
      </c>
      <c r="AL503" t="str">
        <f ca="1">IFERROR(__xludf.DUMMYFUNCTION("VLOOKUP($D159,IMPORTRANGE(""1F5N2lheBqU_ssv2fEg7XSiyl0_Jtf24RQubw3IWp7fc"",""'LC-2 BOM'!C2:AF1000""),AB$1,FALSE)"),"#N/A")</f>
        <v>#N/A</v>
      </c>
      <c r="AM503" t="str">
        <f ca="1">IFERROR(__xludf.DUMMYFUNCTION("VLOOKUP($D159,IMPORTRANGE(""1F5N2lheBqU_ssv2fEg7XSiyl0_Jtf24RQubw3IWp7fc"",""'LC-2 BOM'!C2:AF1000""),AB$1,FALSE)"),"#N/A")</f>
        <v>#N/A</v>
      </c>
      <c r="AN503" t="str">
        <f ca="1">IFERROR(__xludf.DUMMYFUNCTION("VLOOKUP($D159,IMPORTRANGE(""1F5N2lheBqU_ssv2fEg7XSiyl0_Jtf24RQubw3IWp7fc"",""'LC-2 BOM'!C2:AF1000""),AB$1,FALSE)"),"#N/A")</f>
        <v>#N/A</v>
      </c>
      <c r="AO503" t="str">
        <f ca="1">IFERROR(__xludf.DUMMYFUNCTION("VLOOKUP($D159,IMPORTRANGE(""1F5N2lheBqU_ssv2fEg7XSiyl0_Jtf24RQubw3IWp7fc"",""'LC-2 BOM'!C2:AF1000""),AB$1,FALSE)"),"#N/A")</f>
        <v>#N/A</v>
      </c>
      <c r="AP503" t="str">
        <f ca="1">IFERROR(__xludf.DUMMYFUNCTION("VLOOKUP($D159,IMPORTRANGE(""1F5N2lheBqU_ssv2fEg7XSiyl0_Jtf24RQubw3IWp7fc"",""'LC-2 BOM'!C2:AF1000""),AB$1,FALSE)"),"#N/A")</f>
        <v>#N/A</v>
      </c>
      <c r="AQ503" t="str">
        <f ca="1">IFERROR(__xludf.DUMMYFUNCTION("VLOOKUP($D159,IMPORTRANGE(""1F5N2lheBqU_ssv2fEg7XSiyl0_Jtf24RQubw3IWp7fc"",""'LC-2 BOM'!C2:AF1000""),AB$1,FALSE)"),"#N/A")</f>
        <v>#N/A</v>
      </c>
      <c r="AR503" t="str">
        <f ca="1">IFERROR(__xludf.DUMMYFUNCTION("VLOOKUP($D159,IMPORTRANGE(""1F5N2lheBqU_ssv2fEg7XSiyl0_Jtf24RQubw3IWp7fc"",""'LC-2 BOM'!C2:AF1000""),AB$1,FALSE)"),"#N/A")</f>
        <v>#N/A</v>
      </c>
      <c r="AS503" t="str">
        <f ca="1">IFERROR(__xludf.DUMMYFUNCTION("VLOOKUP($D159,IMPORTRANGE(""1F5N2lheBqU_ssv2fEg7XSiyl0_Jtf24RQubw3IWp7fc"",""'LC-2 BOM'!C2:AF1000""),AB$1,FALSE)"),"#N/A")</f>
        <v>#N/A</v>
      </c>
      <c r="AT503" t="str">
        <f ca="1">IFERROR(__xludf.DUMMYFUNCTION("VLOOKUP($D159,IMPORTRANGE(""1F5N2lheBqU_ssv2fEg7XSiyl0_Jtf24RQubw3IWp7fc"",""'LC-2 BOM'!C2:AF1000""),AB$1,FALSE)"),"#N/A")</f>
        <v>#N/A</v>
      </c>
      <c r="AU503" t="str">
        <f ca="1">IFERROR(__xludf.DUMMYFUNCTION("VLOOKUP($D159,IMPORTRANGE(""1F5N2lheBqU_ssv2fEg7XSiyl0_Jtf24RQubw3IWp7fc"",""'LC-2 BOM'!C2:AF1000""),AB$1,FALSE)"),"#N/A")</f>
        <v>#N/A</v>
      </c>
      <c r="AV503" t="str">
        <f ca="1">IFERROR(__xludf.DUMMYFUNCTION("VLOOKUP($D159,IMPORTRANGE(""1F5N2lheBqU_ssv2fEg7XSiyl0_Jtf24RQubw3IWp7fc"",""'LC-2 BOM'!C2:AF1000""),AB$1,FALSE)"),"#N/A")</f>
        <v>#N/A</v>
      </c>
      <c r="AW503" t="str">
        <f ca="1">IFERROR(__xludf.DUMMYFUNCTION("VLOOKUP($D159,IMPORTRANGE(""1F5N2lheBqU_ssv2fEg7XSiyl0_Jtf24RQubw3IWp7fc"",""'LC-2 BOM'!C2:AF1000""),AB$1,FALSE)"),"#N/A")</f>
        <v>#N/A</v>
      </c>
      <c r="AX503" t="str">
        <f ca="1">IFERROR(__xludf.DUMMYFUNCTION("VLOOKUP($D159,IMPORTRANGE(""1F5N2lheBqU_ssv2fEg7XSiyl0_Jtf24RQubw3IWp7fc"",""'LC-2 BOM'!C2:AF1000""),AB$1,FALSE)"),"#N/A")</f>
        <v>#N/A</v>
      </c>
      <c r="AY503" t="str">
        <f ca="1">IFERROR(__xludf.DUMMYFUNCTION("VLOOKUP($D159,IMPORTRANGE(""1F5N2lheBqU_ssv2fEg7XSiyl0_Jtf24RQubw3IWp7fc"",""'LC-2 BOM'!C2:AF1000""),AB$1,FALSE)"),"#N/A")</f>
        <v>#N/A</v>
      </c>
      <c r="AZ503" t="str">
        <f ca="1">IFERROR(__xludf.DUMMYFUNCTION("VLOOKUP($D159,IMPORTRANGE(""1F5N2lheBqU_ssv2fEg7XSiyl0_Jtf24RQubw3IWp7fc"",""'LC-2 BOM'!C2:AF1000""),AB$1,FALSE)"),"#N/A")</f>
        <v>#N/A</v>
      </c>
      <c r="BA503" t="str">
        <f ca="1">IFERROR(__xludf.DUMMYFUNCTION("VLOOKUP($D159,IMPORTRANGE(""1F5N2lheBqU_ssv2fEg7XSiyl0_Jtf24RQubw3IWp7fc"",""'LC-2 BOM'!C2:AF1000""),AB$1,FALSE)"),"#N/A")</f>
        <v>#N/A</v>
      </c>
    </row>
    <row r="504" spans="1:53" ht="13" x14ac:dyDescent="0.15">
      <c r="A504" t="str">
        <f t="shared" si="41"/>
        <v>HYD-S1U-PXS-Px-223</v>
      </c>
      <c r="B504">
        <v>223</v>
      </c>
      <c r="C504" t="s">
        <v>1134</v>
      </c>
      <c r="D504" t="s">
        <v>1135</v>
      </c>
      <c r="E504" t="s">
        <v>679</v>
      </c>
      <c r="F504" t="s">
        <v>332</v>
      </c>
      <c r="G504" t="s">
        <v>416</v>
      </c>
      <c r="H504" t="s">
        <v>53</v>
      </c>
      <c r="I504" t="str">
        <f t="shared" si="42"/>
        <v>C1</v>
      </c>
      <c r="J504" t="str">
        <f>VLOOKUP(I504,'[1]REF - Interface Cards'!$F$2:$G$11,2,FALSE)</f>
        <v>CB1</v>
      </c>
      <c r="K504">
        <f t="shared" si="45"/>
        <v>5</v>
      </c>
      <c r="L504" t="s">
        <v>204</v>
      </c>
      <c r="M504">
        <v>3</v>
      </c>
      <c r="N504" t="s">
        <v>1081</v>
      </c>
      <c r="O504" t="s">
        <v>211</v>
      </c>
      <c r="Q504" t="s">
        <v>456</v>
      </c>
      <c r="R504" t="s">
        <v>828</v>
      </c>
      <c r="S504" t="s">
        <v>60</v>
      </c>
      <c r="V504" t="b">
        <v>0</v>
      </c>
      <c r="W504" t="str">
        <f t="shared" si="44"/>
        <v>DIO1:DI02</v>
      </c>
      <c r="X504" t="str">
        <f ca="1">IFERROR(__xludf.DUMMYFUNCTION("VLOOKUP($D4,IMPORTRANGE(""1F5N2lheBqU_ssv2fEg7XSiyl0_Jtf24RQubw3IWp7fc"",""'LC-2 BOM'!C2:AF1000""),X$1,FALSE)"),"S13.2")</f>
        <v>S13.2</v>
      </c>
      <c r="Y504" t="str">
        <f ca="1">IFERROR(__xludf.DUMMYFUNCTION("VLOOKUP($D101,IMPORTRANGE(""1F5N2lheBqU_ssv2fEg7XSiyl0_Jtf24RQubw3IWp7fc"",""'LC-2 BOM'!C2:AF900""),Y$1,FALSE)"),"#N/A")</f>
        <v>#N/A</v>
      </c>
      <c r="Z504" t="str">
        <f ca="1">IFERROR(__xludf.DUMMYFUNCTION("VLOOKUP($D101,IMPORTRANGE(""1F5N2lheBqU_ssv2fEg7XSiyl0_Jtf24RQubw3IWp7fc"",""'LC-2 BOM'!C2:AF900""),Y$1,FALSE)"),"#N/A")</f>
        <v>#N/A</v>
      </c>
      <c r="AA504" t="str">
        <f ca="1">IFERROR(__xludf.DUMMYFUNCTION("VLOOKUP($D101,IMPORTRANGE(""1F5N2lheBqU_ssv2fEg7XSiyl0_Jtf24RQubw3IWp7fc"",""'LC-2 BOM'!C2:AF900""),Y$1,FALSE)"),"#N/A")</f>
        <v>#N/A</v>
      </c>
      <c r="AB504" t="str">
        <f ca="1">IFERROR(__xludf.DUMMYFUNCTION("VLOOKUP($D101,IMPORTRANGE(""1F5N2lheBqU_ssv2fEg7XSiyl0_Jtf24RQubw3IWp7fc"",""'LC-2 BOM'!C2:AF1000""),AB$1,FALSE)"),"#N/A")</f>
        <v>#N/A</v>
      </c>
      <c r="AC504" t="str">
        <f ca="1">IFERROR(__xludf.DUMMYFUNCTION("VLOOKUP($D101,IMPORTRANGE(""1F5N2lheBqU_ssv2fEg7XSiyl0_Jtf24RQubw3IWp7fc"",""'LC-2 BOM'!C2:AF1000""),AB$1,FALSE)"),"#N/A")</f>
        <v>#N/A</v>
      </c>
      <c r="AD504" t="str">
        <f ca="1">IFERROR(__xludf.DUMMYFUNCTION("VLOOKUP($D101,IMPORTRANGE(""1F5N2lheBqU_ssv2fEg7XSiyl0_Jtf24RQubw3IWp7fc"",""'LC-2 BOM'!C2:AF1000""),AB$1,FALSE)"),"#N/A")</f>
        <v>#N/A</v>
      </c>
      <c r="AE504" t="str">
        <f ca="1">IFERROR(__xludf.DUMMYFUNCTION("VLOOKUP($D101,IMPORTRANGE(""1F5N2lheBqU_ssv2fEg7XSiyl0_Jtf24RQubw3IWp7fc"",""'LC-2 BOM'!C2:AF1000""),AB$1,FALSE)"),"#N/A")</f>
        <v>#N/A</v>
      </c>
      <c r="AF504" t="str">
        <f ca="1">IFERROR(__xludf.DUMMYFUNCTION("VLOOKUP($D101,IMPORTRANGE(""1F5N2lheBqU_ssv2fEg7XSiyl0_Jtf24RQubw3IWp7fc"",""'LC-2 BOM'!C2:AF1000""),AB$1,FALSE)"),"#N/A")</f>
        <v>#N/A</v>
      </c>
      <c r="AG504" t="str">
        <f ca="1">IFERROR(__xludf.DUMMYFUNCTION("VLOOKUP($D101,IMPORTRANGE(""1F5N2lheBqU_ssv2fEg7XSiyl0_Jtf24RQubw3IWp7fc"",""'LC-2 BOM'!C2:AF1000""),AB$1,FALSE)"),"#N/A")</f>
        <v>#N/A</v>
      </c>
      <c r="AH504" t="str">
        <f ca="1">IFERROR(__xludf.DUMMYFUNCTION("VLOOKUP($D101,IMPORTRANGE(""1F5N2lheBqU_ssv2fEg7XSiyl0_Jtf24RQubw3IWp7fc"",""'LC-2 BOM'!C2:AF1000""),AB$1,FALSE)"),"#N/A")</f>
        <v>#N/A</v>
      </c>
      <c r="AI504" t="str">
        <f ca="1">IFERROR(__xludf.DUMMYFUNCTION("VLOOKUP($D101,IMPORTRANGE(""1F5N2lheBqU_ssv2fEg7XSiyl0_Jtf24RQubw3IWp7fc"",""'LC-2 BOM'!C2:AF1000""),AB$1,FALSE)"),"#N/A")</f>
        <v>#N/A</v>
      </c>
      <c r="AJ504" t="str">
        <f ca="1">IFERROR(__xludf.DUMMYFUNCTION("VLOOKUP($D101,IMPORTRANGE(""1F5N2lheBqU_ssv2fEg7XSiyl0_Jtf24RQubw3IWp7fc"",""'LC-2 BOM'!C2:AF1000""),AB$1,FALSE)"),"#N/A")</f>
        <v>#N/A</v>
      </c>
      <c r="AK504" t="str">
        <f ca="1">IFERROR(__xludf.DUMMYFUNCTION("VLOOKUP($D101,IMPORTRANGE(""1F5N2lheBqU_ssv2fEg7XSiyl0_Jtf24RQubw3IWp7fc"",""'LC-2 BOM'!C2:AF1000""),AB$1,FALSE)"),"#N/A")</f>
        <v>#N/A</v>
      </c>
      <c r="AL504" t="str">
        <f ca="1">IFERROR(__xludf.DUMMYFUNCTION("VLOOKUP($D101,IMPORTRANGE(""1F5N2lheBqU_ssv2fEg7XSiyl0_Jtf24RQubw3IWp7fc"",""'LC-2 BOM'!C2:AF1000""),AB$1,FALSE)"),"#N/A")</f>
        <v>#N/A</v>
      </c>
      <c r="AM504" t="str">
        <f ca="1">IFERROR(__xludf.DUMMYFUNCTION("VLOOKUP($D101,IMPORTRANGE(""1F5N2lheBqU_ssv2fEg7XSiyl0_Jtf24RQubw3IWp7fc"",""'LC-2 BOM'!C2:AF1000""),AB$1,FALSE)"),"#N/A")</f>
        <v>#N/A</v>
      </c>
      <c r="AN504" t="str">
        <f ca="1">IFERROR(__xludf.DUMMYFUNCTION("VLOOKUP($D101,IMPORTRANGE(""1F5N2lheBqU_ssv2fEg7XSiyl0_Jtf24RQubw3IWp7fc"",""'LC-2 BOM'!C2:AF1000""),AB$1,FALSE)"),"#N/A")</f>
        <v>#N/A</v>
      </c>
      <c r="AO504" t="str">
        <f ca="1">IFERROR(__xludf.DUMMYFUNCTION("VLOOKUP($D101,IMPORTRANGE(""1F5N2lheBqU_ssv2fEg7XSiyl0_Jtf24RQubw3IWp7fc"",""'LC-2 BOM'!C2:AF1000""),AB$1,FALSE)"),"#N/A")</f>
        <v>#N/A</v>
      </c>
      <c r="AP504" t="str">
        <f ca="1">IFERROR(__xludf.DUMMYFUNCTION("VLOOKUP($D101,IMPORTRANGE(""1F5N2lheBqU_ssv2fEg7XSiyl0_Jtf24RQubw3IWp7fc"",""'LC-2 BOM'!C2:AF1000""),AB$1,FALSE)"),"#N/A")</f>
        <v>#N/A</v>
      </c>
      <c r="AQ504" t="str">
        <f ca="1">IFERROR(__xludf.DUMMYFUNCTION("VLOOKUP($D101,IMPORTRANGE(""1F5N2lheBqU_ssv2fEg7XSiyl0_Jtf24RQubw3IWp7fc"",""'LC-2 BOM'!C2:AF1000""),AB$1,FALSE)"),"#N/A")</f>
        <v>#N/A</v>
      </c>
      <c r="AR504" t="str">
        <f ca="1">IFERROR(__xludf.DUMMYFUNCTION("VLOOKUP($D101,IMPORTRANGE(""1F5N2lheBqU_ssv2fEg7XSiyl0_Jtf24RQubw3IWp7fc"",""'LC-2 BOM'!C2:AF1000""),AB$1,FALSE)"),"#N/A")</f>
        <v>#N/A</v>
      </c>
      <c r="AS504" t="str">
        <f ca="1">IFERROR(__xludf.DUMMYFUNCTION("VLOOKUP($D101,IMPORTRANGE(""1F5N2lheBqU_ssv2fEg7XSiyl0_Jtf24RQubw3IWp7fc"",""'LC-2 BOM'!C2:AF1000""),AB$1,FALSE)"),"#N/A")</f>
        <v>#N/A</v>
      </c>
      <c r="AT504" t="str">
        <f ca="1">IFERROR(__xludf.DUMMYFUNCTION("VLOOKUP($D101,IMPORTRANGE(""1F5N2lheBqU_ssv2fEg7XSiyl0_Jtf24RQubw3IWp7fc"",""'LC-2 BOM'!C2:AF1000""),AB$1,FALSE)"),"#N/A")</f>
        <v>#N/A</v>
      </c>
      <c r="AU504" t="str">
        <f ca="1">IFERROR(__xludf.DUMMYFUNCTION("VLOOKUP($D101,IMPORTRANGE(""1F5N2lheBqU_ssv2fEg7XSiyl0_Jtf24RQubw3IWp7fc"",""'LC-2 BOM'!C2:AF1000""),AB$1,FALSE)"),"#N/A")</f>
        <v>#N/A</v>
      </c>
      <c r="AV504" t="str">
        <f ca="1">IFERROR(__xludf.DUMMYFUNCTION("VLOOKUP($D101,IMPORTRANGE(""1F5N2lheBqU_ssv2fEg7XSiyl0_Jtf24RQubw3IWp7fc"",""'LC-2 BOM'!C2:AF1000""),AB$1,FALSE)"),"#N/A")</f>
        <v>#N/A</v>
      </c>
      <c r="AW504" t="str">
        <f ca="1">IFERROR(__xludf.DUMMYFUNCTION("VLOOKUP($D101,IMPORTRANGE(""1F5N2lheBqU_ssv2fEg7XSiyl0_Jtf24RQubw3IWp7fc"",""'LC-2 BOM'!C2:AF1000""),AB$1,FALSE)"),"#N/A")</f>
        <v>#N/A</v>
      </c>
      <c r="AX504" t="str">
        <f ca="1">IFERROR(__xludf.DUMMYFUNCTION("VLOOKUP($D101,IMPORTRANGE(""1F5N2lheBqU_ssv2fEg7XSiyl0_Jtf24RQubw3IWp7fc"",""'LC-2 BOM'!C2:AF1000""),AB$1,FALSE)"),"#N/A")</f>
        <v>#N/A</v>
      </c>
      <c r="AY504" t="str">
        <f ca="1">IFERROR(__xludf.DUMMYFUNCTION("VLOOKUP($D101,IMPORTRANGE(""1F5N2lheBqU_ssv2fEg7XSiyl0_Jtf24RQubw3IWp7fc"",""'LC-2 BOM'!C2:AF1000""),AB$1,FALSE)"),"#N/A")</f>
        <v>#N/A</v>
      </c>
      <c r="AZ504" t="str">
        <f ca="1">IFERROR(__xludf.DUMMYFUNCTION("VLOOKUP($D101,IMPORTRANGE(""1F5N2lheBqU_ssv2fEg7XSiyl0_Jtf24RQubw3IWp7fc"",""'LC-2 BOM'!C2:AF1000""),AB$1,FALSE)"),"#N/A")</f>
        <v>#N/A</v>
      </c>
      <c r="BA504" t="str">
        <f ca="1">IFERROR(__xludf.DUMMYFUNCTION("VLOOKUP($D101,IMPORTRANGE(""1F5N2lheBqU_ssv2fEg7XSiyl0_Jtf24RQubw3IWp7fc"",""'LC-2 BOM'!C2:AF1000""),AB$1,FALSE)"),"#N/A")</f>
        <v>#N/A</v>
      </c>
    </row>
    <row r="505" spans="1:53" ht="13" x14ac:dyDescent="0.15">
      <c r="A505" t="str">
        <f t="shared" si="41"/>
        <v>MEC-S1U-PXS-Px-680</v>
      </c>
      <c r="B505">
        <v>680</v>
      </c>
      <c r="C505" t="s">
        <v>1136</v>
      </c>
      <c r="D505" t="s">
        <v>1135</v>
      </c>
      <c r="E505" t="s">
        <v>1013</v>
      </c>
      <c r="F505" t="s">
        <v>332</v>
      </c>
      <c r="G505" t="s">
        <v>416</v>
      </c>
      <c r="H505" t="s">
        <v>53</v>
      </c>
      <c r="I505" t="str">
        <f t="shared" si="42"/>
        <v>C1</v>
      </c>
      <c r="J505" t="str">
        <f>VLOOKUP(I505,'[1]REF - Interface Cards'!$F$2:$G$11,2,FALSE)</f>
        <v>CB1</v>
      </c>
      <c r="K505">
        <f t="shared" si="45"/>
        <v>7</v>
      </c>
      <c r="L505" t="s">
        <v>1051</v>
      </c>
      <c r="M505">
        <v>22</v>
      </c>
      <c r="N505" t="s">
        <v>571</v>
      </c>
      <c r="P505" t="s">
        <v>299</v>
      </c>
      <c r="Q505" t="s">
        <v>302</v>
      </c>
      <c r="R505" t="s">
        <v>828</v>
      </c>
      <c r="S505" t="s">
        <v>60</v>
      </c>
      <c r="V505" t="b">
        <v>0</v>
      </c>
      <c r="W505" t="str">
        <f t="shared" si="44"/>
        <v>DIO4:DI10</v>
      </c>
      <c r="X505" t="str">
        <f ca="1">IFERROR(__xludf.DUMMYFUNCTION("VLOOKUP($D119,IMPORTRANGE(""1F5N2lheBqU_ssv2fEg7XSiyl0_Jtf24RQubw3IWp7fc"",""'LC-2 BOM'!C2:AF1000""),X$1,FALSE)"),"05C360")</f>
        <v>05C360</v>
      </c>
      <c r="Y505" t="str">
        <f ca="1">IFERROR(__xludf.DUMMYFUNCTION("VLOOKUP($D160,IMPORTRANGE(""1zGeY54V42y3h6ga3LEauokEcjIAfHuNXKCYKLfLWtMI"",""'LC-2 BOM'!C2:AF900""),Y$1,FALSE)"),"#N/A")</f>
        <v>#N/A</v>
      </c>
      <c r="Z505" t="str">
        <f ca="1">IFERROR(__xludf.DUMMYFUNCTION("VLOOKUP($D160,IMPORTRANGE(""1zGeY54V42y3h6ga3LEauokEcjIAfHuNXKCYKLfLWtMI"",""'LC-2 BOM'!C2:AF900""),Y$1,FALSE)"),"#N/A")</f>
        <v>#N/A</v>
      </c>
      <c r="AA505" t="str">
        <f ca="1">IFERROR(__xludf.DUMMYFUNCTION("VLOOKUP($D160,IMPORTRANGE(""1zGeY54V42y3h6ga3LEauokEcjIAfHuNXKCYKLfLWtMI"",""'LC-2 BOM'!C2:AF900""),Y$1,FALSE)"),"#N/A")</f>
        <v>#N/A</v>
      </c>
      <c r="AB505" t="str">
        <f ca="1">IFERROR(__xludf.DUMMYFUNCTION("VLOOKUP($D160,IMPORTRANGE(""1F5N2lheBqU_ssv2fEg7XSiyl0_Jtf24RQubw3IWp7fc"",""'LC-2 BOM'!C2:AF1000""),AB$1,FALSE)"),"#N/A")</f>
        <v>#N/A</v>
      </c>
      <c r="AC505" t="str">
        <f ca="1">IFERROR(__xludf.DUMMYFUNCTION("VLOOKUP($D160,IMPORTRANGE(""1F5N2lheBqU_ssv2fEg7XSiyl0_Jtf24RQubw3IWp7fc"",""'LC-2 BOM'!C2:AF1000""),AB$1,FALSE)"),"#N/A")</f>
        <v>#N/A</v>
      </c>
      <c r="AD505" t="str">
        <f ca="1">IFERROR(__xludf.DUMMYFUNCTION("VLOOKUP($D160,IMPORTRANGE(""1F5N2lheBqU_ssv2fEg7XSiyl0_Jtf24RQubw3IWp7fc"",""'LC-2 BOM'!C2:AF1000""),AB$1,FALSE)"),"#N/A")</f>
        <v>#N/A</v>
      </c>
      <c r="AE505" t="str">
        <f ca="1">IFERROR(__xludf.DUMMYFUNCTION("VLOOKUP($D160,IMPORTRANGE(""1F5N2lheBqU_ssv2fEg7XSiyl0_Jtf24RQubw3IWp7fc"",""'LC-2 BOM'!C2:AF1000""),AB$1,FALSE)"),"#N/A")</f>
        <v>#N/A</v>
      </c>
      <c r="AF505" t="str">
        <f ca="1">IFERROR(__xludf.DUMMYFUNCTION("VLOOKUP($D160,IMPORTRANGE(""1F5N2lheBqU_ssv2fEg7XSiyl0_Jtf24RQubw3IWp7fc"",""'LC-2 BOM'!C2:AF1000""),AB$1,FALSE)"),"#N/A")</f>
        <v>#N/A</v>
      </c>
      <c r="AG505" t="str">
        <f ca="1">IFERROR(__xludf.DUMMYFUNCTION("VLOOKUP($D160,IMPORTRANGE(""1F5N2lheBqU_ssv2fEg7XSiyl0_Jtf24RQubw3IWp7fc"",""'LC-2 BOM'!C2:AF1000""),AB$1,FALSE)"),"#N/A")</f>
        <v>#N/A</v>
      </c>
      <c r="AH505" t="str">
        <f ca="1">IFERROR(__xludf.DUMMYFUNCTION("VLOOKUP($D160,IMPORTRANGE(""1F5N2lheBqU_ssv2fEg7XSiyl0_Jtf24RQubw3IWp7fc"",""'LC-2 BOM'!C2:AF1000""),AB$1,FALSE)"),"#N/A")</f>
        <v>#N/A</v>
      </c>
      <c r="AI505" t="str">
        <f ca="1">IFERROR(__xludf.DUMMYFUNCTION("VLOOKUP($D160,IMPORTRANGE(""1F5N2lheBqU_ssv2fEg7XSiyl0_Jtf24RQubw3IWp7fc"",""'LC-2 BOM'!C2:AF1000""),AB$1,FALSE)"),"#N/A")</f>
        <v>#N/A</v>
      </c>
      <c r="AJ505" t="str">
        <f ca="1">IFERROR(__xludf.DUMMYFUNCTION("VLOOKUP($D160,IMPORTRANGE(""1F5N2lheBqU_ssv2fEg7XSiyl0_Jtf24RQubw3IWp7fc"",""'LC-2 BOM'!C2:AF1000""),AB$1,FALSE)"),"#N/A")</f>
        <v>#N/A</v>
      </c>
      <c r="AK505" t="str">
        <f ca="1">IFERROR(__xludf.DUMMYFUNCTION("VLOOKUP($D160,IMPORTRANGE(""1F5N2lheBqU_ssv2fEg7XSiyl0_Jtf24RQubw3IWp7fc"",""'LC-2 BOM'!C2:AF1000""),AB$1,FALSE)"),"#N/A")</f>
        <v>#N/A</v>
      </c>
      <c r="AL505" t="str">
        <f ca="1">IFERROR(__xludf.DUMMYFUNCTION("VLOOKUP($D160,IMPORTRANGE(""1F5N2lheBqU_ssv2fEg7XSiyl0_Jtf24RQubw3IWp7fc"",""'LC-2 BOM'!C2:AF1000""),AB$1,FALSE)"),"#N/A")</f>
        <v>#N/A</v>
      </c>
      <c r="AM505" t="str">
        <f ca="1">IFERROR(__xludf.DUMMYFUNCTION("VLOOKUP($D160,IMPORTRANGE(""1F5N2lheBqU_ssv2fEg7XSiyl0_Jtf24RQubw3IWp7fc"",""'LC-2 BOM'!C2:AF1000""),AB$1,FALSE)"),"#N/A")</f>
        <v>#N/A</v>
      </c>
      <c r="AN505" t="str">
        <f ca="1">IFERROR(__xludf.DUMMYFUNCTION("VLOOKUP($D160,IMPORTRANGE(""1F5N2lheBqU_ssv2fEg7XSiyl0_Jtf24RQubw3IWp7fc"",""'LC-2 BOM'!C2:AF1000""),AB$1,FALSE)"),"#N/A")</f>
        <v>#N/A</v>
      </c>
      <c r="AO505" t="str">
        <f ca="1">IFERROR(__xludf.DUMMYFUNCTION("VLOOKUP($D160,IMPORTRANGE(""1F5N2lheBqU_ssv2fEg7XSiyl0_Jtf24RQubw3IWp7fc"",""'LC-2 BOM'!C2:AF1000""),AB$1,FALSE)"),"#N/A")</f>
        <v>#N/A</v>
      </c>
      <c r="AP505" t="str">
        <f ca="1">IFERROR(__xludf.DUMMYFUNCTION("VLOOKUP($D160,IMPORTRANGE(""1F5N2lheBqU_ssv2fEg7XSiyl0_Jtf24RQubw3IWp7fc"",""'LC-2 BOM'!C2:AF1000""),AB$1,FALSE)"),"#N/A")</f>
        <v>#N/A</v>
      </c>
      <c r="AQ505" t="str">
        <f ca="1">IFERROR(__xludf.DUMMYFUNCTION("VLOOKUP($D160,IMPORTRANGE(""1F5N2lheBqU_ssv2fEg7XSiyl0_Jtf24RQubw3IWp7fc"",""'LC-2 BOM'!C2:AF1000""),AB$1,FALSE)"),"#N/A")</f>
        <v>#N/A</v>
      </c>
      <c r="AR505" t="str">
        <f ca="1">IFERROR(__xludf.DUMMYFUNCTION("VLOOKUP($D160,IMPORTRANGE(""1F5N2lheBqU_ssv2fEg7XSiyl0_Jtf24RQubw3IWp7fc"",""'LC-2 BOM'!C2:AF1000""),AB$1,FALSE)"),"#N/A")</f>
        <v>#N/A</v>
      </c>
      <c r="AS505" t="str">
        <f ca="1">IFERROR(__xludf.DUMMYFUNCTION("VLOOKUP($D160,IMPORTRANGE(""1F5N2lheBqU_ssv2fEg7XSiyl0_Jtf24RQubw3IWp7fc"",""'LC-2 BOM'!C2:AF1000""),AB$1,FALSE)"),"#N/A")</f>
        <v>#N/A</v>
      </c>
      <c r="AT505" t="str">
        <f ca="1">IFERROR(__xludf.DUMMYFUNCTION("VLOOKUP($D160,IMPORTRANGE(""1F5N2lheBqU_ssv2fEg7XSiyl0_Jtf24RQubw3IWp7fc"",""'LC-2 BOM'!C2:AF1000""),AB$1,FALSE)"),"#N/A")</f>
        <v>#N/A</v>
      </c>
      <c r="AU505" t="str">
        <f ca="1">IFERROR(__xludf.DUMMYFUNCTION("VLOOKUP($D160,IMPORTRANGE(""1F5N2lheBqU_ssv2fEg7XSiyl0_Jtf24RQubw3IWp7fc"",""'LC-2 BOM'!C2:AF1000""),AB$1,FALSE)"),"#N/A")</f>
        <v>#N/A</v>
      </c>
      <c r="AV505" t="str">
        <f ca="1">IFERROR(__xludf.DUMMYFUNCTION("VLOOKUP($D160,IMPORTRANGE(""1F5N2lheBqU_ssv2fEg7XSiyl0_Jtf24RQubw3IWp7fc"",""'LC-2 BOM'!C2:AF1000""),AB$1,FALSE)"),"#N/A")</f>
        <v>#N/A</v>
      </c>
      <c r="AW505" t="str">
        <f ca="1">IFERROR(__xludf.DUMMYFUNCTION("VLOOKUP($D160,IMPORTRANGE(""1F5N2lheBqU_ssv2fEg7XSiyl0_Jtf24RQubw3IWp7fc"",""'LC-2 BOM'!C2:AF1000""),AB$1,FALSE)"),"#N/A")</f>
        <v>#N/A</v>
      </c>
      <c r="AX505" t="str">
        <f ca="1">IFERROR(__xludf.DUMMYFUNCTION("VLOOKUP($D160,IMPORTRANGE(""1F5N2lheBqU_ssv2fEg7XSiyl0_Jtf24RQubw3IWp7fc"",""'LC-2 BOM'!C2:AF1000""),AB$1,FALSE)"),"#N/A")</f>
        <v>#N/A</v>
      </c>
      <c r="AY505" t="str">
        <f ca="1">IFERROR(__xludf.DUMMYFUNCTION("VLOOKUP($D160,IMPORTRANGE(""1F5N2lheBqU_ssv2fEg7XSiyl0_Jtf24RQubw3IWp7fc"",""'LC-2 BOM'!C2:AF1000""),AB$1,FALSE)"),"#N/A")</f>
        <v>#N/A</v>
      </c>
      <c r="AZ505" t="str">
        <f ca="1">IFERROR(__xludf.DUMMYFUNCTION("VLOOKUP($D160,IMPORTRANGE(""1F5N2lheBqU_ssv2fEg7XSiyl0_Jtf24RQubw3IWp7fc"",""'LC-2 BOM'!C2:AF1000""),AB$1,FALSE)"),"#N/A")</f>
        <v>#N/A</v>
      </c>
      <c r="BA505" t="str">
        <f ca="1">IFERROR(__xludf.DUMMYFUNCTION("VLOOKUP($D160,IMPORTRANGE(""1F5N2lheBqU_ssv2fEg7XSiyl0_Jtf24RQubw3IWp7fc"",""'LC-2 BOM'!C2:AF1000""),AB$1,FALSE)"),"#N/A")</f>
        <v>#N/A</v>
      </c>
    </row>
    <row r="506" spans="1:53" ht="13" x14ac:dyDescent="0.15">
      <c r="A506" t="str">
        <f t="shared" si="41"/>
        <v>HYD-S1U-PXS-PxR-224</v>
      </c>
      <c r="B506">
        <v>224</v>
      </c>
      <c r="C506" t="s">
        <v>1137</v>
      </c>
      <c r="D506" t="s">
        <v>1138</v>
      </c>
      <c r="E506" t="s">
        <v>679</v>
      </c>
      <c r="F506" t="s">
        <v>332</v>
      </c>
      <c r="G506" t="s">
        <v>416</v>
      </c>
      <c r="H506" t="s">
        <v>53</v>
      </c>
      <c r="I506" t="str">
        <f t="shared" si="42"/>
        <v>C1</v>
      </c>
      <c r="J506" t="str">
        <f>VLOOKUP(I506,'[1]REF - Interface Cards'!$F$2:$G$11,2,FALSE)</f>
        <v>CB1</v>
      </c>
      <c r="K506">
        <f t="shared" si="45"/>
        <v>5</v>
      </c>
      <c r="L506" t="s">
        <v>204</v>
      </c>
      <c r="M506">
        <v>4</v>
      </c>
      <c r="N506" t="s">
        <v>1084</v>
      </c>
      <c r="O506" t="s">
        <v>211</v>
      </c>
      <c r="Q506" t="s">
        <v>456</v>
      </c>
      <c r="R506" t="s">
        <v>872</v>
      </c>
      <c r="S506" t="s">
        <v>60</v>
      </c>
      <c r="V506" t="b">
        <v>0</v>
      </c>
      <c r="W506" t="str">
        <f t="shared" si="44"/>
        <v>DIO1:DI03</v>
      </c>
      <c r="X506" t="str">
        <f ca="1">IFERROR(__xludf.DUMMYFUNCTION("VLOOKUP($D4,IMPORTRANGE(""1F5N2lheBqU_ssv2fEg7XSiyl0_Jtf24RQubw3IWp7fc"",""'LC-2 BOM'!C2:AF1000""),X$1,FALSE)"),"S13.2")</f>
        <v>S13.2</v>
      </c>
      <c r="Y506" t="str">
        <f ca="1">IFERROR(__xludf.DUMMYFUNCTION("VLOOKUP($D102,IMPORTRANGE(""1F5N2lheBqU_ssv2fEg7XSiyl0_Jtf24RQubw3IWp7fc"",""'LC-2 BOM'!C2:AF900""),Y$1,FALSE)"),"#N/A")</f>
        <v>#N/A</v>
      </c>
      <c r="Z506" t="str">
        <f ca="1">IFERROR(__xludf.DUMMYFUNCTION("VLOOKUP($D102,IMPORTRANGE(""1F5N2lheBqU_ssv2fEg7XSiyl0_Jtf24RQubw3IWp7fc"",""'LC-2 BOM'!C2:AF900""),Y$1,FALSE)"),"#N/A")</f>
        <v>#N/A</v>
      </c>
      <c r="AA506" t="str">
        <f ca="1">IFERROR(__xludf.DUMMYFUNCTION("VLOOKUP($D102,IMPORTRANGE(""1F5N2lheBqU_ssv2fEg7XSiyl0_Jtf24RQubw3IWp7fc"",""'LC-2 BOM'!C2:AF900""),Y$1,FALSE)"),"#N/A")</f>
        <v>#N/A</v>
      </c>
      <c r="AB506" t="str">
        <f ca="1">IFERROR(__xludf.DUMMYFUNCTION("VLOOKUP($D102,IMPORTRANGE(""1F5N2lheBqU_ssv2fEg7XSiyl0_Jtf24RQubw3IWp7fc"",""'LC-2 BOM'!C2:AF1000""),AB$1,FALSE)"),"#N/A")</f>
        <v>#N/A</v>
      </c>
      <c r="AC506" t="str">
        <f ca="1">IFERROR(__xludf.DUMMYFUNCTION("VLOOKUP($D102,IMPORTRANGE(""1F5N2lheBqU_ssv2fEg7XSiyl0_Jtf24RQubw3IWp7fc"",""'LC-2 BOM'!C2:AF1000""),AB$1,FALSE)"),"#N/A")</f>
        <v>#N/A</v>
      </c>
      <c r="AD506" t="str">
        <f ca="1">IFERROR(__xludf.DUMMYFUNCTION("VLOOKUP($D102,IMPORTRANGE(""1F5N2lheBqU_ssv2fEg7XSiyl0_Jtf24RQubw3IWp7fc"",""'LC-2 BOM'!C2:AF1000""),AB$1,FALSE)"),"#N/A")</f>
        <v>#N/A</v>
      </c>
      <c r="AE506" t="str">
        <f ca="1">IFERROR(__xludf.DUMMYFUNCTION("VLOOKUP($D102,IMPORTRANGE(""1F5N2lheBqU_ssv2fEg7XSiyl0_Jtf24RQubw3IWp7fc"",""'LC-2 BOM'!C2:AF1000""),AB$1,FALSE)"),"#N/A")</f>
        <v>#N/A</v>
      </c>
      <c r="AF506" t="str">
        <f ca="1">IFERROR(__xludf.DUMMYFUNCTION("VLOOKUP($D102,IMPORTRANGE(""1F5N2lheBqU_ssv2fEg7XSiyl0_Jtf24RQubw3IWp7fc"",""'LC-2 BOM'!C2:AF1000""),AB$1,FALSE)"),"#N/A")</f>
        <v>#N/A</v>
      </c>
      <c r="AG506" t="str">
        <f ca="1">IFERROR(__xludf.DUMMYFUNCTION("VLOOKUP($D102,IMPORTRANGE(""1F5N2lheBqU_ssv2fEg7XSiyl0_Jtf24RQubw3IWp7fc"",""'LC-2 BOM'!C2:AF1000""),AB$1,FALSE)"),"#N/A")</f>
        <v>#N/A</v>
      </c>
      <c r="AH506" t="str">
        <f ca="1">IFERROR(__xludf.DUMMYFUNCTION("VLOOKUP($D102,IMPORTRANGE(""1F5N2lheBqU_ssv2fEg7XSiyl0_Jtf24RQubw3IWp7fc"",""'LC-2 BOM'!C2:AF1000""),AB$1,FALSE)"),"#N/A")</f>
        <v>#N/A</v>
      </c>
      <c r="AI506" t="str">
        <f ca="1">IFERROR(__xludf.DUMMYFUNCTION("VLOOKUP($D102,IMPORTRANGE(""1F5N2lheBqU_ssv2fEg7XSiyl0_Jtf24RQubw3IWp7fc"",""'LC-2 BOM'!C2:AF1000""),AB$1,FALSE)"),"#N/A")</f>
        <v>#N/A</v>
      </c>
      <c r="AJ506" t="str">
        <f ca="1">IFERROR(__xludf.DUMMYFUNCTION("VLOOKUP($D102,IMPORTRANGE(""1F5N2lheBqU_ssv2fEg7XSiyl0_Jtf24RQubw3IWp7fc"",""'LC-2 BOM'!C2:AF1000""),AB$1,FALSE)"),"#N/A")</f>
        <v>#N/A</v>
      </c>
      <c r="AK506" t="str">
        <f ca="1">IFERROR(__xludf.DUMMYFUNCTION("VLOOKUP($D102,IMPORTRANGE(""1F5N2lheBqU_ssv2fEg7XSiyl0_Jtf24RQubw3IWp7fc"",""'LC-2 BOM'!C2:AF1000""),AB$1,FALSE)"),"#N/A")</f>
        <v>#N/A</v>
      </c>
      <c r="AL506" t="str">
        <f ca="1">IFERROR(__xludf.DUMMYFUNCTION("VLOOKUP($D102,IMPORTRANGE(""1F5N2lheBqU_ssv2fEg7XSiyl0_Jtf24RQubw3IWp7fc"",""'LC-2 BOM'!C2:AF1000""),AB$1,FALSE)"),"#N/A")</f>
        <v>#N/A</v>
      </c>
      <c r="AM506" t="str">
        <f ca="1">IFERROR(__xludf.DUMMYFUNCTION("VLOOKUP($D102,IMPORTRANGE(""1F5N2lheBqU_ssv2fEg7XSiyl0_Jtf24RQubw3IWp7fc"",""'LC-2 BOM'!C2:AF1000""),AB$1,FALSE)"),"#N/A")</f>
        <v>#N/A</v>
      </c>
      <c r="AN506" t="str">
        <f ca="1">IFERROR(__xludf.DUMMYFUNCTION("VLOOKUP($D102,IMPORTRANGE(""1F5N2lheBqU_ssv2fEg7XSiyl0_Jtf24RQubw3IWp7fc"",""'LC-2 BOM'!C2:AF1000""),AB$1,FALSE)"),"#N/A")</f>
        <v>#N/A</v>
      </c>
      <c r="AO506" t="str">
        <f ca="1">IFERROR(__xludf.DUMMYFUNCTION("VLOOKUP($D102,IMPORTRANGE(""1F5N2lheBqU_ssv2fEg7XSiyl0_Jtf24RQubw3IWp7fc"",""'LC-2 BOM'!C2:AF1000""),AB$1,FALSE)"),"#N/A")</f>
        <v>#N/A</v>
      </c>
      <c r="AP506" t="str">
        <f ca="1">IFERROR(__xludf.DUMMYFUNCTION("VLOOKUP($D102,IMPORTRANGE(""1F5N2lheBqU_ssv2fEg7XSiyl0_Jtf24RQubw3IWp7fc"",""'LC-2 BOM'!C2:AF1000""),AB$1,FALSE)"),"#N/A")</f>
        <v>#N/A</v>
      </c>
      <c r="AQ506" t="str">
        <f ca="1">IFERROR(__xludf.DUMMYFUNCTION("VLOOKUP($D102,IMPORTRANGE(""1F5N2lheBqU_ssv2fEg7XSiyl0_Jtf24RQubw3IWp7fc"",""'LC-2 BOM'!C2:AF1000""),AB$1,FALSE)"),"#N/A")</f>
        <v>#N/A</v>
      </c>
      <c r="AR506" t="str">
        <f ca="1">IFERROR(__xludf.DUMMYFUNCTION("VLOOKUP($D102,IMPORTRANGE(""1F5N2lheBqU_ssv2fEg7XSiyl0_Jtf24RQubw3IWp7fc"",""'LC-2 BOM'!C2:AF1000""),AB$1,FALSE)"),"#N/A")</f>
        <v>#N/A</v>
      </c>
      <c r="AS506" t="str">
        <f ca="1">IFERROR(__xludf.DUMMYFUNCTION("VLOOKUP($D102,IMPORTRANGE(""1F5N2lheBqU_ssv2fEg7XSiyl0_Jtf24RQubw3IWp7fc"",""'LC-2 BOM'!C2:AF1000""),AB$1,FALSE)"),"#N/A")</f>
        <v>#N/A</v>
      </c>
      <c r="AT506" t="str">
        <f ca="1">IFERROR(__xludf.DUMMYFUNCTION("VLOOKUP($D102,IMPORTRANGE(""1F5N2lheBqU_ssv2fEg7XSiyl0_Jtf24RQubw3IWp7fc"",""'LC-2 BOM'!C2:AF1000""),AB$1,FALSE)"),"#N/A")</f>
        <v>#N/A</v>
      </c>
      <c r="AU506" t="str">
        <f ca="1">IFERROR(__xludf.DUMMYFUNCTION("VLOOKUP($D102,IMPORTRANGE(""1F5N2lheBqU_ssv2fEg7XSiyl0_Jtf24RQubw3IWp7fc"",""'LC-2 BOM'!C2:AF1000""),AB$1,FALSE)"),"#N/A")</f>
        <v>#N/A</v>
      </c>
      <c r="AV506" t="str">
        <f ca="1">IFERROR(__xludf.DUMMYFUNCTION("VLOOKUP($D102,IMPORTRANGE(""1F5N2lheBqU_ssv2fEg7XSiyl0_Jtf24RQubw3IWp7fc"",""'LC-2 BOM'!C2:AF1000""),AB$1,FALSE)"),"#N/A")</f>
        <v>#N/A</v>
      </c>
      <c r="AW506" t="str">
        <f ca="1">IFERROR(__xludf.DUMMYFUNCTION("VLOOKUP($D102,IMPORTRANGE(""1F5N2lheBqU_ssv2fEg7XSiyl0_Jtf24RQubw3IWp7fc"",""'LC-2 BOM'!C2:AF1000""),AB$1,FALSE)"),"#N/A")</f>
        <v>#N/A</v>
      </c>
      <c r="AX506" t="str">
        <f ca="1">IFERROR(__xludf.DUMMYFUNCTION("VLOOKUP($D102,IMPORTRANGE(""1F5N2lheBqU_ssv2fEg7XSiyl0_Jtf24RQubw3IWp7fc"",""'LC-2 BOM'!C2:AF1000""),AB$1,FALSE)"),"#N/A")</f>
        <v>#N/A</v>
      </c>
      <c r="AY506" t="str">
        <f ca="1">IFERROR(__xludf.DUMMYFUNCTION("VLOOKUP($D102,IMPORTRANGE(""1F5N2lheBqU_ssv2fEg7XSiyl0_Jtf24RQubw3IWp7fc"",""'LC-2 BOM'!C2:AF1000""),AB$1,FALSE)"),"#N/A")</f>
        <v>#N/A</v>
      </c>
      <c r="AZ506" t="str">
        <f ca="1">IFERROR(__xludf.DUMMYFUNCTION("VLOOKUP($D102,IMPORTRANGE(""1F5N2lheBqU_ssv2fEg7XSiyl0_Jtf24RQubw3IWp7fc"",""'LC-2 BOM'!C2:AF1000""),AB$1,FALSE)"),"#N/A")</f>
        <v>#N/A</v>
      </c>
      <c r="BA506" t="str">
        <f ca="1">IFERROR(__xludf.DUMMYFUNCTION("VLOOKUP($D102,IMPORTRANGE(""1F5N2lheBqU_ssv2fEg7XSiyl0_Jtf24RQubw3IWp7fc"",""'LC-2 BOM'!C2:AF1000""),AB$1,FALSE)"),"#N/A")</f>
        <v>#N/A</v>
      </c>
    </row>
    <row r="507" spans="1:53" ht="13" x14ac:dyDescent="0.15">
      <c r="A507" t="str">
        <f t="shared" si="41"/>
        <v>HYD-S1U-PXS-Px-245</v>
      </c>
      <c r="B507">
        <v>245</v>
      </c>
      <c r="C507" t="s">
        <v>1139</v>
      </c>
      <c r="D507" t="s">
        <v>1140</v>
      </c>
      <c r="E507" t="s">
        <v>679</v>
      </c>
      <c r="F507" t="s">
        <v>332</v>
      </c>
      <c r="G507" t="s">
        <v>416</v>
      </c>
      <c r="H507" t="s">
        <v>111</v>
      </c>
      <c r="I507" t="str">
        <f t="shared" si="42"/>
        <v>N2</v>
      </c>
      <c r="J507" t="str">
        <f>VLOOKUP(I507,'[1]REF - Interface Cards'!$F$2:$G$11,2,FALSE)</f>
        <v>CB3</v>
      </c>
      <c r="K507">
        <f t="shared" si="45"/>
        <v>2</v>
      </c>
      <c r="L507" t="s">
        <v>757</v>
      </c>
      <c r="M507">
        <v>12</v>
      </c>
      <c r="N507" t="s">
        <v>75</v>
      </c>
      <c r="O507" t="s">
        <v>277</v>
      </c>
      <c r="Q507" t="s">
        <v>302</v>
      </c>
      <c r="R507" t="s">
        <v>828</v>
      </c>
      <c r="S507" t="s">
        <v>829</v>
      </c>
      <c r="V507" t="b">
        <v>0</v>
      </c>
      <c r="W507" t="str">
        <f t="shared" si="44"/>
        <v>AI3:09</v>
      </c>
      <c r="X507" t="str">
        <f ca="1">IFERROR(__xludf.DUMMYFUNCTION("VLOOKUP($D119,IMPORTRANGE(""1F5N2lheBqU_ssv2fEg7XSiyl0_Jtf24RQubw3IWp7fc"",""'LC-2 BOM'!C2:AF1000""),X$1,FALSE)"),"05C360")</f>
        <v>05C360</v>
      </c>
      <c r="Y507" t="str">
        <f ca="1">IFERROR(__xludf.DUMMYFUNCTION("VLOOKUP($D450,IMPORTRANGE(""1F5N2lheBqU_ssv2fEg7XSiyl0_Jtf24RQubw3IWp7fc"",""'LC-2 BOM'!C2:AF900""),Y$1,FALSE)"),"#N/A")</f>
        <v>#N/A</v>
      </c>
      <c r="Z507" t="str">
        <f ca="1">IFERROR(__xludf.DUMMYFUNCTION("VLOOKUP($D450,IMPORTRANGE(""1F5N2lheBqU_ssv2fEg7XSiyl0_Jtf24RQubw3IWp7fc"",""'LC-2 BOM'!C2:AF900""),Y$1,FALSE)"),"#N/A")</f>
        <v>#N/A</v>
      </c>
      <c r="AA507" t="str">
        <f ca="1">IFERROR(__xludf.DUMMYFUNCTION("VLOOKUP($D450,IMPORTRANGE(""1F5N2lheBqU_ssv2fEg7XSiyl0_Jtf24RQubw3IWp7fc"",""'LC-2 BOM'!C2:AF900""),Y$1,FALSE)"),"#N/A")</f>
        <v>#N/A</v>
      </c>
      <c r="AB507" t="str">
        <f ca="1">IFERROR(__xludf.DUMMYFUNCTION("VLOOKUP($D450,IMPORTRANGE(""1F5N2lheBqU_ssv2fEg7XSiyl0_Jtf24RQubw3IWp7fc"",""'LC-2 BOM'!C2:AF1000""),AB$1,FALSE)"),"#N/A")</f>
        <v>#N/A</v>
      </c>
      <c r="AC507" t="str">
        <f ca="1">IFERROR(__xludf.DUMMYFUNCTION("VLOOKUP($D450,IMPORTRANGE(""1F5N2lheBqU_ssv2fEg7XSiyl0_Jtf24RQubw3IWp7fc"",""'LC-2 BOM'!C2:AF1000""),AB$1,FALSE)"),"#N/A")</f>
        <v>#N/A</v>
      </c>
      <c r="AD507" t="str">
        <f ca="1">IFERROR(__xludf.DUMMYFUNCTION("VLOOKUP($D450,IMPORTRANGE(""1F5N2lheBqU_ssv2fEg7XSiyl0_Jtf24RQubw3IWp7fc"",""'LC-2 BOM'!C2:AF1000""),AB$1,FALSE)"),"#N/A")</f>
        <v>#N/A</v>
      </c>
      <c r="AE507" t="str">
        <f ca="1">IFERROR(__xludf.DUMMYFUNCTION("VLOOKUP($D450,IMPORTRANGE(""1F5N2lheBqU_ssv2fEg7XSiyl0_Jtf24RQubw3IWp7fc"",""'LC-2 BOM'!C2:AF1000""),AB$1,FALSE)"),"#N/A")</f>
        <v>#N/A</v>
      </c>
      <c r="AF507" t="str">
        <f ca="1">IFERROR(__xludf.DUMMYFUNCTION("VLOOKUP($D450,IMPORTRANGE(""1F5N2lheBqU_ssv2fEg7XSiyl0_Jtf24RQubw3IWp7fc"",""'LC-2 BOM'!C2:AF1000""),AB$1,FALSE)"),"#N/A")</f>
        <v>#N/A</v>
      </c>
      <c r="AG507" t="str">
        <f ca="1">IFERROR(__xludf.DUMMYFUNCTION("VLOOKUP($D450,IMPORTRANGE(""1F5N2lheBqU_ssv2fEg7XSiyl0_Jtf24RQubw3IWp7fc"",""'LC-2 BOM'!C2:AF1000""),AB$1,FALSE)"),"#N/A")</f>
        <v>#N/A</v>
      </c>
      <c r="AH507" t="str">
        <f ca="1">IFERROR(__xludf.DUMMYFUNCTION("VLOOKUP($D450,IMPORTRANGE(""1F5N2lheBqU_ssv2fEg7XSiyl0_Jtf24RQubw3IWp7fc"",""'LC-2 BOM'!C2:AF1000""),AB$1,FALSE)"),"#N/A")</f>
        <v>#N/A</v>
      </c>
      <c r="AI507" t="str">
        <f ca="1">IFERROR(__xludf.DUMMYFUNCTION("VLOOKUP($D450,IMPORTRANGE(""1F5N2lheBqU_ssv2fEg7XSiyl0_Jtf24RQubw3IWp7fc"",""'LC-2 BOM'!C2:AF1000""),AB$1,FALSE)"),"#N/A")</f>
        <v>#N/A</v>
      </c>
      <c r="AJ507" t="str">
        <f ca="1">IFERROR(__xludf.DUMMYFUNCTION("VLOOKUP($D450,IMPORTRANGE(""1F5N2lheBqU_ssv2fEg7XSiyl0_Jtf24RQubw3IWp7fc"",""'LC-2 BOM'!C2:AF1000""),AB$1,FALSE)"),"#N/A")</f>
        <v>#N/A</v>
      </c>
      <c r="AK507" t="str">
        <f ca="1">IFERROR(__xludf.DUMMYFUNCTION("VLOOKUP($D450,IMPORTRANGE(""1F5N2lheBqU_ssv2fEg7XSiyl0_Jtf24RQubw3IWp7fc"",""'LC-2 BOM'!C2:AF1000""),AB$1,FALSE)"),"#N/A")</f>
        <v>#N/A</v>
      </c>
      <c r="AL507" t="str">
        <f ca="1">IFERROR(__xludf.DUMMYFUNCTION("VLOOKUP($D450,IMPORTRANGE(""1F5N2lheBqU_ssv2fEg7XSiyl0_Jtf24RQubw3IWp7fc"",""'LC-2 BOM'!C2:AF1000""),AB$1,FALSE)"),"#N/A")</f>
        <v>#N/A</v>
      </c>
      <c r="AM507" t="str">
        <f ca="1">IFERROR(__xludf.DUMMYFUNCTION("VLOOKUP($D450,IMPORTRANGE(""1F5N2lheBqU_ssv2fEg7XSiyl0_Jtf24RQubw3IWp7fc"",""'LC-2 BOM'!C2:AF1000""),AB$1,FALSE)"),"#N/A")</f>
        <v>#N/A</v>
      </c>
      <c r="AN507" t="str">
        <f ca="1">IFERROR(__xludf.DUMMYFUNCTION("VLOOKUP($D450,IMPORTRANGE(""1F5N2lheBqU_ssv2fEg7XSiyl0_Jtf24RQubw3IWp7fc"",""'LC-2 BOM'!C2:AF1000""),AB$1,FALSE)"),"#N/A")</f>
        <v>#N/A</v>
      </c>
      <c r="AO507" t="str">
        <f ca="1">IFERROR(__xludf.DUMMYFUNCTION("VLOOKUP($D450,IMPORTRANGE(""1F5N2lheBqU_ssv2fEg7XSiyl0_Jtf24RQubw3IWp7fc"",""'LC-2 BOM'!C2:AF1000""),AB$1,FALSE)"),"#N/A")</f>
        <v>#N/A</v>
      </c>
      <c r="AP507" t="str">
        <f ca="1">IFERROR(__xludf.DUMMYFUNCTION("VLOOKUP($D450,IMPORTRANGE(""1F5N2lheBqU_ssv2fEg7XSiyl0_Jtf24RQubw3IWp7fc"",""'LC-2 BOM'!C2:AF1000""),AB$1,FALSE)"),"#N/A")</f>
        <v>#N/A</v>
      </c>
      <c r="AQ507" t="str">
        <f ca="1">IFERROR(__xludf.DUMMYFUNCTION("VLOOKUP($D450,IMPORTRANGE(""1F5N2lheBqU_ssv2fEg7XSiyl0_Jtf24RQubw3IWp7fc"",""'LC-2 BOM'!C2:AF1000""),AB$1,FALSE)"),"#N/A")</f>
        <v>#N/A</v>
      </c>
      <c r="AR507" t="str">
        <f ca="1">IFERROR(__xludf.DUMMYFUNCTION("VLOOKUP($D450,IMPORTRANGE(""1F5N2lheBqU_ssv2fEg7XSiyl0_Jtf24RQubw3IWp7fc"",""'LC-2 BOM'!C2:AF1000""),AB$1,FALSE)"),"#N/A")</f>
        <v>#N/A</v>
      </c>
      <c r="AS507" t="str">
        <f ca="1">IFERROR(__xludf.DUMMYFUNCTION("VLOOKUP($D450,IMPORTRANGE(""1F5N2lheBqU_ssv2fEg7XSiyl0_Jtf24RQubw3IWp7fc"",""'LC-2 BOM'!C2:AF1000""),AB$1,FALSE)"),"#N/A")</f>
        <v>#N/A</v>
      </c>
      <c r="AT507" t="str">
        <f ca="1">IFERROR(__xludf.DUMMYFUNCTION("VLOOKUP($D450,IMPORTRANGE(""1F5N2lheBqU_ssv2fEg7XSiyl0_Jtf24RQubw3IWp7fc"",""'LC-2 BOM'!C2:AF1000""),AB$1,FALSE)"),"#N/A")</f>
        <v>#N/A</v>
      </c>
      <c r="AU507" t="str">
        <f ca="1">IFERROR(__xludf.DUMMYFUNCTION("VLOOKUP($D450,IMPORTRANGE(""1F5N2lheBqU_ssv2fEg7XSiyl0_Jtf24RQubw3IWp7fc"",""'LC-2 BOM'!C2:AF1000""),AB$1,FALSE)"),"#N/A")</f>
        <v>#N/A</v>
      </c>
      <c r="AV507" t="str">
        <f ca="1">IFERROR(__xludf.DUMMYFUNCTION("VLOOKUP($D450,IMPORTRANGE(""1F5N2lheBqU_ssv2fEg7XSiyl0_Jtf24RQubw3IWp7fc"",""'LC-2 BOM'!C2:AF1000""),AB$1,FALSE)"),"#N/A")</f>
        <v>#N/A</v>
      </c>
      <c r="AW507" t="str">
        <f ca="1">IFERROR(__xludf.DUMMYFUNCTION("VLOOKUP($D450,IMPORTRANGE(""1F5N2lheBqU_ssv2fEg7XSiyl0_Jtf24RQubw3IWp7fc"",""'LC-2 BOM'!C2:AF1000""),AB$1,FALSE)"),"#N/A")</f>
        <v>#N/A</v>
      </c>
      <c r="AX507" t="str">
        <f ca="1">IFERROR(__xludf.DUMMYFUNCTION("VLOOKUP($D450,IMPORTRANGE(""1F5N2lheBqU_ssv2fEg7XSiyl0_Jtf24RQubw3IWp7fc"",""'LC-2 BOM'!C2:AF1000""),AB$1,FALSE)"),"#N/A")</f>
        <v>#N/A</v>
      </c>
      <c r="AY507" t="str">
        <f ca="1">IFERROR(__xludf.DUMMYFUNCTION("VLOOKUP($D450,IMPORTRANGE(""1F5N2lheBqU_ssv2fEg7XSiyl0_Jtf24RQubw3IWp7fc"",""'LC-2 BOM'!C2:AF1000""),AB$1,FALSE)"),"#N/A")</f>
        <v>#N/A</v>
      </c>
      <c r="AZ507" t="str">
        <f ca="1">IFERROR(__xludf.DUMMYFUNCTION("VLOOKUP($D450,IMPORTRANGE(""1F5N2lheBqU_ssv2fEg7XSiyl0_Jtf24RQubw3IWp7fc"",""'LC-2 BOM'!C2:AF1000""),AB$1,FALSE)"),"#N/A")</f>
        <v>#N/A</v>
      </c>
      <c r="BA507" t="str">
        <f ca="1">IFERROR(__xludf.DUMMYFUNCTION("VLOOKUP($D450,IMPORTRANGE(""1F5N2lheBqU_ssv2fEg7XSiyl0_Jtf24RQubw3IWp7fc"",""'LC-2 BOM'!C2:AF1000""),AB$1,FALSE)"),"#N/A")</f>
        <v>#N/A</v>
      </c>
    </row>
    <row r="508" spans="1:53" ht="13" x14ac:dyDescent="0.15">
      <c r="A508" t="str">
        <f t="shared" si="41"/>
        <v>HYD-S1U-PXS-Px-578</v>
      </c>
      <c r="B508">
        <v>578</v>
      </c>
      <c r="C508" t="s">
        <v>1141</v>
      </c>
      <c r="D508" t="s">
        <v>1142</v>
      </c>
      <c r="E508" t="s">
        <v>679</v>
      </c>
      <c r="F508" t="s">
        <v>332</v>
      </c>
      <c r="G508" t="s">
        <v>416</v>
      </c>
      <c r="H508" t="s">
        <v>111</v>
      </c>
      <c r="I508" t="str">
        <f t="shared" si="42"/>
        <v>N2</v>
      </c>
      <c r="J508" t="str">
        <f>VLOOKUP(I508,'[1]REF - Interface Cards'!$F$2:$G$11,2,FALSE)</f>
        <v>CB3</v>
      </c>
      <c r="K508">
        <f t="shared" si="45"/>
        <v>2</v>
      </c>
      <c r="L508" t="s">
        <v>757</v>
      </c>
      <c r="M508">
        <v>14</v>
      </c>
      <c r="N508">
        <v>11</v>
      </c>
      <c r="O508" t="s">
        <v>277</v>
      </c>
      <c r="P508" t="s">
        <v>212</v>
      </c>
      <c r="Q508" t="s">
        <v>302</v>
      </c>
      <c r="R508" t="s">
        <v>828</v>
      </c>
      <c r="V508" t="b">
        <v>0</v>
      </c>
      <c r="W508" t="str">
        <f t="shared" si="44"/>
        <v>AI3:11</v>
      </c>
      <c r="X508" t="str">
        <f ca="1">IFERROR(__xludf.DUMMYFUNCTION("VLOOKUP($D119,IMPORTRANGE(""1F5N2lheBqU_ssv2fEg7XSiyl0_Jtf24RQubw3IWp7fc"",""'LC-2 BOM'!C2:AF1000""),X$1,FALSE)"),"05C360")</f>
        <v>05C360</v>
      </c>
      <c r="Y508" t="str">
        <f ca="1">IFERROR(__xludf.DUMMYFUNCTION("VLOOKUP($D437,IMPORTRANGE(""1F5N2lheBqU_ssv2fEg7XSiyl0_Jtf24RQubw3IWp7fc"",""'LC-2 BOM'!C2:AF900""),Y$1,FALSE)"),"#N/A")</f>
        <v>#N/A</v>
      </c>
      <c r="Z508" t="str">
        <f ca="1">IFERROR(__xludf.DUMMYFUNCTION("VLOOKUP($D437,IMPORTRANGE(""1F5N2lheBqU_ssv2fEg7XSiyl0_Jtf24RQubw3IWp7fc"",""'LC-2 BOM'!C2:AF900""),Y$1,FALSE)"),"#N/A")</f>
        <v>#N/A</v>
      </c>
      <c r="AA508" t="str">
        <f ca="1">IFERROR(__xludf.DUMMYFUNCTION("VLOOKUP($D437,IMPORTRANGE(""1F5N2lheBqU_ssv2fEg7XSiyl0_Jtf24RQubw3IWp7fc"",""'LC-2 BOM'!C2:AF900""),Y$1,FALSE)"),"#N/A")</f>
        <v>#N/A</v>
      </c>
      <c r="AB508" t="str">
        <f ca="1">IFERROR(__xludf.DUMMYFUNCTION("VLOOKUP($D437,IMPORTRANGE(""1F5N2lheBqU_ssv2fEg7XSiyl0_Jtf24RQubw3IWp7fc"",""'LC-2 BOM'!C2:AF1000""),AB$1,FALSE)"),"#N/A")</f>
        <v>#N/A</v>
      </c>
      <c r="AC508" t="str">
        <f ca="1">IFERROR(__xludf.DUMMYFUNCTION("VLOOKUP($D437,IMPORTRANGE(""1F5N2lheBqU_ssv2fEg7XSiyl0_Jtf24RQubw3IWp7fc"",""'LC-2 BOM'!C2:AF1000""),AB$1,FALSE)"),"#N/A")</f>
        <v>#N/A</v>
      </c>
      <c r="AD508" t="str">
        <f ca="1">IFERROR(__xludf.DUMMYFUNCTION("VLOOKUP($D437,IMPORTRANGE(""1F5N2lheBqU_ssv2fEg7XSiyl0_Jtf24RQubw3IWp7fc"",""'LC-2 BOM'!C2:AF1000""),AB$1,FALSE)"),"#N/A")</f>
        <v>#N/A</v>
      </c>
      <c r="AE508" t="str">
        <f ca="1">IFERROR(__xludf.DUMMYFUNCTION("VLOOKUP($D437,IMPORTRANGE(""1F5N2lheBqU_ssv2fEg7XSiyl0_Jtf24RQubw3IWp7fc"",""'LC-2 BOM'!C2:AF1000""),AB$1,FALSE)"),"#N/A")</f>
        <v>#N/A</v>
      </c>
      <c r="AF508" t="str">
        <f ca="1">IFERROR(__xludf.DUMMYFUNCTION("VLOOKUP($D437,IMPORTRANGE(""1F5N2lheBqU_ssv2fEg7XSiyl0_Jtf24RQubw3IWp7fc"",""'LC-2 BOM'!C2:AF1000""),AB$1,FALSE)"),"#N/A")</f>
        <v>#N/A</v>
      </c>
      <c r="AG508" t="str">
        <f ca="1">IFERROR(__xludf.DUMMYFUNCTION("VLOOKUP($D437,IMPORTRANGE(""1F5N2lheBqU_ssv2fEg7XSiyl0_Jtf24RQubw3IWp7fc"",""'LC-2 BOM'!C2:AF1000""),AB$1,FALSE)"),"#N/A")</f>
        <v>#N/A</v>
      </c>
      <c r="AH508" t="str">
        <f ca="1">IFERROR(__xludf.DUMMYFUNCTION("VLOOKUP($D437,IMPORTRANGE(""1F5N2lheBqU_ssv2fEg7XSiyl0_Jtf24RQubw3IWp7fc"",""'LC-2 BOM'!C2:AF1000""),AB$1,FALSE)"),"#N/A")</f>
        <v>#N/A</v>
      </c>
      <c r="AI508" t="str">
        <f ca="1">IFERROR(__xludf.DUMMYFUNCTION("VLOOKUP($D437,IMPORTRANGE(""1F5N2lheBqU_ssv2fEg7XSiyl0_Jtf24RQubw3IWp7fc"",""'LC-2 BOM'!C2:AF1000""),AB$1,FALSE)"),"#N/A")</f>
        <v>#N/A</v>
      </c>
      <c r="AJ508" t="str">
        <f ca="1">IFERROR(__xludf.DUMMYFUNCTION("VLOOKUP($D437,IMPORTRANGE(""1F5N2lheBqU_ssv2fEg7XSiyl0_Jtf24RQubw3IWp7fc"",""'LC-2 BOM'!C2:AF1000""),AB$1,FALSE)"),"#N/A")</f>
        <v>#N/A</v>
      </c>
      <c r="AK508" t="str">
        <f ca="1">IFERROR(__xludf.DUMMYFUNCTION("VLOOKUP($D437,IMPORTRANGE(""1F5N2lheBqU_ssv2fEg7XSiyl0_Jtf24RQubw3IWp7fc"",""'LC-2 BOM'!C2:AF1000""),AB$1,FALSE)"),"#N/A")</f>
        <v>#N/A</v>
      </c>
      <c r="AL508" t="str">
        <f ca="1">IFERROR(__xludf.DUMMYFUNCTION("VLOOKUP($D437,IMPORTRANGE(""1F5N2lheBqU_ssv2fEg7XSiyl0_Jtf24RQubw3IWp7fc"",""'LC-2 BOM'!C2:AF1000""),AB$1,FALSE)"),"#N/A")</f>
        <v>#N/A</v>
      </c>
      <c r="AM508" t="str">
        <f ca="1">IFERROR(__xludf.DUMMYFUNCTION("VLOOKUP($D437,IMPORTRANGE(""1F5N2lheBqU_ssv2fEg7XSiyl0_Jtf24RQubw3IWp7fc"",""'LC-2 BOM'!C2:AF1000""),AB$1,FALSE)"),"#N/A")</f>
        <v>#N/A</v>
      </c>
      <c r="AN508" t="str">
        <f ca="1">IFERROR(__xludf.DUMMYFUNCTION("VLOOKUP($D437,IMPORTRANGE(""1F5N2lheBqU_ssv2fEg7XSiyl0_Jtf24RQubw3IWp7fc"",""'LC-2 BOM'!C2:AF1000""),AB$1,FALSE)"),"#N/A")</f>
        <v>#N/A</v>
      </c>
      <c r="AO508" t="str">
        <f ca="1">IFERROR(__xludf.DUMMYFUNCTION("VLOOKUP($D437,IMPORTRANGE(""1F5N2lheBqU_ssv2fEg7XSiyl0_Jtf24RQubw3IWp7fc"",""'LC-2 BOM'!C2:AF1000""),AB$1,FALSE)"),"#N/A")</f>
        <v>#N/A</v>
      </c>
      <c r="AP508" t="str">
        <f ca="1">IFERROR(__xludf.DUMMYFUNCTION("VLOOKUP($D437,IMPORTRANGE(""1F5N2lheBqU_ssv2fEg7XSiyl0_Jtf24RQubw3IWp7fc"",""'LC-2 BOM'!C2:AF1000""),AB$1,FALSE)"),"#N/A")</f>
        <v>#N/A</v>
      </c>
      <c r="AQ508" t="str">
        <f ca="1">IFERROR(__xludf.DUMMYFUNCTION("VLOOKUP($D437,IMPORTRANGE(""1F5N2lheBqU_ssv2fEg7XSiyl0_Jtf24RQubw3IWp7fc"",""'LC-2 BOM'!C2:AF1000""),AB$1,FALSE)"),"#N/A")</f>
        <v>#N/A</v>
      </c>
      <c r="AR508" t="str">
        <f ca="1">IFERROR(__xludf.DUMMYFUNCTION("VLOOKUP($D437,IMPORTRANGE(""1F5N2lheBqU_ssv2fEg7XSiyl0_Jtf24RQubw3IWp7fc"",""'LC-2 BOM'!C2:AF1000""),AB$1,FALSE)"),"#N/A")</f>
        <v>#N/A</v>
      </c>
      <c r="AS508" t="str">
        <f ca="1">IFERROR(__xludf.DUMMYFUNCTION("VLOOKUP($D437,IMPORTRANGE(""1F5N2lheBqU_ssv2fEg7XSiyl0_Jtf24RQubw3IWp7fc"",""'LC-2 BOM'!C2:AF1000""),AB$1,FALSE)"),"#N/A")</f>
        <v>#N/A</v>
      </c>
      <c r="AT508" t="str">
        <f ca="1">IFERROR(__xludf.DUMMYFUNCTION("VLOOKUP($D437,IMPORTRANGE(""1F5N2lheBqU_ssv2fEg7XSiyl0_Jtf24RQubw3IWp7fc"",""'LC-2 BOM'!C2:AF1000""),AB$1,FALSE)"),"#N/A")</f>
        <v>#N/A</v>
      </c>
      <c r="AU508" t="str">
        <f ca="1">IFERROR(__xludf.DUMMYFUNCTION("VLOOKUP($D437,IMPORTRANGE(""1F5N2lheBqU_ssv2fEg7XSiyl0_Jtf24RQubw3IWp7fc"",""'LC-2 BOM'!C2:AF1000""),AB$1,FALSE)"),"#N/A")</f>
        <v>#N/A</v>
      </c>
      <c r="AV508" t="str">
        <f ca="1">IFERROR(__xludf.DUMMYFUNCTION("VLOOKUP($D437,IMPORTRANGE(""1F5N2lheBqU_ssv2fEg7XSiyl0_Jtf24RQubw3IWp7fc"",""'LC-2 BOM'!C2:AF1000""),AB$1,FALSE)"),"#N/A")</f>
        <v>#N/A</v>
      </c>
      <c r="AW508" t="str">
        <f ca="1">IFERROR(__xludf.DUMMYFUNCTION("VLOOKUP($D437,IMPORTRANGE(""1F5N2lheBqU_ssv2fEg7XSiyl0_Jtf24RQubw3IWp7fc"",""'LC-2 BOM'!C2:AF1000""),AB$1,FALSE)"),"#N/A")</f>
        <v>#N/A</v>
      </c>
      <c r="AX508" t="str">
        <f ca="1">IFERROR(__xludf.DUMMYFUNCTION("VLOOKUP($D437,IMPORTRANGE(""1F5N2lheBqU_ssv2fEg7XSiyl0_Jtf24RQubw3IWp7fc"",""'LC-2 BOM'!C2:AF1000""),AB$1,FALSE)"),"#N/A")</f>
        <v>#N/A</v>
      </c>
      <c r="AY508" t="str">
        <f ca="1">IFERROR(__xludf.DUMMYFUNCTION("VLOOKUP($D437,IMPORTRANGE(""1F5N2lheBqU_ssv2fEg7XSiyl0_Jtf24RQubw3IWp7fc"",""'LC-2 BOM'!C2:AF1000""),AB$1,FALSE)"),"#N/A")</f>
        <v>#N/A</v>
      </c>
      <c r="AZ508" t="str">
        <f ca="1">IFERROR(__xludf.DUMMYFUNCTION("VLOOKUP($D437,IMPORTRANGE(""1F5N2lheBqU_ssv2fEg7XSiyl0_Jtf24RQubw3IWp7fc"",""'LC-2 BOM'!C2:AF1000""),AB$1,FALSE)"),"#N/A")</f>
        <v>#N/A</v>
      </c>
      <c r="BA508" t="str">
        <f ca="1">IFERROR(__xludf.DUMMYFUNCTION("VLOOKUP($D437,IMPORTRANGE(""1F5N2lheBqU_ssv2fEg7XSiyl0_Jtf24RQubw3IWp7fc"",""'LC-2 BOM'!C2:AF1000""),AB$1,FALSE)"),"#N/A")</f>
        <v>#N/A</v>
      </c>
    </row>
    <row r="509" spans="1:53" ht="13" x14ac:dyDescent="0.15">
      <c r="A509" t="str">
        <f t="shared" si="41"/>
        <v>MEC-S1U-PXS-Px-678</v>
      </c>
      <c r="B509">
        <v>678</v>
      </c>
      <c r="C509" t="s">
        <v>1143</v>
      </c>
      <c r="D509" t="s">
        <v>1144</v>
      </c>
      <c r="E509" t="s">
        <v>1013</v>
      </c>
      <c r="F509" t="s">
        <v>332</v>
      </c>
      <c r="G509" t="s">
        <v>416</v>
      </c>
      <c r="H509" t="s">
        <v>53</v>
      </c>
      <c r="I509" t="str">
        <f t="shared" si="42"/>
        <v>C1</v>
      </c>
      <c r="J509" t="str">
        <f>VLOOKUP(I509,'[1]REF - Interface Cards'!$F$2:$G$11,2,FALSE)</f>
        <v>CB1</v>
      </c>
      <c r="K509">
        <f t="shared" si="45"/>
        <v>7</v>
      </c>
      <c r="L509" t="s">
        <v>1051</v>
      </c>
      <c r="M509">
        <v>20</v>
      </c>
      <c r="N509" t="s">
        <v>205</v>
      </c>
      <c r="P509" t="s">
        <v>299</v>
      </c>
      <c r="Q509" t="s">
        <v>302</v>
      </c>
      <c r="R509" t="s">
        <v>828</v>
      </c>
      <c r="S509" t="s">
        <v>60</v>
      </c>
      <c r="V509" t="b">
        <v>0</v>
      </c>
      <c r="W509" t="str">
        <f t="shared" si="44"/>
        <v>DIO4:DI08</v>
      </c>
      <c r="X509" t="str">
        <f ca="1">IFERROR(__xludf.DUMMYFUNCTION("VLOOKUP($D119,IMPORTRANGE(""1F5N2lheBqU_ssv2fEg7XSiyl0_Jtf24RQubw3IWp7fc"",""'LC-2 BOM'!C2:AF1000""),X$1,FALSE)"),"05C360")</f>
        <v>05C360</v>
      </c>
      <c r="Y509" t="str">
        <f ca="1">IFERROR(__xludf.DUMMYFUNCTION("VLOOKUP($D158,IMPORTRANGE(""1zGeY54V42y3h6ga3LEauokEcjIAfHuNXKCYKLfLWtMI"",""'LC-2 BOM'!C2:AF900""),Y$1,FALSE)"),"#N/A")</f>
        <v>#N/A</v>
      </c>
      <c r="Z509" t="str">
        <f ca="1">IFERROR(__xludf.DUMMYFUNCTION("VLOOKUP($D158,IMPORTRANGE(""1zGeY54V42y3h6ga3LEauokEcjIAfHuNXKCYKLfLWtMI"",""'LC-2 BOM'!C2:AF900""),Y$1,FALSE)"),"#N/A")</f>
        <v>#N/A</v>
      </c>
      <c r="AA509" t="str">
        <f ca="1">IFERROR(__xludf.DUMMYFUNCTION("VLOOKUP($D158,IMPORTRANGE(""1zGeY54V42y3h6ga3LEauokEcjIAfHuNXKCYKLfLWtMI"",""'LC-2 BOM'!C2:AF900""),Y$1,FALSE)"),"#N/A")</f>
        <v>#N/A</v>
      </c>
      <c r="AB509" t="str">
        <f ca="1">IFERROR(__xludf.DUMMYFUNCTION("VLOOKUP($D158,IMPORTRANGE(""1F5N2lheBqU_ssv2fEg7XSiyl0_Jtf24RQubw3IWp7fc"",""'LC-2 BOM'!C2:AF1000""),AB$1,FALSE)"),"#N/A")</f>
        <v>#N/A</v>
      </c>
      <c r="AC509" t="str">
        <f ca="1">IFERROR(__xludf.DUMMYFUNCTION("VLOOKUP($D158,IMPORTRANGE(""1F5N2lheBqU_ssv2fEg7XSiyl0_Jtf24RQubw3IWp7fc"",""'LC-2 BOM'!C2:AF1000""),AB$1,FALSE)"),"#N/A")</f>
        <v>#N/A</v>
      </c>
      <c r="AD509" t="str">
        <f ca="1">IFERROR(__xludf.DUMMYFUNCTION("VLOOKUP($D158,IMPORTRANGE(""1F5N2lheBqU_ssv2fEg7XSiyl0_Jtf24RQubw3IWp7fc"",""'LC-2 BOM'!C2:AF1000""),AB$1,FALSE)"),"#N/A")</f>
        <v>#N/A</v>
      </c>
      <c r="AE509" t="str">
        <f ca="1">IFERROR(__xludf.DUMMYFUNCTION("VLOOKUP($D158,IMPORTRANGE(""1F5N2lheBqU_ssv2fEg7XSiyl0_Jtf24RQubw3IWp7fc"",""'LC-2 BOM'!C2:AF1000""),AB$1,FALSE)"),"#N/A")</f>
        <v>#N/A</v>
      </c>
      <c r="AF509" t="str">
        <f ca="1">IFERROR(__xludf.DUMMYFUNCTION("VLOOKUP($D158,IMPORTRANGE(""1F5N2lheBqU_ssv2fEg7XSiyl0_Jtf24RQubw3IWp7fc"",""'LC-2 BOM'!C2:AF1000""),AB$1,FALSE)"),"#N/A")</f>
        <v>#N/A</v>
      </c>
      <c r="AG509" t="str">
        <f ca="1">IFERROR(__xludf.DUMMYFUNCTION("VLOOKUP($D158,IMPORTRANGE(""1F5N2lheBqU_ssv2fEg7XSiyl0_Jtf24RQubw3IWp7fc"",""'LC-2 BOM'!C2:AF1000""),AB$1,FALSE)"),"#N/A")</f>
        <v>#N/A</v>
      </c>
      <c r="AH509" t="str">
        <f ca="1">IFERROR(__xludf.DUMMYFUNCTION("VLOOKUP($D158,IMPORTRANGE(""1F5N2lheBqU_ssv2fEg7XSiyl0_Jtf24RQubw3IWp7fc"",""'LC-2 BOM'!C2:AF1000""),AB$1,FALSE)"),"#N/A")</f>
        <v>#N/A</v>
      </c>
      <c r="AI509" t="str">
        <f ca="1">IFERROR(__xludf.DUMMYFUNCTION("VLOOKUP($D158,IMPORTRANGE(""1F5N2lheBqU_ssv2fEg7XSiyl0_Jtf24RQubw3IWp7fc"",""'LC-2 BOM'!C2:AF1000""),AB$1,FALSE)"),"#N/A")</f>
        <v>#N/A</v>
      </c>
      <c r="AJ509" t="str">
        <f ca="1">IFERROR(__xludf.DUMMYFUNCTION("VLOOKUP($D158,IMPORTRANGE(""1F5N2lheBqU_ssv2fEg7XSiyl0_Jtf24RQubw3IWp7fc"",""'LC-2 BOM'!C2:AF1000""),AB$1,FALSE)"),"#N/A")</f>
        <v>#N/A</v>
      </c>
      <c r="AK509" t="str">
        <f ca="1">IFERROR(__xludf.DUMMYFUNCTION("VLOOKUP($D158,IMPORTRANGE(""1F5N2lheBqU_ssv2fEg7XSiyl0_Jtf24RQubw3IWp7fc"",""'LC-2 BOM'!C2:AF1000""),AB$1,FALSE)"),"#N/A")</f>
        <v>#N/A</v>
      </c>
      <c r="AL509" t="str">
        <f ca="1">IFERROR(__xludf.DUMMYFUNCTION("VLOOKUP($D158,IMPORTRANGE(""1F5N2lheBqU_ssv2fEg7XSiyl0_Jtf24RQubw3IWp7fc"",""'LC-2 BOM'!C2:AF1000""),AB$1,FALSE)"),"#N/A")</f>
        <v>#N/A</v>
      </c>
      <c r="AM509" t="str">
        <f ca="1">IFERROR(__xludf.DUMMYFUNCTION("VLOOKUP($D158,IMPORTRANGE(""1F5N2lheBqU_ssv2fEg7XSiyl0_Jtf24RQubw3IWp7fc"",""'LC-2 BOM'!C2:AF1000""),AB$1,FALSE)"),"#N/A")</f>
        <v>#N/A</v>
      </c>
      <c r="AN509" t="str">
        <f ca="1">IFERROR(__xludf.DUMMYFUNCTION("VLOOKUP($D158,IMPORTRANGE(""1F5N2lheBqU_ssv2fEg7XSiyl0_Jtf24RQubw3IWp7fc"",""'LC-2 BOM'!C2:AF1000""),AB$1,FALSE)"),"#N/A")</f>
        <v>#N/A</v>
      </c>
      <c r="AO509" t="str">
        <f ca="1">IFERROR(__xludf.DUMMYFUNCTION("VLOOKUP($D158,IMPORTRANGE(""1F5N2lheBqU_ssv2fEg7XSiyl0_Jtf24RQubw3IWp7fc"",""'LC-2 BOM'!C2:AF1000""),AB$1,FALSE)"),"#N/A")</f>
        <v>#N/A</v>
      </c>
      <c r="AP509" t="str">
        <f ca="1">IFERROR(__xludf.DUMMYFUNCTION("VLOOKUP($D158,IMPORTRANGE(""1F5N2lheBqU_ssv2fEg7XSiyl0_Jtf24RQubw3IWp7fc"",""'LC-2 BOM'!C2:AF1000""),AB$1,FALSE)"),"#N/A")</f>
        <v>#N/A</v>
      </c>
      <c r="AQ509" t="str">
        <f ca="1">IFERROR(__xludf.DUMMYFUNCTION("VLOOKUP($D158,IMPORTRANGE(""1F5N2lheBqU_ssv2fEg7XSiyl0_Jtf24RQubw3IWp7fc"",""'LC-2 BOM'!C2:AF1000""),AB$1,FALSE)"),"#N/A")</f>
        <v>#N/A</v>
      </c>
      <c r="AR509" t="str">
        <f ca="1">IFERROR(__xludf.DUMMYFUNCTION("VLOOKUP($D158,IMPORTRANGE(""1F5N2lheBqU_ssv2fEg7XSiyl0_Jtf24RQubw3IWp7fc"",""'LC-2 BOM'!C2:AF1000""),AB$1,FALSE)"),"#N/A")</f>
        <v>#N/A</v>
      </c>
      <c r="AS509" t="str">
        <f ca="1">IFERROR(__xludf.DUMMYFUNCTION("VLOOKUP($D158,IMPORTRANGE(""1F5N2lheBqU_ssv2fEg7XSiyl0_Jtf24RQubw3IWp7fc"",""'LC-2 BOM'!C2:AF1000""),AB$1,FALSE)"),"#N/A")</f>
        <v>#N/A</v>
      </c>
      <c r="AT509" t="str">
        <f ca="1">IFERROR(__xludf.DUMMYFUNCTION("VLOOKUP($D158,IMPORTRANGE(""1F5N2lheBqU_ssv2fEg7XSiyl0_Jtf24RQubw3IWp7fc"",""'LC-2 BOM'!C2:AF1000""),AB$1,FALSE)"),"#N/A")</f>
        <v>#N/A</v>
      </c>
      <c r="AU509" t="str">
        <f ca="1">IFERROR(__xludf.DUMMYFUNCTION("VLOOKUP($D158,IMPORTRANGE(""1F5N2lheBqU_ssv2fEg7XSiyl0_Jtf24RQubw3IWp7fc"",""'LC-2 BOM'!C2:AF1000""),AB$1,FALSE)"),"#N/A")</f>
        <v>#N/A</v>
      </c>
      <c r="AV509" t="str">
        <f ca="1">IFERROR(__xludf.DUMMYFUNCTION("VLOOKUP($D158,IMPORTRANGE(""1F5N2lheBqU_ssv2fEg7XSiyl0_Jtf24RQubw3IWp7fc"",""'LC-2 BOM'!C2:AF1000""),AB$1,FALSE)"),"#N/A")</f>
        <v>#N/A</v>
      </c>
      <c r="AW509" t="str">
        <f ca="1">IFERROR(__xludf.DUMMYFUNCTION("VLOOKUP($D158,IMPORTRANGE(""1F5N2lheBqU_ssv2fEg7XSiyl0_Jtf24RQubw3IWp7fc"",""'LC-2 BOM'!C2:AF1000""),AB$1,FALSE)"),"#N/A")</f>
        <v>#N/A</v>
      </c>
      <c r="AX509" t="str">
        <f ca="1">IFERROR(__xludf.DUMMYFUNCTION("VLOOKUP($D158,IMPORTRANGE(""1F5N2lheBqU_ssv2fEg7XSiyl0_Jtf24RQubw3IWp7fc"",""'LC-2 BOM'!C2:AF1000""),AB$1,FALSE)"),"#N/A")</f>
        <v>#N/A</v>
      </c>
      <c r="AY509" t="str">
        <f ca="1">IFERROR(__xludf.DUMMYFUNCTION("VLOOKUP($D158,IMPORTRANGE(""1F5N2lheBqU_ssv2fEg7XSiyl0_Jtf24RQubw3IWp7fc"",""'LC-2 BOM'!C2:AF1000""),AB$1,FALSE)"),"#N/A")</f>
        <v>#N/A</v>
      </c>
      <c r="AZ509" t="str">
        <f ca="1">IFERROR(__xludf.DUMMYFUNCTION("VLOOKUP($D158,IMPORTRANGE(""1F5N2lheBqU_ssv2fEg7XSiyl0_Jtf24RQubw3IWp7fc"",""'LC-2 BOM'!C2:AF1000""),AB$1,FALSE)"),"#N/A")</f>
        <v>#N/A</v>
      </c>
      <c r="BA509" t="str">
        <f ca="1">IFERROR(__xludf.DUMMYFUNCTION("VLOOKUP($D158,IMPORTRANGE(""1F5N2lheBqU_ssv2fEg7XSiyl0_Jtf24RQubw3IWp7fc"",""'LC-2 BOM'!C2:AF1000""),AB$1,FALSE)"),"#N/A")</f>
        <v>#N/A</v>
      </c>
    </row>
    <row r="510" spans="1:53" ht="13" x14ac:dyDescent="0.15">
      <c r="A510" t="str">
        <f t="shared" si="41"/>
        <v>MEC-S1U-PXS-Px-681</v>
      </c>
      <c r="B510">
        <v>681</v>
      </c>
      <c r="C510" t="s">
        <v>1145</v>
      </c>
      <c r="D510" t="s">
        <v>1146</v>
      </c>
      <c r="E510" t="s">
        <v>1013</v>
      </c>
      <c r="F510" t="s">
        <v>332</v>
      </c>
      <c r="G510" t="s">
        <v>416</v>
      </c>
      <c r="H510" t="s">
        <v>53</v>
      </c>
      <c r="I510" t="str">
        <f t="shared" si="42"/>
        <v>C1</v>
      </c>
      <c r="J510" t="str">
        <f>VLOOKUP(I510,'[1]REF - Interface Cards'!$F$2:$G$11,2,FALSE)</f>
        <v>CB1</v>
      </c>
      <c r="K510">
        <f t="shared" si="45"/>
        <v>7</v>
      </c>
      <c r="L510" t="s">
        <v>1051</v>
      </c>
      <c r="M510">
        <v>23</v>
      </c>
      <c r="N510" t="s">
        <v>1090</v>
      </c>
      <c r="P510" t="s">
        <v>299</v>
      </c>
      <c r="Q510" t="s">
        <v>302</v>
      </c>
      <c r="R510" t="s">
        <v>828</v>
      </c>
      <c r="S510" t="s">
        <v>60</v>
      </c>
      <c r="V510" t="b">
        <v>0</v>
      </c>
      <c r="W510" t="str">
        <f t="shared" si="44"/>
        <v>DIO4:DI11</v>
      </c>
      <c r="X510" t="str">
        <f ca="1">IFERROR(__xludf.DUMMYFUNCTION("VLOOKUP($D119,IMPORTRANGE(""1F5N2lheBqU_ssv2fEg7XSiyl0_Jtf24RQubw3IWp7fc"",""'LC-2 BOM'!C2:AF1000""),X$1,FALSE)"),"05C360")</f>
        <v>05C360</v>
      </c>
      <c r="Y510" t="str">
        <f ca="1">IFERROR(__xludf.DUMMYFUNCTION("VLOOKUP($D161,IMPORTRANGE(""1zGeY54V42y3h6ga3LEauokEcjIAfHuNXKCYKLfLWtMI"",""'LC-2 BOM'!C2:AF900""),Y$1,FALSE)"),"#N/A")</f>
        <v>#N/A</v>
      </c>
      <c r="Z510" t="str">
        <f ca="1">IFERROR(__xludf.DUMMYFUNCTION("VLOOKUP($D161,IMPORTRANGE(""1zGeY54V42y3h6ga3LEauokEcjIAfHuNXKCYKLfLWtMI"",""'LC-2 BOM'!C2:AF900""),Y$1,FALSE)"),"#N/A")</f>
        <v>#N/A</v>
      </c>
      <c r="AA510" t="str">
        <f ca="1">IFERROR(__xludf.DUMMYFUNCTION("VLOOKUP($D161,IMPORTRANGE(""1zGeY54V42y3h6ga3LEauokEcjIAfHuNXKCYKLfLWtMI"",""'LC-2 BOM'!C2:AF900""),Y$1,FALSE)"),"#N/A")</f>
        <v>#N/A</v>
      </c>
      <c r="AB510" t="str">
        <f ca="1">IFERROR(__xludf.DUMMYFUNCTION("VLOOKUP($D161,IMPORTRANGE(""1F5N2lheBqU_ssv2fEg7XSiyl0_Jtf24RQubw3IWp7fc"",""'LC-2 BOM'!C2:AF1000""),AB$1,FALSE)"),"#N/A")</f>
        <v>#N/A</v>
      </c>
      <c r="AC510" t="str">
        <f ca="1">IFERROR(__xludf.DUMMYFUNCTION("VLOOKUP($D161,IMPORTRANGE(""1F5N2lheBqU_ssv2fEg7XSiyl0_Jtf24RQubw3IWp7fc"",""'LC-2 BOM'!C2:AF1000""),AB$1,FALSE)"),"#N/A")</f>
        <v>#N/A</v>
      </c>
      <c r="AD510" t="str">
        <f ca="1">IFERROR(__xludf.DUMMYFUNCTION("VLOOKUP($D161,IMPORTRANGE(""1F5N2lheBqU_ssv2fEg7XSiyl0_Jtf24RQubw3IWp7fc"",""'LC-2 BOM'!C2:AF1000""),AB$1,FALSE)"),"#N/A")</f>
        <v>#N/A</v>
      </c>
      <c r="AE510" t="str">
        <f ca="1">IFERROR(__xludf.DUMMYFUNCTION("VLOOKUP($D161,IMPORTRANGE(""1F5N2lheBqU_ssv2fEg7XSiyl0_Jtf24RQubw3IWp7fc"",""'LC-2 BOM'!C2:AF1000""),AB$1,FALSE)"),"#N/A")</f>
        <v>#N/A</v>
      </c>
      <c r="AF510" t="str">
        <f ca="1">IFERROR(__xludf.DUMMYFUNCTION("VLOOKUP($D161,IMPORTRANGE(""1F5N2lheBqU_ssv2fEg7XSiyl0_Jtf24RQubw3IWp7fc"",""'LC-2 BOM'!C2:AF1000""),AB$1,FALSE)"),"#N/A")</f>
        <v>#N/A</v>
      </c>
      <c r="AG510" t="str">
        <f ca="1">IFERROR(__xludf.DUMMYFUNCTION("VLOOKUP($D161,IMPORTRANGE(""1F5N2lheBqU_ssv2fEg7XSiyl0_Jtf24RQubw3IWp7fc"",""'LC-2 BOM'!C2:AF1000""),AB$1,FALSE)"),"#N/A")</f>
        <v>#N/A</v>
      </c>
      <c r="AH510" t="str">
        <f ca="1">IFERROR(__xludf.DUMMYFUNCTION("VLOOKUP($D161,IMPORTRANGE(""1F5N2lheBqU_ssv2fEg7XSiyl0_Jtf24RQubw3IWp7fc"",""'LC-2 BOM'!C2:AF1000""),AB$1,FALSE)"),"#N/A")</f>
        <v>#N/A</v>
      </c>
      <c r="AI510" t="str">
        <f ca="1">IFERROR(__xludf.DUMMYFUNCTION("VLOOKUP($D161,IMPORTRANGE(""1F5N2lheBqU_ssv2fEg7XSiyl0_Jtf24RQubw3IWp7fc"",""'LC-2 BOM'!C2:AF1000""),AB$1,FALSE)"),"#N/A")</f>
        <v>#N/A</v>
      </c>
      <c r="AJ510" t="str">
        <f ca="1">IFERROR(__xludf.DUMMYFUNCTION("VLOOKUP($D161,IMPORTRANGE(""1F5N2lheBqU_ssv2fEg7XSiyl0_Jtf24RQubw3IWp7fc"",""'LC-2 BOM'!C2:AF1000""),AB$1,FALSE)"),"#N/A")</f>
        <v>#N/A</v>
      </c>
      <c r="AK510" t="str">
        <f ca="1">IFERROR(__xludf.DUMMYFUNCTION("VLOOKUP($D161,IMPORTRANGE(""1F5N2lheBqU_ssv2fEg7XSiyl0_Jtf24RQubw3IWp7fc"",""'LC-2 BOM'!C2:AF1000""),AB$1,FALSE)"),"#N/A")</f>
        <v>#N/A</v>
      </c>
      <c r="AL510" t="str">
        <f ca="1">IFERROR(__xludf.DUMMYFUNCTION("VLOOKUP($D161,IMPORTRANGE(""1F5N2lheBqU_ssv2fEg7XSiyl0_Jtf24RQubw3IWp7fc"",""'LC-2 BOM'!C2:AF1000""),AB$1,FALSE)"),"#N/A")</f>
        <v>#N/A</v>
      </c>
      <c r="AM510" t="str">
        <f ca="1">IFERROR(__xludf.DUMMYFUNCTION("VLOOKUP($D161,IMPORTRANGE(""1F5N2lheBqU_ssv2fEg7XSiyl0_Jtf24RQubw3IWp7fc"",""'LC-2 BOM'!C2:AF1000""),AB$1,FALSE)"),"#N/A")</f>
        <v>#N/A</v>
      </c>
      <c r="AN510" t="str">
        <f ca="1">IFERROR(__xludf.DUMMYFUNCTION("VLOOKUP($D161,IMPORTRANGE(""1F5N2lheBqU_ssv2fEg7XSiyl0_Jtf24RQubw3IWp7fc"",""'LC-2 BOM'!C2:AF1000""),AB$1,FALSE)"),"#N/A")</f>
        <v>#N/A</v>
      </c>
      <c r="AO510" t="str">
        <f ca="1">IFERROR(__xludf.DUMMYFUNCTION("VLOOKUP($D161,IMPORTRANGE(""1F5N2lheBqU_ssv2fEg7XSiyl0_Jtf24RQubw3IWp7fc"",""'LC-2 BOM'!C2:AF1000""),AB$1,FALSE)"),"#N/A")</f>
        <v>#N/A</v>
      </c>
      <c r="AP510" t="str">
        <f ca="1">IFERROR(__xludf.DUMMYFUNCTION("VLOOKUP($D161,IMPORTRANGE(""1F5N2lheBqU_ssv2fEg7XSiyl0_Jtf24RQubw3IWp7fc"",""'LC-2 BOM'!C2:AF1000""),AB$1,FALSE)"),"#N/A")</f>
        <v>#N/A</v>
      </c>
      <c r="AQ510" t="str">
        <f ca="1">IFERROR(__xludf.DUMMYFUNCTION("VLOOKUP($D161,IMPORTRANGE(""1F5N2lheBqU_ssv2fEg7XSiyl0_Jtf24RQubw3IWp7fc"",""'LC-2 BOM'!C2:AF1000""),AB$1,FALSE)"),"#N/A")</f>
        <v>#N/A</v>
      </c>
      <c r="AR510" t="str">
        <f ca="1">IFERROR(__xludf.DUMMYFUNCTION("VLOOKUP($D161,IMPORTRANGE(""1F5N2lheBqU_ssv2fEg7XSiyl0_Jtf24RQubw3IWp7fc"",""'LC-2 BOM'!C2:AF1000""),AB$1,FALSE)"),"#N/A")</f>
        <v>#N/A</v>
      </c>
      <c r="AS510" t="str">
        <f ca="1">IFERROR(__xludf.DUMMYFUNCTION("VLOOKUP($D161,IMPORTRANGE(""1F5N2lheBqU_ssv2fEg7XSiyl0_Jtf24RQubw3IWp7fc"",""'LC-2 BOM'!C2:AF1000""),AB$1,FALSE)"),"#N/A")</f>
        <v>#N/A</v>
      </c>
      <c r="AT510" t="str">
        <f ca="1">IFERROR(__xludf.DUMMYFUNCTION("VLOOKUP($D161,IMPORTRANGE(""1F5N2lheBqU_ssv2fEg7XSiyl0_Jtf24RQubw3IWp7fc"",""'LC-2 BOM'!C2:AF1000""),AB$1,FALSE)"),"#N/A")</f>
        <v>#N/A</v>
      </c>
      <c r="AU510" t="str">
        <f ca="1">IFERROR(__xludf.DUMMYFUNCTION("VLOOKUP($D161,IMPORTRANGE(""1F5N2lheBqU_ssv2fEg7XSiyl0_Jtf24RQubw3IWp7fc"",""'LC-2 BOM'!C2:AF1000""),AB$1,FALSE)"),"#N/A")</f>
        <v>#N/A</v>
      </c>
      <c r="AV510" t="str">
        <f ca="1">IFERROR(__xludf.DUMMYFUNCTION("VLOOKUP($D161,IMPORTRANGE(""1F5N2lheBqU_ssv2fEg7XSiyl0_Jtf24RQubw3IWp7fc"",""'LC-2 BOM'!C2:AF1000""),AB$1,FALSE)"),"#N/A")</f>
        <v>#N/A</v>
      </c>
      <c r="AW510" t="str">
        <f ca="1">IFERROR(__xludf.DUMMYFUNCTION("VLOOKUP($D161,IMPORTRANGE(""1F5N2lheBqU_ssv2fEg7XSiyl0_Jtf24RQubw3IWp7fc"",""'LC-2 BOM'!C2:AF1000""),AB$1,FALSE)"),"#N/A")</f>
        <v>#N/A</v>
      </c>
      <c r="AX510" t="str">
        <f ca="1">IFERROR(__xludf.DUMMYFUNCTION("VLOOKUP($D161,IMPORTRANGE(""1F5N2lheBqU_ssv2fEg7XSiyl0_Jtf24RQubw3IWp7fc"",""'LC-2 BOM'!C2:AF1000""),AB$1,FALSE)"),"#N/A")</f>
        <v>#N/A</v>
      </c>
      <c r="AY510" t="str">
        <f ca="1">IFERROR(__xludf.DUMMYFUNCTION("VLOOKUP($D161,IMPORTRANGE(""1F5N2lheBqU_ssv2fEg7XSiyl0_Jtf24RQubw3IWp7fc"",""'LC-2 BOM'!C2:AF1000""),AB$1,FALSE)"),"#N/A")</f>
        <v>#N/A</v>
      </c>
      <c r="AZ510" t="str">
        <f ca="1">IFERROR(__xludf.DUMMYFUNCTION("VLOOKUP($D161,IMPORTRANGE(""1F5N2lheBqU_ssv2fEg7XSiyl0_Jtf24RQubw3IWp7fc"",""'LC-2 BOM'!C2:AF1000""),AB$1,FALSE)"),"#N/A")</f>
        <v>#N/A</v>
      </c>
      <c r="BA510" t="str">
        <f ca="1">IFERROR(__xludf.DUMMYFUNCTION("VLOOKUP($D161,IMPORTRANGE(""1F5N2lheBqU_ssv2fEg7XSiyl0_Jtf24RQubw3IWp7fc"",""'LC-2 BOM'!C2:AF1000""),AB$1,FALSE)"),"#N/A")</f>
        <v>#N/A</v>
      </c>
    </row>
    <row r="511" spans="1:53" ht="13" x14ac:dyDescent="0.15">
      <c r="A511" t="str">
        <f t="shared" si="41"/>
        <v>TMP-ZT-RTD-Ts-720</v>
      </c>
      <c r="B511">
        <v>720</v>
      </c>
      <c r="C511" t="s">
        <v>1147</v>
      </c>
      <c r="D511" t="s">
        <v>1148</v>
      </c>
      <c r="E511" t="s">
        <v>1006</v>
      </c>
      <c r="F511" t="s">
        <v>1007</v>
      </c>
      <c r="G511" t="s">
        <v>45</v>
      </c>
      <c r="H511" t="s">
        <v>312</v>
      </c>
      <c r="I511" t="str">
        <f t="shared" si="42"/>
        <v>N2</v>
      </c>
      <c r="J511" t="str">
        <f>VLOOKUP(I511,'[1]REF - Interface Cards'!$F$2:$G$11,2,FALSE)</f>
        <v>CB3</v>
      </c>
      <c r="K511">
        <f t="shared" si="45"/>
        <v>8</v>
      </c>
      <c r="L511" t="s">
        <v>1149</v>
      </c>
      <c r="M511" t="s">
        <v>314</v>
      </c>
      <c r="N511" t="s">
        <v>315</v>
      </c>
      <c r="O511" t="s">
        <v>277</v>
      </c>
      <c r="P511" t="s">
        <v>783</v>
      </c>
      <c r="R511" t="s">
        <v>316</v>
      </c>
      <c r="S511" t="s">
        <v>317</v>
      </c>
      <c r="V511" t="b">
        <v>0</v>
      </c>
      <c r="W511" t="str">
        <f t="shared" si="44"/>
        <v>RTD7:EX0+,RTD0+,RTD0-,COM0</v>
      </c>
      <c r="X511" t="str">
        <f ca="1">IFERROR(__xludf.DUMMYFUNCTION("VLOOKUP($D475,IMPORTRANGE(""1F5N2lheBqU_ssv2fEg7XSiyl0_Jtf24RQubw3IWp7fc"",""'LC-2 BOM'!C2:AF1000""),X$1,FALSE)"),"04C706")</f>
        <v>04C706</v>
      </c>
      <c r="Y511" t="str">
        <f ca="1">IFERROR(__xludf.DUMMYFUNCTION("VLOOKUP($D491,IMPORTRANGE(""1zGeY54V42y3h6ga3LEauokEcjIAfHuNXKCYKLfLWtMI"",""'LC-2 BOM'!C2:AF900""),Y$1,FALSE)"),"#N/A")</f>
        <v>#N/A</v>
      </c>
      <c r="Z511" t="str">
        <f ca="1">IFERROR(__xludf.DUMMYFUNCTION("VLOOKUP($D491,IMPORTRANGE(""1zGeY54V42y3h6ga3LEauokEcjIAfHuNXKCYKLfLWtMI"",""'LC-2 BOM'!C2:AF900""),Y$1,FALSE)"),"#N/A")</f>
        <v>#N/A</v>
      </c>
      <c r="AA511" t="str">
        <f ca="1">IFERROR(__xludf.DUMMYFUNCTION("VLOOKUP($D491,IMPORTRANGE(""1zGeY54V42y3h6ga3LEauokEcjIAfHuNXKCYKLfLWtMI"",""'LC-2 BOM'!C2:AF900""),Y$1,FALSE)"),"#N/A")</f>
        <v>#N/A</v>
      </c>
      <c r="AB511" t="str">
        <f ca="1">IFERROR(__xludf.DUMMYFUNCTION("VLOOKUP($D491,IMPORTRANGE(""1F5N2lheBqU_ssv2fEg7XSiyl0_Jtf24RQubw3IWp7fc"",""'LC-2 BOM'!C2:AF1000""),AB$1,FALSE)"),"#N/A")</f>
        <v>#N/A</v>
      </c>
      <c r="AC511" t="str">
        <f ca="1">IFERROR(__xludf.DUMMYFUNCTION("VLOOKUP($D491,IMPORTRANGE(""1F5N2lheBqU_ssv2fEg7XSiyl0_Jtf24RQubw3IWp7fc"",""'LC-2 BOM'!C2:AF1000""),AB$1,FALSE)"),"#N/A")</f>
        <v>#N/A</v>
      </c>
      <c r="AD511" t="str">
        <f ca="1">IFERROR(__xludf.DUMMYFUNCTION("VLOOKUP($D491,IMPORTRANGE(""1F5N2lheBqU_ssv2fEg7XSiyl0_Jtf24RQubw3IWp7fc"",""'LC-2 BOM'!C2:AF1000""),AB$1,FALSE)"),"#N/A")</f>
        <v>#N/A</v>
      </c>
      <c r="AE511" t="str">
        <f ca="1">IFERROR(__xludf.DUMMYFUNCTION("VLOOKUP($D491,IMPORTRANGE(""1F5N2lheBqU_ssv2fEg7XSiyl0_Jtf24RQubw3IWp7fc"",""'LC-2 BOM'!C2:AF1000""),AB$1,FALSE)"),"#N/A")</f>
        <v>#N/A</v>
      </c>
      <c r="AF511" t="str">
        <f ca="1">IFERROR(__xludf.DUMMYFUNCTION("VLOOKUP($D491,IMPORTRANGE(""1F5N2lheBqU_ssv2fEg7XSiyl0_Jtf24RQubw3IWp7fc"",""'LC-2 BOM'!C2:AF1000""),AB$1,FALSE)"),"#N/A")</f>
        <v>#N/A</v>
      </c>
      <c r="AG511" t="str">
        <f ca="1">IFERROR(__xludf.DUMMYFUNCTION("VLOOKUP($D491,IMPORTRANGE(""1F5N2lheBqU_ssv2fEg7XSiyl0_Jtf24RQubw3IWp7fc"",""'LC-2 BOM'!C2:AF1000""),AB$1,FALSE)"),"#N/A")</f>
        <v>#N/A</v>
      </c>
      <c r="AH511" t="str">
        <f ca="1">IFERROR(__xludf.DUMMYFUNCTION("VLOOKUP($D491,IMPORTRANGE(""1F5N2lheBqU_ssv2fEg7XSiyl0_Jtf24RQubw3IWp7fc"",""'LC-2 BOM'!C2:AF1000""),AB$1,FALSE)"),"#N/A")</f>
        <v>#N/A</v>
      </c>
      <c r="AI511" t="str">
        <f ca="1">IFERROR(__xludf.DUMMYFUNCTION("VLOOKUP($D491,IMPORTRANGE(""1F5N2lheBqU_ssv2fEg7XSiyl0_Jtf24RQubw3IWp7fc"",""'LC-2 BOM'!C2:AF1000""),AB$1,FALSE)"),"#N/A")</f>
        <v>#N/A</v>
      </c>
      <c r="AJ511" t="str">
        <f ca="1">IFERROR(__xludf.DUMMYFUNCTION("VLOOKUP($D491,IMPORTRANGE(""1F5N2lheBqU_ssv2fEg7XSiyl0_Jtf24RQubw3IWp7fc"",""'LC-2 BOM'!C2:AF1000""),AB$1,FALSE)"),"#N/A")</f>
        <v>#N/A</v>
      </c>
      <c r="AK511" t="str">
        <f ca="1">IFERROR(__xludf.DUMMYFUNCTION("VLOOKUP($D491,IMPORTRANGE(""1F5N2lheBqU_ssv2fEg7XSiyl0_Jtf24RQubw3IWp7fc"",""'LC-2 BOM'!C2:AF1000""),AB$1,FALSE)"),"#N/A")</f>
        <v>#N/A</v>
      </c>
      <c r="AL511" t="str">
        <f ca="1">IFERROR(__xludf.DUMMYFUNCTION("VLOOKUP($D491,IMPORTRANGE(""1F5N2lheBqU_ssv2fEg7XSiyl0_Jtf24RQubw3IWp7fc"",""'LC-2 BOM'!C2:AF1000""),AB$1,FALSE)"),"#N/A")</f>
        <v>#N/A</v>
      </c>
      <c r="AM511" t="str">
        <f ca="1">IFERROR(__xludf.DUMMYFUNCTION("VLOOKUP($D491,IMPORTRANGE(""1F5N2lheBqU_ssv2fEg7XSiyl0_Jtf24RQubw3IWp7fc"",""'LC-2 BOM'!C2:AF1000""),AB$1,FALSE)"),"#N/A")</f>
        <v>#N/A</v>
      </c>
      <c r="AN511" t="str">
        <f ca="1">IFERROR(__xludf.DUMMYFUNCTION("VLOOKUP($D491,IMPORTRANGE(""1F5N2lheBqU_ssv2fEg7XSiyl0_Jtf24RQubw3IWp7fc"",""'LC-2 BOM'!C2:AF1000""),AB$1,FALSE)"),"#N/A")</f>
        <v>#N/A</v>
      </c>
      <c r="AO511" t="str">
        <f ca="1">IFERROR(__xludf.DUMMYFUNCTION("VLOOKUP($D491,IMPORTRANGE(""1F5N2lheBqU_ssv2fEg7XSiyl0_Jtf24RQubw3IWp7fc"",""'LC-2 BOM'!C2:AF1000""),AB$1,FALSE)"),"#N/A")</f>
        <v>#N/A</v>
      </c>
      <c r="AP511" t="str">
        <f ca="1">IFERROR(__xludf.DUMMYFUNCTION("VLOOKUP($D491,IMPORTRANGE(""1F5N2lheBqU_ssv2fEg7XSiyl0_Jtf24RQubw3IWp7fc"",""'LC-2 BOM'!C2:AF1000""),AB$1,FALSE)"),"#N/A")</f>
        <v>#N/A</v>
      </c>
      <c r="AQ511" t="str">
        <f ca="1">IFERROR(__xludf.DUMMYFUNCTION("VLOOKUP($D491,IMPORTRANGE(""1F5N2lheBqU_ssv2fEg7XSiyl0_Jtf24RQubw3IWp7fc"",""'LC-2 BOM'!C2:AF1000""),AB$1,FALSE)"),"#N/A")</f>
        <v>#N/A</v>
      </c>
      <c r="AR511" t="str">
        <f ca="1">IFERROR(__xludf.DUMMYFUNCTION("VLOOKUP($D491,IMPORTRANGE(""1F5N2lheBqU_ssv2fEg7XSiyl0_Jtf24RQubw3IWp7fc"",""'LC-2 BOM'!C2:AF1000""),AB$1,FALSE)"),"#N/A")</f>
        <v>#N/A</v>
      </c>
      <c r="AS511" t="str">
        <f ca="1">IFERROR(__xludf.DUMMYFUNCTION("VLOOKUP($D491,IMPORTRANGE(""1F5N2lheBqU_ssv2fEg7XSiyl0_Jtf24RQubw3IWp7fc"",""'LC-2 BOM'!C2:AF1000""),AB$1,FALSE)"),"#N/A")</f>
        <v>#N/A</v>
      </c>
      <c r="AT511" t="str">
        <f ca="1">IFERROR(__xludf.DUMMYFUNCTION("VLOOKUP($D491,IMPORTRANGE(""1F5N2lheBqU_ssv2fEg7XSiyl0_Jtf24RQubw3IWp7fc"",""'LC-2 BOM'!C2:AF1000""),AB$1,FALSE)"),"#N/A")</f>
        <v>#N/A</v>
      </c>
      <c r="AU511" t="str">
        <f ca="1">IFERROR(__xludf.DUMMYFUNCTION("VLOOKUP($D491,IMPORTRANGE(""1F5N2lheBqU_ssv2fEg7XSiyl0_Jtf24RQubw3IWp7fc"",""'LC-2 BOM'!C2:AF1000""),AB$1,FALSE)"),"#N/A")</f>
        <v>#N/A</v>
      </c>
      <c r="AV511" t="str">
        <f ca="1">IFERROR(__xludf.DUMMYFUNCTION("VLOOKUP($D491,IMPORTRANGE(""1F5N2lheBqU_ssv2fEg7XSiyl0_Jtf24RQubw3IWp7fc"",""'LC-2 BOM'!C2:AF1000""),AB$1,FALSE)"),"#N/A")</f>
        <v>#N/A</v>
      </c>
      <c r="AW511" t="str">
        <f ca="1">IFERROR(__xludf.DUMMYFUNCTION("VLOOKUP($D491,IMPORTRANGE(""1F5N2lheBqU_ssv2fEg7XSiyl0_Jtf24RQubw3IWp7fc"",""'LC-2 BOM'!C2:AF1000""),AB$1,FALSE)"),"#N/A")</f>
        <v>#N/A</v>
      </c>
      <c r="AX511" t="str">
        <f ca="1">IFERROR(__xludf.DUMMYFUNCTION("VLOOKUP($D491,IMPORTRANGE(""1F5N2lheBqU_ssv2fEg7XSiyl0_Jtf24RQubw3IWp7fc"",""'LC-2 BOM'!C2:AF1000""),AB$1,FALSE)"),"#N/A")</f>
        <v>#N/A</v>
      </c>
      <c r="AY511" t="str">
        <f ca="1">IFERROR(__xludf.DUMMYFUNCTION("VLOOKUP($D491,IMPORTRANGE(""1F5N2lheBqU_ssv2fEg7XSiyl0_Jtf24RQubw3IWp7fc"",""'LC-2 BOM'!C2:AF1000""),AB$1,FALSE)"),"#N/A")</f>
        <v>#N/A</v>
      </c>
      <c r="AZ511" t="str">
        <f ca="1">IFERROR(__xludf.DUMMYFUNCTION("VLOOKUP($D491,IMPORTRANGE(""1F5N2lheBqU_ssv2fEg7XSiyl0_Jtf24RQubw3IWp7fc"",""'LC-2 BOM'!C2:AF1000""),AB$1,FALSE)"),"#N/A")</f>
        <v>#N/A</v>
      </c>
      <c r="BA511" t="str">
        <f ca="1">IFERROR(__xludf.DUMMYFUNCTION("VLOOKUP($D491,IMPORTRANGE(""1F5N2lheBqU_ssv2fEg7XSiyl0_Jtf24RQubw3IWp7fc"",""'LC-2 BOM'!C2:AF1000""),AB$1,FALSE)"),"#N/A")</f>
        <v>#N/A</v>
      </c>
    </row>
    <row r="512" spans="1:53" ht="13" x14ac:dyDescent="0.15">
      <c r="A512" t="str">
        <f t="shared" si="41"/>
        <v>CPWR-RST-FX-CD-31</v>
      </c>
      <c r="B512">
        <v>31</v>
      </c>
      <c r="C512" t="s">
        <v>1150</v>
      </c>
      <c r="D512" t="s">
        <v>1151</v>
      </c>
      <c r="E512" t="s">
        <v>851</v>
      </c>
      <c r="F512" t="s">
        <v>852</v>
      </c>
      <c r="G512" t="s">
        <v>853</v>
      </c>
      <c r="H512" t="s">
        <v>66</v>
      </c>
      <c r="I512" t="str">
        <f t="shared" si="42"/>
        <v>C1</v>
      </c>
      <c r="J512" t="str">
        <f>VLOOKUP(I512,'[1]REF - Interface Cards'!$F$2:$G$11,2,FALSE)</f>
        <v>CB1</v>
      </c>
      <c r="K512">
        <f t="shared" si="45"/>
        <v>3</v>
      </c>
      <c r="L512" t="s">
        <v>201</v>
      </c>
      <c r="M512">
        <v>12</v>
      </c>
      <c r="N512" t="s">
        <v>75</v>
      </c>
      <c r="O512" t="s">
        <v>211</v>
      </c>
      <c r="P512" t="s">
        <v>211</v>
      </c>
      <c r="Q512" t="s">
        <v>217</v>
      </c>
      <c r="R512" t="s">
        <v>854</v>
      </c>
      <c r="S512" t="s">
        <v>60</v>
      </c>
      <c r="V512" t="b">
        <v>0</v>
      </c>
      <c r="W512" t="str">
        <f t="shared" si="44"/>
        <v>DO3:09</v>
      </c>
      <c r="X512" t="str">
        <f ca="1">IFERROR(__xludf.DUMMYFUNCTION("VLOOKUP($D4,IMPORTRANGE(""1F5N2lheBqU_ssv2fEg7XSiyl0_Jtf24RQubw3IWp7fc"",""'LC-2 BOM'!C2:AF1000""),X$1,FALSE)"),"S13.2")</f>
        <v>S13.2</v>
      </c>
      <c r="Y512" t="str">
        <f ca="1">IFERROR(__xludf.DUMMYFUNCTION("VLOOKUP($D87,IMPORTRANGE(""1F5N2lheBqU_ssv2fEg7XSiyl0_Jtf24RQubw3IWp7fc"",""'LC-2 BOM'!C2:AF900""),Y$1,FALSE)"),"#N/A")</f>
        <v>#N/A</v>
      </c>
      <c r="Z512" t="str">
        <f ca="1">IFERROR(__xludf.DUMMYFUNCTION("VLOOKUP($D87,IMPORTRANGE(""1F5N2lheBqU_ssv2fEg7XSiyl0_Jtf24RQubw3IWp7fc"",""'LC-2 BOM'!C2:AF900""),Y$1,FALSE)"),"#N/A")</f>
        <v>#N/A</v>
      </c>
      <c r="AA512" t="str">
        <f ca="1">IFERROR(__xludf.DUMMYFUNCTION("VLOOKUP($D87,IMPORTRANGE(""1F5N2lheBqU_ssv2fEg7XSiyl0_Jtf24RQubw3IWp7fc"",""'LC-2 BOM'!C2:AF900""),Y$1,FALSE)"),"#N/A")</f>
        <v>#N/A</v>
      </c>
      <c r="AB512" t="str">
        <f ca="1">IFERROR(__xludf.DUMMYFUNCTION("VLOOKUP($D87,IMPORTRANGE(""1F5N2lheBqU_ssv2fEg7XSiyl0_Jtf24RQubw3IWp7fc"",""'LC-2 BOM'!C2:AF1000""),AB$1,FALSE)"),"#N/A")</f>
        <v>#N/A</v>
      </c>
      <c r="AC512" t="str">
        <f ca="1">IFERROR(__xludf.DUMMYFUNCTION("VLOOKUP($D87,IMPORTRANGE(""1F5N2lheBqU_ssv2fEg7XSiyl0_Jtf24RQubw3IWp7fc"",""'LC-2 BOM'!C2:AF1000""),AB$1,FALSE)"),"#N/A")</f>
        <v>#N/A</v>
      </c>
      <c r="AD512" t="str">
        <f ca="1">IFERROR(__xludf.DUMMYFUNCTION("VLOOKUP($D87,IMPORTRANGE(""1F5N2lheBqU_ssv2fEg7XSiyl0_Jtf24RQubw3IWp7fc"",""'LC-2 BOM'!C2:AF1000""),AB$1,FALSE)"),"#N/A")</f>
        <v>#N/A</v>
      </c>
      <c r="AE512" t="str">
        <f ca="1">IFERROR(__xludf.DUMMYFUNCTION("VLOOKUP($D87,IMPORTRANGE(""1F5N2lheBqU_ssv2fEg7XSiyl0_Jtf24RQubw3IWp7fc"",""'LC-2 BOM'!C2:AF1000""),AB$1,FALSE)"),"#N/A")</f>
        <v>#N/A</v>
      </c>
      <c r="AF512" t="str">
        <f ca="1">IFERROR(__xludf.DUMMYFUNCTION("VLOOKUP($D87,IMPORTRANGE(""1F5N2lheBqU_ssv2fEg7XSiyl0_Jtf24RQubw3IWp7fc"",""'LC-2 BOM'!C2:AF1000""),AB$1,FALSE)"),"#N/A")</f>
        <v>#N/A</v>
      </c>
      <c r="AG512" t="str">
        <f ca="1">IFERROR(__xludf.DUMMYFUNCTION("VLOOKUP($D87,IMPORTRANGE(""1F5N2lheBqU_ssv2fEg7XSiyl0_Jtf24RQubw3IWp7fc"",""'LC-2 BOM'!C2:AF1000""),AB$1,FALSE)"),"#N/A")</f>
        <v>#N/A</v>
      </c>
      <c r="AH512" t="str">
        <f ca="1">IFERROR(__xludf.DUMMYFUNCTION("VLOOKUP($D87,IMPORTRANGE(""1F5N2lheBqU_ssv2fEg7XSiyl0_Jtf24RQubw3IWp7fc"",""'LC-2 BOM'!C2:AF1000""),AB$1,FALSE)"),"#N/A")</f>
        <v>#N/A</v>
      </c>
      <c r="AI512" t="str">
        <f ca="1">IFERROR(__xludf.DUMMYFUNCTION("VLOOKUP($D87,IMPORTRANGE(""1F5N2lheBqU_ssv2fEg7XSiyl0_Jtf24RQubw3IWp7fc"",""'LC-2 BOM'!C2:AF1000""),AB$1,FALSE)"),"#N/A")</f>
        <v>#N/A</v>
      </c>
      <c r="AJ512" t="str">
        <f ca="1">IFERROR(__xludf.DUMMYFUNCTION("VLOOKUP($D87,IMPORTRANGE(""1F5N2lheBqU_ssv2fEg7XSiyl0_Jtf24RQubw3IWp7fc"",""'LC-2 BOM'!C2:AF1000""),AB$1,FALSE)"),"#N/A")</f>
        <v>#N/A</v>
      </c>
      <c r="AK512" t="str">
        <f ca="1">IFERROR(__xludf.DUMMYFUNCTION("VLOOKUP($D87,IMPORTRANGE(""1F5N2lheBqU_ssv2fEg7XSiyl0_Jtf24RQubw3IWp7fc"",""'LC-2 BOM'!C2:AF1000""),AB$1,FALSE)"),"#N/A")</f>
        <v>#N/A</v>
      </c>
      <c r="AL512" t="str">
        <f ca="1">IFERROR(__xludf.DUMMYFUNCTION("VLOOKUP($D87,IMPORTRANGE(""1F5N2lheBqU_ssv2fEg7XSiyl0_Jtf24RQubw3IWp7fc"",""'LC-2 BOM'!C2:AF1000""),AB$1,FALSE)"),"#N/A")</f>
        <v>#N/A</v>
      </c>
      <c r="AM512" t="str">
        <f ca="1">IFERROR(__xludf.DUMMYFUNCTION("VLOOKUP($D87,IMPORTRANGE(""1F5N2lheBqU_ssv2fEg7XSiyl0_Jtf24RQubw3IWp7fc"",""'LC-2 BOM'!C2:AF1000""),AB$1,FALSE)"),"#N/A")</f>
        <v>#N/A</v>
      </c>
      <c r="AN512" t="str">
        <f ca="1">IFERROR(__xludf.DUMMYFUNCTION("VLOOKUP($D87,IMPORTRANGE(""1F5N2lheBqU_ssv2fEg7XSiyl0_Jtf24RQubw3IWp7fc"",""'LC-2 BOM'!C2:AF1000""),AB$1,FALSE)"),"#N/A")</f>
        <v>#N/A</v>
      </c>
      <c r="AO512" t="str">
        <f ca="1">IFERROR(__xludf.DUMMYFUNCTION("VLOOKUP($D87,IMPORTRANGE(""1F5N2lheBqU_ssv2fEg7XSiyl0_Jtf24RQubw3IWp7fc"",""'LC-2 BOM'!C2:AF1000""),AB$1,FALSE)"),"#N/A")</f>
        <v>#N/A</v>
      </c>
      <c r="AP512" t="str">
        <f ca="1">IFERROR(__xludf.DUMMYFUNCTION("VLOOKUP($D87,IMPORTRANGE(""1F5N2lheBqU_ssv2fEg7XSiyl0_Jtf24RQubw3IWp7fc"",""'LC-2 BOM'!C2:AF1000""),AB$1,FALSE)"),"#N/A")</f>
        <v>#N/A</v>
      </c>
      <c r="AQ512" t="str">
        <f ca="1">IFERROR(__xludf.DUMMYFUNCTION("VLOOKUP($D87,IMPORTRANGE(""1F5N2lheBqU_ssv2fEg7XSiyl0_Jtf24RQubw3IWp7fc"",""'LC-2 BOM'!C2:AF1000""),AB$1,FALSE)"),"#N/A")</f>
        <v>#N/A</v>
      </c>
      <c r="AR512" t="str">
        <f ca="1">IFERROR(__xludf.DUMMYFUNCTION("VLOOKUP($D87,IMPORTRANGE(""1F5N2lheBqU_ssv2fEg7XSiyl0_Jtf24RQubw3IWp7fc"",""'LC-2 BOM'!C2:AF1000""),AB$1,FALSE)"),"#N/A")</f>
        <v>#N/A</v>
      </c>
      <c r="AS512" t="str">
        <f ca="1">IFERROR(__xludf.DUMMYFUNCTION("VLOOKUP($D87,IMPORTRANGE(""1F5N2lheBqU_ssv2fEg7XSiyl0_Jtf24RQubw3IWp7fc"",""'LC-2 BOM'!C2:AF1000""),AB$1,FALSE)"),"#N/A")</f>
        <v>#N/A</v>
      </c>
      <c r="AT512" t="str">
        <f ca="1">IFERROR(__xludf.DUMMYFUNCTION("VLOOKUP($D87,IMPORTRANGE(""1F5N2lheBqU_ssv2fEg7XSiyl0_Jtf24RQubw3IWp7fc"",""'LC-2 BOM'!C2:AF1000""),AB$1,FALSE)"),"#N/A")</f>
        <v>#N/A</v>
      </c>
      <c r="AU512" t="str">
        <f ca="1">IFERROR(__xludf.DUMMYFUNCTION("VLOOKUP($D87,IMPORTRANGE(""1F5N2lheBqU_ssv2fEg7XSiyl0_Jtf24RQubw3IWp7fc"",""'LC-2 BOM'!C2:AF1000""),AB$1,FALSE)"),"#N/A")</f>
        <v>#N/A</v>
      </c>
      <c r="AV512" t="str">
        <f ca="1">IFERROR(__xludf.DUMMYFUNCTION("VLOOKUP($D87,IMPORTRANGE(""1F5N2lheBqU_ssv2fEg7XSiyl0_Jtf24RQubw3IWp7fc"",""'LC-2 BOM'!C2:AF1000""),AB$1,FALSE)"),"#N/A")</f>
        <v>#N/A</v>
      </c>
      <c r="AW512" t="str">
        <f ca="1">IFERROR(__xludf.DUMMYFUNCTION("VLOOKUP($D87,IMPORTRANGE(""1F5N2lheBqU_ssv2fEg7XSiyl0_Jtf24RQubw3IWp7fc"",""'LC-2 BOM'!C2:AF1000""),AB$1,FALSE)"),"#N/A")</f>
        <v>#N/A</v>
      </c>
      <c r="AX512" t="str">
        <f ca="1">IFERROR(__xludf.DUMMYFUNCTION("VLOOKUP($D87,IMPORTRANGE(""1F5N2lheBqU_ssv2fEg7XSiyl0_Jtf24RQubw3IWp7fc"",""'LC-2 BOM'!C2:AF1000""),AB$1,FALSE)"),"#N/A")</f>
        <v>#N/A</v>
      </c>
      <c r="AY512" t="str">
        <f ca="1">IFERROR(__xludf.DUMMYFUNCTION("VLOOKUP($D87,IMPORTRANGE(""1F5N2lheBqU_ssv2fEg7XSiyl0_Jtf24RQubw3IWp7fc"",""'LC-2 BOM'!C2:AF1000""),AB$1,FALSE)"),"#N/A")</f>
        <v>#N/A</v>
      </c>
      <c r="AZ512" t="str">
        <f ca="1">IFERROR(__xludf.DUMMYFUNCTION("VLOOKUP($D87,IMPORTRANGE(""1F5N2lheBqU_ssv2fEg7XSiyl0_Jtf24RQubw3IWp7fc"",""'LC-2 BOM'!C2:AF1000""),AB$1,FALSE)"),"#N/A")</f>
        <v>#N/A</v>
      </c>
      <c r="BA512" t="str">
        <f ca="1">IFERROR(__xludf.DUMMYFUNCTION("VLOOKUP($D87,IMPORTRANGE(""1F5N2lheBqU_ssv2fEg7XSiyl0_Jtf24RQubw3IWp7fc"",""'LC-2 BOM'!C2:AF1000""),AB$1,FALSE)"),"#N/A")</f>
        <v>#N/A</v>
      </c>
    </row>
    <row r="513" spans="1:53" ht="13" x14ac:dyDescent="0.15">
      <c r="A513" t="str">
        <f t="shared" si="41"/>
        <v>CPWR-RST-FX-CD-32</v>
      </c>
      <c r="B513">
        <v>32</v>
      </c>
      <c r="C513" t="s">
        <v>1152</v>
      </c>
      <c r="D513" t="s">
        <v>1153</v>
      </c>
      <c r="E513" t="s">
        <v>851</v>
      </c>
      <c r="F513" t="s">
        <v>852</v>
      </c>
      <c r="G513" t="s">
        <v>853</v>
      </c>
      <c r="H513" t="s">
        <v>66</v>
      </c>
      <c r="I513" t="str">
        <f t="shared" si="42"/>
        <v>C1</v>
      </c>
      <c r="J513" t="str">
        <f>VLOOKUP(I513,'[1]REF - Interface Cards'!$F$2:$G$11,2,FALSE)</f>
        <v>CB1</v>
      </c>
      <c r="K513">
        <f t="shared" si="45"/>
        <v>1</v>
      </c>
      <c r="L513" t="s">
        <v>840</v>
      </c>
      <c r="M513">
        <v>37</v>
      </c>
      <c r="N513">
        <v>31</v>
      </c>
      <c r="O513" t="s">
        <v>211</v>
      </c>
      <c r="P513" t="s">
        <v>211</v>
      </c>
      <c r="Q513" t="s">
        <v>217</v>
      </c>
      <c r="R513" t="s">
        <v>854</v>
      </c>
      <c r="S513" t="s">
        <v>60</v>
      </c>
      <c r="V513" t="b">
        <v>0</v>
      </c>
      <c r="W513" t="str">
        <f t="shared" si="44"/>
        <v>DO1:31</v>
      </c>
      <c r="X513" t="str">
        <f ca="1">IFERROR(__xludf.DUMMYFUNCTION("VLOOKUP($D4,IMPORTRANGE(""1F5N2lheBqU_ssv2fEg7XSiyl0_Jtf24RQubw3IWp7fc"",""'LC-2 BOM'!C2:AF1000""),X$1,FALSE)"),"S13.2")</f>
        <v>S13.2</v>
      </c>
      <c r="Y513" t="str">
        <f ca="1">IFERROR(__xludf.DUMMYFUNCTION("VLOOKUP($D23,IMPORTRANGE(""1F5N2lheBqU_ssv2fEg7XSiyl0_Jtf24RQubw3IWp7fc"",""'LC-2 BOM'!C2:AF900""),Y$1,FALSE)"),"#N/A")</f>
        <v>#N/A</v>
      </c>
      <c r="Z513" t="str">
        <f ca="1">IFERROR(__xludf.DUMMYFUNCTION("VLOOKUP($D23,IMPORTRANGE(""1F5N2lheBqU_ssv2fEg7XSiyl0_Jtf24RQubw3IWp7fc"",""'LC-2 BOM'!C2:AF900""),Y$1,FALSE)"),"#N/A")</f>
        <v>#N/A</v>
      </c>
      <c r="AA513" t="str">
        <f ca="1">IFERROR(__xludf.DUMMYFUNCTION("VLOOKUP($D23,IMPORTRANGE(""1F5N2lheBqU_ssv2fEg7XSiyl0_Jtf24RQubw3IWp7fc"",""'LC-2 BOM'!C2:AF900""),Y$1,FALSE)"),"#N/A")</f>
        <v>#N/A</v>
      </c>
      <c r="AB513" t="str">
        <f ca="1">IFERROR(__xludf.DUMMYFUNCTION("VLOOKUP($D23,IMPORTRANGE(""1F5N2lheBqU_ssv2fEg7XSiyl0_Jtf24RQubw3IWp7fc"",""'LC-2 BOM'!C2:AF1000""),AB$1,FALSE)"),"#N/A")</f>
        <v>#N/A</v>
      </c>
      <c r="AC513" t="str">
        <f ca="1">IFERROR(__xludf.DUMMYFUNCTION("VLOOKUP($D23,IMPORTRANGE(""1F5N2lheBqU_ssv2fEg7XSiyl0_Jtf24RQubw3IWp7fc"",""'LC-2 BOM'!C2:AF1000""),AB$1,FALSE)"),"#N/A")</f>
        <v>#N/A</v>
      </c>
      <c r="AD513" t="str">
        <f ca="1">IFERROR(__xludf.DUMMYFUNCTION("VLOOKUP($D23,IMPORTRANGE(""1F5N2lheBqU_ssv2fEg7XSiyl0_Jtf24RQubw3IWp7fc"",""'LC-2 BOM'!C2:AF1000""),AB$1,FALSE)"),"#N/A")</f>
        <v>#N/A</v>
      </c>
      <c r="AE513" t="str">
        <f ca="1">IFERROR(__xludf.DUMMYFUNCTION("VLOOKUP($D23,IMPORTRANGE(""1F5N2lheBqU_ssv2fEg7XSiyl0_Jtf24RQubw3IWp7fc"",""'LC-2 BOM'!C2:AF1000""),AB$1,FALSE)"),"#N/A")</f>
        <v>#N/A</v>
      </c>
      <c r="AF513" t="str">
        <f ca="1">IFERROR(__xludf.DUMMYFUNCTION("VLOOKUP($D23,IMPORTRANGE(""1F5N2lheBqU_ssv2fEg7XSiyl0_Jtf24RQubw3IWp7fc"",""'LC-2 BOM'!C2:AF1000""),AB$1,FALSE)"),"#N/A")</f>
        <v>#N/A</v>
      </c>
      <c r="AG513" t="str">
        <f ca="1">IFERROR(__xludf.DUMMYFUNCTION("VLOOKUP($D23,IMPORTRANGE(""1F5N2lheBqU_ssv2fEg7XSiyl0_Jtf24RQubw3IWp7fc"",""'LC-2 BOM'!C2:AF1000""),AB$1,FALSE)"),"#N/A")</f>
        <v>#N/A</v>
      </c>
      <c r="AH513" t="str">
        <f ca="1">IFERROR(__xludf.DUMMYFUNCTION("VLOOKUP($D23,IMPORTRANGE(""1F5N2lheBqU_ssv2fEg7XSiyl0_Jtf24RQubw3IWp7fc"",""'LC-2 BOM'!C2:AF1000""),AB$1,FALSE)"),"#N/A")</f>
        <v>#N/A</v>
      </c>
      <c r="AI513" t="str">
        <f ca="1">IFERROR(__xludf.DUMMYFUNCTION("VLOOKUP($D23,IMPORTRANGE(""1F5N2lheBqU_ssv2fEg7XSiyl0_Jtf24RQubw3IWp7fc"",""'LC-2 BOM'!C2:AF1000""),AB$1,FALSE)"),"#N/A")</f>
        <v>#N/A</v>
      </c>
      <c r="AJ513" t="str">
        <f ca="1">IFERROR(__xludf.DUMMYFUNCTION("VLOOKUP($D23,IMPORTRANGE(""1F5N2lheBqU_ssv2fEg7XSiyl0_Jtf24RQubw3IWp7fc"",""'LC-2 BOM'!C2:AF1000""),AB$1,FALSE)"),"#N/A")</f>
        <v>#N/A</v>
      </c>
      <c r="AK513" t="str">
        <f ca="1">IFERROR(__xludf.DUMMYFUNCTION("VLOOKUP($D23,IMPORTRANGE(""1F5N2lheBqU_ssv2fEg7XSiyl0_Jtf24RQubw3IWp7fc"",""'LC-2 BOM'!C2:AF1000""),AB$1,FALSE)"),"#N/A")</f>
        <v>#N/A</v>
      </c>
      <c r="AL513" t="str">
        <f ca="1">IFERROR(__xludf.DUMMYFUNCTION("VLOOKUP($D23,IMPORTRANGE(""1F5N2lheBqU_ssv2fEg7XSiyl0_Jtf24RQubw3IWp7fc"",""'LC-2 BOM'!C2:AF1000""),AB$1,FALSE)"),"#N/A")</f>
        <v>#N/A</v>
      </c>
      <c r="AM513" t="str">
        <f ca="1">IFERROR(__xludf.DUMMYFUNCTION("VLOOKUP($D23,IMPORTRANGE(""1F5N2lheBqU_ssv2fEg7XSiyl0_Jtf24RQubw3IWp7fc"",""'LC-2 BOM'!C2:AF1000""),AB$1,FALSE)"),"#N/A")</f>
        <v>#N/A</v>
      </c>
      <c r="AN513" t="str">
        <f ca="1">IFERROR(__xludf.DUMMYFUNCTION("VLOOKUP($D23,IMPORTRANGE(""1F5N2lheBqU_ssv2fEg7XSiyl0_Jtf24RQubw3IWp7fc"",""'LC-2 BOM'!C2:AF1000""),AB$1,FALSE)"),"#N/A")</f>
        <v>#N/A</v>
      </c>
      <c r="AO513" t="str">
        <f ca="1">IFERROR(__xludf.DUMMYFUNCTION("VLOOKUP($D23,IMPORTRANGE(""1F5N2lheBqU_ssv2fEg7XSiyl0_Jtf24RQubw3IWp7fc"",""'LC-2 BOM'!C2:AF1000""),AB$1,FALSE)"),"#N/A")</f>
        <v>#N/A</v>
      </c>
      <c r="AP513" t="str">
        <f ca="1">IFERROR(__xludf.DUMMYFUNCTION("VLOOKUP($D23,IMPORTRANGE(""1F5N2lheBqU_ssv2fEg7XSiyl0_Jtf24RQubw3IWp7fc"",""'LC-2 BOM'!C2:AF1000""),AB$1,FALSE)"),"#N/A")</f>
        <v>#N/A</v>
      </c>
      <c r="AQ513" t="str">
        <f ca="1">IFERROR(__xludf.DUMMYFUNCTION("VLOOKUP($D23,IMPORTRANGE(""1F5N2lheBqU_ssv2fEg7XSiyl0_Jtf24RQubw3IWp7fc"",""'LC-2 BOM'!C2:AF1000""),AB$1,FALSE)"),"#N/A")</f>
        <v>#N/A</v>
      </c>
      <c r="AR513" t="str">
        <f ca="1">IFERROR(__xludf.DUMMYFUNCTION("VLOOKUP($D23,IMPORTRANGE(""1F5N2lheBqU_ssv2fEg7XSiyl0_Jtf24RQubw3IWp7fc"",""'LC-2 BOM'!C2:AF1000""),AB$1,FALSE)"),"#N/A")</f>
        <v>#N/A</v>
      </c>
      <c r="AS513" t="str">
        <f ca="1">IFERROR(__xludf.DUMMYFUNCTION("VLOOKUP($D23,IMPORTRANGE(""1F5N2lheBqU_ssv2fEg7XSiyl0_Jtf24RQubw3IWp7fc"",""'LC-2 BOM'!C2:AF1000""),AB$1,FALSE)"),"#N/A")</f>
        <v>#N/A</v>
      </c>
      <c r="AT513" t="str">
        <f ca="1">IFERROR(__xludf.DUMMYFUNCTION("VLOOKUP($D23,IMPORTRANGE(""1F5N2lheBqU_ssv2fEg7XSiyl0_Jtf24RQubw3IWp7fc"",""'LC-2 BOM'!C2:AF1000""),AB$1,FALSE)"),"#N/A")</f>
        <v>#N/A</v>
      </c>
      <c r="AU513" t="str">
        <f ca="1">IFERROR(__xludf.DUMMYFUNCTION("VLOOKUP($D23,IMPORTRANGE(""1F5N2lheBqU_ssv2fEg7XSiyl0_Jtf24RQubw3IWp7fc"",""'LC-2 BOM'!C2:AF1000""),AB$1,FALSE)"),"#N/A")</f>
        <v>#N/A</v>
      </c>
      <c r="AV513" t="str">
        <f ca="1">IFERROR(__xludf.DUMMYFUNCTION("VLOOKUP($D23,IMPORTRANGE(""1F5N2lheBqU_ssv2fEg7XSiyl0_Jtf24RQubw3IWp7fc"",""'LC-2 BOM'!C2:AF1000""),AB$1,FALSE)"),"#N/A")</f>
        <v>#N/A</v>
      </c>
      <c r="AW513" t="str">
        <f ca="1">IFERROR(__xludf.DUMMYFUNCTION("VLOOKUP($D23,IMPORTRANGE(""1F5N2lheBqU_ssv2fEg7XSiyl0_Jtf24RQubw3IWp7fc"",""'LC-2 BOM'!C2:AF1000""),AB$1,FALSE)"),"#N/A")</f>
        <v>#N/A</v>
      </c>
      <c r="AX513" t="str">
        <f ca="1">IFERROR(__xludf.DUMMYFUNCTION("VLOOKUP($D23,IMPORTRANGE(""1F5N2lheBqU_ssv2fEg7XSiyl0_Jtf24RQubw3IWp7fc"",""'LC-2 BOM'!C2:AF1000""),AB$1,FALSE)"),"#N/A")</f>
        <v>#N/A</v>
      </c>
      <c r="AY513" t="str">
        <f ca="1">IFERROR(__xludf.DUMMYFUNCTION("VLOOKUP($D23,IMPORTRANGE(""1F5N2lheBqU_ssv2fEg7XSiyl0_Jtf24RQubw3IWp7fc"",""'LC-2 BOM'!C2:AF1000""),AB$1,FALSE)"),"#N/A")</f>
        <v>#N/A</v>
      </c>
      <c r="AZ513" t="str">
        <f ca="1">IFERROR(__xludf.DUMMYFUNCTION("VLOOKUP($D23,IMPORTRANGE(""1F5N2lheBqU_ssv2fEg7XSiyl0_Jtf24RQubw3IWp7fc"",""'LC-2 BOM'!C2:AF1000""),AB$1,FALSE)"),"#N/A")</f>
        <v>#N/A</v>
      </c>
      <c r="BA513" t="str">
        <f ca="1">IFERROR(__xludf.DUMMYFUNCTION("VLOOKUP($D23,IMPORTRANGE(""1F5N2lheBqU_ssv2fEg7XSiyl0_Jtf24RQubw3IWp7fc"",""'LC-2 BOM'!C2:AF1000""),AB$1,FALSE)"),"#N/A")</f>
        <v>#N/A</v>
      </c>
    </row>
    <row r="514" spans="1:53" ht="13" x14ac:dyDescent="0.15">
      <c r="A514" t="str">
        <f t="shared" si="41"/>
        <v>KF-KS-CT-B-572</v>
      </c>
      <c r="B514">
        <v>572</v>
      </c>
      <c r="C514" t="s">
        <v>1154</v>
      </c>
      <c r="D514" t="s">
        <v>1155</v>
      </c>
      <c r="E514" t="s">
        <v>50</v>
      </c>
      <c r="F514" t="s">
        <v>131</v>
      </c>
      <c r="G514" t="s">
        <v>126</v>
      </c>
      <c r="H514" t="s">
        <v>66</v>
      </c>
      <c r="I514" t="str">
        <f t="shared" si="42"/>
        <v>C3</v>
      </c>
      <c r="J514" t="str">
        <f>VLOOKUP(I514,'[1]REF - Interface Cards'!$F$2:$G$11,2,FALSE)</f>
        <v>CB7</v>
      </c>
      <c r="K514">
        <f t="shared" si="45"/>
        <v>4</v>
      </c>
      <c r="L514" t="s">
        <v>67</v>
      </c>
      <c r="M514">
        <v>12</v>
      </c>
      <c r="N514" t="s">
        <v>75</v>
      </c>
      <c r="O514" t="s">
        <v>56</v>
      </c>
      <c r="P514" t="s">
        <v>56</v>
      </c>
      <c r="Q514" t="s">
        <v>58</v>
      </c>
      <c r="R514" t="s">
        <v>69</v>
      </c>
      <c r="V514" t="b">
        <v>0</v>
      </c>
      <c r="W514" t="str">
        <f t="shared" si="44"/>
        <v>DO6:09</v>
      </c>
      <c r="X514" t="str">
        <f ca="1">IFERROR(__xludf.DUMMYFUNCTION("VLOOKUP($D119,IMPORTRANGE(""1F5N2lheBqU_ssv2fEg7XSiyl0_Jtf24RQubw3IWp7fc"",""'LC-2 BOM'!C2:AF1000""),X$1,FALSE)"),"05C360")</f>
        <v>05C360</v>
      </c>
      <c r="Y514" t="str">
        <f ca="1">IFERROR(__xludf.DUMMYFUNCTION("VLOOKUP($D319,IMPORTRANGE(""1zGeY54V42y3h6ga3LEauokEcjIAfHuNXKCYKLfLWtMI"",""'LC-2 BOM'!C2:AF900""),Y$1,FALSE)"),"#N/A")</f>
        <v>#N/A</v>
      </c>
      <c r="Z514" t="str">
        <f ca="1">IFERROR(__xludf.DUMMYFUNCTION("VLOOKUP($D319,IMPORTRANGE(""1zGeY54V42y3h6ga3LEauokEcjIAfHuNXKCYKLfLWtMI"",""'LC-2 BOM'!C2:AF900""),Y$1,FALSE)"),"#N/A")</f>
        <v>#N/A</v>
      </c>
      <c r="AA514" t="str">
        <f ca="1">IFERROR(__xludf.DUMMYFUNCTION("VLOOKUP($D319,IMPORTRANGE(""1zGeY54V42y3h6ga3LEauokEcjIAfHuNXKCYKLfLWtMI"",""'LC-2 BOM'!C2:AF900""),Y$1,FALSE)"),"#N/A")</f>
        <v>#N/A</v>
      </c>
      <c r="AB514" t="str">
        <f ca="1">IFERROR(__xludf.DUMMYFUNCTION("VLOOKUP($D319,IMPORTRANGE(""1F5N2lheBqU_ssv2fEg7XSiyl0_Jtf24RQubw3IWp7fc"",""'LC-2 BOM'!C2:AF1000""),AB$1,FALSE)"),"#N/A")</f>
        <v>#N/A</v>
      </c>
      <c r="AC514" t="str">
        <f ca="1">IFERROR(__xludf.DUMMYFUNCTION("VLOOKUP($D319,IMPORTRANGE(""1F5N2lheBqU_ssv2fEg7XSiyl0_Jtf24RQubw3IWp7fc"",""'LC-2 BOM'!C2:AF1000""),AB$1,FALSE)"),"#N/A")</f>
        <v>#N/A</v>
      </c>
      <c r="AD514" t="str">
        <f ca="1">IFERROR(__xludf.DUMMYFUNCTION("VLOOKUP($D319,IMPORTRANGE(""1F5N2lheBqU_ssv2fEg7XSiyl0_Jtf24RQubw3IWp7fc"",""'LC-2 BOM'!C2:AF1000""),AB$1,FALSE)"),"#N/A")</f>
        <v>#N/A</v>
      </c>
      <c r="AE514" t="str">
        <f ca="1">IFERROR(__xludf.DUMMYFUNCTION("VLOOKUP($D319,IMPORTRANGE(""1F5N2lheBqU_ssv2fEg7XSiyl0_Jtf24RQubw3IWp7fc"",""'LC-2 BOM'!C2:AF1000""),AB$1,FALSE)"),"#N/A")</f>
        <v>#N/A</v>
      </c>
      <c r="AF514" t="str">
        <f ca="1">IFERROR(__xludf.DUMMYFUNCTION("VLOOKUP($D319,IMPORTRANGE(""1F5N2lheBqU_ssv2fEg7XSiyl0_Jtf24RQubw3IWp7fc"",""'LC-2 BOM'!C2:AF1000""),AB$1,FALSE)"),"#N/A")</f>
        <v>#N/A</v>
      </c>
      <c r="AG514" t="str">
        <f ca="1">IFERROR(__xludf.DUMMYFUNCTION("VLOOKUP($D319,IMPORTRANGE(""1F5N2lheBqU_ssv2fEg7XSiyl0_Jtf24RQubw3IWp7fc"",""'LC-2 BOM'!C2:AF1000""),AB$1,FALSE)"),"#N/A")</f>
        <v>#N/A</v>
      </c>
      <c r="AH514" t="str">
        <f ca="1">IFERROR(__xludf.DUMMYFUNCTION("VLOOKUP($D319,IMPORTRANGE(""1F5N2lheBqU_ssv2fEg7XSiyl0_Jtf24RQubw3IWp7fc"",""'LC-2 BOM'!C2:AF1000""),AB$1,FALSE)"),"#N/A")</f>
        <v>#N/A</v>
      </c>
      <c r="AI514" t="str">
        <f ca="1">IFERROR(__xludf.DUMMYFUNCTION("VLOOKUP($D319,IMPORTRANGE(""1F5N2lheBqU_ssv2fEg7XSiyl0_Jtf24RQubw3IWp7fc"",""'LC-2 BOM'!C2:AF1000""),AB$1,FALSE)"),"#N/A")</f>
        <v>#N/A</v>
      </c>
      <c r="AJ514" t="str">
        <f ca="1">IFERROR(__xludf.DUMMYFUNCTION("VLOOKUP($D319,IMPORTRANGE(""1F5N2lheBqU_ssv2fEg7XSiyl0_Jtf24RQubw3IWp7fc"",""'LC-2 BOM'!C2:AF1000""),AB$1,FALSE)"),"#N/A")</f>
        <v>#N/A</v>
      </c>
      <c r="AK514" t="str">
        <f ca="1">IFERROR(__xludf.DUMMYFUNCTION("VLOOKUP($D319,IMPORTRANGE(""1F5N2lheBqU_ssv2fEg7XSiyl0_Jtf24RQubw3IWp7fc"",""'LC-2 BOM'!C2:AF1000""),AB$1,FALSE)"),"#N/A")</f>
        <v>#N/A</v>
      </c>
      <c r="AL514" t="str">
        <f ca="1">IFERROR(__xludf.DUMMYFUNCTION("VLOOKUP($D319,IMPORTRANGE(""1F5N2lheBqU_ssv2fEg7XSiyl0_Jtf24RQubw3IWp7fc"",""'LC-2 BOM'!C2:AF1000""),AB$1,FALSE)"),"#N/A")</f>
        <v>#N/A</v>
      </c>
      <c r="AM514" t="str">
        <f ca="1">IFERROR(__xludf.DUMMYFUNCTION("VLOOKUP($D319,IMPORTRANGE(""1F5N2lheBqU_ssv2fEg7XSiyl0_Jtf24RQubw3IWp7fc"",""'LC-2 BOM'!C2:AF1000""),AB$1,FALSE)"),"#N/A")</f>
        <v>#N/A</v>
      </c>
      <c r="AN514" t="str">
        <f ca="1">IFERROR(__xludf.DUMMYFUNCTION("VLOOKUP($D319,IMPORTRANGE(""1F5N2lheBqU_ssv2fEg7XSiyl0_Jtf24RQubw3IWp7fc"",""'LC-2 BOM'!C2:AF1000""),AB$1,FALSE)"),"#N/A")</f>
        <v>#N/A</v>
      </c>
      <c r="AO514" t="str">
        <f ca="1">IFERROR(__xludf.DUMMYFUNCTION("VLOOKUP($D319,IMPORTRANGE(""1F5N2lheBqU_ssv2fEg7XSiyl0_Jtf24RQubw3IWp7fc"",""'LC-2 BOM'!C2:AF1000""),AB$1,FALSE)"),"#N/A")</f>
        <v>#N/A</v>
      </c>
      <c r="AP514" t="str">
        <f ca="1">IFERROR(__xludf.DUMMYFUNCTION("VLOOKUP($D319,IMPORTRANGE(""1F5N2lheBqU_ssv2fEg7XSiyl0_Jtf24RQubw3IWp7fc"",""'LC-2 BOM'!C2:AF1000""),AB$1,FALSE)"),"#N/A")</f>
        <v>#N/A</v>
      </c>
      <c r="AQ514" t="str">
        <f ca="1">IFERROR(__xludf.DUMMYFUNCTION("VLOOKUP($D319,IMPORTRANGE(""1F5N2lheBqU_ssv2fEg7XSiyl0_Jtf24RQubw3IWp7fc"",""'LC-2 BOM'!C2:AF1000""),AB$1,FALSE)"),"#N/A")</f>
        <v>#N/A</v>
      </c>
      <c r="AR514" t="str">
        <f ca="1">IFERROR(__xludf.DUMMYFUNCTION("VLOOKUP($D319,IMPORTRANGE(""1F5N2lheBqU_ssv2fEg7XSiyl0_Jtf24RQubw3IWp7fc"",""'LC-2 BOM'!C2:AF1000""),AB$1,FALSE)"),"#N/A")</f>
        <v>#N/A</v>
      </c>
      <c r="AS514" t="str">
        <f ca="1">IFERROR(__xludf.DUMMYFUNCTION("VLOOKUP($D319,IMPORTRANGE(""1F5N2lheBqU_ssv2fEg7XSiyl0_Jtf24RQubw3IWp7fc"",""'LC-2 BOM'!C2:AF1000""),AB$1,FALSE)"),"#N/A")</f>
        <v>#N/A</v>
      </c>
      <c r="AT514" t="str">
        <f ca="1">IFERROR(__xludf.DUMMYFUNCTION("VLOOKUP($D319,IMPORTRANGE(""1F5N2lheBqU_ssv2fEg7XSiyl0_Jtf24RQubw3IWp7fc"",""'LC-2 BOM'!C2:AF1000""),AB$1,FALSE)"),"#N/A")</f>
        <v>#N/A</v>
      </c>
      <c r="AU514" t="str">
        <f ca="1">IFERROR(__xludf.DUMMYFUNCTION("VLOOKUP($D319,IMPORTRANGE(""1F5N2lheBqU_ssv2fEg7XSiyl0_Jtf24RQubw3IWp7fc"",""'LC-2 BOM'!C2:AF1000""),AB$1,FALSE)"),"#N/A")</f>
        <v>#N/A</v>
      </c>
      <c r="AV514" t="str">
        <f ca="1">IFERROR(__xludf.DUMMYFUNCTION("VLOOKUP($D319,IMPORTRANGE(""1F5N2lheBqU_ssv2fEg7XSiyl0_Jtf24RQubw3IWp7fc"",""'LC-2 BOM'!C2:AF1000""),AB$1,FALSE)"),"#N/A")</f>
        <v>#N/A</v>
      </c>
      <c r="AW514" t="str">
        <f ca="1">IFERROR(__xludf.DUMMYFUNCTION("VLOOKUP($D319,IMPORTRANGE(""1F5N2lheBqU_ssv2fEg7XSiyl0_Jtf24RQubw3IWp7fc"",""'LC-2 BOM'!C2:AF1000""),AB$1,FALSE)"),"#N/A")</f>
        <v>#N/A</v>
      </c>
      <c r="AX514" t="str">
        <f ca="1">IFERROR(__xludf.DUMMYFUNCTION("VLOOKUP($D319,IMPORTRANGE(""1F5N2lheBqU_ssv2fEg7XSiyl0_Jtf24RQubw3IWp7fc"",""'LC-2 BOM'!C2:AF1000""),AB$1,FALSE)"),"#N/A")</f>
        <v>#N/A</v>
      </c>
      <c r="AY514" t="str">
        <f ca="1">IFERROR(__xludf.DUMMYFUNCTION("VLOOKUP($D319,IMPORTRANGE(""1F5N2lheBqU_ssv2fEg7XSiyl0_Jtf24RQubw3IWp7fc"",""'LC-2 BOM'!C2:AF1000""),AB$1,FALSE)"),"#N/A")</f>
        <v>#N/A</v>
      </c>
      <c r="AZ514" t="str">
        <f ca="1">IFERROR(__xludf.DUMMYFUNCTION("VLOOKUP($D319,IMPORTRANGE(""1F5N2lheBqU_ssv2fEg7XSiyl0_Jtf24RQubw3IWp7fc"",""'LC-2 BOM'!C2:AF1000""),AB$1,FALSE)"),"#N/A")</f>
        <v>#N/A</v>
      </c>
      <c r="BA514" t="str">
        <f ca="1">IFERROR(__xludf.DUMMYFUNCTION("VLOOKUP($D319,IMPORTRANGE(""1F5N2lheBqU_ssv2fEg7XSiyl0_Jtf24RQubw3IWp7fc"",""'LC-2 BOM'!C2:AF1000""),AB$1,FALSE)"),"#N/A")</f>
        <v>#N/A</v>
      </c>
    </row>
    <row r="515" spans="1:53" ht="13" x14ac:dyDescent="0.15">
      <c r="A515" t="str">
        <f t="shared" si="41"/>
        <v>KF-KS-PRS-Ps-573</v>
      </c>
      <c r="B515">
        <v>573</v>
      </c>
      <c r="C515" t="s">
        <v>1156</v>
      </c>
      <c r="D515" t="str">
        <f>A515</f>
        <v>KF-KS-PRS-Ps-573</v>
      </c>
      <c r="E515" t="s">
        <v>50</v>
      </c>
      <c r="F515" t="s">
        <v>131</v>
      </c>
      <c r="G515" t="s">
        <v>141</v>
      </c>
      <c r="H515" t="s">
        <v>111</v>
      </c>
      <c r="I515" t="str">
        <f t="shared" si="42"/>
        <v>C3</v>
      </c>
      <c r="J515" t="str">
        <f>VLOOKUP(I515,'[1]REF - Interface Cards'!$F$2:$G$11,2,FALSE)</f>
        <v>CB7</v>
      </c>
      <c r="K515">
        <f t="shared" si="45"/>
        <v>1</v>
      </c>
      <c r="L515" t="s">
        <v>112</v>
      </c>
      <c r="M515">
        <v>1</v>
      </c>
      <c r="N515" t="s">
        <v>55</v>
      </c>
      <c r="O515" t="s">
        <v>56</v>
      </c>
      <c r="P515" t="s">
        <v>56</v>
      </c>
      <c r="Q515" t="s">
        <v>58</v>
      </c>
      <c r="R515" t="s">
        <v>142</v>
      </c>
      <c r="V515" t="b">
        <v>0</v>
      </c>
      <c r="W515" t="str">
        <f t="shared" si="44"/>
        <v>AI12:00</v>
      </c>
      <c r="X515" t="str">
        <f ca="1">IFERROR(__xludf.DUMMYFUNCTION("VLOOKUP($D119,IMPORTRANGE(""1F5N2lheBqU_ssv2fEg7XSiyl0_Jtf24RQubw3IWp7fc"",""'LC-2 BOM'!C2:AF1000""),X$1,FALSE)"),"05C360")</f>
        <v>05C360</v>
      </c>
      <c r="Y515" t="str">
        <f ca="1">IFERROR(__xludf.DUMMYFUNCTION("VLOOKUP($D281,IMPORTRANGE(""1F5N2lheBqU_ssv2fEg7XSiyl0_Jtf24RQubw3IWp7fc"",""'LC-2 BOM'!C2:AF900""),Y$1,FALSE)"),"Sensor, Temperature")</f>
        <v>Sensor, Temperature</v>
      </c>
      <c r="Z515" t="str">
        <f ca="1">IFERROR(__xludf.DUMMYFUNCTION("VLOOKUP($D285,IMPORTRANGE(""1F5N2lheBqU_ssv2fEg7XSiyl0_Jtf24RQubw3IWp7fc"",""'LC-2 BOM'!C2:AF900""),Z$1,FALSE)"),"#N/A")</f>
        <v>#N/A</v>
      </c>
      <c r="AA515" t="str">
        <f ca="1">IFERROR(__xludf.DUMMYFUNCTION("VLOOKUP($D285,IMPORTRANGE(""1F5N2lheBqU_ssv2fEg7XSiyl0_Jtf24RQubw3IWp7fc"",""'LC-2 BOM'!C2:AF900""),Z$1,FALSE)"),"#N/A")</f>
        <v>#N/A</v>
      </c>
      <c r="AB515" t="str">
        <f ca="1">IFERROR(__xludf.DUMMYFUNCTION("VLOOKUP($D285,IMPORTRANGE(""1F5N2lheBqU_ssv2fEg7XSiyl0_Jtf24RQubw3IWp7fc"",""'LC-2 BOM'!C2:AF1000""),AB$1,FALSE)"),"#N/A")</f>
        <v>#N/A</v>
      </c>
      <c r="AC515" t="str">
        <f ca="1">IFERROR(__xludf.DUMMYFUNCTION("VLOOKUP($D285,IMPORTRANGE(""1F5N2lheBqU_ssv2fEg7XSiyl0_Jtf24RQubw3IWp7fc"",""'LC-2 BOM'!C2:AF1000""),AB$1,FALSE)"),"#N/A")</f>
        <v>#N/A</v>
      </c>
      <c r="AD515" t="str">
        <f ca="1">IFERROR(__xludf.DUMMYFUNCTION("VLOOKUP($D285,IMPORTRANGE(""1F5N2lheBqU_ssv2fEg7XSiyl0_Jtf24RQubw3IWp7fc"",""'LC-2 BOM'!C2:AF1000""),AB$1,FALSE)"),"#N/A")</f>
        <v>#N/A</v>
      </c>
      <c r="AE515" t="str">
        <f ca="1">IFERROR(__xludf.DUMMYFUNCTION("VLOOKUP($D285,IMPORTRANGE(""1F5N2lheBqU_ssv2fEg7XSiyl0_Jtf24RQubw3IWp7fc"",""'LC-2 BOM'!C2:AF1000""),AB$1,FALSE)"),"#N/A")</f>
        <v>#N/A</v>
      </c>
      <c r="AF515" t="str">
        <f ca="1">IFERROR(__xludf.DUMMYFUNCTION("VLOOKUP($D285,IMPORTRANGE(""1F5N2lheBqU_ssv2fEg7XSiyl0_Jtf24RQubw3IWp7fc"",""'LC-2 BOM'!C2:AF1000""),AB$1,FALSE)"),"#N/A")</f>
        <v>#N/A</v>
      </c>
      <c r="AG515" t="str">
        <f ca="1">IFERROR(__xludf.DUMMYFUNCTION("VLOOKUP($D285,IMPORTRANGE(""1F5N2lheBqU_ssv2fEg7XSiyl0_Jtf24RQubw3IWp7fc"",""'LC-2 BOM'!C2:AF1000""),AB$1,FALSE)"),"#N/A")</f>
        <v>#N/A</v>
      </c>
      <c r="AH515" t="str">
        <f ca="1">IFERROR(__xludf.DUMMYFUNCTION("VLOOKUP($D285,IMPORTRANGE(""1F5N2lheBqU_ssv2fEg7XSiyl0_Jtf24RQubw3IWp7fc"",""'LC-2 BOM'!C2:AF1000""),AB$1,FALSE)"),"#N/A")</f>
        <v>#N/A</v>
      </c>
      <c r="AI515" t="str">
        <f ca="1">IFERROR(__xludf.DUMMYFUNCTION("VLOOKUP($D285,IMPORTRANGE(""1F5N2lheBqU_ssv2fEg7XSiyl0_Jtf24RQubw3IWp7fc"",""'LC-2 BOM'!C2:AF1000""),AB$1,FALSE)"),"#N/A")</f>
        <v>#N/A</v>
      </c>
      <c r="AJ515" t="str">
        <f ca="1">IFERROR(__xludf.DUMMYFUNCTION("VLOOKUP($D285,IMPORTRANGE(""1F5N2lheBqU_ssv2fEg7XSiyl0_Jtf24RQubw3IWp7fc"",""'LC-2 BOM'!C2:AF1000""),AB$1,FALSE)"),"#N/A")</f>
        <v>#N/A</v>
      </c>
      <c r="AK515" t="str">
        <f ca="1">IFERROR(__xludf.DUMMYFUNCTION("VLOOKUP($D285,IMPORTRANGE(""1F5N2lheBqU_ssv2fEg7XSiyl0_Jtf24RQubw3IWp7fc"",""'LC-2 BOM'!C2:AF1000""),AB$1,FALSE)"),"#N/A")</f>
        <v>#N/A</v>
      </c>
      <c r="AL515" t="str">
        <f ca="1">IFERROR(__xludf.DUMMYFUNCTION("VLOOKUP($D285,IMPORTRANGE(""1F5N2lheBqU_ssv2fEg7XSiyl0_Jtf24RQubw3IWp7fc"",""'LC-2 BOM'!C2:AF1000""),AB$1,FALSE)"),"#N/A")</f>
        <v>#N/A</v>
      </c>
      <c r="AM515" t="str">
        <f ca="1">IFERROR(__xludf.DUMMYFUNCTION("VLOOKUP($D285,IMPORTRANGE(""1F5N2lheBqU_ssv2fEg7XSiyl0_Jtf24RQubw3IWp7fc"",""'LC-2 BOM'!C2:AF1000""),AB$1,FALSE)"),"#N/A")</f>
        <v>#N/A</v>
      </c>
      <c r="AN515" t="str">
        <f ca="1">IFERROR(__xludf.DUMMYFUNCTION("VLOOKUP($D285,IMPORTRANGE(""1F5N2lheBqU_ssv2fEg7XSiyl0_Jtf24RQubw3IWp7fc"",""'LC-2 BOM'!C2:AF1000""),AB$1,FALSE)"),"#N/A")</f>
        <v>#N/A</v>
      </c>
      <c r="AO515" t="str">
        <f ca="1">IFERROR(__xludf.DUMMYFUNCTION("VLOOKUP($D285,IMPORTRANGE(""1F5N2lheBqU_ssv2fEg7XSiyl0_Jtf24RQubw3IWp7fc"",""'LC-2 BOM'!C2:AF1000""),AB$1,FALSE)"),"#N/A")</f>
        <v>#N/A</v>
      </c>
      <c r="AP515" t="str">
        <f ca="1">IFERROR(__xludf.DUMMYFUNCTION("VLOOKUP($D285,IMPORTRANGE(""1F5N2lheBqU_ssv2fEg7XSiyl0_Jtf24RQubw3IWp7fc"",""'LC-2 BOM'!C2:AF1000""),AB$1,FALSE)"),"#N/A")</f>
        <v>#N/A</v>
      </c>
      <c r="AQ515" t="str">
        <f ca="1">IFERROR(__xludf.DUMMYFUNCTION("VLOOKUP($D285,IMPORTRANGE(""1F5N2lheBqU_ssv2fEg7XSiyl0_Jtf24RQubw3IWp7fc"",""'LC-2 BOM'!C2:AF1000""),AB$1,FALSE)"),"#N/A")</f>
        <v>#N/A</v>
      </c>
      <c r="AR515" t="str">
        <f ca="1">IFERROR(__xludf.DUMMYFUNCTION("VLOOKUP($D285,IMPORTRANGE(""1F5N2lheBqU_ssv2fEg7XSiyl0_Jtf24RQubw3IWp7fc"",""'LC-2 BOM'!C2:AF1000""),AB$1,FALSE)"),"#N/A")</f>
        <v>#N/A</v>
      </c>
      <c r="AS515" t="str">
        <f ca="1">IFERROR(__xludf.DUMMYFUNCTION("VLOOKUP($D285,IMPORTRANGE(""1F5N2lheBqU_ssv2fEg7XSiyl0_Jtf24RQubw3IWp7fc"",""'LC-2 BOM'!C2:AF1000""),AB$1,FALSE)"),"#N/A")</f>
        <v>#N/A</v>
      </c>
      <c r="AT515" t="str">
        <f ca="1">IFERROR(__xludf.DUMMYFUNCTION("VLOOKUP($D285,IMPORTRANGE(""1F5N2lheBqU_ssv2fEg7XSiyl0_Jtf24RQubw3IWp7fc"",""'LC-2 BOM'!C2:AF1000""),AB$1,FALSE)"),"#N/A")</f>
        <v>#N/A</v>
      </c>
      <c r="AU515" t="str">
        <f ca="1">IFERROR(__xludf.DUMMYFUNCTION("VLOOKUP($D285,IMPORTRANGE(""1F5N2lheBqU_ssv2fEg7XSiyl0_Jtf24RQubw3IWp7fc"",""'LC-2 BOM'!C2:AF1000""),AB$1,FALSE)"),"#N/A")</f>
        <v>#N/A</v>
      </c>
      <c r="AV515" t="str">
        <f ca="1">IFERROR(__xludf.DUMMYFUNCTION("VLOOKUP($D285,IMPORTRANGE(""1F5N2lheBqU_ssv2fEg7XSiyl0_Jtf24RQubw3IWp7fc"",""'LC-2 BOM'!C2:AF1000""),AB$1,FALSE)"),"#N/A")</f>
        <v>#N/A</v>
      </c>
      <c r="AW515" t="str">
        <f ca="1">IFERROR(__xludf.DUMMYFUNCTION("VLOOKUP($D285,IMPORTRANGE(""1F5N2lheBqU_ssv2fEg7XSiyl0_Jtf24RQubw3IWp7fc"",""'LC-2 BOM'!C2:AF1000""),AB$1,FALSE)"),"#N/A")</f>
        <v>#N/A</v>
      </c>
      <c r="AX515" t="str">
        <f ca="1">IFERROR(__xludf.DUMMYFUNCTION("VLOOKUP($D285,IMPORTRANGE(""1F5N2lheBqU_ssv2fEg7XSiyl0_Jtf24RQubw3IWp7fc"",""'LC-2 BOM'!C2:AF1000""),AB$1,FALSE)"),"#N/A")</f>
        <v>#N/A</v>
      </c>
      <c r="AY515" t="str">
        <f ca="1">IFERROR(__xludf.DUMMYFUNCTION("VLOOKUP($D285,IMPORTRANGE(""1F5N2lheBqU_ssv2fEg7XSiyl0_Jtf24RQubw3IWp7fc"",""'LC-2 BOM'!C2:AF1000""),AB$1,FALSE)"),"#N/A")</f>
        <v>#N/A</v>
      </c>
      <c r="AZ515" t="str">
        <f ca="1">IFERROR(__xludf.DUMMYFUNCTION("VLOOKUP($D285,IMPORTRANGE(""1F5N2lheBqU_ssv2fEg7XSiyl0_Jtf24RQubw3IWp7fc"",""'LC-2 BOM'!C2:AF1000""),AB$1,FALSE)"),"#N/A")</f>
        <v>#N/A</v>
      </c>
      <c r="BA515" t="str">
        <f ca="1">IFERROR(__xludf.DUMMYFUNCTION("VLOOKUP($D285,IMPORTRANGE(""1F5N2lheBqU_ssv2fEg7XSiyl0_Jtf24RQubw3IWp7fc"",""'LC-2 BOM'!C2:AF1000""),AB$1,FALSE)"),"#N/A")</f>
        <v>#N/A</v>
      </c>
    </row>
    <row r="516" spans="1:53" ht="13" x14ac:dyDescent="0.15">
      <c r="A516" t="str">
        <f t="shared" si="41"/>
        <v>HYD-HPU-LEV-LVL-251</v>
      </c>
      <c r="B516">
        <v>251</v>
      </c>
      <c r="C516" t="s">
        <v>1157</v>
      </c>
      <c r="D516" t="s">
        <v>1158</v>
      </c>
      <c r="E516" t="s">
        <v>679</v>
      </c>
      <c r="F516" t="s">
        <v>856</v>
      </c>
      <c r="G516" t="s">
        <v>366</v>
      </c>
      <c r="H516" t="s">
        <v>111</v>
      </c>
      <c r="I516" t="str">
        <f t="shared" si="42"/>
        <v>N5</v>
      </c>
      <c r="J516" t="str">
        <f>VLOOKUP(I516,'[1]REF - Interface Cards'!$F$2:$G$11,2,FALSE)</f>
        <v>CB6</v>
      </c>
      <c r="K516">
        <f t="shared" si="45"/>
        <v>3</v>
      </c>
      <c r="L516" t="s">
        <v>620</v>
      </c>
      <c r="M516">
        <v>4</v>
      </c>
      <c r="N516" t="s">
        <v>77</v>
      </c>
      <c r="O516" t="s">
        <v>298</v>
      </c>
      <c r="R516" t="s">
        <v>367</v>
      </c>
      <c r="S516" t="s">
        <v>829</v>
      </c>
      <c r="V516" t="b">
        <v>0</v>
      </c>
      <c r="W516" t="str">
        <f t="shared" si="44"/>
        <v>AI9:03</v>
      </c>
      <c r="X516" t="str">
        <f ca="1">IFERROR(__xludf.DUMMYFUNCTION("VLOOKUP($D475,IMPORTRANGE(""1F5N2lheBqU_ssv2fEg7XSiyl0_Jtf24RQubw3IWp7fc"",""'LC-2 BOM'!C2:AF1000""),X$1,FALSE)"),"04C706")</f>
        <v>04C706</v>
      </c>
      <c r="Y516" t="str">
        <f ca="1">IFERROR(__xludf.DUMMYFUNCTION("VLOOKUP($D640,IMPORTRANGE(""1zGeY54V42y3h6ga3LEauokEcjIAfHuNXKCYKLfLWtMI"",""'LC-2 BOM'!C2:AF900""),Y$1,FALSE)"),"Level Sensor")</f>
        <v>Level Sensor</v>
      </c>
      <c r="Z516" t="str">
        <f ca="1">IFERROR(__xludf.DUMMYFUNCTION("VLOOKUP($D640,IMPORTRANGE(""1zGeY54V42y3h6ga3LEauokEcjIAfHuNXKCYKLfLWtMI"",""'LC-2 BOM'!C2:AF900""),Y$1,FALSE)"),"Level Sensor")</f>
        <v>Level Sensor</v>
      </c>
      <c r="AA516" t="str">
        <f ca="1">IFERROR(__xludf.DUMMYFUNCTION("VLOOKUP($D640,IMPORTRANGE(""1zGeY54V42y3h6ga3LEauokEcjIAfHuNXKCYKLfLWtMI"",""'LC-2 BOM'!C2:AF900""),Y$1,FALSE)"),"Level Sensor")</f>
        <v>Level Sensor</v>
      </c>
      <c r="AB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C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D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E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F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G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H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I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J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K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L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M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N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O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P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Q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R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S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T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U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V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W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X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Y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Z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BA516" t="str">
        <f ca="1">IFERROR(__xludf.DUMMYFUNCTION("VLOOKUP($D640,IMPORTRANGE(""1F5N2lheBqU_ssv2fEg7XSiyl0_Jtf24RQubw3IWp7fc"",""'LC-2 BOM'!C2:AF1000""),AB$1,FALSE)"),"Hydraulics Schematic 1069 RevF")</f>
        <v>Hydraulics Schematic 1069 RevF</v>
      </c>
    </row>
    <row r="517" spans="1:53" ht="13" x14ac:dyDescent="0.15">
      <c r="A517" t="str">
        <f t="shared" ref="A517:A580" si="46">CONCATENATE(VLOOKUP(E517,Systems,2,FALSE),"-",VLOOKUP(F517,Subsystems,2,FALSE),"-",VLOOKUP(G517,Components,2,FALSE),"-",VLOOKUP(R517,Metrics,2,FALSE),"-",B517)</f>
        <v>HYD-HD-LS-LVL-197</v>
      </c>
      <c r="B517">
        <v>197</v>
      </c>
      <c r="C517" t="s">
        <v>1159</v>
      </c>
      <c r="D517" t="s">
        <v>1160</v>
      </c>
      <c r="E517" t="s">
        <v>679</v>
      </c>
      <c r="F517" t="s">
        <v>864</v>
      </c>
      <c r="G517" t="s">
        <v>52</v>
      </c>
      <c r="H517" t="s">
        <v>53</v>
      </c>
      <c r="I517" t="str">
        <f t="shared" si="42"/>
        <v>N3</v>
      </c>
      <c r="J517" t="str">
        <f>VLOOKUP(I517,'[1]REF - Interface Cards'!$F$2:$G$11,2,FALSE)</f>
        <v>CB4</v>
      </c>
      <c r="K517">
        <f t="shared" si="45"/>
        <v>1</v>
      </c>
      <c r="L517" t="s">
        <v>808</v>
      </c>
      <c r="M517">
        <v>14</v>
      </c>
      <c r="N517">
        <v>11</v>
      </c>
      <c r="O517" t="s">
        <v>277</v>
      </c>
      <c r="Q517" t="s">
        <v>754</v>
      </c>
      <c r="R517" t="s">
        <v>367</v>
      </c>
      <c r="S517" t="s">
        <v>60</v>
      </c>
      <c r="V517" t="b">
        <v>0</v>
      </c>
      <c r="W517" t="str">
        <f t="shared" si="44"/>
        <v>DI3:11</v>
      </c>
      <c r="X517" t="str">
        <f ca="1">IFERROR(__xludf.DUMMYFUNCTION("VLOOKUP($D475,IMPORTRANGE(""1F5N2lheBqU_ssv2fEg7XSiyl0_Jtf24RQubw3IWp7fc"",""'LC-2 BOM'!C2:AF1000""),X$1,FALSE)"),"04C706")</f>
        <v>04C706</v>
      </c>
      <c r="Y517" t="str">
        <f ca="1">IFERROR(__xludf.DUMMYFUNCTION("VLOOKUP($D496,IMPORTRANGE(""1zGeY54V42y3h6ga3LEauokEcjIAfHuNXKCYKLfLWtMI"",""'LC-2 BOM'!C2:AF900""),Y$1,FALSE)"),"#N/A")</f>
        <v>#N/A</v>
      </c>
      <c r="Z517" t="str">
        <f ca="1">IFERROR(__xludf.DUMMYFUNCTION("VLOOKUP($D496,IMPORTRANGE(""1zGeY54V42y3h6ga3LEauokEcjIAfHuNXKCYKLfLWtMI"",""'LC-2 BOM'!C2:AF900""),Y$1,FALSE)"),"#N/A")</f>
        <v>#N/A</v>
      </c>
      <c r="AA517" t="str">
        <f ca="1">IFERROR(__xludf.DUMMYFUNCTION("VLOOKUP($D496,IMPORTRANGE(""1zGeY54V42y3h6ga3LEauokEcjIAfHuNXKCYKLfLWtMI"",""'LC-2 BOM'!C2:AF900""),Y$1,FALSE)"),"#N/A")</f>
        <v>#N/A</v>
      </c>
      <c r="AB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C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D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E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F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G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H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I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J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K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L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M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N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O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P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Q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R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S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T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U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V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W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X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Y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Z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BA517" t="str">
        <f ca="1">IFERROR(__xludf.DUMMYFUNCTION("VLOOKUP($D496,IMPORTRANGE(""1F5N2lheBqU_ssv2fEg7XSiyl0_Jtf24RQubw3IWp7fc"",""'LC-2 BOM'!C2:AF1000""),AB$1,FALSE)"),"Hydraulics Schematic 1069 RevF")</f>
        <v>Hydraulics Schematic 1069 RevF</v>
      </c>
    </row>
    <row r="518" spans="1:53" ht="13" x14ac:dyDescent="0.15">
      <c r="A518" t="str">
        <f t="shared" si="46"/>
        <v>HYD-HD-LS-LVL-198</v>
      </c>
      <c r="B518">
        <v>198</v>
      </c>
      <c r="C518" t="s">
        <v>1161</v>
      </c>
      <c r="D518" t="s">
        <v>1162</v>
      </c>
      <c r="E518" t="s">
        <v>679</v>
      </c>
      <c r="F518" t="s">
        <v>864</v>
      </c>
      <c r="G518" t="s">
        <v>52</v>
      </c>
      <c r="H518" t="s">
        <v>53</v>
      </c>
      <c r="I518" t="str">
        <f t="shared" si="42"/>
        <v>N2</v>
      </c>
      <c r="J518" t="str">
        <f>VLOOKUP(I518,'[1]REF - Interface Cards'!$F$2:$G$11,2,FALSE)</f>
        <v>CB3</v>
      </c>
      <c r="K518">
        <f t="shared" si="45"/>
        <v>1</v>
      </c>
      <c r="L518" t="s">
        <v>460</v>
      </c>
      <c r="M518">
        <v>7</v>
      </c>
      <c r="N518" t="s">
        <v>87</v>
      </c>
      <c r="O518" t="s">
        <v>277</v>
      </c>
      <c r="Q518" t="s">
        <v>456</v>
      </c>
      <c r="R518" t="s">
        <v>367</v>
      </c>
      <c r="S518" t="s">
        <v>60</v>
      </c>
      <c r="V518" t="b">
        <v>0</v>
      </c>
      <c r="W518" t="str">
        <f t="shared" si="44"/>
        <v>DI2:06</v>
      </c>
      <c r="X518" t="str">
        <f ca="1">IFERROR(__xludf.DUMMYFUNCTION("VLOOKUP($D119,IMPORTRANGE(""1F5N2lheBqU_ssv2fEg7XSiyl0_Jtf24RQubw3IWp7fc"",""'LC-2 BOM'!C2:AF1000""),X$1,FALSE)"),"05C360")</f>
        <v>05C360</v>
      </c>
      <c r="Y518" t="str">
        <f ca="1">IFERROR(__xludf.DUMMYFUNCTION("VLOOKUP($D432,IMPORTRANGE(""1zGeY54V42y3h6ga3LEauokEcjIAfHuNXKCYKLfLWtMI"",""'LC-2 BOM'!C2:AF900""),Y$1,FALSE)"),"#N/A")</f>
        <v>#N/A</v>
      </c>
      <c r="Z518" t="str">
        <f ca="1">IFERROR(__xludf.DUMMYFUNCTION("VLOOKUP($D432,IMPORTRANGE(""1zGeY54V42y3h6ga3LEauokEcjIAfHuNXKCYKLfLWtMI"",""'LC-2 BOM'!C2:AF900""),Y$1,FALSE)"),"#N/A")</f>
        <v>#N/A</v>
      </c>
      <c r="AA518" t="str">
        <f ca="1">IFERROR(__xludf.DUMMYFUNCTION("VLOOKUP($D432,IMPORTRANGE(""1zGeY54V42y3h6ga3LEauokEcjIAfHuNXKCYKLfLWtMI"",""'LC-2 BOM'!C2:AF900""),Y$1,FALSE)"),"#N/A")</f>
        <v>#N/A</v>
      </c>
      <c r="AB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C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D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E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F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G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H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I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J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K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L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M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N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O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P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Q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R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S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T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U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V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W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X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Y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Z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BA518" t="str">
        <f ca="1">IFERROR(__xludf.DUMMYFUNCTION("VLOOKUP($D432,IMPORTRANGE(""1F5N2lheBqU_ssv2fEg7XSiyl0_Jtf24RQubw3IWp7fc"",""'LC-2 BOM'!C2:AF1000""),AB$1,FALSE)"),"Hydraulics Schematic 1069 RevF")</f>
        <v>Hydraulics Schematic 1069 RevF</v>
      </c>
    </row>
    <row r="519" spans="1:53" ht="13" x14ac:dyDescent="0.15">
      <c r="A519" t="e">
        <f t="shared" si="46"/>
        <v>#N/A</v>
      </c>
      <c r="B519">
        <v>716</v>
      </c>
      <c r="C519" t="s">
        <v>1163</v>
      </c>
      <c r="D519" t="s">
        <v>1164</v>
      </c>
      <c r="E519" t="s">
        <v>1165</v>
      </c>
      <c r="G519" t="s">
        <v>416</v>
      </c>
      <c r="H519" t="s">
        <v>53</v>
      </c>
      <c r="I519" t="e">
        <f t="shared" si="42"/>
        <v>#N/A</v>
      </c>
      <c r="J519" t="s">
        <v>456</v>
      </c>
      <c r="K519" t="e">
        <f t="shared" si="45"/>
        <v>#N/A</v>
      </c>
      <c r="L519" t="s">
        <v>1008</v>
      </c>
      <c r="M519" t="s">
        <v>1008</v>
      </c>
      <c r="N519" t="s">
        <v>1008</v>
      </c>
      <c r="O519" t="s">
        <v>1008</v>
      </c>
      <c r="P519" t="s">
        <v>1008</v>
      </c>
      <c r="Q519" t="s">
        <v>765</v>
      </c>
      <c r="R519" t="s">
        <v>69</v>
      </c>
      <c r="S519" t="s">
        <v>60</v>
      </c>
      <c r="V519" t="b">
        <v>0</v>
      </c>
      <c r="W519" t="str">
        <f t="shared" si="44"/>
        <v>N/A:N/A</v>
      </c>
      <c r="X519" t="str">
        <f ca="1">IFERROR(__xludf.DUMMYFUNCTION("VLOOKUP($D475,IMPORTRANGE(""1F5N2lheBqU_ssv2fEg7XSiyl0_Jtf24RQubw3IWp7fc"",""'LC-2 BOM'!C2:AF1000""),X$1,FALSE)"),"04C706")</f>
        <v>04C706</v>
      </c>
      <c r="Y519" t="str">
        <f ca="1">IFERROR(__xludf.DUMMYFUNCTION("VLOOKUP($D705,IMPORTRANGE(""1zGeY54V42y3h6ga3LEauokEcjIAfHuNXKCYKLfLWtMI"",""'LC-2 BOM'!C2:AF900""),Y$1,FALSE)"),"#N/A")</f>
        <v>#N/A</v>
      </c>
      <c r="Z519" t="str">
        <f ca="1">IFERROR(__xludf.DUMMYFUNCTION("VLOOKUP($D705,IMPORTRANGE(""1zGeY54V42y3h6ga3LEauokEcjIAfHuNXKCYKLfLWtMI"",""'LC-2 BOM'!C2:AF900""),Y$1,FALSE)"),"#N/A")</f>
        <v>#N/A</v>
      </c>
      <c r="AA519" t="str">
        <f ca="1">IFERROR(__xludf.DUMMYFUNCTION("VLOOKUP($D705,IMPORTRANGE(""1zGeY54V42y3h6ga3LEauokEcjIAfHuNXKCYKLfLWtMI"",""'LC-2 BOM'!C2:AF900""),Y$1,FALSE)"),"#N/A")</f>
        <v>#N/A</v>
      </c>
      <c r="AB519" t="str">
        <f ca="1">IFERROR(__xludf.DUMMYFUNCTION("VLOOKUP($D705,IMPORTRANGE(""1F5N2lheBqU_ssv2fEg7XSiyl0_Jtf24RQubw3IWp7fc"",""'LC-2 BOM'!C2:AF1000""),AB$1,FALSE)"),"#N/A")</f>
        <v>#N/A</v>
      </c>
      <c r="AC519" t="str">
        <f ca="1">IFERROR(__xludf.DUMMYFUNCTION("VLOOKUP($D705,IMPORTRANGE(""1F5N2lheBqU_ssv2fEg7XSiyl0_Jtf24RQubw3IWp7fc"",""'LC-2 BOM'!C2:AF1000""),AB$1,FALSE)"),"#N/A")</f>
        <v>#N/A</v>
      </c>
      <c r="AD519" t="str">
        <f ca="1">IFERROR(__xludf.DUMMYFUNCTION("VLOOKUP($D705,IMPORTRANGE(""1F5N2lheBqU_ssv2fEg7XSiyl0_Jtf24RQubw3IWp7fc"",""'LC-2 BOM'!C2:AF1000""),AB$1,FALSE)"),"#N/A")</f>
        <v>#N/A</v>
      </c>
      <c r="AE519" t="str">
        <f ca="1">IFERROR(__xludf.DUMMYFUNCTION("VLOOKUP($D705,IMPORTRANGE(""1F5N2lheBqU_ssv2fEg7XSiyl0_Jtf24RQubw3IWp7fc"",""'LC-2 BOM'!C2:AF1000""),AB$1,FALSE)"),"#N/A")</f>
        <v>#N/A</v>
      </c>
      <c r="AF519" t="str">
        <f ca="1">IFERROR(__xludf.DUMMYFUNCTION("VLOOKUP($D705,IMPORTRANGE(""1F5N2lheBqU_ssv2fEg7XSiyl0_Jtf24RQubw3IWp7fc"",""'LC-2 BOM'!C2:AF1000""),AB$1,FALSE)"),"#N/A")</f>
        <v>#N/A</v>
      </c>
      <c r="AG519" t="str">
        <f ca="1">IFERROR(__xludf.DUMMYFUNCTION("VLOOKUP($D705,IMPORTRANGE(""1F5N2lheBqU_ssv2fEg7XSiyl0_Jtf24RQubw3IWp7fc"",""'LC-2 BOM'!C2:AF1000""),AB$1,FALSE)"),"#N/A")</f>
        <v>#N/A</v>
      </c>
      <c r="AH519" t="str">
        <f ca="1">IFERROR(__xludf.DUMMYFUNCTION("VLOOKUP($D705,IMPORTRANGE(""1F5N2lheBqU_ssv2fEg7XSiyl0_Jtf24RQubw3IWp7fc"",""'LC-2 BOM'!C2:AF1000""),AB$1,FALSE)"),"#N/A")</f>
        <v>#N/A</v>
      </c>
      <c r="AI519" t="str">
        <f ca="1">IFERROR(__xludf.DUMMYFUNCTION("VLOOKUP($D705,IMPORTRANGE(""1F5N2lheBqU_ssv2fEg7XSiyl0_Jtf24RQubw3IWp7fc"",""'LC-2 BOM'!C2:AF1000""),AB$1,FALSE)"),"#N/A")</f>
        <v>#N/A</v>
      </c>
      <c r="AJ519" t="str">
        <f ca="1">IFERROR(__xludf.DUMMYFUNCTION("VLOOKUP($D705,IMPORTRANGE(""1F5N2lheBqU_ssv2fEg7XSiyl0_Jtf24RQubw3IWp7fc"",""'LC-2 BOM'!C2:AF1000""),AB$1,FALSE)"),"#N/A")</f>
        <v>#N/A</v>
      </c>
      <c r="AK519" t="str">
        <f ca="1">IFERROR(__xludf.DUMMYFUNCTION("VLOOKUP($D705,IMPORTRANGE(""1F5N2lheBqU_ssv2fEg7XSiyl0_Jtf24RQubw3IWp7fc"",""'LC-2 BOM'!C2:AF1000""),AB$1,FALSE)"),"#N/A")</f>
        <v>#N/A</v>
      </c>
      <c r="AL519" t="str">
        <f ca="1">IFERROR(__xludf.DUMMYFUNCTION("VLOOKUP($D705,IMPORTRANGE(""1F5N2lheBqU_ssv2fEg7XSiyl0_Jtf24RQubw3IWp7fc"",""'LC-2 BOM'!C2:AF1000""),AB$1,FALSE)"),"#N/A")</f>
        <v>#N/A</v>
      </c>
      <c r="AM519" t="str">
        <f ca="1">IFERROR(__xludf.DUMMYFUNCTION("VLOOKUP($D705,IMPORTRANGE(""1F5N2lheBqU_ssv2fEg7XSiyl0_Jtf24RQubw3IWp7fc"",""'LC-2 BOM'!C2:AF1000""),AB$1,FALSE)"),"#N/A")</f>
        <v>#N/A</v>
      </c>
      <c r="AN519" t="str">
        <f ca="1">IFERROR(__xludf.DUMMYFUNCTION("VLOOKUP($D705,IMPORTRANGE(""1F5N2lheBqU_ssv2fEg7XSiyl0_Jtf24RQubw3IWp7fc"",""'LC-2 BOM'!C2:AF1000""),AB$1,FALSE)"),"#N/A")</f>
        <v>#N/A</v>
      </c>
      <c r="AO519" t="str">
        <f ca="1">IFERROR(__xludf.DUMMYFUNCTION("VLOOKUP($D705,IMPORTRANGE(""1F5N2lheBqU_ssv2fEg7XSiyl0_Jtf24RQubw3IWp7fc"",""'LC-2 BOM'!C2:AF1000""),AB$1,FALSE)"),"#N/A")</f>
        <v>#N/A</v>
      </c>
      <c r="AP519" t="str">
        <f ca="1">IFERROR(__xludf.DUMMYFUNCTION("VLOOKUP($D705,IMPORTRANGE(""1F5N2lheBqU_ssv2fEg7XSiyl0_Jtf24RQubw3IWp7fc"",""'LC-2 BOM'!C2:AF1000""),AB$1,FALSE)"),"#N/A")</f>
        <v>#N/A</v>
      </c>
      <c r="AQ519" t="str">
        <f ca="1">IFERROR(__xludf.DUMMYFUNCTION("VLOOKUP($D705,IMPORTRANGE(""1F5N2lheBqU_ssv2fEg7XSiyl0_Jtf24RQubw3IWp7fc"",""'LC-2 BOM'!C2:AF1000""),AB$1,FALSE)"),"#N/A")</f>
        <v>#N/A</v>
      </c>
      <c r="AR519" t="str">
        <f ca="1">IFERROR(__xludf.DUMMYFUNCTION("VLOOKUP($D705,IMPORTRANGE(""1F5N2lheBqU_ssv2fEg7XSiyl0_Jtf24RQubw3IWp7fc"",""'LC-2 BOM'!C2:AF1000""),AB$1,FALSE)"),"#N/A")</f>
        <v>#N/A</v>
      </c>
      <c r="AS519" t="str">
        <f ca="1">IFERROR(__xludf.DUMMYFUNCTION("VLOOKUP($D705,IMPORTRANGE(""1F5N2lheBqU_ssv2fEg7XSiyl0_Jtf24RQubw3IWp7fc"",""'LC-2 BOM'!C2:AF1000""),AB$1,FALSE)"),"#N/A")</f>
        <v>#N/A</v>
      </c>
      <c r="AT519" t="str">
        <f ca="1">IFERROR(__xludf.DUMMYFUNCTION("VLOOKUP($D705,IMPORTRANGE(""1F5N2lheBqU_ssv2fEg7XSiyl0_Jtf24RQubw3IWp7fc"",""'LC-2 BOM'!C2:AF1000""),AB$1,FALSE)"),"#N/A")</f>
        <v>#N/A</v>
      </c>
      <c r="AU519" t="str">
        <f ca="1">IFERROR(__xludf.DUMMYFUNCTION("VLOOKUP($D705,IMPORTRANGE(""1F5N2lheBqU_ssv2fEg7XSiyl0_Jtf24RQubw3IWp7fc"",""'LC-2 BOM'!C2:AF1000""),AB$1,FALSE)"),"#N/A")</f>
        <v>#N/A</v>
      </c>
      <c r="AV519" t="str">
        <f ca="1">IFERROR(__xludf.DUMMYFUNCTION("VLOOKUP($D705,IMPORTRANGE(""1F5N2lheBqU_ssv2fEg7XSiyl0_Jtf24RQubw3IWp7fc"",""'LC-2 BOM'!C2:AF1000""),AB$1,FALSE)"),"#N/A")</f>
        <v>#N/A</v>
      </c>
      <c r="AW519" t="str">
        <f ca="1">IFERROR(__xludf.DUMMYFUNCTION("VLOOKUP($D705,IMPORTRANGE(""1F5N2lheBqU_ssv2fEg7XSiyl0_Jtf24RQubw3IWp7fc"",""'LC-2 BOM'!C2:AF1000""),AB$1,FALSE)"),"#N/A")</f>
        <v>#N/A</v>
      </c>
      <c r="AX519" t="str">
        <f ca="1">IFERROR(__xludf.DUMMYFUNCTION("VLOOKUP($D705,IMPORTRANGE(""1F5N2lheBqU_ssv2fEg7XSiyl0_Jtf24RQubw3IWp7fc"",""'LC-2 BOM'!C2:AF1000""),AB$1,FALSE)"),"#N/A")</f>
        <v>#N/A</v>
      </c>
      <c r="AY519" t="str">
        <f ca="1">IFERROR(__xludf.DUMMYFUNCTION("VLOOKUP($D705,IMPORTRANGE(""1F5N2lheBqU_ssv2fEg7XSiyl0_Jtf24RQubw3IWp7fc"",""'LC-2 BOM'!C2:AF1000""),AB$1,FALSE)"),"#N/A")</f>
        <v>#N/A</v>
      </c>
      <c r="AZ519" t="str">
        <f ca="1">IFERROR(__xludf.DUMMYFUNCTION("VLOOKUP($D705,IMPORTRANGE(""1F5N2lheBqU_ssv2fEg7XSiyl0_Jtf24RQubw3IWp7fc"",""'LC-2 BOM'!C2:AF1000""),AB$1,FALSE)"),"#N/A")</f>
        <v>#N/A</v>
      </c>
      <c r="BA519" t="str">
        <f ca="1">IFERROR(__xludf.DUMMYFUNCTION("VLOOKUP($D705,IMPORTRANGE(""1F5N2lheBqU_ssv2fEg7XSiyl0_Jtf24RQubw3IWp7fc"",""'LC-2 BOM'!C2:AF1000""),AB$1,FALSE)"),"#N/A")</f>
        <v>#N/A</v>
      </c>
    </row>
    <row r="520" spans="1:53" ht="13" x14ac:dyDescent="0.15">
      <c r="A520" t="e">
        <f t="shared" si="46"/>
        <v>#N/A</v>
      </c>
      <c r="B520">
        <v>717</v>
      </c>
      <c r="C520" t="s">
        <v>1166</v>
      </c>
      <c r="D520" t="s">
        <v>1167</v>
      </c>
      <c r="E520" t="s">
        <v>1165</v>
      </c>
      <c r="G520" t="s">
        <v>416</v>
      </c>
      <c r="H520" t="s">
        <v>53</v>
      </c>
      <c r="I520" t="e">
        <f t="shared" si="42"/>
        <v>#N/A</v>
      </c>
      <c r="J520" t="s">
        <v>456</v>
      </c>
      <c r="K520" t="e">
        <f t="shared" si="45"/>
        <v>#N/A</v>
      </c>
      <c r="L520" t="s">
        <v>1008</v>
      </c>
      <c r="M520" t="s">
        <v>1008</v>
      </c>
      <c r="N520" t="s">
        <v>1008</v>
      </c>
      <c r="O520" t="s">
        <v>1008</v>
      </c>
      <c r="P520" t="s">
        <v>1008</v>
      </c>
      <c r="Q520" t="s">
        <v>765</v>
      </c>
      <c r="R520" t="s">
        <v>69</v>
      </c>
      <c r="S520" t="s">
        <v>60</v>
      </c>
      <c r="V520" t="b">
        <v>0</v>
      </c>
      <c r="W520" t="str">
        <f t="shared" si="44"/>
        <v>N/A:N/A</v>
      </c>
      <c r="X520" t="str">
        <f ca="1">IFERROR(__xludf.DUMMYFUNCTION("VLOOKUP($D475,IMPORTRANGE(""1F5N2lheBqU_ssv2fEg7XSiyl0_Jtf24RQubw3IWp7fc"",""'LC-2 BOM'!C2:AF1000""),X$1,FALSE)"),"04C706")</f>
        <v>04C706</v>
      </c>
      <c r="Y520" t="str">
        <f ca="1">IFERROR(__xludf.DUMMYFUNCTION("VLOOKUP($D706,IMPORTRANGE(""1zGeY54V42y3h6ga3LEauokEcjIAfHuNXKCYKLfLWtMI"",""'LC-2 BOM'!C2:AF900""),Y$1,FALSE)"),"#N/A")</f>
        <v>#N/A</v>
      </c>
      <c r="Z520" t="str">
        <f ca="1">IFERROR(__xludf.DUMMYFUNCTION("VLOOKUP($D706,IMPORTRANGE(""1zGeY54V42y3h6ga3LEauokEcjIAfHuNXKCYKLfLWtMI"",""'LC-2 BOM'!C2:AF900""),Y$1,FALSE)"),"#N/A")</f>
        <v>#N/A</v>
      </c>
      <c r="AA520" t="str">
        <f ca="1">IFERROR(__xludf.DUMMYFUNCTION("VLOOKUP($D706,IMPORTRANGE(""1zGeY54V42y3h6ga3LEauokEcjIAfHuNXKCYKLfLWtMI"",""'LC-2 BOM'!C2:AF900""),Y$1,FALSE)"),"#N/A")</f>
        <v>#N/A</v>
      </c>
      <c r="AB520" t="str">
        <f ca="1">IFERROR(__xludf.DUMMYFUNCTION("VLOOKUP($D706,IMPORTRANGE(""1F5N2lheBqU_ssv2fEg7XSiyl0_Jtf24RQubw3IWp7fc"",""'LC-2 BOM'!C2:AF1000""),AB$1,FALSE)"),"#N/A")</f>
        <v>#N/A</v>
      </c>
      <c r="AC520" t="str">
        <f ca="1">IFERROR(__xludf.DUMMYFUNCTION("VLOOKUP($D706,IMPORTRANGE(""1F5N2lheBqU_ssv2fEg7XSiyl0_Jtf24RQubw3IWp7fc"",""'LC-2 BOM'!C2:AF1000""),AB$1,FALSE)"),"#N/A")</f>
        <v>#N/A</v>
      </c>
      <c r="AD520" t="str">
        <f ca="1">IFERROR(__xludf.DUMMYFUNCTION("VLOOKUP($D706,IMPORTRANGE(""1F5N2lheBqU_ssv2fEg7XSiyl0_Jtf24RQubw3IWp7fc"",""'LC-2 BOM'!C2:AF1000""),AB$1,FALSE)"),"#N/A")</f>
        <v>#N/A</v>
      </c>
      <c r="AE520" t="str">
        <f ca="1">IFERROR(__xludf.DUMMYFUNCTION("VLOOKUP($D706,IMPORTRANGE(""1F5N2lheBqU_ssv2fEg7XSiyl0_Jtf24RQubw3IWp7fc"",""'LC-2 BOM'!C2:AF1000""),AB$1,FALSE)"),"#N/A")</f>
        <v>#N/A</v>
      </c>
      <c r="AF520" t="str">
        <f ca="1">IFERROR(__xludf.DUMMYFUNCTION("VLOOKUP($D706,IMPORTRANGE(""1F5N2lheBqU_ssv2fEg7XSiyl0_Jtf24RQubw3IWp7fc"",""'LC-2 BOM'!C2:AF1000""),AB$1,FALSE)"),"#N/A")</f>
        <v>#N/A</v>
      </c>
      <c r="AG520" t="str">
        <f ca="1">IFERROR(__xludf.DUMMYFUNCTION("VLOOKUP($D706,IMPORTRANGE(""1F5N2lheBqU_ssv2fEg7XSiyl0_Jtf24RQubw3IWp7fc"",""'LC-2 BOM'!C2:AF1000""),AB$1,FALSE)"),"#N/A")</f>
        <v>#N/A</v>
      </c>
      <c r="AH520" t="str">
        <f ca="1">IFERROR(__xludf.DUMMYFUNCTION("VLOOKUP($D706,IMPORTRANGE(""1F5N2lheBqU_ssv2fEg7XSiyl0_Jtf24RQubw3IWp7fc"",""'LC-2 BOM'!C2:AF1000""),AB$1,FALSE)"),"#N/A")</f>
        <v>#N/A</v>
      </c>
      <c r="AI520" t="str">
        <f ca="1">IFERROR(__xludf.DUMMYFUNCTION("VLOOKUP($D706,IMPORTRANGE(""1F5N2lheBqU_ssv2fEg7XSiyl0_Jtf24RQubw3IWp7fc"",""'LC-2 BOM'!C2:AF1000""),AB$1,FALSE)"),"#N/A")</f>
        <v>#N/A</v>
      </c>
      <c r="AJ520" t="str">
        <f ca="1">IFERROR(__xludf.DUMMYFUNCTION("VLOOKUP($D706,IMPORTRANGE(""1F5N2lheBqU_ssv2fEg7XSiyl0_Jtf24RQubw3IWp7fc"",""'LC-2 BOM'!C2:AF1000""),AB$1,FALSE)"),"#N/A")</f>
        <v>#N/A</v>
      </c>
      <c r="AK520" t="str">
        <f ca="1">IFERROR(__xludf.DUMMYFUNCTION("VLOOKUP($D706,IMPORTRANGE(""1F5N2lheBqU_ssv2fEg7XSiyl0_Jtf24RQubw3IWp7fc"",""'LC-2 BOM'!C2:AF1000""),AB$1,FALSE)"),"#N/A")</f>
        <v>#N/A</v>
      </c>
      <c r="AL520" t="str">
        <f ca="1">IFERROR(__xludf.DUMMYFUNCTION("VLOOKUP($D706,IMPORTRANGE(""1F5N2lheBqU_ssv2fEg7XSiyl0_Jtf24RQubw3IWp7fc"",""'LC-2 BOM'!C2:AF1000""),AB$1,FALSE)"),"#N/A")</f>
        <v>#N/A</v>
      </c>
      <c r="AM520" t="str">
        <f ca="1">IFERROR(__xludf.DUMMYFUNCTION("VLOOKUP($D706,IMPORTRANGE(""1F5N2lheBqU_ssv2fEg7XSiyl0_Jtf24RQubw3IWp7fc"",""'LC-2 BOM'!C2:AF1000""),AB$1,FALSE)"),"#N/A")</f>
        <v>#N/A</v>
      </c>
      <c r="AN520" t="str">
        <f ca="1">IFERROR(__xludf.DUMMYFUNCTION("VLOOKUP($D706,IMPORTRANGE(""1F5N2lheBqU_ssv2fEg7XSiyl0_Jtf24RQubw3IWp7fc"",""'LC-2 BOM'!C2:AF1000""),AB$1,FALSE)"),"#N/A")</f>
        <v>#N/A</v>
      </c>
      <c r="AO520" t="str">
        <f ca="1">IFERROR(__xludf.DUMMYFUNCTION("VLOOKUP($D706,IMPORTRANGE(""1F5N2lheBqU_ssv2fEg7XSiyl0_Jtf24RQubw3IWp7fc"",""'LC-2 BOM'!C2:AF1000""),AB$1,FALSE)"),"#N/A")</f>
        <v>#N/A</v>
      </c>
      <c r="AP520" t="str">
        <f ca="1">IFERROR(__xludf.DUMMYFUNCTION("VLOOKUP($D706,IMPORTRANGE(""1F5N2lheBqU_ssv2fEg7XSiyl0_Jtf24RQubw3IWp7fc"",""'LC-2 BOM'!C2:AF1000""),AB$1,FALSE)"),"#N/A")</f>
        <v>#N/A</v>
      </c>
      <c r="AQ520" t="str">
        <f ca="1">IFERROR(__xludf.DUMMYFUNCTION("VLOOKUP($D706,IMPORTRANGE(""1F5N2lheBqU_ssv2fEg7XSiyl0_Jtf24RQubw3IWp7fc"",""'LC-2 BOM'!C2:AF1000""),AB$1,FALSE)"),"#N/A")</f>
        <v>#N/A</v>
      </c>
      <c r="AR520" t="str">
        <f ca="1">IFERROR(__xludf.DUMMYFUNCTION("VLOOKUP($D706,IMPORTRANGE(""1F5N2lheBqU_ssv2fEg7XSiyl0_Jtf24RQubw3IWp7fc"",""'LC-2 BOM'!C2:AF1000""),AB$1,FALSE)"),"#N/A")</f>
        <v>#N/A</v>
      </c>
      <c r="AS520" t="str">
        <f ca="1">IFERROR(__xludf.DUMMYFUNCTION("VLOOKUP($D706,IMPORTRANGE(""1F5N2lheBqU_ssv2fEg7XSiyl0_Jtf24RQubw3IWp7fc"",""'LC-2 BOM'!C2:AF1000""),AB$1,FALSE)"),"#N/A")</f>
        <v>#N/A</v>
      </c>
      <c r="AT520" t="str">
        <f ca="1">IFERROR(__xludf.DUMMYFUNCTION("VLOOKUP($D706,IMPORTRANGE(""1F5N2lheBqU_ssv2fEg7XSiyl0_Jtf24RQubw3IWp7fc"",""'LC-2 BOM'!C2:AF1000""),AB$1,FALSE)"),"#N/A")</f>
        <v>#N/A</v>
      </c>
      <c r="AU520" t="str">
        <f ca="1">IFERROR(__xludf.DUMMYFUNCTION("VLOOKUP($D706,IMPORTRANGE(""1F5N2lheBqU_ssv2fEg7XSiyl0_Jtf24RQubw3IWp7fc"",""'LC-2 BOM'!C2:AF1000""),AB$1,FALSE)"),"#N/A")</f>
        <v>#N/A</v>
      </c>
      <c r="AV520" t="str">
        <f ca="1">IFERROR(__xludf.DUMMYFUNCTION("VLOOKUP($D706,IMPORTRANGE(""1F5N2lheBqU_ssv2fEg7XSiyl0_Jtf24RQubw3IWp7fc"",""'LC-2 BOM'!C2:AF1000""),AB$1,FALSE)"),"#N/A")</f>
        <v>#N/A</v>
      </c>
      <c r="AW520" t="str">
        <f ca="1">IFERROR(__xludf.DUMMYFUNCTION("VLOOKUP($D706,IMPORTRANGE(""1F5N2lheBqU_ssv2fEg7XSiyl0_Jtf24RQubw3IWp7fc"",""'LC-2 BOM'!C2:AF1000""),AB$1,FALSE)"),"#N/A")</f>
        <v>#N/A</v>
      </c>
      <c r="AX520" t="str">
        <f ca="1">IFERROR(__xludf.DUMMYFUNCTION("VLOOKUP($D706,IMPORTRANGE(""1F5N2lheBqU_ssv2fEg7XSiyl0_Jtf24RQubw3IWp7fc"",""'LC-2 BOM'!C2:AF1000""),AB$1,FALSE)"),"#N/A")</f>
        <v>#N/A</v>
      </c>
      <c r="AY520" t="str">
        <f ca="1">IFERROR(__xludf.DUMMYFUNCTION("VLOOKUP($D706,IMPORTRANGE(""1F5N2lheBqU_ssv2fEg7XSiyl0_Jtf24RQubw3IWp7fc"",""'LC-2 BOM'!C2:AF1000""),AB$1,FALSE)"),"#N/A")</f>
        <v>#N/A</v>
      </c>
      <c r="AZ520" t="str">
        <f ca="1">IFERROR(__xludf.DUMMYFUNCTION("VLOOKUP($D706,IMPORTRANGE(""1F5N2lheBqU_ssv2fEg7XSiyl0_Jtf24RQubw3IWp7fc"",""'LC-2 BOM'!C2:AF1000""),AB$1,FALSE)"),"#N/A")</f>
        <v>#N/A</v>
      </c>
      <c r="BA520" t="str">
        <f ca="1">IFERROR(__xludf.DUMMYFUNCTION("VLOOKUP($D706,IMPORTRANGE(""1F5N2lheBqU_ssv2fEg7XSiyl0_Jtf24RQubw3IWp7fc"",""'LC-2 BOM'!C2:AF1000""),AB$1,FALSE)"),"#N/A")</f>
        <v>#N/A</v>
      </c>
    </row>
    <row r="521" spans="1:53" ht="13" x14ac:dyDescent="0.15">
      <c r="A521" t="str">
        <f t="shared" si="46"/>
        <v>HYD-HPU-CT-B-136</v>
      </c>
      <c r="B521">
        <v>136</v>
      </c>
      <c r="C521" t="s">
        <v>1168</v>
      </c>
      <c r="D521" t="s">
        <v>1169</v>
      </c>
      <c r="E521" t="s">
        <v>679</v>
      </c>
      <c r="F521" t="s">
        <v>856</v>
      </c>
      <c r="G521" t="s">
        <v>126</v>
      </c>
      <c r="H521" t="s">
        <v>66</v>
      </c>
      <c r="I521" t="str">
        <f t="shared" si="42"/>
        <v>N5</v>
      </c>
      <c r="J521" t="str">
        <f>VLOOKUP(I521,'[1]REF - Interface Cards'!$F$2:$G$11,2,FALSE)</f>
        <v>CB6</v>
      </c>
      <c r="K521">
        <f t="shared" si="45"/>
        <v>1</v>
      </c>
      <c r="L521" t="s">
        <v>532</v>
      </c>
      <c r="M521">
        <v>1</v>
      </c>
      <c r="N521" t="s">
        <v>55</v>
      </c>
      <c r="O521" t="s">
        <v>298</v>
      </c>
      <c r="P521" t="s">
        <v>298</v>
      </c>
      <c r="Q521" t="s">
        <v>671</v>
      </c>
      <c r="R521" t="s">
        <v>69</v>
      </c>
      <c r="S521" t="s">
        <v>60</v>
      </c>
      <c r="V521" t="b">
        <v>0</v>
      </c>
      <c r="W521" t="str">
        <f t="shared" si="44"/>
        <v>DO5:00</v>
      </c>
      <c r="X521" t="str">
        <f ca="1">IFERROR(__xludf.DUMMYFUNCTION("VLOOKUP($D475,IMPORTRANGE(""1F5N2lheBqU_ssv2fEg7XSiyl0_Jtf24RQubw3IWp7fc"",""'LC-2 BOM'!C2:AF1000""),X$1,FALSE)"),"04C706")</f>
        <v>04C706</v>
      </c>
      <c r="Y521" t="str">
        <f ca="1">IFERROR(__xludf.DUMMYFUNCTION("VLOOKUP($D609,IMPORTRANGE(""1F5N2lheBqU_ssv2fEg7XSiyl0_Jtf24RQubw3IWp7fc"",""'LC-2 BOM'!C2:AF900""),Y$1,FALSE)"),"Motor")</f>
        <v>Motor</v>
      </c>
      <c r="Z521" t="str">
        <f ca="1">IFERROR(__xludf.DUMMYFUNCTION("VLOOKUP($D609,IMPORTRANGE(""1F5N2lheBqU_ssv2fEg7XSiyl0_Jtf24RQubw3IWp7fc"",""'LC-2 BOM'!C2:AF900""),Y$1,FALSE)"),"Motor")</f>
        <v>Motor</v>
      </c>
      <c r="AA521" t="str">
        <f ca="1">IFERROR(__xludf.DUMMYFUNCTION("VLOOKUP($D609,IMPORTRANGE(""1F5N2lheBqU_ssv2fEg7XSiyl0_Jtf24RQubw3IWp7fc"",""'LC-2 BOM'!C2:AF900""),Y$1,FALSE)"),"Motor")</f>
        <v>Motor</v>
      </c>
      <c r="AB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C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D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E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F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G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H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I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J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K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L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M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N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O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P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Q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R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S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T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U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V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W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X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Y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Z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BA521" t="str">
        <f ca="1">IFERROR(__xludf.DUMMYFUNCTION("VLOOKUP($D609,IMPORTRANGE(""1F5N2lheBqU_ssv2fEg7XSiyl0_Jtf24RQubw3IWp7fc"",""'LC-2 BOM'!C2:AF1000""),AB$1,FALSE)"),"Hydraulics Schematic 1069 RevF")</f>
        <v>Hydraulics Schematic 1069 RevF</v>
      </c>
    </row>
    <row r="522" spans="1:53" ht="13" x14ac:dyDescent="0.15">
      <c r="A522" t="str">
        <f t="shared" si="46"/>
        <v>HYD-HPU-SS-B-507</v>
      </c>
      <c r="B522">
        <v>507</v>
      </c>
      <c r="C522" t="s">
        <v>1170</v>
      </c>
      <c r="D522" t="s">
        <v>1169</v>
      </c>
      <c r="E522" t="s">
        <v>679</v>
      </c>
      <c r="F522" t="s">
        <v>856</v>
      </c>
      <c r="G522" t="s">
        <v>1171</v>
      </c>
      <c r="H522" t="s">
        <v>66</v>
      </c>
      <c r="I522" t="str">
        <f t="shared" si="42"/>
        <v>N5</v>
      </c>
      <c r="J522" t="str">
        <f>VLOOKUP(I522,'[1]REF - Interface Cards'!$F$2:$G$11,2,FALSE)</f>
        <v>CB6</v>
      </c>
      <c r="K522">
        <f t="shared" si="45"/>
        <v>1</v>
      </c>
      <c r="L522" t="s">
        <v>532</v>
      </c>
      <c r="M522">
        <v>10</v>
      </c>
      <c r="N522" t="s">
        <v>62</v>
      </c>
      <c r="O522" t="s">
        <v>298</v>
      </c>
      <c r="P522" t="s">
        <v>298</v>
      </c>
      <c r="Q522" t="s">
        <v>671</v>
      </c>
      <c r="R522" t="s">
        <v>69</v>
      </c>
      <c r="S522" t="s">
        <v>60</v>
      </c>
      <c r="V522" t="b">
        <v>0</v>
      </c>
      <c r="W522" t="str">
        <f t="shared" si="44"/>
        <v>DO5:07</v>
      </c>
      <c r="X522" t="str">
        <f ca="1">IFERROR(__xludf.DUMMYFUNCTION("VLOOKUP($D475,IMPORTRANGE(""1F5N2lheBqU_ssv2fEg7XSiyl0_Jtf24RQubw3IWp7fc"",""'LC-2 BOM'!C2:AF1000""),X$1,FALSE)"),"04C706")</f>
        <v>04C706</v>
      </c>
      <c r="Y522" t="str">
        <f ca="1">IFERROR(__xludf.DUMMYFUNCTION("VLOOKUP($D616,IMPORTRANGE(""1zGeY54V42y3h6ga3LEauokEcjIAfHuNXKCYKLfLWtMI"",""'LC-2 BOM'!C2:AF900""),Y$1,FALSE)"),"Motor")</f>
        <v>Motor</v>
      </c>
      <c r="Z522" t="str">
        <f ca="1">IFERROR(__xludf.DUMMYFUNCTION("VLOOKUP($D616,IMPORTRANGE(""1zGeY54V42y3h6ga3LEauokEcjIAfHuNXKCYKLfLWtMI"",""'LC-2 BOM'!C2:AF900""),Y$1,FALSE)"),"Motor")</f>
        <v>Motor</v>
      </c>
      <c r="AA522" t="str">
        <f ca="1">IFERROR(__xludf.DUMMYFUNCTION("VLOOKUP($D616,IMPORTRANGE(""1zGeY54V42y3h6ga3LEauokEcjIAfHuNXKCYKLfLWtMI"",""'LC-2 BOM'!C2:AF900""),Y$1,FALSE)"),"Motor")</f>
        <v>Motor</v>
      </c>
      <c r="AB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C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D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E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F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G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H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I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J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K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L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M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N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O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P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Q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R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S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T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U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V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W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X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Y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Z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BA522" t="str">
        <f ca="1">IFERROR(__xludf.DUMMYFUNCTION("VLOOKUP($D616,IMPORTRANGE(""1F5N2lheBqU_ssv2fEg7XSiyl0_Jtf24RQubw3IWp7fc"",""'LC-2 BOM'!C2:AF1000""),AB$1,FALSE)"),"Hydraulics Schematic 1069 RevF")</f>
        <v>Hydraulics Schematic 1069 RevF</v>
      </c>
    </row>
    <row r="523" spans="1:53" ht="13" x14ac:dyDescent="0.15">
      <c r="A523" t="str">
        <f t="shared" si="46"/>
        <v>HYD-HPU-SS-B-632</v>
      </c>
      <c r="B523">
        <v>632</v>
      </c>
      <c r="C523" t="s">
        <v>1172</v>
      </c>
      <c r="D523" t="s">
        <v>1169</v>
      </c>
      <c r="E523" t="s">
        <v>679</v>
      </c>
      <c r="F523" t="s">
        <v>856</v>
      </c>
      <c r="G523" t="s">
        <v>1171</v>
      </c>
      <c r="H523" t="s">
        <v>66</v>
      </c>
      <c r="I523" t="str">
        <f t="shared" si="42"/>
        <v>N5</v>
      </c>
      <c r="J523" t="str">
        <f>VLOOKUP(I523,'[1]REF - Interface Cards'!$F$2:$G$11,2,FALSE)</f>
        <v>CB6</v>
      </c>
      <c r="K523">
        <f t="shared" si="45"/>
        <v>1</v>
      </c>
      <c r="L523" t="s">
        <v>532</v>
      </c>
      <c r="M523">
        <v>11</v>
      </c>
      <c r="N523" t="s">
        <v>97</v>
      </c>
      <c r="O523" t="s">
        <v>298</v>
      </c>
      <c r="P523" t="s">
        <v>298</v>
      </c>
      <c r="Q523" t="s">
        <v>671</v>
      </c>
      <c r="R523" t="s">
        <v>69</v>
      </c>
      <c r="S523" t="s">
        <v>60</v>
      </c>
      <c r="V523" t="b">
        <v>0</v>
      </c>
      <c r="W523" t="str">
        <f t="shared" si="44"/>
        <v>DO5:08</v>
      </c>
      <c r="X523" t="str">
        <f ca="1">IFERROR(__xludf.DUMMYFUNCTION("VLOOKUP($D475,IMPORTRANGE(""1F5N2lheBqU_ssv2fEg7XSiyl0_Jtf24RQubw3IWp7fc"",""'LC-2 BOM'!C2:AF1000""),X$1,FALSE)"),"04C706")</f>
        <v>04C706</v>
      </c>
      <c r="Y523" t="str">
        <f ca="1">IFERROR(__xludf.DUMMYFUNCTION("VLOOKUP($D617,IMPORTRANGE(""1F5N2lheBqU_ssv2fEg7XSiyl0_Jtf24RQubw3IWp7fc"",""'LC-2 BOM'!C2:AF900""),Y$1,FALSE)"),"Motor")</f>
        <v>Motor</v>
      </c>
      <c r="Z523" t="str">
        <f ca="1">IFERROR(__xludf.DUMMYFUNCTION("VLOOKUP($D617,IMPORTRANGE(""1F5N2lheBqU_ssv2fEg7XSiyl0_Jtf24RQubw3IWp7fc"",""'LC-2 BOM'!C2:AF900""),Y$1,FALSE)"),"Motor")</f>
        <v>Motor</v>
      </c>
      <c r="AA523" t="str">
        <f ca="1">IFERROR(__xludf.DUMMYFUNCTION("VLOOKUP($D617,IMPORTRANGE(""1F5N2lheBqU_ssv2fEg7XSiyl0_Jtf24RQubw3IWp7fc"",""'LC-2 BOM'!C2:AF900""),Y$1,FALSE)"),"Motor")</f>
        <v>Motor</v>
      </c>
      <c r="AB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C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D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E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F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G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H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I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J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K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L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M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N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O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P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Q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R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S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T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U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V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W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X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Y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Z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BA523" t="str">
        <f ca="1">IFERROR(__xludf.DUMMYFUNCTION("VLOOKUP($D617,IMPORTRANGE(""1F5N2lheBqU_ssv2fEg7XSiyl0_Jtf24RQubw3IWp7fc"",""'LC-2 BOM'!C2:AF1000""),AB$1,FALSE)"),"Hydraulics Schematic 1069 RevF")</f>
        <v>Hydraulics Schematic 1069 RevF</v>
      </c>
    </row>
    <row r="524" spans="1:53" ht="13" x14ac:dyDescent="0.15">
      <c r="A524" t="str">
        <f t="shared" si="46"/>
        <v>LOX-GOX-VSD-B-630</v>
      </c>
      <c r="B524">
        <v>630</v>
      </c>
      <c r="C524" t="s">
        <v>1173</v>
      </c>
      <c r="D524" t="s">
        <v>1174</v>
      </c>
      <c r="E524" t="s">
        <v>148</v>
      </c>
      <c r="F524" t="s">
        <v>501</v>
      </c>
      <c r="G524" t="s">
        <v>120</v>
      </c>
      <c r="H524" t="s">
        <v>53</v>
      </c>
      <c r="I524" t="str">
        <f t="shared" si="42"/>
        <v>C2</v>
      </c>
      <c r="J524" t="str">
        <f>VLOOKUP(I524,'[1]REF - Interface Cards'!$F$2:$G$11,2,FALSE)</f>
        <v>CB8</v>
      </c>
      <c r="K524">
        <f t="shared" si="45"/>
        <v>3</v>
      </c>
      <c r="L524" t="s">
        <v>154</v>
      </c>
      <c r="M524">
        <v>14</v>
      </c>
      <c r="N524">
        <v>11</v>
      </c>
      <c r="O524" t="s">
        <v>151</v>
      </c>
      <c r="Q524" t="s">
        <v>292</v>
      </c>
      <c r="R524" t="s">
        <v>69</v>
      </c>
      <c r="V524" t="b">
        <v>0</v>
      </c>
      <c r="W524" t="str">
        <f t="shared" si="44"/>
        <v>DI6:11</v>
      </c>
      <c r="X524" t="str">
        <f ca="1">IFERROR(__xludf.DUMMYFUNCTION("VLOOKUP($D119,IMPORTRANGE(""1F5N2lheBqU_ssv2fEg7XSiyl0_Jtf24RQubw3IWp7fc"",""'LC-2 BOM'!C2:AF1000""),X$1,FALSE)"),"05C360")</f>
        <v>05C360</v>
      </c>
      <c r="Y524" t="str">
        <f ca="1">IFERROR(__xludf.DUMMYFUNCTION("VLOOKUP($D202,IMPORTRANGE(""1F5N2lheBqU_ssv2fEg7XSiyl0_Jtf24RQubw3IWp7fc"",""'LC-2 BOM'!C2:AF900""),Y$1,FALSE)"),"#N/A")</f>
        <v>#N/A</v>
      </c>
      <c r="Z524" t="str">
        <f ca="1">IFERROR(__xludf.DUMMYFUNCTION("VLOOKUP($D202,IMPORTRANGE(""1F5N2lheBqU_ssv2fEg7XSiyl0_Jtf24RQubw3IWp7fc"",""'LC-2 BOM'!C2:AF900""),Y$1,FALSE)"),"#N/A")</f>
        <v>#N/A</v>
      </c>
      <c r="AA524" t="str">
        <f ca="1">IFERROR(__xludf.DUMMYFUNCTION("VLOOKUP($D202,IMPORTRANGE(""1F5N2lheBqU_ssv2fEg7XSiyl0_Jtf24RQubw3IWp7fc"",""'LC-2 BOM'!C2:AF900""),Y$1,FALSE)"),"#N/A")</f>
        <v>#N/A</v>
      </c>
      <c r="AB524" t="str">
        <f ca="1">IFERROR(__xludf.DUMMYFUNCTION("VLOOKUP($D202,IMPORTRANGE(""1F5N2lheBqU_ssv2fEg7XSiyl0_Jtf24RQubw3IWp7fc"",""'LC-2 BOM'!C2:AF1000""),AB$1,FALSE)"),"#N/A")</f>
        <v>#N/A</v>
      </c>
      <c r="AC524" t="str">
        <f ca="1">IFERROR(__xludf.DUMMYFUNCTION("VLOOKUP($D202,IMPORTRANGE(""1F5N2lheBqU_ssv2fEg7XSiyl0_Jtf24RQubw3IWp7fc"",""'LC-2 BOM'!C2:AF1000""),AB$1,FALSE)"),"#N/A")</f>
        <v>#N/A</v>
      </c>
      <c r="AD524" t="str">
        <f ca="1">IFERROR(__xludf.DUMMYFUNCTION("VLOOKUP($D202,IMPORTRANGE(""1F5N2lheBqU_ssv2fEg7XSiyl0_Jtf24RQubw3IWp7fc"",""'LC-2 BOM'!C2:AF1000""),AB$1,FALSE)"),"#N/A")</f>
        <v>#N/A</v>
      </c>
      <c r="AE524" t="str">
        <f ca="1">IFERROR(__xludf.DUMMYFUNCTION("VLOOKUP($D202,IMPORTRANGE(""1F5N2lheBqU_ssv2fEg7XSiyl0_Jtf24RQubw3IWp7fc"",""'LC-2 BOM'!C2:AF1000""),AB$1,FALSE)"),"#N/A")</f>
        <v>#N/A</v>
      </c>
      <c r="AF524" t="str">
        <f ca="1">IFERROR(__xludf.DUMMYFUNCTION("VLOOKUP($D202,IMPORTRANGE(""1F5N2lheBqU_ssv2fEg7XSiyl0_Jtf24RQubw3IWp7fc"",""'LC-2 BOM'!C2:AF1000""),AB$1,FALSE)"),"#N/A")</f>
        <v>#N/A</v>
      </c>
      <c r="AG524" t="str">
        <f ca="1">IFERROR(__xludf.DUMMYFUNCTION("VLOOKUP($D202,IMPORTRANGE(""1F5N2lheBqU_ssv2fEg7XSiyl0_Jtf24RQubw3IWp7fc"",""'LC-2 BOM'!C2:AF1000""),AB$1,FALSE)"),"#N/A")</f>
        <v>#N/A</v>
      </c>
      <c r="AH524" t="str">
        <f ca="1">IFERROR(__xludf.DUMMYFUNCTION("VLOOKUP($D202,IMPORTRANGE(""1F5N2lheBqU_ssv2fEg7XSiyl0_Jtf24RQubw3IWp7fc"",""'LC-2 BOM'!C2:AF1000""),AB$1,FALSE)"),"#N/A")</f>
        <v>#N/A</v>
      </c>
      <c r="AI524" t="str">
        <f ca="1">IFERROR(__xludf.DUMMYFUNCTION("VLOOKUP($D202,IMPORTRANGE(""1F5N2lheBqU_ssv2fEg7XSiyl0_Jtf24RQubw3IWp7fc"",""'LC-2 BOM'!C2:AF1000""),AB$1,FALSE)"),"#N/A")</f>
        <v>#N/A</v>
      </c>
      <c r="AJ524" t="str">
        <f ca="1">IFERROR(__xludf.DUMMYFUNCTION("VLOOKUP($D202,IMPORTRANGE(""1F5N2lheBqU_ssv2fEg7XSiyl0_Jtf24RQubw3IWp7fc"",""'LC-2 BOM'!C2:AF1000""),AB$1,FALSE)"),"#N/A")</f>
        <v>#N/A</v>
      </c>
      <c r="AK524" t="str">
        <f ca="1">IFERROR(__xludf.DUMMYFUNCTION("VLOOKUP($D202,IMPORTRANGE(""1F5N2lheBqU_ssv2fEg7XSiyl0_Jtf24RQubw3IWp7fc"",""'LC-2 BOM'!C2:AF1000""),AB$1,FALSE)"),"#N/A")</f>
        <v>#N/A</v>
      </c>
      <c r="AL524" t="str">
        <f ca="1">IFERROR(__xludf.DUMMYFUNCTION("VLOOKUP($D202,IMPORTRANGE(""1F5N2lheBqU_ssv2fEg7XSiyl0_Jtf24RQubw3IWp7fc"",""'LC-2 BOM'!C2:AF1000""),AB$1,FALSE)"),"#N/A")</f>
        <v>#N/A</v>
      </c>
      <c r="AM524" t="str">
        <f ca="1">IFERROR(__xludf.DUMMYFUNCTION("VLOOKUP($D202,IMPORTRANGE(""1F5N2lheBqU_ssv2fEg7XSiyl0_Jtf24RQubw3IWp7fc"",""'LC-2 BOM'!C2:AF1000""),AB$1,FALSE)"),"#N/A")</f>
        <v>#N/A</v>
      </c>
      <c r="AN524" t="str">
        <f ca="1">IFERROR(__xludf.DUMMYFUNCTION("VLOOKUP($D202,IMPORTRANGE(""1F5N2lheBqU_ssv2fEg7XSiyl0_Jtf24RQubw3IWp7fc"",""'LC-2 BOM'!C2:AF1000""),AB$1,FALSE)"),"#N/A")</f>
        <v>#N/A</v>
      </c>
      <c r="AO524" t="str">
        <f ca="1">IFERROR(__xludf.DUMMYFUNCTION("VLOOKUP($D202,IMPORTRANGE(""1F5N2lheBqU_ssv2fEg7XSiyl0_Jtf24RQubw3IWp7fc"",""'LC-2 BOM'!C2:AF1000""),AB$1,FALSE)"),"#N/A")</f>
        <v>#N/A</v>
      </c>
      <c r="AP524" t="str">
        <f ca="1">IFERROR(__xludf.DUMMYFUNCTION("VLOOKUP($D202,IMPORTRANGE(""1F5N2lheBqU_ssv2fEg7XSiyl0_Jtf24RQubw3IWp7fc"",""'LC-2 BOM'!C2:AF1000""),AB$1,FALSE)"),"#N/A")</f>
        <v>#N/A</v>
      </c>
      <c r="AQ524" t="str">
        <f ca="1">IFERROR(__xludf.DUMMYFUNCTION("VLOOKUP($D202,IMPORTRANGE(""1F5N2lheBqU_ssv2fEg7XSiyl0_Jtf24RQubw3IWp7fc"",""'LC-2 BOM'!C2:AF1000""),AB$1,FALSE)"),"#N/A")</f>
        <v>#N/A</v>
      </c>
      <c r="AR524" t="str">
        <f ca="1">IFERROR(__xludf.DUMMYFUNCTION("VLOOKUP($D202,IMPORTRANGE(""1F5N2lheBqU_ssv2fEg7XSiyl0_Jtf24RQubw3IWp7fc"",""'LC-2 BOM'!C2:AF1000""),AB$1,FALSE)"),"#N/A")</f>
        <v>#N/A</v>
      </c>
      <c r="AS524" t="str">
        <f ca="1">IFERROR(__xludf.DUMMYFUNCTION("VLOOKUP($D202,IMPORTRANGE(""1F5N2lheBqU_ssv2fEg7XSiyl0_Jtf24RQubw3IWp7fc"",""'LC-2 BOM'!C2:AF1000""),AB$1,FALSE)"),"#N/A")</f>
        <v>#N/A</v>
      </c>
      <c r="AT524" t="str">
        <f ca="1">IFERROR(__xludf.DUMMYFUNCTION("VLOOKUP($D202,IMPORTRANGE(""1F5N2lheBqU_ssv2fEg7XSiyl0_Jtf24RQubw3IWp7fc"",""'LC-2 BOM'!C2:AF1000""),AB$1,FALSE)"),"#N/A")</f>
        <v>#N/A</v>
      </c>
      <c r="AU524" t="str">
        <f ca="1">IFERROR(__xludf.DUMMYFUNCTION("VLOOKUP($D202,IMPORTRANGE(""1F5N2lheBqU_ssv2fEg7XSiyl0_Jtf24RQubw3IWp7fc"",""'LC-2 BOM'!C2:AF1000""),AB$1,FALSE)"),"#N/A")</f>
        <v>#N/A</v>
      </c>
      <c r="AV524" t="str">
        <f ca="1">IFERROR(__xludf.DUMMYFUNCTION("VLOOKUP($D202,IMPORTRANGE(""1F5N2lheBqU_ssv2fEg7XSiyl0_Jtf24RQubw3IWp7fc"",""'LC-2 BOM'!C2:AF1000""),AB$1,FALSE)"),"#N/A")</f>
        <v>#N/A</v>
      </c>
      <c r="AW524" t="str">
        <f ca="1">IFERROR(__xludf.DUMMYFUNCTION("VLOOKUP($D202,IMPORTRANGE(""1F5N2lheBqU_ssv2fEg7XSiyl0_Jtf24RQubw3IWp7fc"",""'LC-2 BOM'!C2:AF1000""),AB$1,FALSE)"),"#N/A")</f>
        <v>#N/A</v>
      </c>
      <c r="AX524" t="str">
        <f ca="1">IFERROR(__xludf.DUMMYFUNCTION("VLOOKUP($D202,IMPORTRANGE(""1F5N2lheBqU_ssv2fEg7XSiyl0_Jtf24RQubw3IWp7fc"",""'LC-2 BOM'!C2:AF1000""),AB$1,FALSE)"),"#N/A")</f>
        <v>#N/A</v>
      </c>
      <c r="AY524" t="str">
        <f ca="1">IFERROR(__xludf.DUMMYFUNCTION("VLOOKUP($D202,IMPORTRANGE(""1F5N2lheBqU_ssv2fEg7XSiyl0_Jtf24RQubw3IWp7fc"",""'LC-2 BOM'!C2:AF1000""),AB$1,FALSE)"),"#N/A")</f>
        <v>#N/A</v>
      </c>
      <c r="AZ524" t="str">
        <f ca="1">IFERROR(__xludf.DUMMYFUNCTION("VLOOKUP($D202,IMPORTRANGE(""1F5N2lheBqU_ssv2fEg7XSiyl0_Jtf24RQubw3IWp7fc"",""'LC-2 BOM'!C2:AF1000""),AB$1,FALSE)"),"#N/A")</f>
        <v>#N/A</v>
      </c>
      <c r="BA524" t="str">
        <f ca="1">IFERROR(__xludf.DUMMYFUNCTION("VLOOKUP($D202,IMPORTRANGE(""1F5N2lheBqU_ssv2fEg7XSiyl0_Jtf24RQubw3IWp7fc"",""'LC-2 BOM'!C2:AF1000""),AB$1,FALSE)"),"#N/A")</f>
        <v>#N/A</v>
      </c>
    </row>
    <row r="525" spans="1:53" ht="13" x14ac:dyDescent="0.15">
      <c r="A525" t="str">
        <f t="shared" si="46"/>
        <v>LOX-GOX-VSD-B-628</v>
      </c>
      <c r="B525">
        <v>628</v>
      </c>
      <c r="C525" t="s">
        <v>1175</v>
      </c>
      <c r="D525" t="s">
        <v>1174</v>
      </c>
      <c r="E525" t="s">
        <v>148</v>
      </c>
      <c r="F525" t="s">
        <v>501</v>
      </c>
      <c r="G525" t="s">
        <v>120</v>
      </c>
      <c r="H525" t="s">
        <v>66</v>
      </c>
      <c r="I525" t="str">
        <f t="shared" si="42"/>
        <v>C2</v>
      </c>
      <c r="J525" t="str">
        <f>VLOOKUP(I525,'[1]REF - Interface Cards'!$F$2:$G$11,2,FALSE)</f>
        <v>CB8</v>
      </c>
      <c r="K525">
        <f t="shared" si="45"/>
        <v>4</v>
      </c>
      <c r="L525" t="s">
        <v>150</v>
      </c>
      <c r="M525">
        <v>33</v>
      </c>
      <c r="N525">
        <v>37</v>
      </c>
      <c r="O525" t="s">
        <v>151</v>
      </c>
      <c r="Q525" t="s">
        <v>292</v>
      </c>
      <c r="R525" t="s">
        <v>69</v>
      </c>
      <c r="V525" t="b">
        <v>0</v>
      </c>
      <c r="W525" t="str">
        <f t="shared" si="44"/>
        <v>DO7:37</v>
      </c>
      <c r="X525" t="str">
        <f ca="1">IFERROR(__xludf.DUMMYFUNCTION("VLOOKUP($D119,IMPORTRANGE(""1F5N2lheBqU_ssv2fEg7XSiyl0_Jtf24RQubw3IWp7fc"",""'LC-2 BOM'!C2:AF1000""),X$1,FALSE)"),"05C360")</f>
        <v>05C360</v>
      </c>
      <c r="Y525" t="str">
        <f ca="1">IFERROR(__xludf.DUMMYFUNCTION("VLOOKUP($D239,IMPORTRANGE(""1F5N2lheBqU_ssv2fEg7XSiyl0_Jtf24RQubw3IWp7fc"",""'LC-2 BOM'!C2:AF900""),Y$1,FALSE)"),"#N/A")</f>
        <v>#N/A</v>
      </c>
      <c r="Z525" t="str">
        <f ca="1">IFERROR(__xludf.DUMMYFUNCTION("VLOOKUP($D239,IMPORTRANGE(""1F5N2lheBqU_ssv2fEg7XSiyl0_Jtf24RQubw3IWp7fc"",""'LC-2 BOM'!C2:AF900""),Y$1,FALSE)"),"#N/A")</f>
        <v>#N/A</v>
      </c>
      <c r="AA525" t="str">
        <f ca="1">IFERROR(__xludf.DUMMYFUNCTION("VLOOKUP($D239,IMPORTRANGE(""1F5N2lheBqU_ssv2fEg7XSiyl0_Jtf24RQubw3IWp7fc"",""'LC-2 BOM'!C2:AF900""),Y$1,FALSE)"),"#N/A")</f>
        <v>#N/A</v>
      </c>
      <c r="AB525" t="str">
        <f ca="1">IFERROR(__xludf.DUMMYFUNCTION("VLOOKUP($D239,IMPORTRANGE(""1F5N2lheBqU_ssv2fEg7XSiyl0_Jtf24RQubw3IWp7fc"",""'LC-2 BOM'!C2:AF1000""),AB$1,FALSE)"),"#N/A")</f>
        <v>#N/A</v>
      </c>
      <c r="AC525" t="str">
        <f ca="1">IFERROR(__xludf.DUMMYFUNCTION("VLOOKUP($D239,IMPORTRANGE(""1F5N2lheBqU_ssv2fEg7XSiyl0_Jtf24RQubw3IWp7fc"",""'LC-2 BOM'!C2:AF1000""),AB$1,FALSE)"),"#N/A")</f>
        <v>#N/A</v>
      </c>
      <c r="AD525" t="str">
        <f ca="1">IFERROR(__xludf.DUMMYFUNCTION("VLOOKUP($D239,IMPORTRANGE(""1F5N2lheBqU_ssv2fEg7XSiyl0_Jtf24RQubw3IWp7fc"",""'LC-2 BOM'!C2:AF1000""),AB$1,FALSE)"),"#N/A")</f>
        <v>#N/A</v>
      </c>
      <c r="AE525" t="str">
        <f ca="1">IFERROR(__xludf.DUMMYFUNCTION("VLOOKUP($D239,IMPORTRANGE(""1F5N2lheBqU_ssv2fEg7XSiyl0_Jtf24RQubw3IWp7fc"",""'LC-2 BOM'!C2:AF1000""),AB$1,FALSE)"),"#N/A")</f>
        <v>#N/A</v>
      </c>
      <c r="AF525" t="str">
        <f ca="1">IFERROR(__xludf.DUMMYFUNCTION("VLOOKUP($D239,IMPORTRANGE(""1F5N2lheBqU_ssv2fEg7XSiyl0_Jtf24RQubw3IWp7fc"",""'LC-2 BOM'!C2:AF1000""),AB$1,FALSE)"),"#N/A")</f>
        <v>#N/A</v>
      </c>
      <c r="AG525" t="str">
        <f ca="1">IFERROR(__xludf.DUMMYFUNCTION("VLOOKUP($D239,IMPORTRANGE(""1F5N2lheBqU_ssv2fEg7XSiyl0_Jtf24RQubw3IWp7fc"",""'LC-2 BOM'!C2:AF1000""),AB$1,FALSE)"),"#N/A")</f>
        <v>#N/A</v>
      </c>
      <c r="AH525" t="str">
        <f ca="1">IFERROR(__xludf.DUMMYFUNCTION("VLOOKUP($D239,IMPORTRANGE(""1F5N2lheBqU_ssv2fEg7XSiyl0_Jtf24RQubw3IWp7fc"",""'LC-2 BOM'!C2:AF1000""),AB$1,FALSE)"),"#N/A")</f>
        <v>#N/A</v>
      </c>
      <c r="AI525" t="str">
        <f ca="1">IFERROR(__xludf.DUMMYFUNCTION("VLOOKUP($D239,IMPORTRANGE(""1F5N2lheBqU_ssv2fEg7XSiyl0_Jtf24RQubw3IWp7fc"",""'LC-2 BOM'!C2:AF1000""),AB$1,FALSE)"),"#N/A")</f>
        <v>#N/A</v>
      </c>
      <c r="AJ525" t="str">
        <f ca="1">IFERROR(__xludf.DUMMYFUNCTION("VLOOKUP($D239,IMPORTRANGE(""1F5N2lheBqU_ssv2fEg7XSiyl0_Jtf24RQubw3IWp7fc"",""'LC-2 BOM'!C2:AF1000""),AB$1,FALSE)"),"#N/A")</f>
        <v>#N/A</v>
      </c>
      <c r="AK525" t="str">
        <f ca="1">IFERROR(__xludf.DUMMYFUNCTION("VLOOKUP($D239,IMPORTRANGE(""1F5N2lheBqU_ssv2fEg7XSiyl0_Jtf24RQubw3IWp7fc"",""'LC-2 BOM'!C2:AF1000""),AB$1,FALSE)"),"#N/A")</f>
        <v>#N/A</v>
      </c>
      <c r="AL525" t="str">
        <f ca="1">IFERROR(__xludf.DUMMYFUNCTION("VLOOKUP($D239,IMPORTRANGE(""1F5N2lheBqU_ssv2fEg7XSiyl0_Jtf24RQubw3IWp7fc"",""'LC-2 BOM'!C2:AF1000""),AB$1,FALSE)"),"#N/A")</f>
        <v>#N/A</v>
      </c>
      <c r="AM525" t="str">
        <f ca="1">IFERROR(__xludf.DUMMYFUNCTION("VLOOKUP($D239,IMPORTRANGE(""1F5N2lheBqU_ssv2fEg7XSiyl0_Jtf24RQubw3IWp7fc"",""'LC-2 BOM'!C2:AF1000""),AB$1,FALSE)"),"#N/A")</f>
        <v>#N/A</v>
      </c>
      <c r="AN525" t="str">
        <f ca="1">IFERROR(__xludf.DUMMYFUNCTION("VLOOKUP($D239,IMPORTRANGE(""1F5N2lheBqU_ssv2fEg7XSiyl0_Jtf24RQubw3IWp7fc"",""'LC-2 BOM'!C2:AF1000""),AB$1,FALSE)"),"#N/A")</f>
        <v>#N/A</v>
      </c>
      <c r="AO525" t="str">
        <f ca="1">IFERROR(__xludf.DUMMYFUNCTION("VLOOKUP($D239,IMPORTRANGE(""1F5N2lheBqU_ssv2fEg7XSiyl0_Jtf24RQubw3IWp7fc"",""'LC-2 BOM'!C2:AF1000""),AB$1,FALSE)"),"#N/A")</f>
        <v>#N/A</v>
      </c>
      <c r="AP525" t="str">
        <f ca="1">IFERROR(__xludf.DUMMYFUNCTION("VLOOKUP($D239,IMPORTRANGE(""1F5N2lheBqU_ssv2fEg7XSiyl0_Jtf24RQubw3IWp7fc"",""'LC-2 BOM'!C2:AF1000""),AB$1,FALSE)"),"#N/A")</f>
        <v>#N/A</v>
      </c>
      <c r="AQ525" t="str">
        <f ca="1">IFERROR(__xludf.DUMMYFUNCTION("VLOOKUP($D239,IMPORTRANGE(""1F5N2lheBqU_ssv2fEg7XSiyl0_Jtf24RQubw3IWp7fc"",""'LC-2 BOM'!C2:AF1000""),AB$1,FALSE)"),"#N/A")</f>
        <v>#N/A</v>
      </c>
      <c r="AR525" t="str">
        <f ca="1">IFERROR(__xludf.DUMMYFUNCTION("VLOOKUP($D239,IMPORTRANGE(""1F5N2lheBqU_ssv2fEg7XSiyl0_Jtf24RQubw3IWp7fc"",""'LC-2 BOM'!C2:AF1000""),AB$1,FALSE)"),"#N/A")</f>
        <v>#N/A</v>
      </c>
      <c r="AS525" t="str">
        <f ca="1">IFERROR(__xludf.DUMMYFUNCTION("VLOOKUP($D239,IMPORTRANGE(""1F5N2lheBqU_ssv2fEg7XSiyl0_Jtf24RQubw3IWp7fc"",""'LC-2 BOM'!C2:AF1000""),AB$1,FALSE)"),"#N/A")</f>
        <v>#N/A</v>
      </c>
      <c r="AT525" t="str">
        <f ca="1">IFERROR(__xludf.DUMMYFUNCTION("VLOOKUP($D239,IMPORTRANGE(""1F5N2lheBqU_ssv2fEg7XSiyl0_Jtf24RQubw3IWp7fc"",""'LC-2 BOM'!C2:AF1000""),AB$1,FALSE)"),"#N/A")</f>
        <v>#N/A</v>
      </c>
      <c r="AU525" t="str">
        <f ca="1">IFERROR(__xludf.DUMMYFUNCTION("VLOOKUP($D239,IMPORTRANGE(""1F5N2lheBqU_ssv2fEg7XSiyl0_Jtf24RQubw3IWp7fc"",""'LC-2 BOM'!C2:AF1000""),AB$1,FALSE)"),"#N/A")</f>
        <v>#N/A</v>
      </c>
      <c r="AV525" t="str">
        <f ca="1">IFERROR(__xludf.DUMMYFUNCTION("VLOOKUP($D239,IMPORTRANGE(""1F5N2lheBqU_ssv2fEg7XSiyl0_Jtf24RQubw3IWp7fc"",""'LC-2 BOM'!C2:AF1000""),AB$1,FALSE)"),"#N/A")</f>
        <v>#N/A</v>
      </c>
      <c r="AW525" t="str">
        <f ca="1">IFERROR(__xludf.DUMMYFUNCTION("VLOOKUP($D239,IMPORTRANGE(""1F5N2lheBqU_ssv2fEg7XSiyl0_Jtf24RQubw3IWp7fc"",""'LC-2 BOM'!C2:AF1000""),AB$1,FALSE)"),"#N/A")</f>
        <v>#N/A</v>
      </c>
      <c r="AX525" t="str">
        <f ca="1">IFERROR(__xludf.DUMMYFUNCTION("VLOOKUP($D239,IMPORTRANGE(""1F5N2lheBqU_ssv2fEg7XSiyl0_Jtf24RQubw3IWp7fc"",""'LC-2 BOM'!C2:AF1000""),AB$1,FALSE)"),"#N/A")</f>
        <v>#N/A</v>
      </c>
      <c r="AY525" t="str">
        <f ca="1">IFERROR(__xludf.DUMMYFUNCTION("VLOOKUP($D239,IMPORTRANGE(""1F5N2lheBqU_ssv2fEg7XSiyl0_Jtf24RQubw3IWp7fc"",""'LC-2 BOM'!C2:AF1000""),AB$1,FALSE)"),"#N/A")</f>
        <v>#N/A</v>
      </c>
      <c r="AZ525" t="str">
        <f ca="1">IFERROR(__xludf.DUMMYFUNCTION("VLOOKUP($D239,IMPORTRANGE(""1F5N2lheBqU_ssv2fEg7XSiyl0_Jtf24RQubw3IWp7fc"",""'LC-2 BOM'!C2:AF1000""),AB$1,FALSE)"),"#N/A")</f>
        <v>#N/A</v>
      </c>
      <c r="BA525" t="str">
        <f ca="1">IFERROR(__xludf.DUMMYFUNCTION("VLOOKUP($D239,IMPORTRANGE(""1F5N2lheBqU_ssv2fEg7XSiyl0_Jtf24RQubw3IWp7fc"",""'LC-2 BOM'!C2:AF1000""),AB$1,FALSE)"),"#N/A")</f>
        <v>#N/A</v>
      </c>
    </row>
    <row r="526" spans="1:53" ht="13" x14ac:dyDescent="0.15">
      <c r="A526" t="str">
        <f t="shared" si="46"/>
        <v>LOX-GOX-VSD-SPD-629</v>
      </c>
      <c r="B526">
        <v>629</v>
      </c>
      <c r="C526" t="s">
        <v>1176</v>
      </c>
      <c r="D526" t="s">
        <v>1174</v>
      </c>
      <c r="E526" t="s">
        <v>148</v>
      </c>
      <c r="F526" t="s">
        <v>501</v>
      </c>
      <c r="G526" t="s">
        <v>120</v>
      </c>
      <c r="H526" t="s">
        <v>111</v>
      </c>
      <c r="I526" t="str">
        <f t="shared" ref="I526:I589" si="47">VLOOKUP(L526,InterfaceCards,2,FALSE)</f>
        <v>C2</v>
      </c>
      <c r="J526" t="str">
        <f>VLOOKUP(I526,'[1]REF - Interface Cards'!$F$2:$G$11,2,FALSE)</f>
        <v>CB8</v>
      </c>
      <c r="K526">
        <f t="shared" si="45"/>
        <v>7</v>
      </c>
      <c r="L526" t="s">
        <v>360</v>
      </c>
      <c r="M526">
        <v>7</v>
      </c>
      <c r="N526" t="s">
        <v>87</v>
      </c>
      <c r="O526" t="s">
        <v>151</v>
      </c>
      <c r="Q526" t="s">
        <v>292</v>
      </c>
      <c r="R526" t="s">
        <v>121</v>
      </c>
      <c r="V526" t="b">
        <v>0</v>
      </c>
      <c r="W526" t="str">
        <f t="shared" ref="W526:W589" si="48">CONCATENATE(L526,":",N526)</f>
        <v>AI14:06</v>
      </c>
      <c r="X526" t="str">
        <f ca="1">IFERROR(__xludf.DUMMYFUNCTION("VLOOKUP($D119,IMPORTRANGE(""1F5N2lheBqU_ssv2fEg7XSiyl0_Jtf24RQubw3IWp7fc"",""'LC-2 BOM'!C2:AF1000""),X$1,FALSE)"),"05C360")</f>
        <v>05C360</v>
      </c>
      <c r="Y526" t="str">
        <f ca="1">IFERROR(__xludf.DUMMYFUNCTION("VLOOKUP($D280,IMPORTRANGE(""1F5N2lheBqU_ssv2fEg7XSiyl0_Jtf24RQubw3IWp7fc"",""'LC-2 BOM'!C2:AF900""),Y$1,FALSE)"),"#N/A")</f>
        <v>#N/A</v>
      </c>
      <c r="Z526" t="str">
        <f ca="1">IFERROR(__xludf.DUMMYFUNCTION("VLOOKUP($D280,IMPORTRANGE(""1F5N2lheBqU_ssv2fEg7XSiyl0_Jtf24RQubw3IWp7fc"",""'LC-2 BOM'!C2:AF900""),Y$1,FALSE)"),"#N/A")</f>
        <v>#N/A</v>
      </c>
      <c r="AA526" t="str">
        <f ca="1">IFERROR(__xludf.DUMMYFUNCTION("VLOOKUP($D280,IMPORTRANGE(""1F5N2lheBqU_ssv2fEg7XSiyl0_Jtf24RQubw3IWp7fc"",""'LC-2 BOM'!C2:AF900""),Y$1,FALSE)"),"#N/A")</f>
        <v>#N/A</v>
      </c>
      <c r="AB526" t="str">
        <f ca="1">IFERROR(__xludf.DUMMYFUNCTION("VLOOKUP($D280,IMPORTRANGE(""1F5N2lheBqU_ssv2fEg7XSiyl0_Jtf24RQubw3IWp7fc"",""'LC-2 BOM'!C2:AF1000""),AB$1,FALSE)"),"#N/A")</f>
        <v>#N/A</v>
      </c>
      <c r="AC526" t="str">
        <f ca="1">IFERROR(__xludf.DUMMYFUNCTION("VLOOKUP($D280,IMPORTRANGE(""1F5N2lheBqU_ssv2fEg7XSiyl0_Jtf24RQubw3IWp7fc"",""'LC-2 BOM'!C2:AF1000""),AB$1,FALSE)"),"#N/A")</f>
        <v>#N/A</v>
      </c>
      <c r="AD526" t="str">
        <f ca="1">IFERROR(__xludf.DUMMYFUNCTION("VLOOKUP($D280,IMPORTRANGE(""1F5N2lheBqU_ssv2fEg7XSiyl0_Jtf24RQubw3IWp7fc"",""'LC-2 BOM'!C2:AF1000""),AB$1,FALSE)"),"#N/A")</f>
        <v>#N/A</v>
      </c>
      <c r="AE526" t="str">
        <f ca="1">IFERROR(__xludf.DUMMYFUNCTION("VLOOKUP($D280,IMPORTRANGE(""1F5N2lheBqU_ssv2fEg7XSiyl0_Jtf24RQubw3IWp7fc"",""'LC-2 BOM'!C2:AF1000""),AB$1,FALSE)"),"#N/A")</f>
        <v>#N/A</v>
      </c>
      <c r="AF526" t="str">
        <f ca="1">IFERROR(__xludf.DUMMYFUNCTION("VLOOKUP($D280,IMPORTRANGE(""1F5N2lheBqU_ssv2fEg7XSiyl0_Jtf24RQubw3IWp7fc"",""'LC-2 BOM'!C2:AF1000""),AB$1,FALSE)"),"#N/A")</f>
        <v>#N/A</v>
      </c>
      <c r="AG526" t="str">
        <f ca="1">IFERROR(__xludf.DUMMYFUNCTION("VLOOKUP($D280,IMPORTRANGE(""1F5N2lheBqU_ssv2fEg7XSiyl0_Jtf24RQubw3IWp7fc"",""'LC-2 BOM'!C2:AF1000""),AB$1,FALSE)"),"#N/A")</f>
        <v>#N/A</v>
      </c>
      <c r="AH526" t="str">
        <f ca="1">IFERROR(__xludf.DUMMYFUNCTION("VLOOKUP($D280,IMPORTRANGE(""1F5N2lheBqU_ssv2fEg7XSiyl0_Jtf24RQubw3IWp7fc"",""'LC-2 BOM'!C2:AF1000""),AB$1,FALSE)"),"#N/A")</f>
        <v>#N/A</v>
      </c>
      <c r="AI526" t="str">
        <f ca="1">IFERROR(__xludf.DUMMYFUNCTION("VLOOKUP($D280,IMPORTRANGE(""1F5N2lheBqU_ssv2fEg7XSiyl0_Jtf24RQubw3IWp7fc"",""'LC-2 BOM'!C2:AF1000""),AB$1,FALSE)"),"#N/A")</f>
        <v>#N/A</v>
      </c>
      <c r="AJ526" t="str">
        <f ca="1">IFERROR(__xludf.DUMMYFUNCTION("VLOOKUP($D280,IMPORTRANGE(""1F5N2lheBqU_ssv2fEg7XSiyl0_Jtf24RQubw3IWp7fc"",""'LC-2 BOM'!C2:AF1000""),AB$1,FALSE)"),"#N/A")</f>
        <v>#N/A</v>
      </c>
      <c r="AK526" t="str">
        <f ca="1">IFERROR(__xludf.DUMMYFUNCTION("VLOOKUP($D280,IMPORTRANGE(""1F5N2lheBqU_ssv2fEg7XSiyl0_Jtf24RQubw3IWp7fc"",""'LC-2 BOM'!C2:AF1000""),AB$1,FALSE)"),"#N/A")</f>
        <v>#N/A</v>
      </c>
      <c r="AL526" t="str">
        <f ca="1">IFERROR(__xludf.DUMMYFUNCTION("VLOOKUP($D280,IMPORTRANGE(""1F5N2lheBqU_ssv2fEg7XSiyl0_Jtf24RQubw3IWp7fc"",""'LC-2 BOM'!C2:AF1000""),AB$1,FALSE)"),"#N/A")</f>
        <v>#N/A</v>
      </c>
      <c r="AM526" t="str">
        <f ca="1">IFERROR(__xludf.DUMMYFUNCTION("VLOOKUP($D280,IMPORTRANGE(""1F5N2lheBqU_ssv2fEg7XSiyl0_Jtf24RQubw3IWp7fc"",""'LC-2 BOM'!C2:AF1000""),AB$1,FALSE)"),"#N/A")</f>
        <v>#N/A</v>
      </c>
      <c r="AN526" t="str">
        <f ca="1">IFERROR(__xludf.DUMMYFUNCTION("VLOOKUP($D280,IMPORTRANGE(""1F5N2lheBqU_ssv2fEg7XSiyl0_Jtf24RQubw3IWp7fc"",""'LC-2 BOM'!C2:AF1000""),AB$1,FALSE)"),"#N/A")</f>
        <v>#N/A</v>
      </c>
      <c r="AO526" t="str">
        <f ca="1">IFERROR(__xludf.DUMMYFUNCTION("VLOOKUP($D280,IMPORTRANGE(""1F5N2lheBqU_ssv2fEg7XSiyl0_Jtf24RQubw3IWp7fc"",""'LC-2 BOM'!C2:AF1000""),AB$1,FALSE)"),"#N/A")</f>
        <v>#N/A</v>
      </c>
      <c r="AP526" t="str">
        <f ca="1">IFERROR(__xludf.DUMMYFUNCTION("VLOOKUP($D280,IMPORTRANGE(""1F5N2lheBqU_ssv2fEg7XSiyl0_Jtf24RQubw3IWp7fc"",""'LC-2 BOM'!C2:AF1000""),AB$1,FALSE)"),"#N/A")</f>
        <v>#N/A</v>
      </c>
      <c r="AQ526" t="str">
        <f ca="1">IFERROR(__xludf.DUMMYFUNCTION("VLOOKUP($D280,IMPORTRANGE(""1F5N2lheBqU_ssv2fEg7XSiyl0_Jtf24RQubw3IWp7fc"",""'LC-2 BOM'!C2:AF1000""),AB$1,FALSE)"),"#N/A")</f>
        <v>#N/A</v>
      </c>
      <c r="AR526" t="str">
        <f ca="1">IFERROR(__xludf.DUMMYFUNCTION("VLOOKUP($D280,IMPORTRANGE(""1F5N2lheBqU_ssv2fEg7XSiyl0_Jtf24RQubw3IWp7fc"",""'LC-2 BOM'!C2:AF1000""),AB$1,FALSE)"),"#N/A")</f>
        <v>#N/A</v>
      </c>
      <c r="AS526" t="str">
        <f ca="1">IFERROR(__xludf.DUMMYFUNCTION("VLOOKUP($D280,IMPORTRANGE(""1F5N2lheBqU_ssv2fEg7XSiyl0_Jtf24RQubw3IWp7fc"",""'LC-2 BOM'!C2:AF1000""),AB$1,FALSE)"),"#N/A")</f>
        <v>#N/A</v>
      </c>
      <c r="AT526" t="str">
        <f ca="1">IFERROR(__xludf.DUMMYFUNCTION("VLOOKUP($D280,IMPORTRANGE(""1F5N2lheBqU_ssv2fEg7XSiyl0_Jtf24RQubw3IWp7fc"",""'LC-2 BOM'!C2:AF1000""),AB$1,FALSE)"),"#N/A")</f>
        <v>#N/A</v>
      </c>
      <c r="AU526" t="str">
        <f ca="1">IFERROR(__xludf.DUMMYFUNCTION("VLOOKUP($D280,IMPORTRANGE(""1F5N2lheBqU_ssv2fEg7XSiyl0_Jtf24RQubw3IWp7fc"",""'LC-2 BOM'!C2:AF1000""),AB$1,FALSE)"),"#N/A")</f>
        <v>#N/A</v>
      </c>
      <c r="AV526" t="str">
        <f ca="1">IFERROR(__xludf.DUMMYFUNCTION("VLOOKUP($D280,IMPORTRANGE(""1F5N2lheBqU_ssv2fEg7XSiyl0_Jtf24RQubw3IWp7fc"",""'LC-2 BOM'!C2:AF1000""),AB$1,FALSE)"),"#N/A")</f>
        <v>#N/A</v>
      </c>
      <c r="AW526" t="str">
        <f ca="1">IFERROR(__xludf.DUMMYFUNCTION("VLOOKUP($D280,IMPORTRANGE(""1F5N2lheBqU_ssv2fEg7XSiyl0_Jtf24RQubw3IWp7fc"",""'LC-2 BOM'!C2:AF1000""),AB$1,FALSE)"),"#N/A")</f>
        <v>#N/A</v>
      </c>
      <c r="AX526" t="str">
        <f ca="1">IFERROR(__xludf.DUMMYFUNCTION("VLOOKUP($D280,IMPORTRANGE(""1F5N2lheBqU_ssv2fEg7XSiyl0_Jtf24RQubw3IWp7fc"",""'LC-2 BOM'!C2:AF1000""),AB$1,FALSE)"),"#N/A")</f>
        <v>#N/A</v>
      </c>
      <c r="AY526" t="str">
        <f ca="1">IFERROR(__xludf.DUMMYFUNCTION("VLOOKUP($D280,IMPORTRANGE(""1F5N2lheBqU_ssv2fEg7XSiyl0_Jtf24RQubw3IWp7fc"",""'LC-2 BOM'!C2:AF1000""),AB$1,FALSE)"),"#N/A")</f>
        <v>#N/A</v>
      </c>
      <c r="AZ526" t="str">
        <f ca="1">IFERROR(__xludf.DUMMYFUNCTION("VLOOKUP($D280,IMPORTRANGE(""1F5N2lheBqU_ssv2fEg7XSiyl0_Jtf24RQubw3IWp7fc"",""'LC-2 BOM'!C2:AF1000""),AB$1,FALSE)"),"#N/A")</f>
        <v>#N/A</v>
      </c>
      <c r="BA526" t="str">
        <f ca="1">IFERROR(__xludf.DUMMYFUNCTION("VLOOKUP($D280,IMPORTRANGE(""1F5N2lheBqU_ssv2fEg7XSiyl0_Jtf24RQubw3IWp7fc"",""'LC-2 BOM'!C2:AF1000""),AB$1,FALSE)"),"#N/A")</f>
        <v>#N/A</v>
      </c>
    </row>
    <row r="527" spans="1:53" ht="13" x14ac:dyDescent="0.15">
      <c r="A527" t="str">
        <f t="shared" si="46"/>
        <v>LOX-GOX-VSD-SPD-627</v>
      </c>
      <c r="B527">
        <v>627</v>
      </c>
      <c r="C527" t="s">
        <v>1177</v>
      </c>
      <c r="D527" t="s">
        <v>1174</v>
      </c>
      <c r="E527" t="s">
        <v>148</v>
      </c>
      <c r="F527" t="s">
        <v>501</v>
      </c>
      <c r="G527" t="s">
        <v>120</v>
      </c>
      <c r="H527" t="s">
        <v>116</v>
      </c>
      <c r="I527" t="str">
        <f t="shared" si="47"/>
        <v>C2</v>
      </c>
      <c r="J527" t="str">
        <f>VLOOKUP(I527,'[1]REF - Interface Cards'!$F$2:$G$11,2,FALSE)</f>
        <v>CB8</v>
      </c>
      <c r="K527">
        <f t="shared" si="45"/>
        <v>8</v>
      </c>
      <c r="L527" t="s">
        <v>1178</v>
      </c>
      <c r="M527">
        <v>2</v>
      </c>
      <c r="N527" t="s">
        <v>68</v>
      </c>
      <c r="O527" t="s">
        <v>151</v>
      </c>
      <c r="Q527" t="s">
        <v>292</v>
      </c>
      <c r="R527" t="s">
        <v>121</v>
      </c>
      <c r="V527" t="b">
        <v>0</v>
      </c>
      <c r="W527" t="str">
        <f t="shared" si="48"/>
        <v>AO7:01</v>
      </c>
      <c r="X527" t="str">
        <f ca="1">IFERROR(__xludf.DUMMYFUNCTION("VLOOKUP($D119,IMPORTRANGE(""1F5N2lheBqU_ssv2fEg7XSiyl0_Jtf24RQubw3IWp7fc"",""'LC-2 BOM'!C2:AF1000""),X$1,FALSE)"),"05C360")</f>
        <v>05C360</v>
      </c>
      <c r="Y527" t="str">
        <f ca="1">IFERROR(__xludf.DUMMYFUNCTION("VLOOKUP($D281,IMPORTRANGE(""1F5N2lheBqU_ssv2fEg7XSiyl0_Jtf24RQubw3IWp7fc"",""'LC-2 BOM'!C2:AF900""),Y$1,FALSE)"),"Sensor, Temperature")</f>
        <v>Sensor, Temperature</v>
      </c>
      <c r="Z527" t="str">
        <f ca="1">IFERROR(__xludf.DUMMYFUNCTION("VLOOKUP($D284,IMPORTRANGE(""1F5N2lheBqU_ssv2fEg7XSiyl0_Jtf24RQubw3IWp7fc"",""'LC-2 BOM'!C2:AF900""),Z$1,FALSE)"),"#N/A")</f>
        <v>#N/A</v>
      </c>
      <c r="AA527" t="str">
        <f ca="1">IFERROR(__xludf.DUMMYFUNCTION("VLOOKUP($D284,IMPORTRANGE(""1F5N2lheBqU_ssv2fEg7XSiyl0_Jtf24RQubw3IWp7fc"",""'LC-2 BOM'!C2:AF900""),Z$1,FALSE)"),"#N/A")</f>
        <v>#N/A</v>
      </c>
      <c r="AB527" t="str">
        <f ca="1">IFERROR(__xludf.DUMMYFUNCTION("VLOOKUP($D284,IMPORTRANGE(""1F5N2lheBqU_ssv2fEg7XSiyl0_Jtf24RQubw3IWp7fc"",""'LC-2 BOM'!C2:AF1000""),AB$1,FALSE)"),"#N/A")</f>
        <v>#N/A</v>
      </c>
      <c r="AC527" t="str">
        <f ca="1">IFERROR(__xludf.DUMMYFUNCTION("VLOOKUP($D284,IMPORTRANGE(""1F5N2lheBqU_ssv2fEg7XSiyl0_Jtf24RQubw3IWp7fc"",""'LC-2 BOM'!C2:AF1000""),AB$1,FALSE)"),"#N/A")</f>
        <v>#N/A</v>
      </c>
      <c r="AD527" t="str">
        <f ca="1">IFERROR(__xludf.DUMMYFUNCTION("VLOOKUP($D284,IMPORTRANGE(""1F5N2lheBqU_ssv2fEg7XSiyl0_Jtf24RQubw3IWp7fc"",""'LC-2 BOM'!C2:AF1000""),AB$1,FALSE)"),"#N/A")</f>
        <v>#N/A</v>
      </c>
      <c r="AE527" t="str">
        <f ca="1">IFERROR(__xludf.DUMMYFUNCTION("VLOOKUP($D284,IMPORTRANGE(""1F5N2lheBqU_ssv2fEg7XSiyl0_Jtf24RQubw3IWp7fc"",""'LC-2 BOM'!C2:AF1000""),AB$1,FALSE)"),"#N/A")</f>
        <v>#N/A</v>
      </c>
      <c r="AF527" t="str">
        <f ca="1">IFERROR(__xludf.DUMMYFUNCTION("VLOOKUP($D284,IMPORTRANGE(""1F5N2lheBqU_ssv2fEg7XSiyl0_Jtf24RQubw3IWp7fc"",""'LC-2 BOM'!C2:AF1000""),AB$1,FALSE)"),"#N/A")</f>
        <v>#N/A</v>
      </c>
      <c r="AG527" t="str">
        <f ca="1">IFERROR(__xludf.DUMMYFUNCTION("VLOOKUP($D284,IMPORTRANGE(""1F5N2lheBqU_ssv2fEg7XSiyl0_Jtf24RQubw3IWp7fc"",""'LC-2 BOM'!C2:AF1000""),AB$1,FALSE)"),"#N/A")</f>
        <v>#N/A</v>
      </c>
      <c r="AH527" t="str">
        <f ca="1">IFERROR(__xludf.DUMMYFUNCTION("VLOOKUP($D284,IMPORTRANGE(""1F5N2lheBqU_ssv2fEg7XSiyl0_Jtf24RQubw3IWp7fc"",""'LC-2 BOM'!C2:AF1000""),AB$1,FALSE)"),"#N/A")</f>
        <v>#N/A</v>
      </c>
      <c r="AI527" t="str">
        <f ca="1">IFERROR(__xludf.DUMMYFUNCTION("VLOOKUP($D284,IMPORTRANGE(""1F5N2lheBqU_ssv2fEg7XSiyl0_Jtf24RQubw3IWp7fc"",""'LC-2 BOM'!C2:AF1000""),AB$1,FALSE)"),"#N/A")</f>
        <v>#N/A</v>
      </c>
      <c r="AJ527" t="str">
        <f ca="1">IFERROR(__xludf.DUMMYFUNCTION("VLOOKUP($D284,IMPORTRANGE(""1F5N2lheBqU_ssv2fEg7XSiyl0_Jtf24RQubw3IWp7fc"",""'LC-2 BOM'!C2:AF1000""),AB$1,FALSE)"),"#N/A")</f>
        <v>#N/A</v>
      </c>
      <c r="AK527" t="str">
        <f ca="1">IFERROR(__xludf.DUMMYFUNCTION("VLOOKUP($D284,IMPORTRANGE(""1F5N2lheBqU_ssv2fEg7XSiyl0_Jtf24RQubw3IWp7fc"",""'LC-2 BOM'!C2:AF1000""),AB$1,FALSE)"),"#N/A")</f>
        <v>#N/A</v>
      </c>
      <c r="AL527" t="str">
        <f ca="1">IFERROR(__xludf.DUMMYFUNCTION("VLOOKUP($D284,IMPORTRANGE(""1F5N2lheBqU_ssv2fEg7XSiyl0_Jtf24RQubw3IWp7fc"",""'LC-2 BOM'!C2:AF1000""),AB$1,FALSE)"),"#N/A")</f>
        <v>#N/A</v>
      </c>
      <c r="AM527" t="str">
        <f ca="1">IFERROR(__xludf.DUMMYFUNCTION("VLOOKUP($D284,IMPORTRANGE(""1F5N2lheBqU_ssv2fEg7XSiyl0_Jtf24RQubw3IWp7fc"",""'LC-2 BOM'!C2:AF1000""),AB$1,FALSE)"),"#N/A")</f>
        <v>#N/A</v>
      </c>
      <c r="AN527" t="str">
        <f ca="1">IFERROR(__xludf.DUMMYFUNCTION("VLOOKUP($D284,IMPORTRANGE(""1F5N2lheBqU_ssv2fEg7XSiyl0_Jtf24RQubw3IWp7fc"",""'LC-2 BOM'!C2:AF1000""),AB$1,FALSE)"),"#N/A")</f>
        <v>#N/A</v>
      </c>
      <c r="AO527" t="str">
        <f ca="1">IFERROR(__xludf.DUMMYFUNCTION("VLOOKUP($D284,IMPORTRANGE(""1F5N2lheBqU_ssv2fEg7XSiyl0_Jtf24RQubw3IWp7fc"",""'LC-2 BOM'!C2:AF1000""),AB$1,FALSE)"),"#N/A")</f>
        <v>#N/A</v>
      </c>
      <c r="AP527" t="str">
        <f ca="1">IFERROR(__xludf.DUMMYFUNCTION("VLOOKUP($D284,IMPORTRANGE(""1F5N2lheBqU_ssv2fEg7XSiyl0_Jtf24RQubw3IWp7fc"",""'LC-2 BOM'!C2:AF1000""),AB$1,FALSE)"),"#N/A")</f>
        <v>#N/A</v>
      </c>
      <c r="AQ527" t="str">
        <f ca="1">IFERROR(__xludf.DUMMYFUNCTION("VLOOKUP($D284,IMPORTRANGE(""1F5N2lheBqU_ssv2fEg7XSiyl0_Jtf24RQubw3IWp7fc"",""'LC-2 BOM'!C2:AF1000""),AB$1,FALSE)"),"#N/A")</f>
        <v>#N/A</v>
      </c>
      <c r="AR527" t="str">
        <f ca="1">IFERROR(__xludf.DUMMYFUNCTION("VLOOKUP($D284,IMPORTRANGE(""1F5N2lheBqU_ssv2fEg7XSiyl0_Jtf24RQubw3IWp7fc"",""'LC-2 BOM'!C2:AF1000""),AB$1,FALSE)"),"#N/A")</f>
        <v>#N/A</v>
      </c>
      <c r="AS527" t="str">
        <f ca="1">IFERROR(__xludf.DUMMYFUNCTION("VLOOKUP($D284,IMPORTRANGE(""1F5N2lheBqU_ssv2fEg7XSiyl0_Jtf24RQubw3IWp7fc"",""'LC-2 BOM'!C2:AF1000""),AB$1,FALSE)"),"#N/A")</f>
        <v>#N/A</v>
      </c>
      <c r="AT527" t="str">
        <f ca="1">IFERROR(__xludf.DUMMYFUNCTION("VLOOKUP($D284,IMPORTRANGE(""1F5N2lheBqU_ssv2fEg7XSiyl0_Jtf24RQubw3IWp7fc"",""'LC-2 BOM'!C2:AF1000""),AB$1,FALSE)"),"#N/A")</f>
        <v>#N/A</v>
      </c>
      <c r="AU527" t="str">
        <f ca="1">IFERROR(__xludf.DUMMYFUNCTION("VLOOKUP($D284,IMPORTRANGE(""1F5N2lheBqU_ssv2fEg7XSiyl0_Jtf24RQubw3IWp7fc"",""'LC-2 BOM'!C2:AF1000""),AB$1,FALSE)"),"#N/A")</f>
        <v>#N/A</v>
      </c>
      <c r="AV527" t="str">
        <f ca="1">IFERROR(__xludf.DUMMYFUNCTION("VLOOKUP($D284,IMPORTRANGE(""1F5N2lheBqU_ssv2fEg7XSiyl0_Jtf24RQubw3IWp7fc"",""'LC-2 BOM'!C2:AF1000""),AB$1,FALSE)"),"#N/A")</f>
        <v>#N/A</v>
      </c>
      <c r="AW527" t="str">
        <f ca="1">IFERROR(__xludf.DUMMYFUNCTION("VLOOKUP($D284,IMPORTRANGE(""1F5N2lheBqU_ssv2fEg7XSiyl0_Jtf24RQubw3IWp7fc"",""'LC-2 BOM'!C2:AF1000""),AB$1,FALSE)"),"#N/A")</f>
        <v>#N/A</v>
      </c>
      <c r="AX527" t="str">
        <f ca="1">IFERROR(__xludf.DUMMYFUNCTION("VLOOKUP($D284,IMPORTRANGE(""1F5N2lheBqU_ssv2fEg7XSiyl0_Jtf24RQubw3IWp7fc"",""'LC-2 BOM'!C2:AF1000""),AB$1,FALSE)"),"#N/A")</f>
        <v>#N/A</v>
      </c>
      <c r="AY527" t="str">
        <f ca="1">IFERROR(__xludf.DUMMYFUNCTION("VLOOKUP($D284,IMPORTRANGE(""1F5N2lheBqU_ssv2fEg7XSiyl0_Jtf24RQubw3IWp7fc"",""'LC-2 BOM'!C2:AF1000""),AB$1,FALSE)"),"#N/A")</f>
        <v>#N/A</v>
      </c>
      <c r="AZ527" t="str">
        <f ca="1">IFERROR(__xludf.DUMMYFUNCTION("VLOOKUP($D284,IMPORTRANGE(""1F5N2lheBqU_ssv2fEg7XSiyl0_Jtf24RQubw3IWp7fc"",""'LC-2 BOM'!C2:AF1000""),AB$1,FALSE)"),"#N/A")</f>
        <v>#N/A</v>
      </c>
      <c r="BA527" t="str">
        <f ca="1">IFERROR(__xludf.DUMMYFUNCTION("VLOOKUP($D284,IMPORTRANGE(""1F5N2lheBqU_ssv2fEg7XSiyl0_Jtf24RQubw3IWp7fc"",""'LC-2 BOM'!C2:AF1000""),AB$1,FALSE)"),"#N/A")</f>
        <v>#N/A</v>
      </c>
    </row>
    <row r="528" spans="1:53" ht="13" x14ac:dyDescent="0.15">
      <c r="A528" t="str">
        <f t="shared" si="46"/>
        <v>LOX-GOX-CT-B-631</v>
      </c>
      <c r="B528">
        <v>631</v>
      </c>
      <c r="C528" t="s">
        <v>1179</v>
      </c>
      <c r="D528" t="s">
        <v>1180</v>
      </c>
      <c r="E528" t="s">
        <v>148</v>
      </c>
      <c r="F528" t="s">
        <v>501</v>
      </c>
      <c r="G528" t="s">
        <v>126</v>
      </c>
      <c r="H528" t="s">
        <v>66</v>
      </c>
      <c r="I528" t="str">
        <f t="shared" si="47"/>
        <v>C2</v>
      </c>
      <c r="J528" t="str">
        <f>VLOOKUP(I528,'[1]REF - Interface Cards'!$F$2:$G$11,2,FALSE)</f>
        <v>CB8</v>
      </c>
      <c r="K528">
        <f t="shared" si="45"/>
        <v>4</v>
      </c>
      <c r="L528" t="s">
        <v>150</v>
      </c>
      <c r="M528">
        <v>34</v>
      </c>
      <c r="N528">
        <v>28</v>
      </c>
      <c r="O528" t="s">
        <v>151</v>
      </c>
      <c r="Q528" t="s">
        <v>292</v>
      </c>
      <c r="R528" t="s">
        <v>69</v>
      </c>
      <c r="V528" t="b">
        <v>0</v>
      </c>
      <c r="W528" t="str">
        <f t="shared" si="48"/>
        <v>DO7:28</v>
      </c>
      <c r="X528" t="str">
        <f ca="1">IFERROR(__xludf.DUMMYFUNCTION("VLOOKUP($D119,IMPORTRANGE(""1F5N2lheBqU_ssv2fEg7XSiyl0_Jtf24RQubw3IWp7fc"",""'LC-2 BOM'!C2:AF1000""),X$1,FALSE)"),"05C360")</f>
        <v>05C360</v>
      </c>
      <c r="Y528" t="str">
        <f ca="1">IFERROR(__xludf.DUMMYFUNCTION("VLOOKUP($D238,IMPORTRANGE(""1F5N2lheBqU_ssv2fEg7XSiyl0_Jtf24RQubw3IWp7fc"",""'LC-2 BOM'!C2:AF900""),Y$1,FALSE)"),"#N/A")</f>
        <v>#N/A</v>
      </c>
      <c r="Z528" t="str">
        <f ca="1">IFERROR(__xludf.DUMMYFUNCTION("VLOOKUP($D238,IMPORTRANGE(""1F5N2lheBqU_ssv2fEg7XSiyl0_Jtf24RQubw3IWp7fc"",""'LC-2 BOM'!C2:AF900""),Y$1,FALSE)"),"#N/A")</f>
        <v>#N/A</v>
      </c>
      <c r="AA528" t="str">
        <f ca="1">IFERROR(__xludf.DUMMYFUNCTION("VLOOKUP($D238,IMPORTRANGE(""1F5N2lheBqU_ssv2fEg7XSiyl0_Jtf24RQubw3IWp7fc"",""'LC-2 BOM'!C2:AF900""),Y$1,FALSE)"),"#N/A")</f>
        <v>#N/A</v>
      </c>
      <c r="AB528" t="str">
        <f ca="1">IFERROR(__xludf.DUMMYFUNCTION("VLOOKUP($D238,IMPORTRANGE(""1F5N2lheBqU_ssv2fEg7XSiyl0_Jtf24RQubw3IWp7fc"",""'LC-2 BOM'!C2:AF1000""),AB$1,FALSE)"),"#N/A")</f>
        <v>#N/A</v>
      </c>
      <c r="AC528" t="str">
        <f ca="1">IFERROR(__xludf.DUMMYFUNCTION("VLOOKUP($D238,IMPORTRANGE(""1F5N2lheBqU_ssv2fEg7XSiyl0_Jtf24RQubw3IWp7fc"",""'LC-2 BOM'!C2:AF1000""),AB$1,FALSE)"),"#N/A")</f>
        <v>#N/A</v>
      </c>
      <c r="AD528" t="str">
        <f ca="1">IFERROR(__xludf.DUMMYFUNCTION("VLOOKUP($D238,IMPORTRANGE(""1F5N2lheBqU_ssv2fEg7XSiyl0_Jtf24RQubw3IWp7fc"",""'LC-2 BOM'!C2:AF1000""),AB$1,FALSE)"),"#N/A")</f>
        <v>#N/A</v>
      </c>
      <c r="AE528" t="str">
        <f ca="1">IFERROR(__xludf.DUMMYFUNCTION("VLOOKUP($D238,IMPORTRANGE(""1F5N2lheBqU_ssv2fEg7XSiyl0_Jtf24RQubw3IWp7fc"",""'LC-2 BOM'!C2:AF1000""),AB$1,FALSE)"),"#N/A")</f>
        <v>#N/A</v>
      </c>
      <c r="AF528" t="str">
        <f ca="1">IFERROR(__xludf.DUMMYFUNCTION("VLOOKUP($D238,IMPORTRANGE(""1F5N2lheBqU_ssv2fEg7XSiyl0_Jtf24RQubw3IWp7fc"",""'LC-2 BOM'!C2:AF1000""),AB$1,FALSE)"),"#N/A")</f>
        <v>#N/A</v>
      </c>
      <c r="AG528" t="str">
        <f ca="1">IFERROR(__xludf.DUMMYFUNCTION("VLOOKUP($D238,IMPORTRANGE(""1F5N2lheBqU_ssv2fEg7XSiyl0_Jtf24RQubw3IWp7fc"",""'LC-2 BOM'!C2:AF1000""),AB$1,FALSE)"),"#N/A")</f>
        <v>#N/A</v>
      </c>
      <c r="AH528" t="str">
        <f ca="1">IFERROR(__xludf.DUMMYFUNCTION("VLOOKUP($D238,IMPORTRANGE(""1F5N2lheBqU_ssv2fEg7XSiyl0_Jtf24RQubw3IWp7fc"",""'LC-2 BOM'!C2:AF1000""),AB$1,FALSE)"),"#N/A")</f>
        <v>#N/A</v>
      </c>
      <c r="AI528" t="str">
        <f ca="1">IFERROR(__xludf.DUMMYFUNCTION("VLOOKUP($D238,IMPORTRANGE(""1F5N2lheBqU_ssv2fEg7XSiyl0_Jtf24RQubw3IWp7fc"",""'LC-2 BOM'!C2:AF1000""),AB$1,FALSE)"),"#N/A")</f>
        <v>#N/A</v>
      </c>
      <c r="AJ528" t="str">
        <f ca="1">IFERROR(__xludf.DUMMYFUNCTION("VLOOKUP($D238,IMPORTRANGE(""1F5N2lheBqU_ssv2fEg7XSiyl0_Jtf24RQubw3IWp7fc"",""'LC-2 BOM'!C2:AF1000""),AB$1,FALSE)"),"#N/A")</f>
        <v>#N/A</v>
      </c>
      <c r="AK528" t="str">
        <f ca="1">IFERROR(__xludf.DUMMYFUNCTION("VLOOKUP($D238,IMPORTRANGE(""1F5N2lheBqU_ssv2fEg7XSiyl0_Jtf24RQubw3IWp7fc"",""'LC-2 BOM'!C2:AF1000""),AB$1,FALSE)"),"#N/A")</f>
        <v>#N/A</v>
      </c>
      <c r="AL528" t="str">
        <f ca="1">IFERROR(__xludf.DUMMYFUNCTION("VLOOKUP($D238,IMPORTRANGE(""1F5N2lheBqU_ssv2fEg7XSiyl0_Jtf24RQubw3IWp7fc"",""'LC-2 BOM'!C2:AF1000""),AB$1,FALSE)"),"#N/A")</f>
        <v>#N/A</v>
      </c>
      <c r="AM528" t="str">
        <f ca="1">IFERROR(__xludf.DUMMYFUNCTION("VLOOKUP($D238,IMPORTRANGE(""1F5N2lheBqU_ssv2fEg7XSiyl0_Jtf24RQubw3IWp7fc"",""'LC-2 BOM'!C2:AF1000""),AB$1,FALSE)"),"#N/A")</f>
        <v>#N/A</v>
      </c>
      <c r="AN528" t="str">
        <f ca="1">IFERROR(__xludf.DUMMYFUNCTION("VLOOKUP($D238,IMPORTRANGE(""1F5N2lheBqU_ssv2fEg7XSiyl0_Jtf24RQubw3IWp7fc"",""'LC-2 BOM'!C2:AF1000""),AB$1,FALSE)"),"#N/A")</f>
        <v>#N/A</v>
      </c>
      <c r="AO528" t="str">
        <f ca="1">IFERROR(__xludf.DUMMYFUNCTION("VLOOKUP($D238,IMPORTRANGE(""1F5N2lheBqU_ssv2fEg7XSiyl0_Jtf24RQubw3IWp7fc"",""'LC-2 BOM'!C2:AF1000""),AB$1,FALSE)"),"#N/A")</f>
        <v>#N/A</v>
      </c>
      <c r="AP528" t="str">
        <f ca="1">IFERROR(__xludf.DUMMYFUNCTION("VLOOKUP($D238,IMPORTRANGE(""1F5N2lheBqU_ssv2fEg7XSiyl0_Jtf24RQubw3IWp7fc"",""'LC-2 BOM'!C2:AF1000""),AB$1,FALSE)"),"#N/A")</f>
        <v>#N/A</v>
      </c>
      <c r="AQ528" t="str">
        <f ca="1">IFERROR(__xludf.DUMMYFUNCTION("VLOOKUP($D238,IMPORTRANGE(""1F5N2lheBqU_ssv2fEg7XSiyl0_Jtf24RQubw3IWp7fc"",""'LC-2 BOM'!C2:AF1000""),AB$1,FALSE)"),"#N/A")</f>
        <v>#N/A</v>
      </c>
      <c r="AR528" t="str">
        <f ca="1">IFERROR(__xludf.DUMMYFUNCTION("VLOOKUP($D238,IMPORTRANGE(""1F5N2lheBqU_ssv2fEg7XSiyl0_Jtf24RQubw3IWp7fc"",""'LC-2 BOM'!C2:AF1000""),AB$1,FALSE)"),"#N/A")</f>
        <v>#N/A</v>
      </c>
      <c r="AS528" t="str">
        <f ca="1">IFERROR(__xludf.DUMMYFUNCTION("VLOOKUP($D238,IMPORTRANGE(""1F5N2lheBqU_ssv2fEg7XSiyl0_Jtf24RQubw3IWp7fc"",""'LC-2 BOM'!C2:AF1000""),AB$1,FALSE)"),"#N/A")</f>
        <v>#N/A</v>
      </c>
      <c r="AT528" t="str">
        <f ca="1">IFERROR(__xludf.DUMMYFUNCTION("VLOOKUP($D238,IMPORTRANGE(""1F5N2lheBqU_ssv2fEg7XSiyl0_Jtf24RQubw3IWp7fc"",""'LC-2 BOM'!C2:AF1000""),AB$1,FALSE)"),"#N/A")</f>
        <v>#N/A</v>
      </c>
      <c r="AU528" t="str">
        <f ca="1">IFERROR(__xludf.DUMMYFUNCTION("VLOOKUP($D238,IMPORTRANGE(""1F5N2lheBqU_ssv2fEg7XSiyl0_Jtf24RQubw3IWp7fc"",""'LC-2 BOM'!C2:AF1000""),AB$1,FALSE)"),"#N/A")</f>
        <v>#N/A</v>
      </c>
      <c r="AV528" t="str">
        <f ca="1">IFERROR(__xludf.DUMMYFUNCTION("VLOOKUP($D238,IMPORTRANGE(""1F5N2lheBqU_ssv2fEg7XSiyl0_Jtf24RQubw3IWp7fc"",""'LC-2 BOM'!C2:AF1000""),AB$1,FALSE)"),"#N/A")</f>
        <v>#N/A</v>
      </c>
      <c r="AW528" t="str">
        <f ca="1">IFERROR(__xludf.DUMMYFUNCTION("VLOOKUP($D238,IMPORTRANGE(""1F5N2lheBqU_ssv2fEg7XSiyl0_Jtf24RQubw3IWp7fc"",""'LC-2 BOM'!C2:AF1000""),AB$1,FALSE)"),"#N/A")</f>
        <v>#N/A</v>
      </c>
      <c r="AX528" t="str">
        <f ca="1">IFERROR(__xludf.DUMMYFUNCTION("VLOOKUP($D238,IMPORTRANGE(""1F5N2lheBqU_ssv2fEg7XSiyl0_Jtf24RQubw3IWp7fc"",""'LC-2 BOM'!C2:AF1000""),AB$1,FALSE)"),"#N/A")</f>
        <v>#N/A</v>
      </c>
      <c r="AY528" t="str">
        <f ca="1">IFERROR(__xludf.DUMMYFUNCTION("VLOOKUP($D238,IMPORTRANGE(""1F5N2lheBqU_ssv2fEg7XSiyl0_Jtf24RQubw3IWp7fc"",""'LC-2 BOM'!C2:AF1000""),AB$1,FALSE)"),"#N/A")</f>
        <v>#N/A</v>
      </c>
      <c r="AZ528" t="str">
        <f ca="1">IFERROR(__xludf.DUMMYFUNCTION("VLOOKUP($D238,IMPORTRANGE(""1F5N2lheBqU_ssv2fEg7XSiyl0_Jtf24RQubw3IWp7fc"",""'LC-2 BOM'!C2:AF1000""),AB$1,FALSE)"),"#N/A")</f>
        <v>#N/A</v>
      </c>
      <c r="BA528" t="str">
        <f ca="1">IFERROR(__xludf.DUMMYFUNCTION("VLOOKUP($D238,IMPORTRANGE(""1F5N2lheBqU_ssv2fEg7XSiyl0_Jtf24RQubw3IWp7fc"",""'LC-2 BOM'!C2:AF1000""),AB$1,FALSE)"),"#N/A")</f>
        <v>#N/A</v>
      </c>
    </row>
    <row r="529" spans="1:53" ht="13" x14ac:dyDescent="0.15">
      <c r="A529" t="str">
        <f t="shared" si="46"/>
        <v>HYD-HPU-SS-B-633</v>
      </c>
      <c r="B529">
        <v>633</v>
      </c>
      <c r="C529" t="s">
        <v>1181</v>
      </c>
      <c r="D529" t="s">
        <v>1182</v>
      </c>
      <c r="E529" t="s">
        <v>679</v>
      </c>
      <c r="F529" t="s">
        <v>856</v>
      </c>
      <c r="G529" t="s">
        <v>1171</v>
      </c>
      <c r="H529" t="s">
        <v>66</v>
      </c>
      <c r="I529" t="str">
        <f t="shared" si="47"/>
        <v>N5</v>
      </c>
      <c r="J529" t="str">
        <f>VLOOKUP(I529,'[1]REF - Interface Cards'!$F$2:$G$11,2,FALSE)</f>
        <v>CB6</v>
      </c>
      <c r="K529">
        <f t="shared" si="45"/>
        <v>1</v>
      </c>
      <c r="L529" t="s">
        <v>532</v>
      </c>
      <c r="M529">
        <v>13</v>
      </c>
      <c r="N529">
        <v>10</v>
      </c>
      <c r="O529" t="s">
        <v>298</v>
      </c>
      <c r="P529" t="s">
        <v>298</v>
      </c>
      <c r="Q529" t="s">
        <v>671</v>
      </c>
      <c r="R529" t="s">
        <v>69</v>
      </c>
      <c r="S529" t="s">
        <v>60</v>
      </c>
      <c r="V529" t="b">
        <v>0</v>
      </c>
      <c r="W529" t="str">
        <f t="shared" si="48"/>
        <v>DO5:10</v>
      </c>
      <c r="X529" t="str">
        <f ca="1">IFERROR(__xludf.DUMMYFUNCTION("VLOOKUP($D475,IMPORTRANGE(""1F5N2lheBqU_ssv2fEg7XSiyl0_Jtf24RQubw3IWp7fc"",""'LC-2 BOM'!C2:AF1000""),X$1,FALSE)"),"04C706")</f>
        <v>04C706</v>
      </c>
      <c r="Y529" t="str">
        <f ca="1">IFERROR(__xludf.DUMMYFUNCTION("VLOOKUP($D592,IMPORTRANGE(""1F5N2lheBqU_ssv2fEg7XSiyl0_Jtf24RQubw3IWp7fc"",""'LC-2 BOM'!C2:AF900""),Y$1,FALSE)"),"Motor")</f>
        <v>Motor</v>
      </c>
      <c r="Z529" t="str">
        <f ca="1">IFERROR(__xludf.DUMMYFUNCTION("VLOOKUP($D592,IMPORTRANGE(""1F5N2lheBqU_ssv2fEg7XSiyl0_Jtf24RQubw3IWp7fc"",""'LC-2 BOM'!C2:AF900""),Y$1,FALSE)"),"Motor")</f>
        <v>Motor</v>
      </c>
      <c r="AA529" t="str">
        <f ca="1">IFERROR(__xludf.DUMMYFUNCTION("VLOOKUP($D592,IMPORTRANGE(""1F5N2lheBqU_ssv2fEg7XSiyl0_Jtf24RQubw3IWp7fc"",""'LC-2 BOM'!C2:AF900""),Y$1,FALSE)"),"Motor")</f>
        <v>Motor</v>
      </c>
      <c r="AB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C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D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E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F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G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H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I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J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K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L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M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N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O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P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Q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R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S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T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U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V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W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X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Y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Z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BA529" t="str">
        <f ca="1">IFERROR(__xludf.DUMMYFUNCTION("VLOOKUP($D592,IMPORTRANGE(""1F5N2lheBqU_ssv2fEg7XSiyl0_Jtf24RQubw3IWp7fc"",""'LC-2 BOM'!C2:AF1000""),AB$1,FALSE)"),"Hydraulics Schematic 1069 RevF")</f>
        <v>Hydraulics Schematic 1069 RevF</v>
      </c>
    </row>
    <row r="530" spans="1:53" ht="13" x14ac:dyDescent="0.15">
      <c r="A530" t="str">
        <f t="shared" si="46"/>
        <v>HYD-HPU-CT-B-137</v>
      </c>
      <c r="B530">
        <v>137</v>
      </c>
      <c r="C530" t="s">
        <v>1183</v>
      </c>
      <c r="D530" t="s">
        <v>1182</v>
      </c>
      <c r="E530" t="s">
        <v>679</v>
      </c>
      <c r="F530" t="s">
        <v>856</v>
      </c>
      <c r="G530" t="s">
        <v>126</v>
      </c>
      <c r="H530" t="s">
        <v>66</v>
      </c>
      <c r="I530" t="str">
        <f t="shared" si="47"/>
        <v>N5</v>
      </c>
      <c r="J530" t="str">
        <f>VLOOKUP(I530,'[1]REF - Interface Cards'!$F$2:$G$11,2,FALSE)</f>
        <v>CB6</v>
      </c>
      <c r="K530">
        <f t="shared" si="45"/>
        <v>1</v>
      </c>
      <c r="L530" t="s">
        <v>532</v>
      </c>
      <c r="M530">
        <v>2</v>
      </c>
      <c r="N530" t="s">
        <v>68</v>
      </c>
      <c r="O530" t="s">
        <v>298</v>
      </c>
      <c r="P530" t="s">
        <v>298</v>
      </c>
      <c r="Q530" t="s">
        <v>671</v>
      </c>
      <c r="R530" t="s">
        <v>69</v>
      </c>
      <c r="S530" t="s">
        <v>60</v>
      </c>
      <c r="V530" t="b">
        <v>0</v>
      </c>
      <c r="W530" t="str">
        <f t="shared" si="48"/>
        <v>DO5:01</v>
      </c>
      <c r="X530" t="str">
        <f ca="1">IFERROR(__xludf.DUMMYFUNCTION("VLOOKUP($D475,IMPORTRANGE(""1F5N2lheBqU_ssv2fEg7XSiyl0_Jtf24RQubw3IWp7fc"",""'LC-2 BOM'!C2:AF1000""),X$1,FALSE)"),"04C706")</f>
        <v>04C706</v>
      </c>
      <c r="Y530" t="str">
        <f ca="1">IFERROR(__xludf.DUMMYFUNCTION("VLOOKUP($D610,IMPORTRANGE(""1F5N2lheBqU_ssv2fEg7XSiyl0_Jtf24RQubw3IWp7fc"",""'LC-2 BOM'!C2:AF900""),Y$1,FALSE)"),"Motor")</f>
        <v>Motor</v>
      </c>
      <c r="Z530" t="str">
        <f ca="1">IFERROR(__xludf.DUMMYFUNCTION("VLOOKUP($D610,IMPORTRANGE(""1F5N2lheBqU_ssv2fEg7XSiyl0_Jtf24RQubw3IWp7fc"",""'LC-2 BOM'!C2:AF900""),Y$1,FALSE)"),"Motor")</f>
        <v>Motor</v>
      </c>
      <c r="AA530" t="str">
        <f ca="1">IFERROR(__xludf.DUMMYFUNCTION("VLOOKUP($D610,IMPORTRANGE(""1F5N2lheBqU_ssv2fEg7XSiyl0_Jtf24RQubw3IWp7fc"",""'LC-2 BOM'!C2:AF900""),Y$1,FALSE)"),"Motor")</f>
        <v>Motor</v>
      </c>
      <c r="AB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C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D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E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F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G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H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I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J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K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L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M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N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O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P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Q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R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S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T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U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V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W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X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Y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Z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BA530" t="str">
        <f ca="1">IFERROR(__xludf.DUMMYFUNCTION("VLOOKUP($D610,IMPORTRANGE(""1F5N2lheBqU_ssv2fEg7XSiyl0_Jtf24RQubw3IWp7fc"",""'LC-2 BOM'!C2:AF1000""),AB$1,FALSE)"),"Hydraulics Schematic 1069 RevF")</f>
        <v>Hydraulics Schematic 1069 RevF</v>
      </c>
    </row>
    <row r="531" spans="1:53" ht="13" x14ac:dyDescent="0.15">
      <c r="A531" t="str">
        <f t="shared" si="46"/>
        <v>HYD-HPU-SS-B-508</v>
      </c>
      <c r="B531">
        <v>508</v>
      </c>
      <c r="C531" t="s">
        <v>1184</v>
      </c>
      <c r="D531" t="s">
        <v>1182</v>
      </c>
      <c r="E531" t="s">
        <v>679</v>
      </c>
      <c r="F531" t="s">
        <v>856</v>
      </c>
      <c r="G531" t="s">
        <v>1171</v>
      </c>
      <c r="H531" t="s">
        <v>66</v>
      </c>
      <c r="I531" t="str">
        <f t="shared" si="47"/>
        <v>N5</v>
      </c>
      <c r="J531" t="str">
        <f>VLOOKUP(I531,'[1]REF - Interface Cards'!$F$2:$G$11,2,FALSE)</f>
        <v>CB6</v>
      </c>
      <c r="K531">
        <f t="shared" si="45"/>
        <v>1</v>
      </c>
      <c r="L531" t="s">
        <v>532</v>
      </c>
      <c r="M531">
        <v>12</v>
      </c>
      <c r="N531" t="s">
        <v>75</v>
      </c>
      <c r="O531" t="s">
        <v>298</v>
      </c>
      <c r="P531" t="s">
        <v>298</v>
      </c>
      <c r="Q531" t="s">
        <v>671</v>
      </c>
      <c r="R531" t="s">
        <v>69</v>
      </c>
      <c r="S531" t="s">
        <v>60</v>
      </c>
      <c r="V531" t="b">
        <v>0</v>
      </c>
      <c r="W531" t="str">
        <f t="shared" si="48"/>
        <v>DO5:09</v>
      </c>
      <c r="X531" t="str">
        <f ca="1">IFERROR(__xludf.DUMMYFUNCTION("VLOOKUP($D475,IMPORTRANGE(""1F5N2lheBqU_ssv2fEg7XSiyl0_Jtf24RQubw3IWp7fc"",""'LC-2 BOM'!C2:AF1000""),X$1,FALSE)"),"04C706")</f>
        <v>04C706</v>
      </c>
      <c r="Y531" t="str">
        <f ca="1">IFERROR(__xludf.DUMMYFUNCTION("VLOOKUP($D618,IMPORTRANGE(""1F5N2lheBqU_ssv2fEg7XSiyl0_Jtf24RQubw3IWp7fc"",""'LC-2 BOM'!C2:AF900""),Y$1,FALSE)"),"Motor")</f>
        <v>Motor</v>
      </c>
      <c r="Z531" t="str">
        <f ca="1">IFERROR(__xludf.DUMMYFUNCTION("VLOOKUP($D618,IMPORTRANGE(""1F5N2lheBqU_ssv2fEg7XSiyl0_Jtf24RQubw3IWp7fc"",""'LC-2 BOM'!C2:AF900""),Y$1,FALSE)"),"Motor")</f>
        <v>Motor</v>
      </c>
      <c r="AA531" t="str">
        <f ca="1">IFERROR(__xludf.DUMMYFUNCTION("VLOOKUP($D618,IMPORTRANGE(""1F5N2lheBqU_ssv2fEg7XSiyl0_Jtf24RQubw3IWp7fc"",""'LC-2 BOM'!C2:AF900""),Y$1,FALSE)"),"Motor")</f>
        <v>Motor</v>
      </c>
      <c r="AB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C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D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E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F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G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H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I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J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K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L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M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N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O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P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Q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R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S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T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U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V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W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X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Y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Z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BA531" t="str">
        <f ca="1">IFERROR(__xludf.DUMMYFUNCTION("VLOOKUP($D618,IMPORTRANGE(""1F5N2lheBqU_ssv2fEg7XSiyl0_Jtf24RQubw3IWp7fc"",""'LC-2 BOM'!C2:AF1000""),AB$1,FALSE)"),"Hydraulics Schematic 1069 RevF")</f>
        <v>Hydraulics Schematic 1069 RevF</v>
      </c>
    </row>
    <row r="532" spans="1:53" ht="13" x14ac:dyDescent="0.15">
      <c r="A532" t="str">
        <f t="shared" si="46"/>
        <v>HYD-HPU-CT-B-249</v>
      </c>
      <c r="B532">
        <v>249</v>
      </c>
      <c r="C532" t="s">
        <v>1185</v>
      </c>
      <c r="D532" t="s">
        <v>1186</v>
      </c>
      <c r="E532" t="s">
        <v>679</v>
      </c>
      <c r="F532" t="s">
        <v>856</v>
      </c>
      <c r="G532" t="s">
        <v>126</v>
      </c>
      <c r="H532" t="s">
        <v>66</v>
      </c>
      <c r="I532" t="str">
        <f t="shared" si="47"/>
        <v>N5</v>
      </c>
      <c r="J532" t="str">
        <f>VLOOKUP(I532,'[1]REF - Interface Cards'!$F$2:$G$11,2,FALSE)</f>
        <v>CB6</v>
      </c>
      <c r="K532">
        <f t="shared" si="45"/>
        <v>1</v>
      </c>
      <c r="L532" t="s">
        <v>532</v>
      </c>
      <c r="M532">
        <v>6</v>
      </c>
      <c r="N532" t="s">
        <v>93</v>
      </c>
      <c r="O532" t="s">
        <v>298</v>
      </c>
      <c r="P532" t="s">
        <v>277</v>
      </c>
      <c r="Q532" t="s">
        <v>671</v>
      </c>
      <c r="R532" t="s">
        <v>69</v>
      </c>
      <c r="S532" t="s">
        <v>60</v>
      </c>
      <c r="V532" t="b">
        <v>0</v>
      </c>
      <c r="W532" t="str">
        <f t="shared" si="48"/>
        <v>DO5:05</v>
      </c>
      <c r="X532" t="str">
        <f ca="1">IFERROR(__xludf.DUMMYFUNCTION("VLOOKUP($D475,IMPORTRANGE(""1F5N2lheBqU_ssv2fEg7XSiyl0_Jtf24RQubw3IWp7fc"",""'LC-2 BOM'!C2:AF1000""),X$1,FALSE)"),"04C706")</f>
        <v>04C706</v>
      </c>
      <c r="Y532" t="str">
        <f ca="1">IFERROR(__xludf.DUMMYFUNCTION("VLOOKUP($D614,IMPORTRANGE(""1zGeY54V42y3h6ga3LEauokEcjIAfHuNXKCYKLfLWtMI"",""'LC-2 BOM'!C2:AF900""),Y$1,FALSE)"),"Motor")</f>
        <v>Motor</v>
      </c>
      <c r="Z532" t="str">
        <f ca="1">IFERROR(__xludf.DUMMYFUNCTION("VLOOKUP($D614,IMPORTRANGE(""1zGeY54V42y3h6ga3LEauokEcjIAfHuNXKCYKLfLWtMI"",""'LC-2 BOM'!C2:AF900""),Y$1,FALSE)"),"Motor")</f>
        <v>Motor</v>
      </c>
      <c r="AA532" t="str">
        <f ca="1">IFERROR(__xludf.DUMMYFUNCTION("VLOOKUP($D614,IMPORTRANGE(""1zGeY54V42y3h6ga3LEauokEcjIAfHuNXKCYKLfLWtMI"",""'LC-2 BOM'!C2:AF900""),Y$1,FALSE)"),"Motor")</f>
        <v>Motor</v>
      </c>
      <c r="AB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C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D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E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F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G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H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I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J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K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L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M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N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O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P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Q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R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S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T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U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V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W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X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Y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Z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BA532" t="str">
        <f ca="1">IFERROR(__xludf.DUMMYFUNCTION("VLOOKUP($D614,IMPORTRANGE(""1F5N2lheBqU_ssv2fEg7XSiyl0_Jtf24RQubw3IWp7fc"",""'LC-2 BOM'!C2:AF1000""),AB$1,FALSE)"),"Hydraulics Schematic 1069 RevF")</f>
        <v>Hydraulics Schematic 1069 RevF</v>
      </c>
    </row>
    <row r="533" spans="1:53" ht="13" x14ac:dyDescent="0.15">
      <c r="A533" t="str">
        <f t="shared" si="46"/>
        <v>HYD-HD-MTR-B-504</v>
      </c>
      <c r="B533">
        <v>504</v>
      </c>
      <c r="C533" t="s">
        <v>1187</v>
      </c>
      <c r="D533" t="s">
        <v>1186</v>
      </c>
      <c r="E533" t="s">
        <v>679</v>
      </c>
      <c r="F533" t="s">
        <v>864</v>
      </c>
      <c r="G533" t="s">
        <v>1188</v>
      </c>
      <c r="H533" t="s">
        <v>53</v>
      </c>
      <c r="I533" t="str">
        <f t="shared" si="47"/>
        <v>N5</v>
      </c>
      <c r="J533" t="str">
        <f>VLOOKUP(I533,'[1]REF - Interface Cards'!$F$2:$G$11,2,FALSE)</f>
        <v>CB6</v>
      </c>
      <c r="K533">
        <f t="shared" si="45"/>
        <v>2</v>
      </c>
      <c r="L533" t="s">
        <v>857</v>
      </c>
      <c r="M533">
        <v>14</v>
      </c>
      <c r="N533">
        <v>11</v>
      </c>
      <c r="O533" t="s">
        <v>211</v>
      </c>
      <c r="P533" t="s">
        <v>211</v>
      </c>
      <c r="R533" t="s">
        <v>69</v>
      </c>
      <c r="S533" t="s">
        <v>60</v>
      </c>
      <c r="V533" t="b">
        <v>0</v>
      </c>
      <c r="W533" t="str">
        <f t="shared" si="48"/>
        <v>DI5:11</v>
      </c>
      <c r="X533" t="str">
        <f ca="1">IFERROR(__xludf.DUMMYFUNCTION("VLOOKUP($D475,IMPORTRANGE(""1F5N2lheBqU_ssv2fEg7XSiyl0_Jtf24RQubw3IWp7fc"",""'LC-2 BOM'!C2:AF1000""),X$1,FALSE)"),"04C706")</f>
        <v>04C706</v>
      </c>
      <c r="Y533" t="str">
        <f ca="1">IFERROR(__xludf.DUMMYFUNCTION("VLOOKUP($D620,IMPORTRANGE(""1F5N2lheBqU_ssv2fEg7XSiyl0_Jtf24RQubw3IWp7fc"",""'LC-2 BOM'!C2:AF900""),Y$1,FALSE)"),"Motor")</f>
        <v>Motor</v>
      </c>
      <c r="Z533" t="str">
        <f ca="1">IFERROR(__xludf.DUMMYFUNCTION("VLOOKUP($D620,IMPORTRANGE(""1F5N2lheBqU_ssv2fEg7XSiyl0_Jtf24RQubw3IWp7fc"",""'LC-2 BOM'!C2:AF900""),Y$1,FALSE)"),"Motor")</f>
        <v>Motor</v>
      </c>
      <c r="AA533" t="str">
        <f ca="1">IFERROR(__xludf.DUMMYFUNCTION("VLOOKUP($D620,IMPORTRANGE(""1F5N2lheBqU_ssv2fEg7XSiyl0_Jtf24RQubw3IWp7fc"",""'LC-2 BOM'!C2:AF900""),Y$1,FALSE)"),"Motor")</f>
        <v>Motor</v>
      </c>
      <c r="AB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C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D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E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F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G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H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I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J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K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L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M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N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O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P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Q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R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S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T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U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V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W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X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Y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Z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BA533" t="str">
        <f ca="1">IFERROR(__xludf.DUMMYFUNCTION("VLOOKUP($D620,IMPORTRANGE(""1F5N2lheBqU_ssv2fEg7XSiyl0_Jtf24RQubw3IWp7fc"",""'LC-2 BOM'!C2:AF1000""),AB$1,FALSE)"),"Hydraulics Schematic 1069 RevF")</f>
        <v>Hydraulics Schematic 1069 RevF</v>
      </c>
    </row>
    <row r="534" spans="1:53" ht="13" x14ac:dyDescent="0.15">
      <c r="A534" t="str">
        <f t="shared" si="46"/>
        <v>HYD-HD-MTR-B-200</v>
      </c>
      <c r="B534">
        <v>200</v>
      </c>
      <c r="C534" t="s">
        <v>1189</v>
      </c>
      <c r="D534" t="s">
        <v>1190</v>
      </c>
      <c r="E534" t="s">
        <v>679</v>
      </c>
      <c r="F534" t="s">
        <v>864</v>
      </c>
      <c r="G534" t="s">
        <v>1188</v>
      </c>
      <c r="H534" t="s">
        <v>66</v>
      </c>
      <c r="I534" t="str">
        <f t="shared" si="47"/>
        <v>N5</v>
      </c>
      <c r="J534" t="str">
        <f>VLOOKUP(I534,'[1]REF - Interface Cards'!$F$2:$G$11,2,FALSE)</f>
        <v>CB6</v>
      </c>
      <c r="K534">
        <f t="shared" si="45"/>
        <v>1</v>
      </c>
      <c r="L534" t="s">
        <v>532</v>
      </c>
      <c r="M534">
        <v>15</v>
      </c>
      <c r="N534">
        <v>12</v>
      </c>
      <c r="O534" t="s">
        <v>298</v>
      </c>
      <c r="P534" t="s">
        <v>298</v>
      </c>
      <c r="R534" t="s">
        <v>69</v>
      </c>
      <c r="S534" t="s">
        <v>60</v>
      </c>
      <c r="V534" t="b">
        <v>0</v>
      </c>
      <c r="W534" t="str">
        <f t="shared" si="48"/>
        <v>DO5:12</v>
      </c>
      <c r="X534" t="str">
        <f ca="1">IFERROR(__xludf.DUMMYFUNCTION("VLOOKUP($D475,IMPORTRANGE(""1F5N2lheBqU_ssv2fEg7XSiyl0_Jtf24RQubw3IWp7fc"",""'LC-2 BOM'!C2:AF1000""),X$1,FALSE)"),"04C706")</f>
        <v>04C706</v>
      </c>
      <c r="Y534" t="str">
        <f ca="1">IFERROR(__xludf.DUMMYFUNCTION("VLOOKUP($D594,IMPORTRANGE(""1zGeY54V42y3h6ga3LEauokEcjIAfHuNXKCYKLfLWtMI"",""'LC-2 BOM'!C2:AF900""),Y$1,FALSE)"),"#N/A")</f>
        <v>#N/A</v>
      </c>
      <c r="Z534" t="str">
        <f ca="1">IFERROR(__xludf.DUMMYFUNCTION("VLOOKUP($D594,IMPORTRANGE(""1zGeY54V42y3h6ga3LEauokEcjIAfHuNXKCYKLfLWtMI"",""'LC-2 BOM'!C2:AF900""),Y$1,FALSE)"),"#N/A")</f>
        <v>#N/A</v>
      </c>
      <c r="AA534" t="str">
        <f ca="1">IFERROR(__xludf.DUMMYFUNCTION("VLOOKUP($D594,IMPORTRANGE(""1zGeY54V42y3h6ga3LEauokEcjIAfHuNXKCYKLfLWtMI"",""'LC-2 BOM'!C2:AF900""),Y$1,FALSE)"),"#N/A")</f>
        <v>#N/A</v>
      </c>
      <c r="AB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C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D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E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F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G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H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I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J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K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L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M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N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O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P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Q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R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S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T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U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V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W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X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Y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Z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BA534" t="str">
        <f ca="1">IFERROR(__xludf.DUMMYFUNCTION("VLOOKUP($D594,IMPORTRANGE(""1F5N2lheBqU_ssv2fEg7XSiyl0_Jtf24RQubw3IWp7fc"",""'LC-2 BOM'!C2:AF1000""),AB$1,FALSE)"),"Hydraulics Schematic 1069 RevF")</f>
        <v>Hydraulics Schematic 1069 RevF</v>
      </c>
    </row>
    <row r="535" spans="1:53" ht="13" x14ac:dyDescent="0.15">
      <c r="A535" t="str">
        <f t="shared" si="46"/>
        <v>HYD-HD-MTR-B-505</v>
      </c>
      <c r="B535">
        <v>505</v>
      </c>
      <c r="C535" t="s">
        <v>1191</v>
      </c>
      <c r="D535" t="s">
        <v>1190</v>
      </c>
      <c r="E535" t="s">
        <v>679</v>
      </c>
      <c r="F535" t="s">
        <v>864</v>
      </c>
      <c r="G535" t="s">
        <v>1188</v>
      </c>
      <c r="H535" t="s">
        <v>53</v>
      </c>
      <c r="I535" t="str">
        <f t="shared" si="47"/>
        <v>N5</v>
      </c>
      <c r="J535" t="str">
        <f>VLOOKUP(I535,'[1]REF - Interface Cards'!$F$2:$G$11,2,FALSE)</f>
        <v>CB6</v>
      </c>
      <c r="K535">
        <f t="shared" si="45"/>
        <v>2</v>
      </c>
      <c r="L535" t="s">
        <v>857</v>
      </c>
      <c r="M535">
        <v>15</v>
      </c>
      <c r="N535">
        <v>12</v>
      </c>
      <c r="O535" t="s">
        <v>211</v>
      </c>
      <c r="P535" t="s">
        <v>211</v>
      </c>
      <c r="R535" t="s">
        <v>69</v>
      </c>
      <c r="S535" t="s">
        <v>60</v>
      </c>
      <c r="V535" t="b">
        <v>0</v>
      </c>
      <c r="W535" t="str">
        <f t="shared" si="48"/>
        <v>DI5:12</v>
      </c>
      <c r="X535" t="str">
        <f ca="1">IFERROR(__xludf.DUMMYFUNCTION("VLOOKUP($D475,IMPORTRANGE(""1F5N2lheBqU_ssv2fEg7XSiyl0_Jtf24RQubw3IWp7fc"",""'LC-2 BOM'!C2:AF1000""),X$1,FALSE)"),"04C706")</f>
        <v>04C706</v>
      </c>
      <c r="Y535" t="str">
        <f ca="1">IFERROR(__xludf.DUMMYFUNCTION("VLOOKUP($D621,IMPORTRANGE(""1zGeY54V42y3h6ga3LEauokEcjIAfHuNXKCYKLfLWtMI"",""'LC-2 BOM'!C2:AF900""),Y$1,FALSE)"),"#N/A")</f>
        <v>#N/A</v>
      </c>
      <c r="Z535" t="str">
        <f ca="1">IFERROR(__xludf.DUMMYFUNCTION("VLOOKUP($D621,IMPORTRANGE(""1zGeY54V42y3h6ga3LEauokEcjIAfHuNXKCYKLfLWtMI"",""'LC-2 BOM'!C2:AF900""),Y$1,FALSE)"),"#N/A")</f>
        <v>#N/A</v>
      </c>
      <c r="AA535" t="str">
        <f ca="1">IFERROR(__xludf.DUMMYFUNCTION("VLOOKUP($D621,IMPORTRANGE(""1zGeY54V42y3h6ga3LEauokEcjIAfHuNXKCYKLfLWtMI"",""'LC-2 BOM'!C2:AF900""),Y$1,FALSE)"),"#N/A")</f>
        <v>#N/A</v>
      </c>
      <c r="AB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C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D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E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F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G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H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I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J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K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L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M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N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O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P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Q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R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S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T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U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V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W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X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Y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Z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BA535" t="str">
        <f ca="1">IFERROR(__xludf.DUMMYFUNCTION("VLOOKUP($D621,IMPORTRANGE(""1F5N2lheBqU_ssv2fEg7XSiyl0_Jtf24RQubw3IWp7fc"",""'LC-2 BOM'!C2:AF1000""),AB$1,FALSE)"),"Hydraulics Schematic 1069 RevF")</f>
        <v>Hydraulics Schematic 1069 RevF</v>
      </c>
    </row>
    <row r="536" spans="1:53" ht="13" x14ac:dyDescent="0.15">
      <c r="A536" t="str">
        <f t="shared" si="46"/>
        <v>HYD-HD-MTR-B-199</v>
      </c>
      <c r="B536">
        <v>199</v>
      </c>
      <c r="C536" t="s">
        <v>1192</v>
      </c>
      <c r="D536" t="s">
        <v>1193</v>
      </c>
      <c r="E536" t="s">
        <v>679</v>
      </c>
      <c r="F536" t="s">
        <v>864</v>
      </c>
      <c r="G536" t="s">
        <v>1188</v>
      </c>
      <c r="H536" t="s">
        <v>66</v>
      </c>
      <c r="I536" t="str">
        <f t="shared" si="47"/>
        <v>N5</v>
      </c>
      <c r="J536" t="str">
        <f>VLOOKUP(I536,'[1]REF - Interface Cards'!$F$2:$G$11,2,FALSE)</f>
        <v>CB6</v>
      </c>
      <c r="K536">
        <f t="shared" si="45"/>
        <v>1</v>
      </c>
      <c r="L536" t="s">
        <v>532</v>
      </c>
      <c r="M536">
        <v>14</v>
      </c>
      <c r="N536">
        <v>11</v>
      </c>
      <c r="O536" t="s">
        <v>298</v>
      </c>
      <c r="P536" t="s">
        <v>298</v>
      </c>
      <c r="R536" t="s">
        <v>69</v>
      </c>
      <c r="S536" t="s">
        <v>60</v>
      </c>
      <c r="V536" t="b">
        <v>0</v>
      </c>
      <c r="W536" t="str">
        <f t="shared" si="48"/>
        <v>DO5:11</v>
      </c>
      <c r="X536" t="str">
        <f ca="1">IFERROR(__xludf.DUMMYFUNCTION("VLOOKUP($D475,IMPORTRANGE(""1F5N2lheBqU_ssv2fEg7XSiyl0_Jtf24RQubw3IWp7fc"",""'LC-2 BOM'!C2:AF1000""),X$1,FALSE)"),"04C706")</f>
        <v>04C706</v>
      </c>
      <c r="Y536" t="str">
        <f ca="1">IFERROR(__xludf.DUMMYFUNCTION("VLOOKUP($D593,IMPORTRANGE(""1zGeY54V42y3h6ga3LEauokEcjIAfHuNXKCYKLfLWtMI"",""'LC-2 BOM'!C2:AF900""),Y$1,FALSE)"),"#N/A")</f>
        <v>#N/A</v>
      </c>
      <c r="Z536" t="str">
        <f ca="1">IFERROR(__xludf.DUMMYFUNCTION("VLOOKUP($D593,IMPORTRANGE(""1zGeY54V42y3h6ga3LEauokEcjIAfHuNXKCYKLfLWtMI"",""'LC-2 BOM'!C2:AF900""),Y$1,FALSE)"),"#N/A")</f>
        <v>#N/A</v>
      </c>
      <c r="AA536" t="str">
        <f ca="1">IFERROR(__xludf.DUMMYFUNCTION("VLOOKUP($D593,IMPORTRANGE(""1zGeY54V42y3h6ga3LEauokEcjIAfHuNXKCYKLfLWtMI"",""'LC-2 BOM'!C2:AF900""),Y$1,FALSE)"),"#N/A")</f>
        <v>#N/A</v>
      </c>
      <c r="AB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C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D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E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F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G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H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I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J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K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L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M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N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O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P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Q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R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S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T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U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V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W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X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Y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Z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BA536" t="str">
        <f ca="1">IFERROR(__xludf.DUMMYFUNCTION("VLOOKUP($D593,IMPORTRANGE(""1F5N2lheBqU_ssv2fEg7XSiyl0_Jtf24RQubw3IWp7fc"",""'LC-2 BOM'!C2:AF1000""),AB$1,FALSE)"),"Hydraulics Schematic 1069 RevF")</f>
        <v>Hydraulics Schematic 1069 RevF</v>
      </c>
    </row>
    <row r="537" spans="1:53" ht="13" x14ac:dyDescent="0.15">
      <c r="A537" t="str">
        <f t="shared" si="46"/>
        <v>HYD-HPU-MTR-B-506</v>
      </c>
      <c r="B537">
        <v>506</v>
      </c>
      <c r="C537" t="s">
        <v>1194</v>
      </c>
      <c r="D537" t="s">
        <v>1193</v>
      </c>
      <c r="E537" t="s">
        <v>679</v>
      </c>
      <c r="F537" t="s">
        <v>856</v>
      </c>
      <c r="G537" t="s">
        <v>1188</v>
      </c>
      <c r="H537" t="s">
        <v>53</v>
      </c>
      <c r="I537" t="str">
        <f t="shared" si="47"/>
        <v>N5</v>
      </c>
      <c r="J537" t="str">
        <f>VLOOKUP(I537,'[1]REF - Interface Cards'!$F$2:$G$11,2,FALSE)</f>
        <v>CB6</v>
      </c>
      <c r="K537">
        <f t="shared" si="45"/>
        <v>2</v>
      </c>
      <c r="L537" t="s">
        <v>857</v>
      </c>
      <c r="M537">
        <v>13</v>
      </c>
      <c r="N537">
        <v>10</v>
      </c>
      <c r="O537" t="s">
        <v>298</v>
      </c>
      <c r="P537" t="s">
        <v>298</v>
      </c>
      <c r="Q537" t="s">
        <v>671</v>
      </c>
      <c r="R537" t="s">
        <v>69</v>
      </c>
      <c r="S537" t="s">
        <v>60</v>
      </c>
      <c r="V537" t="b">
        <v>0</v>
      </c>
      <c r="W537" t="str">
        <f t="shared" si="48"/>
        <v>DI5:10</v>
      </c>
      <c r="X537" t="str">
        <f ca="1">IFERROR(__xludf.DUMMYFUNCTION("VLOOKUP($D475,IMPORTRANGE(""1F5N2lheBqU_ssv2fEg7XSiyl0_Jtf24RQubw3IWp7fc"",""'LC-2 BOM'!C2:AF1000""),X$1,FALSE)"),"04C706")</f>
        <v>04C706</v>
      </c>
      <c r="Y537" t="str">
        <f ca="1">IFERROR(__xludf.DUMMYFUNCTION("VLOOKUP($D619,IMPORTRANGE(""1zGeY54V42y3h6ga3LEauokEcjIAfHuNXKCYKLfLWtMI"",""'LC-2 BOM'!C2:AF900""),Y$1,FALSE)"),"#N/A")</f>
        <v>#N/A</v>
      </c>
      <c r="Z537" t="str">
        <f ca="1">IFERROR(__xludf.DUMMYFUNCTION("VLOOKUP($D619,IMPORTRANGE(""1zGeY54V42y3h6ga3LEauokEcjIAfHuNXKCYKLfLWtMI"",""'LC-2 BOM'!C2:AF900""),Y$1,FALSE)"),"#N/A")</f>
        <v>#N/A</v>
      </c>
      <c r="AA537" t="str">
        <f ca="1">IFERROR(__xludf.DUMMYFUNCTION("VLOOKUP($D619,IMPORTRANGE(""1zGeY54V42y3h6ga3LEauokEcjIAfHuNXKCYKLfLWtMI"",""'LC-2 BOM'!C2:AF900""),Y$1,FALSE)"),"#N/A")</f>
        <v>#N/A</v>
      </c>
      <c r="AB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C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D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E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F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G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H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I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J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K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L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M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N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O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P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Q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R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S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T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U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V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W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X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Y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Z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BA537" t="str">
        <f ca="1">IFERROR(__xludf.DUMMYFUNCTION("VLOOKUP($D619,IMPORTRANGE(""1F5N2lheBqU_ssv2fEg7XSiyl0_Jtf24RQubw3IWp7fc"",""'LC-2 BOM'!C2:AF1000""),AB$1,FALSE)"),"Hydraulics Schematic 1069 RevF")</f>
        <v>Hydraulics Schematic 1069 RevF</v>
      </c>
    </row>
    <row r="538" spans="1:53" ht="13" x14ac:dyDescent="0.15">
      <c r="A538" t="str">
        <f t="shared" si="46"/>
        <v>LOX-GOX-VSD-B-625</v>
      </c>
      <c r="B538">
        <v>625</v>
      </c>
      <c r="C538" t="s">
        <v>1195</v>
      </c>
      <c r="D538" t="s">
        <v>1196</v>
      </c>
      <c r="E538" t="s">
        <v>148</v>
      </c>
      <c r="F538" t="s">
        <v>501</v>
      </c>
      <c r="G538" t="s">
        <v>120</v>
      </c>
      <c r="H538" t="s">
        <v>53</v>
      </c>
      <c r="I538" t="str">
        <f t="shared" si="47"/>
        <v>C2</v>
      </c>
      <c r="J538" t="str">
        <f>VLOOKUP(I538,'[1]REF - Interface Cards'!$F$2:$G$11,2,FALSE)</f>
        <v>CB8</v>
      </c>
      <c r="K538">
        <f t="shared" si="45"/>
        <v>3</v>
      </c>
      <c r="L538" t="s">
        <v>154</v>
      </c>
      <c r="M538">
        <v>13</v>
      </c>
      <c r="N538">
        <v>10</v>
      </c>
      <c r="O538" t="s">
        <v>151</v>
      </c>
      <c r="Q538" t="s">
        <v>292</v>
      </c>
      <c r="R538" t="s">
        <v>69</v>
      </c>
      <c r="V538" t="b">
        <v>0</v>
      </c>
      <c r="W538" t="str">
        <f t="shared" si="48"/>
        <v>DI6:10</v>
      </c>
      <c r="X538" t="str">
        <f ca="1">IFERROR(__xludf.DUMMYFUNCTION("VLOOKUP($D119,IMPORTRANGE(""1F5N2lheBqU_ssv2fEg7XSiyl0_Jtf24RQubw3IWp7fc"",""'LC-2 BOM'!C2:AF1000""),X$1,FALSE)"),"05C360")</f>
        <v>05C360</v>
      </c>
      <c r="Y538" t="str">
        <f ca="1">IFERROR(__xludf.DUMMYFUNCTION("VLOOKUP($D201,IMPORTRANGE(""1F5N2lheBqU_ssv2fEg7XSiyl0_Jtf24RQubw3IWp7fc"",""'LC-2 BOM'!C2:AF900""),Y$1,FALSE)"),"#N/A")</f>
        <v>#N/A</v>
      </c>
      <c r="Z538" t="str">
        <f ca="1">IFERROR(__xludf.DUMMYFUNCTION("VLOOKUP($D201,IMPORTRANGE(""1F5N2lheBqU_ssv2fEg7XSiyl0_Jtf24RQubw3IWp7fc"",""'LC-2 BOM'!C2:AF900""),Y$1,FALSE)"),"#N/A")</f>
        <v>#N/A</v>
      </c>
      <c r="AA538" t="str">
        <f ca="1">IFERROR(__xludf.DUMMYFUNCTION("VLOOKUP($D201,IMPORTRANGE(""1F5N2lheBqU_ssv2fEg7XSiyl0_Jtf24RQubw3IWp7fc"",""'LC-2 BOM'!C2:AF900""),Y$1,FALSE)"),"#N/A")</f>
        <v>#N/A</v>
      </c>
      <c r="AB538" t="str">
        <f ca="1">IFERROR(__xludf.DUMMYFUNCTION("VLOOKUP($D201,IMPORTRANGE(""1F5N2lheBqU_ssv2fEg7XSiyl0_Jtf24RQubw3IWp7fc"",""'LC-2 BOM'!C2:AF1000""),AB$1,FALSE)"),"#N/A")</f>
        <v>#N/A</v>
      </c>
      <c r="AC538" t="str">
        <f ca="1">IFERROR(__xludf.DUMMYFUNCTION("VLOOKUP($D201,IMPORTRANGE(""1F5N2lheBqU_ssv2fEg7XSiyl0_Jtf24RQubw3IWp7fc"",""'LC-2 BOM'!C2:AF1000""),AB$1,FALSE)"),"#N/A")</f>
        <v>#N/A</v>
      </c>
      <c r="AD538" t="str">
        <f ca="1">IFERROR(__xludf.DUMMYFUNCTION("VLOOKUP($D201,IMPORTRANGE(""1F5N2lheBqU_ssv2fEg7XSiyl0_Jtf24RQubw3IWp7fc"",""'LC-2 BOM'!C2:AF1000""),AB$1,FALSE)"),"#N/A")</f>
        <v>#N/A</v>
      </c>
      <c r="AE538" t="str">
        <f ca="1">IFERROR(__xludf.DUMMYFUNCTION("VLOOKUP($D201,IMPORTRANGE(""1F5N2lheBqU_ssv2fEg7XSiyl0_Jtf24RQubw3IWp7fc"",""'LC-2 BOM'!C2:AF1000""),AB$1,FALSE)"),"#N/A")</f>
        <v>#N/A</v>
      </c>
      <c r="AF538" t="str">
        <f ca="1">IFERROR(__xludf.DUMMYFUNCTION("VLOOKUP($D201,IMPORTRANGE(""1F5N2lheBqU_ssv2fEg7XSiyl0_Jtf24RQubw3IWp7fc"",""'LC-2 BOM'!C2:AF1000""),AB$1,FALSE)"),"#N/A")</f>
        <v>#N/A</v>
      </c>
      <c r="AG538" t="str">
        <f ca="1">IFERROR(__xludf.DUMMYFUNCTION("VLOOKUP($D201,IMPORTRANGE(""1F5N2lheBqU_ssv2fEg7XSiyl0_Jtf24RQubw3IWp7fc"",""'LC-2 BOM'!C2:AF1000""),AB$1,FALSE)"),"#N/A")</f>
        <v>#N/A</v>
      </c>
      <c r="AH538" t="str">
        <f ca="1">IFERROR(__xludf.DUMMYFUNCTION("VLOOKUP($D201,IMPORTRANGE(""1F5N2lheBqU_ssv2fEg7XSiyl0_Jtf24RQubw3IWp7fc"",""'LC-2 BOM'!C2:AF1000""),AB$1,FALSE)"),"#N/A")</f>
        <v>#N/A</v>
      </c>
      <c r="AI538" t="str">
        <f ca="1">IFERROR(__xludf.DUMMYFUNCTION("VLOOKUP($D201,IMPORTRANGE(""1F5N2lheBqU_ssv2fEg7XSiyl0_Jtf24RQubw3IWp7fc"",""'LC-2 BOM'!C2:AF1000""),AB$1,FALSE)"),"#N/A")</f>
        <v>#N/A</v>
      </c>
      <c r="AJ538" t="str">
        <f ca="1">IFERROR(__xludf.DUMMYFUNCTION("VLOOKUP($D201,IMPORTRANGE(""1F5N2lheBqU_ssv2fEg7XSiyl0_Jtf24RQubw3IWp7fc"",""'LC-2 BOM'!C2:AF1000""),AB$1,FALSE)"),"#N/A")</f>
        <v>#N/A</v>
      </c>
      <c r="AK538" t="str">
        <f ca="1">IFERROR(__xludf.DUMMYFUNCTION("VLOOKUP($D201,IMPORTRANGE(""1F5N2lheBqU_ssv2fEg7XSiyl0_Jtf24RQubw3IWp7fc"",""'LC-2 BOM'!C2:AF1000""),AB$1,FALSE)"),"#N/A")</f>
        <v>#N/A</v>
      </c>
      <c r="AL538" t="str">
        <f ca="1">IFERROR(__xludf.DUMMYFUNCTION("VLOOKUP($D201,IMPORTRANGE(""1F5N2lheBqU_ssv2fEg7XSiyl0_Jtf24RQubw3IWp7fc"",""'LC-2 BOM'!C2:AF1000""),AB$1,FALSE)"),"#N/A")</f>
        <v>#N/A</v>
      </c>
      <c r="AM538" t="str">
        <f ca="1">IFERROR(__xludf.DUMMYFUNCTION("VLOOKUP($D201,IMPORTRANGE(""1F5N2lheBqU_ssv2fEg7XSiyl0_Jtf24RQubw3IWp7fc"",""'LC-2 BOM'!C2:AF1000""),AB$1,FALSE)"),"#N/A")</f>
        <v>#N/A</v>
      </c>
      <c r="AN538" t="str">
        <f ca="1">IFERROR(__xludf.DUMMYFUNCTION("VLOOKUP($D201,IMPORTRANGE(""1F5N2lheBqU_ssv2fEg7XSiyl0_Jtf24RQubw3IWp7fc"",""'LC-2 BOM'!C2:AF1000""),AB$1,FALSE)"),"#N/A")</f>
        <v>#N/A</v>
      </c>
      <c r="AO538" t="str">
        <f ca="1">IFERROR(__xludf.DUMMYFUNCTION("VLOOKUP($D201,IMPORTRANGE(""1F5N2lheBqU_ssv2fEg7XSiyl0_Jtf24RQubw3IWp7fc"",""'LC-2 BOM'!C2:AF1000""),AB$1,FALSE)"),"#N/A")</f>
        <v>#N/A</v>
      </c>
      <c r="AP538" t="str">
        <f ca="1">IFERROR(__xludf.DUMMYFUNCTION("VLOOKUP($D201,IMPORTRANGE(""1F5N2lheBqU_ssv2fEg7XSiyl0_Jtf24RQubw3IWp7fc"",""'LC-2 BOM'!C2:AF1000""),AB$1,FALSE)"),"#N/A")</f>
        <v>#N/A</v>
      </c>
      <c r="AQ538" t="str">
        <f ca="1">IFERROR(__xludf.DUMMYFUNCTION("VLOOKUP($D201,IMPORTRANGE(""1F5N2lheBqU_ssv2fEg7XSiyl0_Jtf24RQubw3IWp7fc"",""'LC-2 BOM'!C2:AF1000""),AB$1,FALSE)"),"#N/A")</f>
        <v>#N/A</v>
      </c>
      <c r="AR538" t="str">
        <f ca="1">IFERROR(__xludf.DUMMYFUNCTION("VLOOKUP($D201,IMPORTRANGE(""1F5N2lheBqU_ssv2fEg7XSiyl0_Jtf24RQubw3IWp7fc"",""'LC-2 BOM'!C2:AF1000""),AB$1,FALSE)"),"#N/A")</f>
        <v>#N/A</v>
      </c>
      <c r="AS538" t="str">
        <f ca="1">IFERROR(__xludf.DUMMYFUNCTION("VLOOKUP($D201,IMPORTRANGE(""1F5N2lheBqU_ssv2fEg7XSiyl0_Jtf24RQubw3IWp7fc"",""'LC-2 BOM'!C2:AF1000""),AB$1,FALSE)"),"#N/A")</f>
        <v>#N/A</v>
      </c>
      <c r="AT538" t="str">
        <f ca="1">IFERROR(__xludf.DUMMYFUNCTION("VLOOKUP($D201,IMPORTRANGE(""1F5N2lheBqU_ssv2fEg7XSiyl0_Jtf24RQubw3IWp7fc"",""'LC-2 BOM'!C2:AF1000""),AB$1,FALSE)"),"#N/A")</f>
        <v>#N/A</v>
      </c>
      <c r="AU538" t="str">
        <f ca="1">IFERROR(__xludf.DUMMYFUNCTION("VLOOKUP($D201,IMPORTRANGE(""1F5N2lheBqU_ssv2fEg7XSiyl0_Jtf24RQubw3IWp7fc"",""'LC-2 BOM'!C2:AF1000""),AB$1,FALSE)"),"#N/A")</f>
        <v>#N/A</v>
      </c>
      <c r="AV538" t="str">
        <f ca="1">IFERROR(__xludf.DUMMYFUNCTION("VLOOKUP($D201,IMPORTRANGE(""1F5N2lheBqU_ssv2fEg7XSiyl0_Jtf24RQubw3IWp7fc"",""'LC-2 BOM'!C2:AF1000""),AB$1,FALSE)"),"#N/A")</f>
        <v>#N/A</v>
      </c>
      <c r="AW538" t="str">
        <f ca="1">IFERROR(__xludf.DUMMYFUNCTION("VLOOKUP($D201,IMPORTRANGE(""1F5N2lheBqU_ssv2fEg7XSiyl0_Jtf24RQubw3IWp7fc"",""'LC-2 BOM'!C2:AF1000""),AB$1,FALSE)"),"#N/A")</f>
        <v>#N/A</v>
      </c>
      <c r="AX538" t="str">
        <f ca="1">IFERROR(__xludf.DUMMYFUNCTION("VLOOKUP($D201,IMPORTRANGE(""1F5N2lheBqU_ssv2fEg7XSiyl0_Jtf24RQubw3IWp7fc"",""'LC-2 BOM'!C2:AF1000""),AB$1,FALSE)"),"#N/A")</f>
        <v>#N/A</v>
      </c>
      <c r="AY538" t="str">
        <f ca="1">IFERROR(__xludf.DUMMYFUNCTION("VLOOKUP($D201,IMPORTRANGE(""1F5N2lheBqU_ssv2fEg7XSiyl0_Jtf24RQubw3IWp7fc"",""'LC-2 BOM'!C2:AF1000""),AB$1,FALSE)"),"#N/A")</f>
        <v>#N/A</v>
      </c>
      <c r="AZ538" t="str">
        <f ca="1">IFERROR(__xludf.DUMMYFUNCTION("VLOOKUP($D201,IMPORTRANGE(""1F5N2lheBqU_ssv2fEg7XSiyl0_Jtf24RQubw3IWp7fc"",""'LC-2 BOM'!C2:AF1000""),AB$1,FALSE)"),"#N/A")</f>
        <v>#N/A</v>
      </c>
      <c r="BA538" t="str">
        <f ca="1">IFERROR(__xludf.DUMMYFUNCTION("VLOOKUP($D201,IMPORTRANGE(""1F5N2lheBqU_ssv2fEg7XSiyl0_Jtf24RQubw3IWp7fc"",""'LC-2 BOM'!C2:AF1000""),AB$1,FALSE)"),"#N/A")</f>
        <v>#N/A</v>
      </c>
    </row>
    <row r="539" spans="1:53" ht="13" x14ac:dyDescent="0.15">
      <c r="A539" t="str">
        <f t="shared" si="46"/>
        <v>LOX-GOX-VSD-B-623</v>
      </c>
      <c r="B539">
        <v>623</v>
      </c>
      <c r="C539" t="s">
        <v>1197</v>
      </c>
      <c r="D539" t="s">
        <v>1196</v>
      </c>
      <c r="E539" t="s">
        <v>148</v>
      </c>
      <c r="F539" t="s">
        <v>501</v>
      </c>
      <c r="G539" t="s">
        <v>120</v>
      </c>
      <c r="H539" t="s">
        <v>66</v>
      </c>
      <c r="I539" t="str">
        <f t="shared" si="47"/>
        <v>C2</v>
      </c>
      <c r="J539" t="str">
        <f>VLOOKUP(I539,'[1]REF - Interface Cards'!$F$2:$G$11,2,FALSE)</f>
        <v>CB8</v>
      </c>
      <c r="K539">
        <f t="shared" si="45"/>
        <v>4</v>
      </c>
      <c r="L539" t="s">
        <v>150</v>
      </c>
      <c r="M539">
        <v>31</v>
      </c>
      <c r="N539">
        <v>25</v>
      </c>
      <c r="O539" t="s">
        <v>151</v>
      </c>
      <c r="Q539" t="s">
        <v>292</v>
      </c>
      <c r="R539" t="s">
        <v>69</v>
      </c>
      <c r="V539" t="b">
        <v>0</v>
      </c>
      <c r="W539" t="str">
        <f t="shared" si="48"/>
        <v>DO7:25</v>
      </c>
      <c r="X539" t="str">
        <f ca="1">IFERROR(__xludf.DUMMYFUNCTION("VLOOKUP($D119,IMPORTRANGE(""1F5N2lheBqU_ssv2fEg7XSiyl0_Jtf24RQubw3IWp7fc"",""'LC-2 BOM'!C2:AF1000""),X$1,FALSE)"),"05C360")</f>
        <v>05C360</v>
      </c>
      <c r="Y539" t="str">
        <f ca="1">IFERROR(__xludf.DUMMYFUNCTION("VLOOKUP($D236,IMPORTRANGE(""1F5N2lheBqU_ssv2fEg7XSiyl0_Jtf24RQubw3IWp7fc"",""'LC-2 BOM'!C2:AF900""),Y$1,FALSE)"),"#N/A")</f>
        <v>#N/A</v>
      </c>
      <c r="Z539" t="str">
        <f ca="1">IFERROR(__xludf.DUMMYFUNCTION("VLOOKUP($D236,IMPORTRANGE(""1F5N2lheBqU_ssv2fEg7XSiyl0_Jtf24RQubw3IWp7fc"",""'LC-2 BOM'!C2:AF900""),Y$1,FALSE)"),"#N/A")</f>
        <v>#N/A</v>
      </c>
      <c r="AA539" t="str">
        <f ca="1">IFERROR(__xludf.DUMMYFUNCTION("VLOOKUP($D236,IMPORTRANGE(""1F5N2lheBqU_ssv2fEg7XSiyl0_Jtf24RQubw3IWp7fc"",""'LC-2 BOM'!C2:AF900""),Y$1,FALSE)"),"#N/A")</f>
        <v>#N/A</v>
      </c>
      <c r="AB539" t="str">
        <f ca="1">IFERROR(__xludf.DUMMYFUNCTION("VLOOKUP($D236,IMPORTRANGE(""1F5N2lheBqU_ssv2fEg7XSiyl0_Jtf24RQubw3IWp7fc"",""'LC-2 BOM'!C2:AF1000""),AB$1,FALSE)"),"#N/A")</f>
        <v>#N/A</v>
      </c>
      <c r="AC539" t="str">
        <f ca="1">IFERROR(__xludf.DUMMYFUNCTION("VLOOKUP($D236,IMPORTRANGE(""1F5N2lheBqU_ssv2fEg7XSiyl0_Jtf24RQubw3IWp7fc"",""'LC-2 BOM'!C2:AF1000""),AB$1,FALSE)"),"#N/A")</f>
        <v>#N/A</v>
      </c>
      <c r="AD539" t="str">
        <f ca="1">IFERROR(__xludf.DUMMYFUNCTION("VLOOKUP($D236,IMPORTRANGE(""1F5N2lheBqU_ssv2fEg7XSiyl0_Jtf24RQubw3IWp7fc"",""'LC-2 BOM'!C2:AF1000""),AB$1,FALSE)"),"#N/A")</f>
        <v>#N/A</v>
      </c>
      <c r="AE539" t="str">
        <f ca="1">IFERROR(__xludf.DUMMYFUNCTION("VLOOKUP($D236,IMPORTRANGE(""1F5N2lheBqU_ssv2fEg7XSiyl0_Jtf24RQubw3IWp7fc"",""'LC-2 BOM'!C2:AF1000""),AB$1,FALSE)"),"#N/A")</f>
        <v>#N/A</v>
      </c>
      <c r="AF539" t="str">
        <f ca="1">IFERROR(__xludf.DUMMYFUNCTION("VLOOKUP($D236,IMPORTRANGE(""1F5N2lheBqU_ssv2fEg7XSiyl0_Jtf24RQubw3IWp7fc"",""'LC-2 BOM'!C2:AF1000""),AB$1,FALSE)"),"#N/A")</f>
        <v>#N/A</v>
      </c>
      <c r="AG539" t="str">
        <f ca="1">IFERROR(__xludf.DUMMYFUNCTION("VLOOKUP($D236,IMPORTRANGE(""1F5N2lheBqU_ssv2fEg7XSiyl0_Jtf24RQubw3IWp7fc"",""'LC-2 BOM'!C2:AF1000""),AB$1,FALSE)"),"#N/A")</f>
        <v>#N/A</v>
      </c>
      <c r="AH539" t="str">
        <f ca="1">IFERROR(__xludf.DUMMYFUNCTION("VLOOKUP($D236,IMPORTRANGE(""1F5N2lheBqU_ssv2fEg7XSiyl0_Jtf24RQubw3IWp7fc"",""'LC-2 BOM'!C2:AF1000""),AB$1,FALSE)"),"#N/A")</f>
        <v>#N/A</v>
      </c>
      <c r="AI539" t="str">
        <f ca="1">IFERROR(__xludf.DUMMYFUNCTION("VLOOKUP($D236,IMPORTRANGE(""1F5N2lheBqU_ssv2fEg7XSiyl0_Jtf24RQubw3IWp7fc"",""'LC-2 BOM'!C2:AF1000""),AB$1,FALSE)"),"#N/A")</f>
        <v>#N/A</v>
      </c>
      <c r="AJ539" t="str">
        <f ca="1">IFERROR(__xludf.DUMMYFUNCTION("VLOOKUP($D236,IMPORTRANGE(""1F5N2lheBqU_ssv2fEg7XSiyl0_Jtf24RQubw3IWp7fc"",""'LC-2 BOM'!C2:AF1000""),AB$1,FALSE)"),"#N/A")</f>
        <v>#N/A</v>
      </c>
      <c r="AK539" t="str">
        <f ca="1">IFERROR(__xludf.DUMMYFUNCTION("VLOOKUP($D236,IMPORTRANGE(""1F5N2lheBqU_ssv2fEg7XSiyl0_Jtf24RQubw3IWp7fc"",""'LC-2 BOM'!C2:AF1000""),AB$1,FALSE)"),"#N/A")</f>
        <v>#N/A</v>
      </c>
      <c r="AL539" t="str">
        <f ca="1">IFERROR(__xludf.DUMMYFUNCTION("VLOOKUP($D236,IMPORTRANGE(""1F5N2lheBqU_ssv2fEg7XSiyl0_Jtf24RQubw3IWp7fc"",""'LC-2 BOM'!C2:AF1000""),AB$1,FALSE)"),"#N/A")</f>
        <v>#N/A</v>
      </c>
      <c r="AM539" t="str">
        <f ca="1">IFERROR(__xludf.DUMMYFUNCTION("VLOOKUP($D236,IMPORTRANGE(""1F5N2lheBqU_ssv2fEg7XSiyl0_Jtf24RQubw3IWp7fc"",""'LC-2 BOM'!C2:AF1000""),AB$1,FALSE)"),"#N/A")</f>
        <v>#N/A</v>
      </c>
      <c r="AN539" t="str">
        <f ca="1">IFERROR(__xludf.DUMMYFUNCTION("VLOOKUP($D236,IMPORTRANGE(""1F5N2lheBqU_ssv2fEg7XSiyl0_Jtf24RQubw3IWp7fc"",""'LC-2 BOM'!C2:AF1000""),AB$1,FALSE)"),"#N/A")</f>
        <v>#N/A</v>
      </c>
      <c r="AO539" t="str">
        <f ca="1">IFERROR(__xludf.DUMMYFUNCTION("VLOOKUP($D236,IMPORTRANGE(""1F5N2lheBqU_ssv2fEg7XSiyl0_Jtf24RQubw3IWp7fc"",""'LC-2 BOM'!C2:AF1000""),AB$1,FALSE)"),"#N/A")</f>
        <v>#N/A</v>
      </c>
      <c r="AP539" t="str">
        <f ca="1">IFERROR(__xludf.DUMMYFUNCTION("VLOOKUP($D236,IMPORTRANGE(""1F5N2lheBqU_ssv2fEg7XSiyl0_Jtf24RQubw3IWp7fc"",""'LC-2 BOM'!C2:AF1000""),AB$1,FALSE)"),"#N/A")</f>
        <v>#N/A</v>
      </c>
      <c r="AQ539" t="str">
        <f ca="1">IFERROR(__xludf.DUMMYFUNCTION("VLOOKUP($D236,IMPORTRANGE(""1F5N2lheBqU_ssv2fEg7XSiyl0_Jtf24RQubw3IWp7fc"",""'LC-2 BOM'!C2:AF1000""),AB$1,FALSE)"),"#N/A")</f>
        <v>#N/A</v>
      </c>
      <c r="AR539" t="str">
        <f ca="1">IFERROR(__xludf.DUMMYFUNCTION("VLOOKUP($D236,IMPORTRANGE(""1F5N2lheBqU_ssv2fEg7XSiyl0_Jtf24RQubw3IWp7fc"",""'LC-2 BOM'!C2:AF1000""),AB$1,FALSE)"),"#N/A")</f>
        <v>#N/A</v>
      </c>
      <c r="AS539" t="str">
        <f ca="1">IFERROR(__xludf.DUMMYFUNCTION("VLOOKUP($D236,IMPORTRANGE(""1F5N2lheBqU_ssv2fEg7XSiyl0_Jtf24RQubw3IWp7fc"",""'LC-2 BOM'!C2:AF1000""),AB$1,FALSE)"),"#N/A")</f>
        <v>#N/A</v>
      </c>
      <c r="AT539" t="str">
        <f ca="1">IFERROR(__xludf.DUMMYFUNCTION("VLOOKUP($D236,IMPORTRANGE(""1F5N2lheBqU_ssv2fEg7XSiyl0_Jtf24RQubw3IWp7fc"",""'LC-2 BOM'!C2:AF1000""),AB$1,FALSE)"),"#N/A")</f>
        <v>#N/A</v>
      </c>
      <c r="AU539" t="str">
        <f ca="1">IFERROR(__xludf.DUMMYFUNCTION("VLOOKUP($D236,IMPORTRANGE(""1F5N2lheBqU_ssv2fEg7XSiyl0_Jtf24RQubw3IWp7fc"",""'LC-2 BOM'!C2:AF1000""),AB$1,FALSE)"),"#N/A")</f>
        <v>#N/A</v>
      </c>
      <c r="AV539" t="str">
        <f ca="1">IFERROR(__xludf.DUMMYFUNCTION("VLOOKUP($D236,IMPORTRANGE(""1F5N2lheBqU_ssv2fEg7XSiyl0_Jtf24RQubw3IWp7fc"",""'LC-2 BOM'!C2:AF1000""),AB$1,FALSE)"),"#N/A")</f>
        <v>#N/A</v>
      </c>
      <c r="AW539" t="str">
        <f ca="1">IFERROR(__xludf.DUMMYFUNCTION("VLOOKUP($D236,IMPORTRANGE(""1F5N2lheBqU_ssv2fEg7XSiyl0_Jtf24RQubw3IWp7fc"",""'LC-2 BOM'!C2:AF1000""),AB$1,FALSE)"),"#N/A")</f>
        <v>#N/A</v>
      </c>
      <c r="AX539" t="str">
        <f ca="1">IFERROR(__xludf.DUMMYFUNCTION("VLOOKUP($D236,IMPORTRANGE(""1F5N2lheBqU_ssv2fEg7XSiyl0_Jtf24RQubw3IWp7fc"",""'LC-2 BOM'!C2:AF1000""),AB$1,FALSE)"),"#N/A")</f>
        <v>#N/A</v>
      </c>
      <c r="AY539" t="str">
        <f ca="1">IFERROR(__xludf.DUMMYFUNCTION("VLOOKUP($D236,IMPORTRANGE(""1F5N2lheBqU_ssv2fEg7XSiyl0_Jtf24RQubw3IWp7fc"",""'LC-2 BOM'!C2:AF1000""),AB$1,FALSE)"),"#N/A")</f>
        <v>#N/A</v>
      </c>
      <c r="AZ539" t="str">
        <f ca="1">IFERROR(__xludf.DUMMYFUNCTION("VLOOKUP($D236,IMPORTRANGE(""1F5N2lheBqU_ssv2fEg7XSiyl0_Jtf24RQubw3IWp7fc"",""'LC-2 BOM'!C2:AF1000""),AB$1,FALSE)"),"#N/A")</f>
        <v>#N/A</v>
      </c>
      <c r="BA539" t="str">
        <f ca="1">IFERROR(__xludf.DUMMYFUNCTION("VLOOKUP($D236,IMPORTRANGE(""1F5N2lheBqU_ssv2fEg7XSiyl0_Jtf24RQubw3IWp7fc"",""'LC-2 BOM'!C2:AF1000""),AB$1,FALSE)"),"#N/A")</f>
        <v>#N/A</v>
      </c>
    </row>
    <row r="540" spans="1:53" ht="13" x14ac:dyDescent="0.15">
      <c r="A540" t="str">
        <f t="shared" si="46"/>
        <v>LOX-GOX-VSD-SPD-624</v>
      </c>
      <c r="B540">
        <v>624</v>
      </c>
      <c r="C540" t="s">
        <v>1198</v>
      </c>
      <c r="D540" t="s">
        <v>1196</v>
      </c>
      <c r="E540" t="s">
        <v>148</v>
      </c>
      <c r="F540" t="s">
        <v>501</v>
      </c>
      <c r="G540" t="s">
        <v>120</v>
      </c>
      <c r="H540" t="s">
        <v>111</v>
      </c>
      <c r="I540" t="str">
        <f t="shared" si="47"/>
        <v>C2</v>
      </c>
      <c r="J540" t="str">
        <f>VLOOKUP(I540,'[1]REF - Interface Cards'!$F$2:$G$11,2,FALSE)</f>
        <v>CB8</v>
      </c>
      <c r="K540">
        <f t="shared" si="45"/>
        <v>7</v>
      </c>
      <c r="L540" t="s">
        <v>360</v>
      </c>
      <c r="M540">
        <v>6</v>
      </c>
      <c r="N540" t="s">
        <v>93</v>
      </c>
      <c r="O540" t="s">
        <v>151</v>
      </c>
      <c r="Q540" t="s">
        <v>292</v>
      </c>
      <c r="R540" t="s">
        <v>121</v>
      </c>
      <c r="V540" t="b">
        <v>0</v>
      </c>
      <c r="W540" t="str">
        <f t="shared" si="48"/>
        <v>AI14:05</v>
      </c>
      <c r="X540" t="str">
        <f ca="1">IFERROR(__xludf.DUMMYFUNCTION("VLOOKUP($D119,IMPORTRANGE(""1F5N2lheBqU_ssv2fEg7XSiyl0_Jtf24RQubw3IWp7fc"",""'LC-2 BOM'!C2:AF1000""),X$1,FALSE)"),"05C360")</f>
        <v>05C360</v>
      </c>
      <c r="Y540" t="str">
        <f ca="1">IFERROR(__xludf.DUMMYFUNCTION("VLOOKUP($D279,IMPORTRANGE(""1F5N2lheBqU_ssv2fEg7XSiyl0_Jtf24RQubw3IWp7fc"",""'LC-2 BOM'!C2:AF900""),Y$1,FALSE)"),"#N/A")</f>
        <v>#N/A</v>
      </c>
      <c r="Z540" t="str">
        <f ca="1">IFERROR(__xludf.DUMMYFUNCTION("VLOOKUP($D279,IMPORTRANGE(""1F5N2lheBqU_ssv2fEg7XSiyl0_Jtf24RQubw3IWp7fc"",""'LC-2 BOM'!C2:AF900""),Y$1,FALSE)"),"#N/A")</f>
        <v>#N/A</v>
      </c>
      <c r="AA540" t="str">
        <f ca="1">IFERROR(__xludf.DUMMYFUNCTION("VLOOKUP($D279,IMPORTRANGE(""1F5N2lheBqU_ssv2fEg7XSiyl0_Jtf24RQubw3IWp7fc"",""'LC-2 BOM'!C2:AF900""),Y$1,FALSE)"),"#N/A")</f>
        <v>#N/A</v>
      </c>
      <c r="AB540" t="str">
        <f ca="1">IFERROR(__xludf.DUMMYFUNCTION("VLOOKUP($D279,IMPORTRANGE(""1F5N2lheBqU_ssv2fEg7XSiyl0_Jtf24RQubw3IWp7fc"",""'LC-2 BOM'!C2:AF1000""),AB$1,FALSE)"),"#N/A")</f>
        <v>#N/A</v>
      </c>
      <c r="AC540" t="str">
        <f ca="1">IFERROR(__xludf.DUMMYFUNCTION("VLOOKUP($D279,IMPORTRANGE(""1F5N2lheBqU_ssv2fEg7XSiyl0_Jtf24RQubw3IWp7fc"",""'LC-2 BOM'!C2:AF1000""),AB$1,FALSE)"),"#N/A")</f>
        <v>#N/A</v>
      </c>
      <c r="AD540" t="str">
        <f ca="1">IFERROR(__xludf.DUMMYFUNCTION("VLOOKUP($D279,IMPORTRANGE(""1F5N2lheBqU_ssv2fEg7XSiyl0_Jtf24RQubw3IWp7fc"",""'LC-2 BOM'!C2:AF1000""),AB$1,FALSE)"),"#N/A")</f>
        <v>#N/A</v>
      </c>
      <c r="AE540" t="str">
        <f ca="1">IFERROR(__xludf.DUMMYFUNCTION("VLOOKUP($D279,IMPORTRANGE(""1F5N2lheBqU_ssv2fEg7XSiyl0_Jtf24RQubw3IWp7fc"",""'LC-2 BOM'!C2:AF1000""),AB$1,FALSE)"),"#N/A")</f>
        <v>#N/A</v>
      </c>
      <c r="AF540" t="str">
        <f ca="1">IFERROR(__xludf.DUMMYFUNCTION("VLOOKUP($D279,IMPORTRANGE(""1F5N2lheBqU_ssv2fEg7XSiyl0_Jtf24RQubw3IWp7fc"",""'LC-2 BOM'!C2:AF1000""),AB$1,FALSE)"),"#N/A")</f>
        <v>#N/A</v>
      </c>
      <c r="AG540" t="str">
        <f ca="1">IFERROR(__xludf.DUMMYFUNCTION("VLOOKUP($D279,IMPORTRANGE(""1F5N2lheBqU_ssv2fEg7XSiyl0_Jtf24RQubw3IWp7fc"",""'LC-2 BOM'!C2:AF1000""),AB$1,FALSE)"),"#N/A")</f>
        <v>#N/A</v>
      </c>
      <c r="AH540" t="str">
        <f ca="1">IFERROR(__xludf.DUMMYFUNCTION("VLOOKUP($D279,IMPORTRANGE(""1F5N2lheBqU_ssv2fEg7XSiyl0_Jtf24RQubw3IWp7fc"",""'LC-2 BOM'!C2:AF1000""),AB$1,FALSE)"),"#N/A")</f>
        <v>#N/A</v>
      </c>
      <c r="AI540" t="str">
        <f ca="1">IFERROR(__xludf.DUMMYFUNCTION("VLOOKUP($D279,IMPORTRANGE(""1F5N2lheBqU_ssv2fEg7XSiyl0_Jtf24RQubw3IWp7fc"",""'LC-2 BOM'!C2:AF1000""),AB$1,FALSE)"),"#N/A")</f>
        <v>#N/A</v>
      </c>
      <c r="AJ540" t="str">
        <f ca="1">IFERROR(__xludf.DUMMYFUNCTION("VLOOKUP($D279,IMPORTRANGE(""1F5N2lheBqU_ssv2fEg7XSiyl0_Jtf24RQubw3IWp7fc"",""'LC-2 BOM'!C2:AF1000""),AB$1,FALSE)"),"#N/A")</f>
        <v>#N/A</v>
      </c>
      <c r="AK540" t="str">
        <f ca="1">IFERROR(__xludf.DUMMYFUNCTION("VLOOKUP($D279,IMPORTRANGE(""1F5N2lheBqU_ssv2fEg7XSiyl0_Jtf24RQubw3IWp7fc"",""'LC-2 BOM'!C2:AF1000""),AB$1,FALSE)"),"#N/A")</f>
        <v>#N/A</v>
      </c>
      <c r="AL540" t="str">
        <f ca="1">IFERROR(__xludf.DUMMYFUNCTION("VLOOKUP($D279,IMPORTRANGE(""1F5N2lheBqU_ssv2fEg7XSiyl0_Jtf24RQubw3IWp7fc"",""'LC-2 BOM'!C2:AF1000""),AB$1,FALSE)"),"#N/A")</f>
        <v>#N/A</v>
      </c>
      <c r="AM540" t="str">
        <f ca="1">IFERROR(__xludf.DUMMYFUNCTION("VLOOKUP($D279,IMPORTRANGE(""1F5N2lheBqU_ssv2fEg7XSiyl0_Jtf24RQubw3IWp7fc"",""'LC-2 BOM'!C2:AF1000""),AB$1,FALSE)"),"#N/A")</f>
        <v>#N/A</v>
      </c>
      <c r="AN540" t="str">
        <f ca="1">IFERROR(__xludf.DUMMYFUNCTION("VLOOKUP($D279,IMPORTRANGE(""1F5N2lheBqU_ssv2fEg7XSiyl0_Jtf24RQubw3IWp7fc"",""'LC-2 BOM'!C2:AF1000""),AB$1,FALSE)"),"#N/A")</f>
        <v>#N/A</v>
      </c>
      <c r="AO540" t="str">
        <f ca="1">IFERROR(__xludf.DUMMYFUNCTION("VLOOKUP($D279,IMPORTRANGE(""1F5N2lheBqU_ssv2fEg7XSiyl0_Jtf24RQubw3IWp7fc"",""'LC-2 BOM'!C2:AF1000""),AB$1,FALSE)"),"#N/A")</f>
        <v>#N/A</v>
      </c>
      <c r="AP540" t="str">
        <f ca="1">IFERROR(__xludf.DUMMYFUNCTION("VLOOKUP($D279,IMPORTRANGE(""1F5N2lheBqU_ssv2fEg7XSiyl0_Jtf24RQubw3IWp7fc"",""'LC-2 BOM'!C2:AF1000""),AB$1,FALSE)"),"#N/A")</f>
        <v>#N/A</v>
      </c>
      <c r="AQ540" t="str">
        <f ca="1">IFERROR(__xludf.DUMMYFUNCTION("VLOOKUP($D279,IMPORTRANGE(""1F5N2lheBqU_ssv2fEg7XSiyl0_Jtf24RQubw3IWp7fc"",""'LC-2 BOM'!C2:AF1000""),AB$1,FALSE)"),"#N/A")</f>
        <v>#N/A</v>
      </c>
      <c r="AR540" t="str">
        <f ca="1">IFERROR(__xludf.DUMMYFUNCTION("VLOOKUP($D279,IMPORTRANGE(""1F5N2lheBqU_ssv2fEg7XSiyl0_Jtf24RQubw3IWp7fc"",""'LC-2 BOM'!C2:AF1000""),AB$1,FALSE)"),"#N/A")</f>
        <v>#N/A</v>
      </c>
      <c r="AS540" t="str">
        <f ca="1">IFERROR(__xludf.DUMMYFUNCTION("VLOOKUP($D279,IMPORTRANGE(""1F5N2lheBqU_ssv2fEg7XSiyl0_Jtf24RQubw3IWp7fc"",""'LC-2 BOM'!C2:AF1000""),AB$1,FALSE)"),"#N/A")</f>
        <v>#N/A</v>
      </c>
      <c r="AT540" t="str">
        <f ca="1">IFERROR(__xludf.DUMMYFUNCTION("VLOOKUP($D279,IMPORTRANGE(""1F5N2lheBqU_ssv2fEg7XSiyl0_Jtf24RQubw3IWp7fc"",""'LC-2 BOM'!C2:AF1000""),AB$1,FALSE)"),"#N/A")</f>
        <v>#N/A</v>
      </c>
      <c r="AU540" t="str">
        <f ca="1">IFERROR(__xludf.DUMMYFUNCTION("VLOOKUP($D279,IMPORTRANGE(""1F5N2lheBqU_ssv2fEg7XSiyl0_Jtf24RQubw3IWp7fc"",""'LC-2 BOM'!C2:AF1000""),AB$1,FALSE)"),"#N/A")</f>
        <v>#N/A</v>
      </c>
      <c r="AV540" t="str">
        <f ca="1">IFERROR(__xludf.DUMMYFUNCTION("VLOOKUP($D279,IMPORTRANGE(""1F5N2lheBqU_ssv2fEg7XSiyl0_Jtf24RQubw3IWp7fc"",""'LC-2 BOM'!C2:AF1000""),AB$1,FALSE)"),"#N/A")</f>
        <v>#N/A</v>
      </c>
      <c r="AW540" t="str">
        <f ca="1">IFERROR(__xludf.DUMMYFUNCTION("VLOOKUP($D279,IMPORTRANGE(""1F5N2lheBqU_ssv2fEg7XSiyl0_Jtf24RQubw3IWp7fc"",""'LC-2 BOM'!C2:AF1000""),AB$1,FALSE)"),"#N/A")</f>
        <v>#N/A</v>
      </c>
      <c r="AX540" t="str">
        <f ca="1">IFERROR(__xludf.DUMMYFUNCTION("VLOOKUP($D279,IMPORTRANGE(""1F5N2lheBqU_ssv2fEg7XSiyl0_Jtf24RQubw3IWp7fc"",""'LC-2 BOM'!C2:AF1000""),AB$1,FALSE)"),"#N/A")</f>
        <v>#N/A</v>
      </c>
      <c r="AY540" t="str">
        <f ca="1">IFERROR(__xludf.DUMMYFUNCTION("VLOOKUP($D279,IMPORTRANGE(""1F5N2lheBqU_ssv2fEg7XSiyl0_Jtf24RQubw3IWp7fc"",""'LC-2 BOM'!C2:AF1000""),AB$1,FALSE)"),"#N/A")</f>
        <v>#N/A</v>
      </c>
      <c r="AZ540" t="str">
        <f ca="1">IFERROR(__xludf.DUMMYFUNCTION("VLOOKUP($D279,IMPORTRANGE(""1F5N2lheBqU_ssv2fEg7XSiyl0_Jtf24RQubw3IWp7fc"",""'LC-2 BOM'!C2:AF1000""),AB$1,FALSE)"),"#N/A")</f>
        <v>#N/A</v>
      </c>
      <c r="BA540" t="str">
        <f ca="1">IFERROR(__xludf.DUMMYFUNCTION("VLOOKUP($D279,IMPORTRANGE(""1F5N2lheBqU_ssv2fEg7XSiyl0_Jtf24RQubw3IWp7fc"",""'LC-2 BOM'!C2:AF1000""),AB$1,FALSE)"),"#N/A")</f>
        <v>#N/A</v>
      </c>
    </row>
    <row r="541" spans="1:53" ht="13" x14ac:dyDescent="0.15">
      <c r="A541" t="str">
        <f t="shared" si="46"/>
        <v>LOX-GOX-VSD-SPD-622</v>
      </c>
      <c r="B541">
        <v>622</v>
      </c>
      <c r="C541" t="s">
        <v>1199</v>
      </c>
      <c r="D541" t="s">
        <v>1196</v>
      </c>
      <c r="E541" t="s">
        <v>148</v>
      </c>
      <c r="F541" t="s">
        <v>501</v>
      </c>
      <c r="G541" t="s">
        <v>120</v>
      </c>
      <c r="H541" t="s">
        <v>116</v>
      </c>
      <c r="I541" t="str">
        <f t="shared" si="47"/>
        <v>C2</v>
      </c>
      <c r="J541" t="str">
        <f>VLOOKUP(I541,'[1]REF - Interface Cards'!$F$2:$G$11,2,FALSE)</f>
        <v>CB8</v>
      </c>
      <c r="K541">
        <f t="shared" si="45"/>
        <v>8</v>
      </c>
      <c r="L541" t="s">
        <v>1178</v>
      </c>
      <c r="M541">
        <v>0</v>
      </c>
      <c r="N541" t="s">
        <v>55</v>
      </c>
      <c r="O541" t="s">
        <v>151</v>
      </c>
      <c r="Q541" t="s">
        <v>292</v>
      </c>
      <c r="R541" t="s">
        <v>121</v>
      </c>
      <c r="V541" t="b">
        <v>0</v>
      </c>
      <c r="W541" t="str">
        <f t="shared" si="48"/>
        <v>AO7:00</v>
      </c>
      <c r="X541" t="str">
        <f ca="1">IFERROR(__xludf.DUMMYFUNCTION("VLOOKUP($D119,IMPORTRANGE(""1F5N2lheBqU_ssv2fEg7XSiyl0_Jtf24RQubw3IWp7fc"",""'LC-2 BOM'!C2:AF1000""),X$1,FALSE)"),"05C360")</f>
        <v>05C360</v>
      </c>
      <c r="Y541" t="str">
        <f ca="1">IFERROR(__xludf.DUMMYFUNCTION("VLOOKUP($D281,IMPORTRANGE(""1F5N2lheBqU_ssv2fEg7XSiyl0_Jtf24RQubw3IWp7fc"",""'LC-2 BOM'!C2:AF900""),Y$1,FALSE)"),"Sensor, Temperature")</f>
        <v>Sensor, Temperature</v>
      </c>
      <c r="Z541" t="str">
        <f ca="1">IFERROR(__xludf.DUMMYFUNCTION("VLOOKUP($D283,IMPORTRANGE(""1F5N2lheBqU_ssv2fEg7XSiyl0_Jtf24RQubw3IWp7fc"",""'LC-2 BOM'!C2:AF900""),Z$1,FALSE)"),"#N/A")</f>
        <v>#N/A</v>
      </c>
      <c r="AA541" t="str">
        <f ca="1">IFERROR(__xludf.DUMMYFUNCTION("VLOOKUP($D283,IMPORTRANGE(""1F5N2lheBqU_ssv2fEg7XSiyl0_Jtf24RQubw3IWp7fc"",""'LC-2 BOM'!C2:AF900""),Z$1,FALSE)"),"#N/A")</f>
        <v>#N/A</v>
      </c>
      <c r="AB541" t="str">
        <f ca="1">IFERROR(__xludf.DUMMYFUNCTION("VLOOKUP($D283,IMPORTRANGE(""1F5N2lheBqU_ssv2fEg7XSiyl0_Jtf24RQubw3IWp7fc"",""'LC-2 BOM'!C2:AF1000""),AB$1,FALSE)"),"#N/A")</f>
        <v>#N/A</v>
      </c>
      <c r="AC541" t="str">
        <f ca="1">IFERROR(__xludf.DUMMYFUNCTION("VLOOKUP($D283,IMPORTRANGE(""1F5N2lheBqU_ssv2fEg7XSiyl0_Jtf24RQubw3IWp7fc"",""'LC-2 BOM'!C2:AF1000""),AB$1,FALSE)"),"#N/A")</f>
        <v>#N/A</v>
      </c>
      <c r="AD541" t="str">
        <f ca="1">IFERROR(__xludf.DUMMYFUNCTION("VLOOKUP($D283,IMPORTRANGE(""1F5N2lheBqU_ssv2fEg7XSiyl0_Jtf24RQubw3IWp7fc"",""'LC-2 BOM'!C2:AF1000""),AB$1,FALSE)"),"#N/A")</f>
        <v>#N/A</v>
      </c>
      <c r="AE541" t="str">
        <f ca="1">IFERROR(__xludf.DUMMYFUNCTION("VLOOKUP($D283,IMPORTRANGE(""1F5N2lheBqU_ssv2fEg7XSiyl0_Jtf24RQubw3IWp7fc"",""'LC-2 BOM'!C2:AF1000""),AB$1,FALSE)"),"#N/A")</f>
        <v>#N/A</v>
      </c>
      <c r="AF541" t="str">
        <f ca="1">IFERROR(__xludf.DUMMYFUNCTION("VLOOKUP($D283,IMPORTRANGE(""1F5N2lheBqU_ssv2fEg7XSiyl0_Jtf24RQubw3IWp7fc"",""'LC-2 BOM'!C2:AF1000""),AB$1,FALSE)"),"#N/A")</f>
        <v>#N/A</v>
      </c>
      <c r="AG541" t="str">
        <f ca="1">IFERROR(__xludf.DUMMYFUNCTION("VLOOKUP($D283,IMPORTRANGE(""1F5N2lheBqU_ssv2fEg7XSiyl0_Jtf24RQubw3IWp7fc"",""'LC-2 BOM'!C2:AF1000""),AB$1,FALSE)"),"#N/A")</f>
        <v>#N/A</v>
      </c>
      <c r="AH541" t="str">
        <f ca="1">IFERROR(__xludf.DUMMYFUNCTION("VLOOKUP($D283,IMPORTRANGE(""1F5N2lheBqU_ssv2fEg7XSiyl0_Jtf24RQubw3IWp7fc"",""'LC-2 BOM'!C2:AF1000""),AB$1,FALSE)"),"#N/A")</f>
        <v>#N/A</v>
      </c>
      <c r="AI541" t="str">
        <f ca="1">IFERROR(__xludf.DUMMYFUNCTION("VLOOKUP($D283,IMPORTRANGE(""1F5N2lheBqU_ssv2fEg7XSiyl0_Jtf24RQubw3IWp7fc"",""'LC-2 BOM'!C2:AF1000""),AB$1,FALSE)"),"#N/A")</f>
        <v>#N/A</v>
      </c>
      <c r="AJ541" t="str">
        <f ca="1">IFERROR(__xludf.DUMMYFUNCTION("VLOOKUP($D283,IMPORTRANGE(""1F5N2lheBqU_ssv2fEg7XSiyl0_Jtf24RQubw3IWp7fc"",""'LC-2 BOM'!C2:AF1000""),AB$1,FALSE)"),"#N/A")</f>
        <v>#N/A</v>
      </c>
      <c r="AK541" t="str">
        <f ca="1">IFERROR(__xludf.DUMMYFUNCTION("VLOOKUP($D283,IMPORTRANGE(""1F5N2lheBqU_ssv2fEg7XSiyl0_Jtf24RQubw3IWp7fc"",""'LC-2 BOM'!C2:AF1000""),AB$1,FALSE)"),"#N/A")</f>
        <v>#N/A</v>
      </c>
      <c r="AL541" t="str">
        <f ca="1">IFERROR(__xludf.DUMMYFUNCTION("VLOOKUP($D283,IMPORTRANGE(""1F5N2lheBqU_ssv2fEg7XSiyl0_Jtf24RQubw3IWp7fc"",""'LC-2 BOM'!C2:AF1000""),AB$1,FALSE)"),"#N/A")</f>
        <v>#N/A</v>
      </c>
      <c r="AM541" t="str">
        <f ca="1">IFERROR(__xludf.DUMMYFUNCTION("VLOOKUP($D283,IMPORTRANGE(""1F5N2lheBqU_ssv2fEg7XSiyl0_Jtf24RQubw3IWp7fc"",""'LC-2 BOM'!C2:AF1000""),AB$1,FALSE)"),"#N/A")</f>
        <v>#N/A</v>
      </c>
      <c r="AN541" t="str">
        <f ca="1">IFERROR(__xludf.DUMMYFUNCTION("VLOOKUP($D283,IMPORTRANGE(""1F5N2lheBqU_ssv2fEg7XSiyl0_Jtf24RQubw3IWp7fc"",""'LC-2 BOM'!C2:AF1000""),AB$1,FALSE)"),"#N/A")</f>
        <v>#N/A</v>
      </c>
      <c r="AO541" t="str">
        <f ca="1">IFERROR(__xludf.DUMMYFUNCTION("VLOOKUP($D283,IMPORTRANGE(""1F5N2lheBqU_ssv2fEg7XSiyl0_Jtf24RQubw3IWp7fc"",""'LC-2 BOM'!C2:AF1000""),AB$1,FALSE)"),"#N/A")</f>
        <v>#N/A</v>
      </c>
      <c r="AP541" t="str">
        <f ca="1">IFERROR(__xludf.DUMMYFUNCTION("VLOOKUP($D283,IMPORTRANGE(""1F5N2lheBqU_ssv2fEg7XSiyl0_Jtf24RQubw3IWp7fc"",""'LC-2 BOM'!C2:AF1000""),AB$1,FALSE)"),"#N/A")</f>
        <v>#N/A</v>
      </c>
      <c r="AQ541" t="str">
        <f ca="1">IFERROR(__xludf.DUMMYFUNCTION("VLOOKUP($D283,IMPORTRANGE(""1F5N2lheBqU_ssv2fEg7XSiyl0_Jtf24RQubw3IWp7fc"",""'LC-2 BOM'!C2:AF1000""),AB$1,FALSE)"),"#N/A")</f>
        <v>#N/A</v>
      </c>
      <c r="AR541" t="str">
        <f ca="1">IFERROR(__xludf.DUMMYFUNCTION("VLOOKUP($D283,IMPORTRANGE(""1F5N2lheBqU_ssv2fEg7XSiyl0_Jtf24RQubw3IWp7fc"",""'LC-2 BOM'!C2:AF1000""),AB$1,FALSE)"),"#N/A")</f>
        <v>#N/A</v>
      </c>
      <c r="AS541" t="str">
        <f ca="1">IFERROR(__xludf.DUMMYFUNCTION("VLOOKUP($D283,IMPORTRANGE(""1F5N2lheBqU_ssv2fEg7XSiyl0_Jtf24RQubw3IWp7fc"",""'LC-2 BOM'!C2:AF1000""),AB$1,FALSE)"),"#N/A")</f>
        <v>#N/A</v>
      </c>
      <c r="AT541" t="str">
        <f ca="1">IFERROR(__xludf.DUMMYFUNCTION("VLOOKUP($D283,IMPORTRANGE(""1F5N2lheBqU_ssv2fEg7XSiyl0_Jtf24RQubw3IWp7fc"",""'LC-2 BOM'!C2:AF1000""),AB$1,FALSE)"),"#N/A")</f>
        <v>#N/A</v>
      </c>
      <c r="AU541" t="str">
        <f ca="1">IFERROR(__xludf.DUMMYFUNCTION("VLOOKUP($D283,IMPORTRANGE(""1F5N2lheBqU_ssv2fEg7XSiyl0_Jtf24RQubw3IWp7fc"",""'LC-2 BOM'!C2:AF1000""),AB$1,FALSE)"),"#N/A")</f>
        <v>#N/A</v>
      </c>
      <c r="AV541" t="str">
        <f ca="1">IFERROR(__xludf.DUMMYFUNCTION("VLOOKUP($D283,IMPORTRANGE(""1F5N2lheBqU_ssv2fEg7XSiyl0_Jtf24RQubw3IWp7fc"",""'LC-2 BOM'!C2:AF1000""),AB$1,FALSE)"),"#N/A")</f>
        <v>#N/A</v>
      </c>
      <c r="AW541" t="str">
        <f ca="1">IFERROR(__xludf.DUMMYFUNCTION("VLOOKUP($D283,IMPORTRANGE(""1F5N2lheBqU_ssv2fEg7XSiyl0_Jtf24RQubw3IWp7fc"",""'LC-2 BOM'!C2:AF1000""),AB$1,FALSE)"),"#N/A")</f>
        <v>#N/A</v>
      </c>
      <c r="AX541" t="str">
        <f ca="1">IFERROR(__xludf.DUMMYFUNCTION("VLOOKUP($D283,IMPORTRANGE(""1F5N2lheBqU_ssv2fEg7XSiyl0_Jtf24RQubw3IWp7fc"",""'LC-2 BOM'!C2:AF1000""),AB$1,FALSE)"),"#N/A")</f>
        <v>#N/A</v>
      </c>
      <c r="AY541" t="str">
        <f ca="1">IFERROR(__xludf.DUMMYFUNCTION("VLOOKUP($D283,IMPORTRANGE(""1F5N2lheBqU_ssv2fEg7XSiyl0_Jtf24RQubw3IWp7fc"",""'LC-2 BOM'!C2:AF1000""),AB$1,FALSE)"),"#N/A")</f>
        <v>#N/A</v>
      </c>
      <c r="AZ541" t="str">
        <f ca="1">IFERROR(__xludf.DUMMYFUNCTION("VLOOKUP($D283,IMPORTRANGE(""1F5N2lheBqU_ssv2fEg7XSiyl0_Jtf24RQubw3IWp7fc"",""'LC-2 BOM'!C2:AF1000""),AB$1,FALSE)"),"#N/A")</f>
        <v>#N/A</v>
      </c>
      <c r="BA541" t="str">
        <f ca="1">IFERROR(__xludf.DUMMYFUNCTION("VLOOKUP($D283,IMPORTRANGE(""1F5N2lheBqU_ssv2fEg7XSiyl0_Jtf24RQubw3IWp7fc"",""'LC-2 BOM'!C2:AF1000""),AB$1,FALSE)"),"#N/A")</f>
        <v>#N/A</v>
      </c>
    </row>
    <row r="542" spans="1:53" ht="13" x14ac:dyDescent="0.15">
      <c r="A542" t="str">
        <f t="shared" si="46"/>
        <v>LOX-GOX-CT-B-626</v>
      </c>
      <c r="B542">
        <v>626</v>
      </c>
      <c r="C542" t="s">
        <v>1200</v>
      </c>
      <c r="D542" t="s">
        <v>1201</v>
      </c>
      <c r="E542" t="s">
        <v>148</v>
      </c>
      <c r="F542" t="s">
        <v>501</v>
      </c>
      <c r="G542" t="s">
        <v>126</v>
      </c>
      <c r="H542" t="s">
        <v>66</v>
      </c>
      <c r="I542" t="str">
        <f t="shared" si="47"/>
        <v>C2</v>
      </c>
      <c r="J542" t="str">
        <f>VLOOKUP(I542,'[1]REF - Interface Cards'!$F$2:$G$11,2,FALSE)</f>
        <v>CB8</v>
      </c>
      <c r="K542">
        <f t="shared" si="45"/>
        <v>4</v>
      </c>
      <c r="L542" t="s">
        <v>150</v>
      </c>
      <c r="M542">
        <v>32</v>
      </c>
      <c r="N542">
        <v>26</v>
      </c>
      <c r="O542" t="s">
        <v>151</v>
      </c>
      <c r="Q542" t="s">
        <v>292</v>
      </c>
      <c r="R542" t="s">
        <v>69</v>
      </c>
      <c r="V542" t="b">
        <v>0</v>
      </c>
      <c r="W542" t="str">
        <f t="shared" si="48"/>
        <v>DO7:26</v>
      </c>
      <c r="X542" t="str">
        <f ca="1">IFERROR(__xludf.DUMMYFUNCTION("VLOOKUP($D119,IMPORTRANGE(""1F5N2lheBqU_ssv2fEg7XSiyl0_Jtf24RQubw3IWp7fc"",""'LC-2 BOM'!C2:AF1000""),X$1,FALSE)"),"05C360")</f>
        <v>05C360</v>
      </c>
      <c r="Y542" t="str">
        <f ca="1">IFERROR(__xludf.DUMMYFUNCTION("VLOOKUP($D237,IMPORTRANGE(""1F5N2lheBqU_ssv2fEg7XSiyl0_Jtf24RQubw3IWp7fc"",""'LC-2 BOM'!C2:AF900""),Y$1,FALSE)"),"#N/A")</f>
        <v>#N/A</v>
      </c>
      <c r="Z542" t="str">
        <f ca="1">IFERROR(__xludf.DUMMYFUNCTION("VLOOKUP($D237,IMPORTRANGE(""1F5N2lheBqU_ssv2fEg7XSiyl0_Jtf24RQubw3IWp7fc"",""'LC-2 BOM'!C2:AF900""),Y$1,FALSE)"),"#N/A")</f>
        <v>#N/A</v>
      </c>
      <c r="AA542" t="str">
        <f ca="1">IFERROR(__xludf.DUMMYFUNCTION("VLOOKUP($D237,IMPORTRANGE(""1F5N2lheBqU_ssv2fEg7XSiyl0_Jtf24RQubw3IWp7fc"",""'LC-2 BOM'!C2:AF900""),Y$1,FALSE)"),"#N/A")</f>
        <v>#N/A</v>
      </c>
      <c r="AB542" t="str">
        <f ca="1">IFERROR(__xludf.DUMMYFUNCTION("VLOOKUP($D237,IMPORTRANGE(""1F5N2lheBqU_ssv2fEg7XSiyl0_Jtf24RQubw3IWp7fc"",""'LC-2 BOM'!C2:AF1000""),AB$1,FALSE)"),"#N/A")</f>
        <v>#N/A</v>
      </c>
      <c r="AC542" t="str">
        <f ca="1">IFERROR(__xludf.DUMMYFUNCTION("VLOOKUP($D237,IMPORTRANGE(""1F5N2lheBqU_ssv2fEg7XSiyl0_Jtf24RQubw3IWp7fc"",""'LC-2 BOM'!C2:AF1000""),AB$1,FALSE)"),"#N/A")</f>
        <v>#N/A</v>
      </c>
      <c r="AD542" t="str">
        <f ca="1">IFERROR(__xludf.DUMMYFUNCTION("VLOOKUP($D237,IMPORTRANGE(""1F5N2lheBqU_ssv2fEg7XSiyl0_Jtf24RQubw3IWp7fc"",""'LC-2 BOM'!C2:AF1000""),AB$1,FALSE)"),"#N/A")</f>
        <v>#N/A</v>
      </c>
      <c r="AE542" t="str">
        <f ca="1">IFERROR(__xludf.DUMMYFUNCTION("VLOOKUP($D237,IMPORTRANGE(""1F5N2lheBqU_ssv2fEg7XSiyl0_Jtf24RQubw3IWp7fc"",""'LC-2 BOM'!C2:AF1000""),AB$1,FALSE)"),"#N/A")</f>
        <v>#N/A</v>
      </c>
      <c r="AF542" t="str">
        <f ca="1">IFERROR(__xludf.DUMMYFUNCTION("VLOOKUP($D237,IMPORTRANGE(""1F5N2lheBqU_ssv2fEg7XSiyl0_Jtf24RQubw3IWp7fc"",""'LC-2 BOM'!C2:AF1000""),AB$1,FALSE)"),"#N/A")</f>
        <v>#N/A</v>
      </c>
      <c r="AG542" t="str">
        <f ca="1">IFERROR(__xludf.DUMMYFUNCTION("VLOOKUP($D237,IMPORTRANGE(""1F5N2lheBqU_ssv2fEg7XSiyl0_Jtf24RQubw3IWp7fc"",""'LC-2 BOM'!C2:AF1000""),AB$1,FALSE)"),"#N/A")</f>
        <v>#N/A</v>
      </c>
      <c r="AH542" t="str">
        <f ca="1">IFERROR(__xludf.DUMMYFUNCTION("VLOOKUP($D237,IMPORTRANGE(""1F5N2lheBqU_ssv2fEg7XSiyl0_Jtf24RQubw3IWp7fc"",""'LC-2 BOM'!C2:AF1000""),AB$1,FALSE)"),"#N/A")</f>
        <v>#N/A</v>
      </c>
      <c r="AI542" t="str">
        <f ca="1">IFERROR(__xludf.DUMMYFUNCTION("VLOOKUP($D237,IMPORTRANGE(""1F5N2lheBqU_ssv2fEg7XSiyl0_Jtf24RQubw3IWp7fc"",""'LC-2 BOM'!C2:AF1000""),AB$1,FALSE)"),"#N/A")</f>
        <v>#N/A</v>
      </c>
      <c r="AJ542" t="str">
        <f ca="1">IFERROR(__xludf.DUMMYFUNCTION("VLOOKUP($D237,IMPORTRANGE(""1F5N2lheBqU_ssv2fEg7XSiyl0_Jtf24RQubw3IWp7fc"",""'LC-2 BOM'!C2:AF1000""),AB$1,FALSE)"),"#N/A")</f>
        <v>#N/A</v>
      </c>
      <c r="AK542" t="str">
        <f ca="1">IFERROR(__xludf.DUMMYFUNCTION("VLOOKUP($D237,IMPORTRANGE(""1F5N2lheBqU_ssv2fEg7XSiyl0_Jtf24RQubw3IWp7fc"",""'LC-2 BOM'!C2:AF1000""),AB$1,FALSE)"),"#N/A")</f>
        <v>#N/A</v>
      </c>
      <c r="AL542" t="str">
        <f ca="1">IFERROR(__xludf.DUMMYFUNCTION("VLOOKUP($D237,IMPORTRANGE(""1F5N2lheBqU_ssv2fEg7XSiyl0_Jtf24RQubw3IWp7fc"",""'LC-2 BOM'!C2:AF1000""),AB$1,FALSE)"),"#N/A")</f>
        <v>#N/A</v>
      </c>
      <c r="AM542" t="str">
        <f ca="1">IFERROR(__xludf.DUMMYFUNCTION("VLOOKUP($D237,IMPORTRANGE(""1F5N2lheBqU_ssv2fEg7XSiyl0_Jtf24RQubw3IWp7fc"",""'LC-2 BOM'!C2:AF1000""),AB$1,FALSE)"),"#N/A")</f>
        <v>#N/A</v>
      </c>
      <c r="AN542" t="str">
        <f ca="1">IFERROR(__xludf.DUMMYFUNCTION("VLOOKUP($D237,IMPORTRANGE(""1F5N2lheBqU_ssv2fEg7XSiyl0_Jtf24RQubw3IWp7fc"",""'LC-2 BOM'!C2:AF1000""),AB$1,FALSE)"),"#N/A")</f>
        <v>#N/A</v>
      </c>
      <c r="AO542" t="str">
        <f ca="1">IFERROR(__xludf.DUMMYFUNCTION("VLOOKUP($D237,IMPORTRANGE(""1F5N2lheBqU_ssv2fEg7XSiyl0_Jtf24RQubw3IWp7fc"",""'LC-2 BOM'!C2:AF1000""),AB$1,FALSE)"),"#N/A")</f>
        <v>#N/A</v>
      </c>
      <c r="AP542" t="str">
        <f ca="1">IFERROR(__xludf.DUMMYFUNCTION("VLOOKUP($D237,IMPORTRANGE(""1F5N2lheBqU_ssv2fEg7XSiyl0_Jtf24RQubw3IWp7fc"",""'LC-2 BOM'!C2:AF1000""),AB$1,FALSE)"),"#N/A")</f>
        <v>#N/A</v>
      </c>
      <c r="AQ542" t="str">
        <f ca="1">IFERROR(__xludf.DUMMYFUNCTION("VLOOKUP($D237,IMPORTRANGE(""1F5N2lheBqU_ssv2fEg7XSiyl0_Jtf24RQubw3IWp7fc"",""'LC-2 BOM'!C2:AF1000""),AB$1,FALSE)"),"#N/A")</f>
        <v>#N/A</v>
      </c>
      <c r="AR542" t="str">
        <f ca="1">IFERROR(__xludf.DUMMYFUNCTION("VLOOKUP($D237,IMPORTRANGE(""1F5N2lheBqU_ssv2fEg7XSiyl0_Jtf24RQubw3IWp7fc"",""'LC-2 BOM'!C2:AF1000""),AB$1,FALSE)"),"#N/A")</f>
        <v>#N/A</v>
      </c>
      <c r="AS542" t="str">
        <f ca="1">IFERROR(__xludf.DUMMYFUNCTION("VLOOKUP($D237,IMPORTRANGE(""1F5N2lheBqU_ssv2fEg7XSiyl0_Jtf24RQubw3IWp7fc"",""'LC-2 BOM'!C2:AF1000""),AB$1,FALSE)"),"#N/A")</f>
        <v>#N/A</v>
      </c>
      <c r="AT542" t="str">
        <f ca="1">IFERROR(__xludf.DUMMYFUNCTION("VLOOKUP($D237,IMPORTRANGE(""1F5N2lheBqU_ssv2fEg7XSiyl0_Jtf24RQubw3IWp7fc"",""'LC-2 BOM'!C2:AF1000""),AB$1,FALSE)"),"#N/A")</f>
        <v>#N/A</v>
      </c>
      <c r="AU542" t="str">
        <f ca="1">IFERROR(__xludf.DUMMYFUNCTION("VLOOKUP($D237,IMPORTRANGE(""1F5N2lheBqU_ssv2fEg7XSiyl0_Jtf24RQubw3IWp7fc"",""'LC-2 BOM'!C2:AF1000""),AB$1,FALSE)"),"#N/A")</f>
        <v>#N/A</v>
      </c>
      <c r="AV542" t="str">
        <f ca="1">IFERROR(__xludf.DUMMYFUNCTION("VLOOKUP($D237,IMPORTRANGE(""1F5N2lheBqU_ssv2fEg7XSiyl0_Jtf24RQubw3IWp7fc"",""'LC-2 BOM'!C2:AF1000""),AB$1,FALSE)"),"#N/A")</f>
        <v>#N/A</v>
      </c>
      <c r="AW542" t="str">
        <f ca="1">IFERROR(__xludf.DUMMYFUNCTION("VLOOKUP($D237,IMPORTRANGE(""1F5N2lheBqU_ssv2fEg7XSiyl0_Jtf24RQubw3IWp7fc"",""'LC-2 BOM'!C2:AF1000""),AB$1,FALSE)"),"#N/A")</f>
        <v>#N/A</v>
      </c>
      <c r="AX542" t="str">
        <f ca="1">IFERROR(__xludf.DUMMYFUNCTION("VLOOKUP($D237,IMPORTRANGE(""1F5N2lheBqU_ssv2fEg7XSiyl0_Jtf24RQubw3IWp7fc"",""'LC-2 BOM'!C2:AF1000""),AB$1,FALSE)"),"#N/A")</f>
        <v>#N/A</v>
      </c>
      <c r="AY542" t="str">
        <f ca="1">IFERROR(__xludf.DUMMYFUNCTION("VLOOKUP($D237,IMPORTRANGE(""1F5N2lheBqU_ssv2fEg7XSiyl0_Jtf24RQubw3IWp7fc"",""'LC-2 BOM'!C2:AF1000""),AB$1,FALSE)"),"#N/A")</f>
        <v>#N/A</v>
      </c>
      <c r="AZ542" t="str">
        <f ca="1">IFERROR(__xludf.DUMMYFUNCTION("VLOOKUP($D237,IMPORTRANGE(""1F5N2lheBqU_ssv2fEg7XSiyl0_Jtf24RQubw3IWp7fc"",""'LC-2 BOM'!C2:AF1000""),AB$1,FALSE)"),"#N/A")</f>
        <v>#N/A</v>
      </c>
      <c r="BA542" t="str">
        <f ca="1">IFERROR(__xludf.DUMMYFUNCTION("VLOOKUP($D237,IMPORTRANGE(""1F5N2lheBqU_ssv2fEg7XSiyl0_Jtf24RQubw3IWp7fc"",""'LC-2 BOM'!C2:AF1000""),AB$1,FALSE)"),"#N/A")</f>
        <v>#N/A</v>
      </c>
    </row>
    <row r="543" spans="1:53" ht="13" x14ac:dyDescent="0.15">
      <c r="A543" t="str">
        <f t="shared" si="46"/>
        <v>MEC-CL-PXS-PxC-419</v>
      </c>
      <c r="B543">
        <v>419</v>
      </c>
      <c r="C543" t="s">
        <v>1202</v>
      </c>
      <c r="D543" t="s">
        <v>1203</v>
      </c>
      <c r="E543" t="s">
        <v>1013</v>
      </c>
      <c r="F543" t="s">
        <v>1014</v>
      </c>
      <c r="G543" t="s">
        <v>416</v>
      </c>
      <c r="H543" t="s">
        <v>53</v>
      </c>
      <c r="I543" t="str">
        <f t="shared" si="47"/>
        <v>N4</v>
      </c>
      <c r="J543" t="str">
        <f>VLOOKUP(I543,'[1]REF - Interface Cards'!$F$2:$G$11,2,FALSE)</f>
        <v>CB5</v>
      </c>
      <c r="K543">
        <f t="shared" si="45"/>
        <v>1</v>
      </c>
      <c r="L543" t="s">
        <v>220</v>
      </c>
      <c r="M543">
        <v>7</v>
      </c>
      <c r="N543" t="s">
        <v>87</v>
      </c>
      <c r="O543" t="s">
        <v>212</v>
      </c>
      <c r="P543" t="s">
        <v>212</v>
      </c>
      <c r="Q543" t="s">
        <v>213</v>
      </c>
      <c r="R543" t="s">
        <v>63</v>
      </c>
      <c r="S543" t="s">
        <v>60</v>
      </c>
      <c r="V543" t="b">
        <v>0</v>
      </c>
      <c r="W543" t="str">
        <f t="shared" si="48"/>
        <v>DI4:06</v>
      </c>
      <c r="X543" t="str">
        <f ca="1">IFERROR(__xludf.DUMMYFUNCTION("VLOOKUP($D475,IMPORTRANGE(""1F5N2lheBqU_ssv2fEg7XSiyl0_Jtf24RQubw3IWp7fc"",""'LC-2 BOM'!C2:AF1000""),X$1,FALSE)"),"04C706")</f>
        <v>04C706</v>
      </c>
      <c r="Y543" t="str">
        <f ca="1">IFERROR(__xludf.DUMMYFUNCTION("VLOOKUP($D557,IMPORTRANGE(""1F5N2lheBqU_ssv2fEg7XSiyl0_Jtf24RQubw3IWp7fc"",""'LC-2 BOM'!C2:AF900""),Y$1,FALSE)"),"#N/A")</f>
        <v>#N/A</v>
      </c>
      <c r="Z543" t="str">
        <f ca="1">IFERROR(__xludf.DUMMYFUNCTION("VLOOKUP($D557,IMPORTRANGE(""1F5N2lheBqU_ssv2fEg7XSiyl0_Jtf24RQubw3IWp7fc"",""'LC-2 BOM'!C2:AF900""),Y$1,FALSE)"),"#N/A")</f>
        <v>#N/A</v>
      </c>
      <c r="AA543" t="str">
        <f ca="1">IFERROR(__xludf.DUMMYFUNCTION("VLOOKUP($D557,IMPORTRANGE(""1F5N2lheBqU_ssv2fEg7XSiyl0_Jtf24RQubw3IWp7fc"",""'LC-2 BOM'!C2:AF900""),Y$1,FALSE)"),"#N/A")</f>
        <v>#N/A</v>
      </c>
      <c r="AB543" t="str">
        <f ca="1">IFERROR(__xludf.DUMMYFUNCTION("VLOOKUP($D557,IMPORTRANGE(""1F5N2lheBqU_ssv2fEg7XSiyl0_Jtf24RQubw3IWp7fc"",""'LC-2 BOM'!C2:AF1000""),AB$1,FALSE)"),"#N/A")</f>
        <v>#N/A</v>
      </c>
      <c r="AC543" t="str">
        <f ca="1">IFERROR(__xludf.DUMMYFUNCTION("VLOOKUP($D557,IMPORTRANGE(""1F5N2lheBqU_ssv2fEg7XSiyl0_Jtf24RQubw3IWp7fc"",""'LC-2 BOM'!C2:AF1000""),AB$1,FALSE)"),"#N/A")</f>
        <v>#N/A</v>
      </c>
      <c r="AD543" t="str">
        <f ca="1">IFERROR(__xludf.DUMMYFUNCTION("VLOOKUP($D557,IMPORTRANGE(""1F5N2lheBqU_ssv2fEg7XSiyl0_Jtf24RQubw3IWp7fc"",""'LC-2 BOM'!C2:AF1000""),AB$1,FALSE)"),"#N/A")</f>
        <v>#N/A</v>
      </c>
      <c r="AE543" t="str">
        <f ca="1">IFERROR(__xludf.DUMMYFUNCTION("VLOOKUP($D557,IMPORTRANGE(""1F5N2lheBqU_ssv2fEg7XSiyl0_Jtf24RQubw3IWp7fc"",""'LC-2 BOM'!C2:AF1000""),AB$1,FALSE)"),"#N/A")</f>
        <v>#N/A</v>
      </c>
      <c r="AF543" t="str">
        <f ca="1">IFERROR(__xludf.DUMMYFUNCTION("VLOOKUP($D557,IMPORTRANGE(""1F5N2lheBqU_ssv2fEg7XSiyl0_Jtf24RQubw3IWp7fc"",""'LC-2 BOM'!C2:AF1000""),AB$1,FALSE)"),"#N/A")</f>
        <v>#N/A</v>
      </c>
      <c r="AG543" t="str">
        <f ca="1">IFERROR(__xludf.DUMMYFUNCTION("VLOOKUP($D557,IMPORTRANGE(""1F5N2lheBqU_ssv2fEg7XSiyl0_Jtf24RQubw3IWp7fc"",""'LC-2 BOM'!C2:AF1000""),AB$1,FALSE)"),"#N/A")</f>
        <v>#N/A</v>
      </c>
      <c r="AH543" t="str">
        <f ca="1">IFERROR(__xludf.DUMMYFUNCTION("VLOOKUP($D557,IMPORTRANGE(""1F5N2lheBqU_ssv2fEg7XSiyl0_Jtf24RQubw3IWp7fc"",""'LC-2 BOM'!C2:AF1000""),AB$1,FALSE)"),"#N/A")</f>
        <v>#N/A</v>
      </c>
      <c r="AI543" t="str">
        <f ca="1">IFERROR(__xludf.DUMMYFUNCTION("VLOOKUP($D557,IMPORTRANGE(""1F5N2lheBqU_ssv2fEg7XSiyl0_Jtf24RQubw3IWp7fc"",""'LC-2 BOM'!C2:AF1000""),AB$1,FALSE)"),"#N/A")</f>
        <v>#N/A</v>
      </c>
      <c r="AJ543" t="str">
        <f ca="1">IFERROR(__xludf.DUMMYFUNCTION("VLOOKUP($D557,IMPORTRANGE(""1F5N2lheBqU_ssv2fEg7XSiyl0_Jtf24RQubw3IWp7fc"",""'LC-2 BOM'!C2:AF1000""),AB$1,FALSE)"),"#N/A")</f>
        <v>#N/A</v>
      </c>
      <c r="AK543" t="str">
        <f ca="1">IFERROR(__xludf.DUMMYFUNCTION("VLOOKUP($D557,IMPORTRANGE(""1F5N2lheBqU_ssv2fEg7XSiyl0_Jtf24RQubw3IWp7fc"",""'LC-2 BOM'!C2:AF1000""),AB$1,FALSE)"),"#N/A")</f>
        <v>#N/A</v>
      </c>
      <c r="AL543" t="str">
        <f ca="1">IFERROR(__xludf.DUMMYFUNCTION("VLOOKUP($D557,IMPORTRANGE(""1F5N2lheBqU_ssv2fEg7XSiyl0_Jtf24RQubw3IWp7fc"",""'LC-2 BOM'!C2:AF1000""),AB$1,FALSE)"),"#N/A")</f>
        <v>#N/A</v>
      </c>
      <c r="AM543" t="str">
        <f ca="1">IFERROR(__xludf.DUMMYFUNCTION("VLOOKUP($D557,IMPORTRANGE(""1F5N2lheBqU_ssv2fEg7XSiyl0_Jtf24RQubw3IWp7fc"",""'LC-2 BOM'!C2:AF1000""),AB$1,FALSE)"),"#N/A")</f>
        <v>#N/A</v>
      </c>
      <c r="AN543" t="str">
        <f ca="1">IFERROR(__xludf.DUMMYFUNCTION("VLOOKUP($D557,IMPORTRANGE(""1F5N2lheBqU_ssv2fEg7XSiyl0_Jtf24RQubw3IWp7fc"",""'LC-2 BOM'!C2:AF1000""),AB$1,FALSE)"),"#N/A")</f>
        <v>#N/A</v>
      </c>
      <c r="AO543" t="str">
        <f ca="1">IFERROR(__xludf.DUMMYFUNCTION("VLOOKUP($D557,IMPORTRANGE(""1F5N2lheBqU_ssv2fEg7XSiyl0_Jtf24RQubw3IWp7fc"",""'LC-2 BOM'!C2:AF1000""),AB$1,FALSE)"),"#N/A")</f>
        <v>#N/A</v>
      </c>
      <c r="AP543" t="str">
        <f ca="1">IFERROR(__xludf.DUMMYFUNCTION("VLOOKUP($D557,IMPORTRANGE(""1F5N2lheBqU_ssv2fEg7XSiyl0_Jtf24RQubw3IWp7fc"",""'LC-2 BOM'!C2:AF1000""),AB$1,FALSE)"),"#N/A")</f>
        <v>#N/A</v>
      </c>
      <c r="AQ543" t="str">
        <f ca="1">IFERROR(__xludf.DUMMYFUNCTION("VLOOKUP($D557,IMPORTRANGE(""1F5N2lheBqU_ssv2fEg7XSiyl0_Jtf24RQubw3IWp7fc"",""'LC-2 BOM'!C2:AF1000""),AB$1,FALSE)"),"#N/A")</f>
        <v>#N/A</v>
      </c>
      <c r="AR543" t="str">
        <f ca="1">IFERROR(__xludf.DUMMYFUNCTION("VLOOKUP($D557,IMPORTRANGE(""1F5N2lheBqU_ssv2fEg7XSiyl0_Jtf24RQubw3IWp7fc"",""'LC-2 BOM'!C2:AF1000""),AB$1,FALSE)"),"#N/A")</f>
        <v>#N/A</v>
      </c>
      <c r="AS543" t="str">
        <f ca="1">IFERROR(__xludf.DUMMYFUNCTION("VLOOKUP($D557,IMPORTRANGE(""1F5N2lheBqU_ssv2fEg7XSiyl0_Jtf24RQubw3IWp7fc"",""'LC-2 BOM'!C2:AF1000""),AB$1,FALSE)"),"#N/A")</f>
        <v>#N/A</v>
      </c>
      <c r="AT543" t="str">
        <f ca="1">IFERROR(__xludf.DUMMYFUNCTION("VLOOKUP($D557,IMPORTRANGE(""1F5N2lheBqU_ssv2fEg7XSiyl0_Jtf24RQubw3IWp7fc"",""'LC-2 BOM'!C2:AF1000""),AB$1,FALSE)"),"#N/A")</f>
        <v>#N/A</v>
      </c>
      <c r="AU543" t="str">
        <f ca="1">IFERROR(__xludf.DUMMYFUNCTION("VLOOKUP($D557,IMPORTRANGE(""1F5N2lheBqU_ssv2fEg7XSiyl0_Jtf24RQubw3IWp7fc"",""'LC-2 BOM'!C2:AF1000""),AB$1,FALSE)"),"#N/A")</f>
        <v>#N/A</v>
      </c>
      <c r="AV543" t="str">
        <f ca="1">IFERROR(__xludf.DUMMYFUNCTION("VLOOKUP($D557,IMPORTRANGE(""1F5N2lheBqU_ssv2fEg7XSiyl0_Jtf24RQubw3IWp7fc"",""'LC-2 BOM'!C2:AF1000""),AB$1,FALSE)"),"#N/A")</f>
        <v>#N/A</v>
      </c>
      <c r="AW543" t="str">
        <f ca="1">IFERROR(__xludf.DUMMYFUNCTION("VLOOKUP($D557,IMPORTRANGE(""1F5N2lheBqU_ssv2fEg7XSiyl0_Jtf24RQubw3IWp7fc"",""'LC-2 BOM'!C2:AF1000""),AB$1,FALSE)"),"#N/A")</f>
        <v>#N/A</v>
      </c>
      <c r="AX543" t="str">
        <f ca="1">IFERROR(__xludf.DUMMYFUNCTION("VLOOKUP($D557,IMPORTRANGE(""1F5N2lheBqU_ssv2fEg7XSiyl0_Jtf24RQubw3IWp7fc"",""'LC-2 BOM'!C2:AF1000""),AB$1,FALSE)"),"#N/A")</f>
        <v>#N/A</v>
      </c>
      <c r="AY543" t="str">
        <f ca="1">IFERROR(__xludf.DUMMYFUNCTION("VLOOKUP($D557,IMPORTRANGE(""1F5N2lheBqU_ssv2fEg7XSiyl0_Jtf24RQubw3IWp7fc"",""'LC-2 BOM'!C2:AF1000""),AB$1,FALSE)"),"#N/A")</f>
        <v>#N/A</v>
      </c>
      <c r="AZ543" t="str">
        <f ca="1">IFERROR(__xludf.DUMMYFUNCTION("VLOOKUP($D557,IMPORTRANGE(""1F5N2lheBqU_ssv2fEg7XSiyl0_Jtf24RQubw3IWp7fc"",""'LC-2 BOM'!C2:AF1000""),AB$1,FALSE)"),"#N/A")</f>
        <v>#N/A</v>
      </c>
      <c r="BA543" t="str">
        <f ca="1">IFERROR(__xludf.DUMMYFUNCTION("VLOOKUP($D557,IMPORTRANGE(""1F5N2lheBqU_ssv2fEg7XSiyl0_Jtf24RQubw3IWp7fc"",""'LC-2 BOM'!C2:AF1000""),AB$1,FALSE)"),"#N/A")</f>
        <v>#N/A</v>
      </c>
    </row>
    <row r="544" spans="1:53" ht="13" x14ac:dyDescent="0.15">
      <c r="A544" t="str">
        <f t="shared" si="46"/>
        <v>MEC-CL-PXS-PxC-655</v>
      </c>
      <c r="B544">
        <v>655</v>
      </c>
      <c r="C544" t="s">
        <v>1204</v>
      </c>
      <c r="D544" t="s">
        <v>1205</v>
      </c>
      <c r="E544" t="s">
        <v>1013</v>
      </c>
      <c r="F544" t="s">
        <v>1014</v>
      </c>
      <c r="G544" t="s">
        <v>416</v>
      </c>
      <c r="H544" t="s">
        <v>53</v>
      </c>
      <c r="I544" t="str">
        <f t="shared" si="47"/>
        <v>C1</v>
      </c>
      <c r="J544" t="str">
        <f>VLOOKUP(I544,'[1]REF - Interface Cards'!$F$2:$G$11,2,FALSE)</f>
        <v>CB1</v>
      </c>
      <c r="K544">
        <f t="shared" si="45"/>
        <v>6</v>
      </c>
      <c r="L544" t="s">
        <v>1015</v>
      </c>
      <c r="M544">
        <v>2</v>
      </c>
      <c r="N544" t="s">
        <v>1078</v>
      </c>
      <c r="P544" t="s">
        <v>212</v>
      </c>
      <c r="Q544" t="s">
        <v>213</v>
      </c>
      <c r="R544" t="s">
        <v>63</v>
      </c>
      <c r="S544" t="s">
        <v>60</v>
      </c>
      <c r="V544" t="b">
        <v>0</v>
      </c>
      <c r="W544" t="str">
        <f t="shared" si="48"/>
        <v>DIO3:DI01</v>
      </c>
      <c r="X544" t="str">
        <f ca="1">IFERROR(__xludf.DUMMYFUNCTION("VLOOKUP($D119,IMPORTRANGE(""1F5N2lheBqU_ssv2fEg7XSiyl0_Jtf24RQubw3IWp7fc"",""'LC-2 BOM'!C2:AF1000""),X$1,FALSE)"),"05C360")</f>
        <v>05C360</v>
      </c>
      <c r="Y544" t="str">
        <f ca="1">IFERROR(__xludf.DUMMYFUNCTION("VLOOKUP($D122,IMPORTRANGE(""1zGeY54V42y3h6ga3LEauokEcjIAfHuNXKCYKLfLWtMI"",""'LC-2 BOM'!C2:AF900""),Y$1,FALSE)"),"#N/A")</f>
        <v>#N/A</v>
      </c>
      <c r="Z544" t="str">
        <f ca="1">IFERROR(__xludf.DUMMYFUNCTION("VLOOKUP($D122,IMPORTRANGE(""1zGeY54V42y3h6ga3LEauokEcjIAfHuNXKCYKLfLWtMI"",""'LC-2 BOM'!C2:AF900""),Y$1,FALSE)"),"#N/A")</f>
        <v>#N/A</v>
      </c>
      <c r="AA544" t="str">
        <f ca="1">IFERROR(__xludf.DUMMYFUNCTION("VLOOKUP($D122,IMPORTRANGE(""1zGeY54V42y3h6ga3LEauokEcjIAfHuNXKCYKLfLWtMI"",""'LC-2 BOM'!C2:AF900""),Y$1,FALSE)"),"#N/A")</f>
        <v>#N/A</v>
      </c>
      <c r="AB544" t="str">
        <f ca="1">IFERROR(__xludf.DUMMYFUNCTION("VLOOKUP($D122,IMPORTRANGE(""1F5N2lheBqU_ssv2fEg7XSiyl0_Jtf24RQubw3IWp7fc"",""'LC-2 BOM'!C2:AF1000""),AB$1,FALSE)"),"#N/A")</f>
        <v>#N/A</v>
      </c>
      <c r="AC544" t="str">
        <f ca="1">IFERROR(__xludf.DUMMYFUNCTION("VLOOKUP($D122,IMPORTRANGE(""1F5N2lheBqU_ssv2fEg7XSiyl0_Jtf24RQubw3IWp7fc"",""'LC-2 BOM'!C2:AF1000""),AB$1,FALSE)"),"#N/A")</f>
        <v>#N/A</v>
      </c>
      <c r="AD544" t="str">
        <f ca="1">IFERROR(__xludf.DUMMYFUNCTION("VLOOKUP($D122,IMPORTRANGE(""1F5N2lheBqU_ssv2fEg7XSiyl0_Jtf24RQubw3IWp7fc"",""'LC-2 BOM'!C2:AF1000""),AB$1,FALSE)"),"#N/A")</f>
        <v>#N/A</v>
      </c>
      <c r="AE544" t="str">
        <f ca="1">IFERROR(__xludf.DUMMYFUNCTION("VLOOKUP($D122,IMPORTRANGE(""1F5N2lheBqU_ssv2fEg7XSiyl0_Jtf24RQubw3IWp7fc"",""'LC-2 BOM'!C2:AF1000""),AB$1,FALSE)"),"#N/A")</f>
        <v>#N/A</v>
      </c>
      <c r="AF544" t="str">
        <f ca="1">IFERROR(__xludf.DUMMYFUNCTION("VLOOKUP($D122,IMPORTRANGE(""1F5N2lheBqU_ssv2fEg7XSiyl0_Jtf24RQubw3IWp7fc"",""'LC-2 BOM'!C2:AF1000""),AB$1,FALSE)"),"#N/A")</f>
        <v>#N/A</v>
      </c>
      <c r="AG544" t="str">
        <f ca="1">IFERROR(__xludf.DUMMYFUNCTION("VLOOKUP($D122,IMPORTRANGE(""1F5N2lheBqU_ssv2fEg7XSiyl0_Jtf24RQubw3IWp7fc"",""'LC-2 BOM'!C2:AF1000""),AB$1,FALSE)"),"#N/A")</f>
        <v>#N/A</v>
      </c>
      <c r="AH544" t="str">
        <f ca="1">IFERROR(__xludf.DUMMYFUNCTION("VLOOKUP($D122,IMPORTRANGE(""1F5N2lheBqU_ssv2fEg7XSiyl0_Jtf24RQubw3IWp7fc"",""'LC-2 BOM'!C2:AF1000""),AB$1,FALSE)"),"#N/A")</f>
        <v>#N/A</v>
      </c>
      <c r="AI544" t="str">
        <f ca="1">IFERROR(__xludf.DUMMYFUNCTION("VLOOKUP($D122,IMPORTRANGE(""1F5N2lheBqU_ssv2fEg7XSiyl0_Jtf24RQubw3IWp7fc"",""'LC-2 BOM'!C2:AF1000""),AB$1,FALSE)"),"#N/A")</f>
        <v>#N/A</v>
      </c>
      <c r="AJ544" t="str">
        <f ca="1">IFERROR(__xludf.DUMMYFUNCTION("VLOOKUP($D122,IMPORTRANGE(""1F5N2lheBqU_ssv2fEg7XSiyl0_Jtf24RQubw3IWp7fc"",""'LC-2 BOM'!C2:AF1000""),AB$1,FALSE)"),"#N/A")</f>
        <v>#N/A</v>
      </c>
      <c r="AK544" t="str">
        <f ca="1">IFERROR(__xludf.DUMMYFUNCTION("VLOOKUP($D122,IMPORTRANGE(""1F5N2lheBqU_ssv2fEg7XSiyl0_Jtf24RQubw3IWp7fc"",""'LC-2 BOM'!C2:AF1000""),AB$1,FALSE)"),"#N/A")</f>
        <v>#N/A</v>
      </c>
      <c r="AL544" t="str">
        <f ca="1">IFERROR(__xludf.DUMMYFUNCTION("VLOOKUP($D122,IMPORTRANGE(""1F5N2lheBqU_ssv2fEg7XSiyl0_Jtf24RQubw3IWp7fc"",""'LC-2 BOM'!C2:AF1000""),AB$1,FALSE)"),"#N/A")</f>
        <v>#N/A</v>
      </c>
      <c r="AM544" t="str">
        <f ca="1">IFERROR(__xludf.DUMMYFUNCTION("VLOOKUP($D122,IMPORTRANGE(""1F5N2lheBqU_ssv2fEg7XSiyl0_Jtf24RQubw3IWp7fc"",""'LC-2 BOM'!C2:AF1000""),AB$1,FALSE)"),"#N/A")</f>
        <v>#N/A</v>
      </c>
      <c r="AN544" t="str">
        <f ca="1">IFERROR(__xludf.DUMMYFUNCTION("VLOOKUP($D122,IMPORTRANGE(""1F5N2lheBqU_ssv2fEg7XSiyl0_Jtf24RQubw3IWp7fc"",""'LC-2 BOM'!C2:AF1000""),AB$1,FALSE)"),"#N/A")</f>
        <v>#N/A</v>
      </c>
      <c r="AO544" t="str">
        <f ca="1">IFERROR(__xludf.DUMMYFUNCTION("VLOOKUP($D122,IMPORTRANGE(""1F5N2lheBqU_ssv2fEg7XSiyl0_Jtf24RQubw3IWp7fc"",""'LC-2 BOM'!C2:AF1000""),AB$1,FALSE)"),"#N/A")</f>
        <v>#N/A</v>
      </c>
      <c r="AP544" t="str">
        <f ca="1">IFERROR(__xludf.DUMMYFUNCTION("VLOOKUP($D122,IMPORTRANGE(""1F5N2lheBqU_ssv2fEg7XSiyl0_Jtf24RQubw3IWp7fc"",""'LC-2 BOM'!C2:AF1000""),AB$1,FALSE)"),"#N/A")</f>
        <v>#N/A</v>
      </c>
      <c r="AQ544" t="str">
        <f ca="1">IFERROR(__xludf.DUMMYFUNCTION("VLOOKUP($D122,IMPORTRANGE(""1F5N2lheBqU_ssv2fEg7XSiyl0_Jtf24RQubw3IWp7fc"",""'LC-2 BOM'!C2:AF1000""),AB$1,FALSE)"),"#N/A")</f>
        <v>#N/A</v>
      </c>
      <c r="AR544" t="str">
        <f ca="1">IFERROR(__xludf.DUMMYFUNCTION("VLOOKUP($D122,IMPORTRANGE(""1F5N2lheBqU_ssv2fEg7XSiyl0_Jtf24RQubw3IWp7fc"",""'LC-2 BOM'!C2:AF1000""),AB$1,FALSE)"),"#N/A")</f>
        <v>#N/A</v>
      </c>
      <c r="AS544" t="str">
        <f ca="1">IFERROR(__xludf.DUMMYFUNCTION("VLOOKUP($D122,IMPORTRANGE(""1F5N2lheBqU_ssv2fEg7XSiyl0_Jtf24RQubw3IWp7fc"",""'LC-2 BOM'!C2:AF1000""),AB$1,FALSE)"),"#N/A")</f>
        <v>#N/A</v>
      </c>
      <c r="AT544" t="str">
        <f ca="1">IFERROR(__xludf.DUMMYFUNCTION("VLOOKUP($D122,IMPORTRANGE(""1F5N2lheBqU_ssv2fEg7XSiyl0_Jtf24RQubw3IWp7fc"",""'LC-2 BOM'!C2:AF1000""),AB$1,FALSE)"),"#N/A")</f>
        <v>#N/A</v>
      </c>
      <c r="AU544" t="str">
        <f ca="1">IFERROR(__xludf.DUMMYFUNCTION("VLOOKUP($D122,IMPORTRANGE(""1F5N2lheBqU_ssv2fEg7XSiyl0_Jtf24RQubw3IWp7fc"",""'LC-2 BOM'!C2:AF1000""),AB$1,FALSE)"),"#N/A")</f>
        <v>#N/A</v>
      </c>
      <c r="AV544" t="str">
        <f ca="1">IFERROR(__xludf.DUMMYFUNCTION("VLOOKUP($D122,IMPORTRANGE(""1F5N2lheBqU_ssv2fEg7XSiyl0_Jtf24RQubw3IWp7fc"",""'LC-2 BOM'!C2:AF1000""),AB$1,FALSE)"),"#N/A")</f>
        <v>#N/A</v>
      </c>
      <c r="AW544" t="str">
        <f ca="1">IFERROR(__xludf.DUMMYFUNCTION("VLOOKUP($D122,IMPORTRANGE(""1F5N2lheBqU_ssv2fEg7XSiyl0_Jtf24RQubw3IWp7fc"",""'LC-2 BOM'!C2:AF1000""),AB$1,FALSE)"),"#N/A")</f>
        <v>#N/A</v>
      </c>
      <c r="AX544" t="str">
        <f ca="1">IFERROR(__xludf.DUMMYFUNCTION("VLOOKUP($D122,IMPORTRANGE(""1F5N2lheBqU_ssv2fEg7XSiyl0_Jtf24RQubw3IWp7fc"",""'LC-2 BOM'!C2:AF1000""),AB$1,FALSE)"),"#N/A")</f>
        <v>#N/A</v>
      </c>
      <c r="AY544" t="str">
        <f ca="1">IFERROR(__xludf.DUMMYFUNCTION("VLOOKUP($D122,IMPORTRANGE(""1F5N2lheBqU_ssv2fEg7XSiyl0_Jtf24RQubw3IWp7fc"",""'LC-2 BOM'!C2:AF1000""),AB$1,FALSE)"),"#N/A")</f>
        <v>#N/A</v>
      </c>
      <c r="AZ544" t="str">
        <f ca="1">IFERROR(__xludf.DUMMYFUNCTION("VLOOKUP($D122,IMPORTRANGE(""1F5N2lheBqU_ssv2fEg7XSiyl0_Jtf24RQubw3IWp7fc"",""'LC-2 BOM'!C2:AF1000""),AB$1,FALSE)"),"#N/A")</f>
        <v>#N/A</v>
      </c>
      <c r="BA544" t="str">
        <f ca="1">IFERROR(__xludf.DUMMYFUNCTION("VLOOKUP($D122,IMPORTRANGE(""1F5N2lheBqU_ssv2fEg7XSiyl0_Jtf24RQubw3IWp7fc"",""'LC-2 BOM'!C2:AF1000""),AB$1,FALSE)"),"#N/A")</f>
        <v>#N/A</v>
      </c>
    </row>
    <row r="545" spans="1:53" ht="13" x14ac:dyDescent="0.15">
      <c r="A545" t="str">
        <f t="shared" si="46"/>
        <v>MEC-CL-PXS-PxC-651</v>
      </c>
      <c r="B545">
        <v>651</v>
      </c>
      <c r="C545" t="s">
        <v>1206</v>
      </c>
      <c r="D545" t="s">
        <v>1205</v>
      </c>
      <c r="E545" t="s">
        <v>1013</v>
      </c>
      <c r="F545" t="s">
        <v>1014</v>
      </c>
      <c r="G545" t="s">
        <v>416</v>
      </c>
      <c r="H545" t="s">
        <v>53</v>
      </c>
      <c r="I545" t="str">
        <f t="shared" si="47"/>
        <v>N4</v>
      </c>
      <c r="J545" t="str">
        <f>VLOOKUP(I545,'[1]REF - Interface Cards'!$F$2:$G$11,2,FALSE)</f>
        <v>CB5</v>
      </c>
      <c r="K545">
        <v>1</v>
      </c>
      <c r="L545" t="s">
        <v>220</v>
      </c>
      <c r="M545">
        <v>25</v>
      </c>
      <c r="N545">
        <v>21</v>
      </c>
      <c r="P545" t="s">
        <v>212</v>
      </c>
      <c r="Q545" t="s">
        <v>213</v>
      </c>
      <c r="R545" t="s">
        <v>63</v>
      </c>
      <c r="S545" t="s">
        <v>60</v>
      </c>
      <c r="V545" t="b">
        <v>0</v>
      </c>
      <c r="W545" t="str">
        <f t="shared" si="48"/>
        <v>DI4:21</v>
      </c>
      <c r="X545" t="str">
        <f ca="1">IFERROR(__xludf.DUMMYFUNCTION("VLOOKUP($D475,IMPORTRANGE(""1F5N2lheBqU_ssv2fEg7XSiyl0_Jtf24RQubw3IWp7fc"",""'LC-2 BOM'!C2:AF1000""),X$1,FALSE)"),"04C706")</f>
        <v>04C706</v>
      </c>
      <c r="Y545" t="str">
        <f ca="1">IFERROR(__xludf.DUMMYFUNCTION("VLOOKUP($D549,IMPORTRANGE(""1zGeY54V42y3h6ga3LEauokEcjIAfHuNXKCYKLfLWtMI"",""'LC-2 BOM'!C2:AF900""),Y$1,FALSE)"),"#N/A")</f>
        <v>#N/A</v>
      </c>
      <c r="Z545" t="str">
        <f ca="1">IFERROR(__xludf.DUMMYFUNCTION("VLOOKUP($D549,IMPORTRANGE(""1zGeY54V42y3h6ga3LEauokEcjIAfHuNXKCYKLfLWtMI"",""'LC-2 BOM'!C2:AF900""),Y$1,FALSE)"),"#N/A")</f>
        <v>#N/A</v>
      </c>
      <c r="AA545" t="str">
        <f ca="1">IFERROR(__xludf.DUMMYFUNCTION("VLOOKUP($D549,IMPORTRANGE(""1zGeY54V42y3h6ga3LEauokEcjIAfHuNXKCYKLfLWtMI"",""'LC-2 BOM'!C2:AF900""),Y$1,FALSE)"),"#N/A")</f>
        <v>#N/A</v>
      </c>
      <c r="AB545" t="str">
        <f ca="1">IFERROR(__xludf.DUMMYFUNCTION("VLOOKUP($D549,IMPORTRANGE(""1F5N2lheBqU_ssv2fEg7XSiyl0_Jtf24RQubw3IWp7fc"",""'LC-2 BOM'!C2:AF1000""),AB$1,FALSE)"),"#N/A")</f>
        <v>#N/A</v>
      </c>
      <c r="AC545" t="str">
        <f ca="1">IFERROR(__xludf.DUMMYFUNCTION("VLOOKUP($D549,IMPORTRANGE(""1F5N2lheBqU_ssv2fEg7XSiyl0_Jtf24RQubw3IWp7fc"",""'LC-2 BOM'!C2:AF1000""),AB$1,FALSE)"),"#N/A")</f>
        <v>#N/A</v>
      </c>
      <c r="AD545" t="str">
        <f ca="1">IFERROR(__xludf.DUMMYFUNCTION("VLOOKUP($D549,IMPORTRANGE(""1F5N2lheBqU_ssv2fEg7XSiyl0_Jtf24RQubw3IWp7fc"",""'LC-2 BOM'!C2:AF1000""),AB$1,FALSE)"),"#N/A")</f>
        <v>#N/A</v>
      </c>
      <c r="AE545" t="str">
        <f ca="1">IFERROR(__xludf.DUMMYFUNCTION("VLOOKUP($D549,IMPORTRANGE(""1F5N2lheBqU_ssv2fEg7XSiyl0_Jtf24RQubw3IWp7fc"",""'LC-2 BOM'!C2:AF1000""),AB$1,FALSE)"),"#N/A")</f>
        <v>#N/A</v>
      </c>
      <c r="AF545" t="str">
        <f ca="1">IFERROR(__xludf.DUMMYFUNCTION("VLOOKUP($D549,IMPORTRANGE(""1F5N2lheBqU_ssv2fEg7XSiyl0_Jtf24RQubw3IWp7fc"",""'LC-2 BOM'!C2:AF1000""),AB$1,FALSE)"),"#N/A")</f>
        <v>#N/A</v>
      </c>
      <c r="AG545" t="str">
        <f ca="1">IFERROR(__xludf.DUMMYFUNCTION("VLOOKUP($D549,IMPORTRANGE(""1F5N2lheBqU_ssv2fEg7XSiyl0_Jtf24RQubw3IWp7fc"",""'LC-2 BOM'!C2:AF1000""),AB$1,FALSE)"),"#N/A")</f>
        <v>#N/A</v>
      </c>
      <c r="AH545" t="str">
        <f ca="1">IFERROR(__xludf.DUMMYFUNCTION("VLOOKUP($D549,IMPORTRANGE(""1F5N2lheBqU_ssv2fEg7XSiyl0_Jtf24RQubw3IWp7fc"",""'LC-2 BOM'!C2:AF1000""),AB$1,FALSE)"),"#N/A")</f>
        <v>#N/A</v>
      </c>
      <c r="AI545" t="str">
        <f ca="1">IFERROR(__xludf.DUMMYFUNCTION("VLOOKUP($D549,IMPORTRANGE(""1F5N2lheBqU_ssv2fEg7XSiyl0_Jtf24RQubw3IWp7fc"",""'LC-2 BOM'!C2:AF1000""),AB$1,FALSE)"),"#N/A")</f>
        <v>#N/A</v>
      </c>
      <c r="AJ545" t="str">
        <f ca="1">IFERROR(__xludf.DUMMYFUNCTION("VLOOKUP($D549,IMPORTRANGE(""1F5N2lheBqU_ssv2fEg7XSiyl0_Jtf24RQubw3IWp7fc"",""'LC-2 BOM'!C2:AF1000""),AB$1,FALSE)"),"#N/A")</f>
        <v>#N/A</v>
      </c>
      <c r="AK545" t="str">
        <f ca="1">IFERROR(__xludf.DUMMYFUNCTION("VLOOKUP($D549,IMPORTRANGE(""1F5N2lheBqU_ssv2fEg7XSiyl0_Jtf24RQubw3IWp7fc"",""'LC-2 BOM'!C2:AF1000""),AB$1,FALSE)"),"#N/A")</f>
        <v>#N/A</v>
      </c>
      <c r="AL545" t="str">
        <f ca="1">IFERROR(__xludf.DUMMYFUNCTION("VLOOKUP($D549,IMPORTRANGE(""1F5N2lheBqU_ssv2fEg7XSiyl0_Jtf24RQubw3IWp7fc"",""'LC-2 BOM'!C2:AF1000""),AB$1,FALSE)"),"#N/A")</f>
        <v>#N/A</v>
      </c>
      <c r="AM545" t="str">
        <f ca="1">IFERROR(__xludf.DUMMYFUNCTION("VLOOKUP($D549,IMPORTRANGE(""1F5N2lheBqU_ssv2fEg7XSiyl0_Jtf24RQubw3IWp7fc"",""'LC-2 BOM'!C2:AF1000""),AB$1,FALSE)"),"#N/A")</f>
        <v>#N/A</v>
      </c>
      <c r="AN545" t="str">
        <f ca="1">IFERROR(__xludf.DUMMYFUNCTION("VLOOKUP($D549,IMPORTRANGE(""1F5N2lheBqU_ssv2fEg7XSiyl0_Jtf24RQubw3IWp7fc"",""'LC-2 BOM'!C2:AF1000""),AB$1,FALSE)"),"#N/A")</f>
        <v>#N/A</v>
      </c>
      <c r="AO545" t="str">
        <f ca="1">IFERROR(__xludf.DUMMYFUNCTION("VLOOKUP($D549,IMPORTRANGE(""1F5N2lheBqU_ssv2fEg7XSiyl0_Jtf24RQubw3IWp7fc"",""'LC-2 BOM'!C2:AF1000""),AB$1,FALSE)"),"#N/A")</f>
        <v>#N/A</v>
      </c>
      <c r="AP545" t="str">
        <f ca="1">IFERROR(__xludf.DUMMYFUNCTION("VLOOKUP($D549,IMPORTRANGE(""1F5N2lheBqU_ssv2fEg7XSiyl0_Jtf24RQubw3IWp7fc"",""'LC-2 BOM'!C2:AF1000""),AB$1,FALSE)"),"#N/A")</f>
        <v>#N/A</v>
      </c>
      <c r="AQ545" t="str">
        <f ca="1">IFERROR(__xludf.DUMMYFUNCTION("VLOOKUP($D549,IMPORTRANGE(""1F5N2lheBqU_ssv2fEg7XSiyl0_Jtf24RQubw3IWp7fc"",""'LC-2 BOM'!C2:AF1000""),AB$1,FALSE)"),"#N/A")</f>
        <v>#N/A</v>
      </c>
      <c r="AR545" t="str">
        <f ca="1">IFERROR(__xludf.DUMMYFUNCTION("VLOOKUP($D549,IMPORTRANGE(""1F5N2lheBqU_ssv2fEg7XSiyl0_Jtf24RQubw3IWp7fc"",""'LC-2 BOM'!C2:AF1000""),AB$1,FALSE)"),"#N/A")</f>
        <v>#N/A</v>
      </c>
      <c r="AS545" t="str">
        <f ca="1">IFERROR(__xludf.DUMMYFUNCTION("VLOOKUP($D549,IMPORTRANGE(""1F5N2lheBqU_ssv2fEg7XSiyl0_Jtf24RQubw3IWp7fc"",""'LC-2 BOM'!C2:AF1000""),AB$1,FALSE)"),"#N/A")</f>
        <v>#N/A</v>
      </c>
      <c r="AT545" t="str">
        <f ca="1">IFERROR(__xludf.DUMMYFUNCTION("VLOOKUP($D549,IMPORTRANGE(""1F5N2lheBqU_ssv2fEg7XSiyl0_Jtf24RQubw3IWp7fc"",""'LC-2 BOM'!C2:AF1000""),AB$1,FALSE)"),"#N/A")</f>
        <v>#N/A</v>
      </c>
      <c r="AU545" t="str">
        <f ca="1">IFERROR(__xludf.DUMMYFUNCTION("VLOOKUP($D549,IMPORTRANGE(""1F5N2lheBqU_ssv2fEg7XSiyl0_Jtf24RQubw3IWp7fc"",""'LC-2 BOM'!C2:AF1000""),AB$1,FALSE)"),"#N/A")</f>
        <v>#N/A</v>
      </c>
      <c r="AV545" t="str">
        <f ca="1">IFERROR(__xludf.DUMMYFUNCTION("VLOOKUP($D549,IMPORTRANGE(""1F5N2lheBqU_ssv2fEg7XSiyl0_Jtf24RQubw3IWp7fc"",""'LC-2 BOM'!C2:AF1000""),AB$1,FALSE)"),"#N/A")</f>
        <v>#N/A</v>
      </c>
      <c r="AW545" t="str">
        <f ca="1">IFERROR(__xludf.DUMMYFUNCTION("VLOOKUP($D549,IMPORTRANGE(""1F5N2lheBqU_ssv2fEg7XSiyl0_Jtf24RQubw3IWp7fc"",""'LC-2 BOM'!C2:AF1000""),AB$1,FALSE)"),"#N/A")</f>
        <v>#N/A</v>
      </c>
      <c r="AX545" t="str">
        <f ca="1">IFERROR(__xludf.DUMMYFUNCTION("VLOOKUP($D549,IMPORTRANGE(""1F5N2lheBqU_ssv2fEg7XSiyl0_Jtf24RQubw3IWp7fc"",""'LC-2 BOM'!C2:AF1000""),AB$1,FALSE)"),"#N/A")</f>
        <v>#N/A</v>
      </c>
      <c r="AY545" t="str">
        <f ca="1">IFERROR(__xludf.DUMMYFUNCTION("VLOOKUP($D549,IMPORTRANGE(""1F5N2lheBqU_ssv2fEg7XSiyl0_Jtf24RQubw3IWp7fc"",""'LC-2 BOM'!C2:AF1000""),AB$1,FALSE)"),"#N/A")</f>
        <v>#N/A</v>
      </c>
      <c r="AZ545" t="str">
        <f ca="1">IFERROR(__xludf.DUMMYFUNCTION("VLOOKUP($D549,IMPORTRANGE(""1F5N2lheBqU_ssv2fEg7XSiyl0_Jtf24RQubw3IWp7fc"",""'LC-2 BOM'!C2:AF1000""),AB$1,FALSE)"),"#N/A")</f>
        <v>#N/A</v>
      </c>
      <c r="BA545" t="str">
        <f ca="1">IFERROR(__xludf.DUMMYFUNCTION("VLOOKUP($D549,IMPORTRANGE(""1F5N2lheBqU_ssv2fEg7XSiyl0_Jtf24RQubw3IWp7fc"",""'LC-2 BOM'!C2:AF1000""),AB$1,FALSE)"),"#N/A")</f>
        <v>#N/A</v>
      </c>
    </row>
    <row r="546" spans="1:53" ht="13" x14ac:dyDescent="0.15">
      <c r="A546" t="str">
        <f t="shared" si="46"/>
        <v>MEC-CL-PXS-PxC-657</v>
      </c>
      <c r="B546">
        <v>657</v>
      </c>
      <c r="C546" t="s">
        <v>1207</v>
      </c>
      <c r="D546" t="s">
        <v>1208</v>
      </c>
      <c r="E546" t="s">
        <v>1013</v>
      </c>
      <c r="F546" t="s">
        <v>1014</v>
      </c>
      <c r="G546" t="s">
        <v>416</v>
      </c>
      <c r="H546" t="s">
        <v>53</v>
      </c>
      <c r="I546" t="str">
        <f t="shared" si="47"/>
        <v>C1</v>
      </c>
      <c r="J546" t="str">
        <f>VLOOKUP(I546,'[1]REF - Interface Cards'!$F$2:$G$11,2,FALSE)</f>
        <v>CB1</v>
      </c>
      <c r="K546">
        <f>VLOOKUP(L546,InterfaceCards,3,FALSE)</f>
        <v>7</v>
      </c>
      <c r="L546" t="s">
        <v>1051</v>
      </c>
      <c r="M546">
        <v>25</v>
      </c>
      <c r="N546" t="s">
        <v>1094</v>
      </c>
      <c r="P546" t="s">
        <v>212</v>
      </c>
      <c r="Q546" t="s">
        <v>213</v>
      </c>
      <c r="R546" t="s">
        <v>63</v>
      </c>
      <c r="S546" t="s">
        <v>60</v>
      </c>
      <c r="V546" t="b">
        <v>0</v>
      </c>
      <c r="W546" t="str">
        <f t="shared" si="48"/>
        <v>DIO4:DI13</v>
      </c>
      <c r="X546" t="str">
        <f ca="1">IFERROR(__xludf.DUMMYFUNCTION("VLOOKUP($D119,IMPORTRANGE(""1F5N2lheBqU_ssv2fEg7XSiyl0_Jtf24RQubw3IWp7fc"",""'LC-2 BOM'!C2:AF1000""),X$1,FALSE)"),"05C360")</f>
        <v>05C360</v>
      </c>
      <c r="Y546" t="str">
        <f ca="1">IFERROR(__xludf.DUMMYFUNCTION("VLOOKUP($D163,IMPORTRANGE(""1zGeY54V42y3h6ga3LEauokEcjIAfHuNXKCYKLfLWtMI"",""'LC-2 BOM'!C2:AF900""),Y$1,FALSE)"),"#N/A")</f>
        <v>#N/A</v>
      </c>
      <c r="Z546" t="str">
        <f ca="1">IFERROR(__xludf.DUMMYFUNCTION("VLOOKUP($D163,IMPORTRANGE(""1zGeY54V42y3h6ga3LEauokEcjIAfHuNXKCYKLfLWtMI"",""'LC-2 BOM'!C2:AF900""),Y$1,FALSE)"),"#N/A")</f>
        <v>#N/A</v>
      </c>
      <c r="AA546" t="str">
        <f ca="1">IFERROR(__xludf.DUMMYFUNCTION("VLOOKUP($D163,IMPORTRANGE(""1zGeY54V42y3h6ga3LEauokEcjIAfHuNXKCYKLfLWtMI"",""'LC-2 BOM'!C2:AF900""),Y$1,FALSE)"),"#N/A")</f>
        <v>#N/A</v>
      </c>
      <c r="AB546" t="str">
        <f ca="1">IFERROR(__xludf.DUMMYFUNCTION("VLOOKUP($D163,IMPORTRANGE(""1F5N2lheBqU_ssv2fEg7XSiyl0_Jtf24RQubw3IWp7fc"",""'LC-2 BOM'!C2:AF1000""),AB$1,FALSE)"),"#N/A")</f>
        <v>#N/A</v>
      </c>
      <c r="AC546" t="str">
        <f ca="1">IFERROR(__xludf.DUMMYFUNCTION("VLOOKUP($D163,IMPORTRANGE(""1F5N2lheBqU_ssv2fEg7XSiyl0_Jtf24RQubw3IWp7fc"",""'LC-2 BOM'!C2:AF1000""),AB$1,FALSE)"),"#N/A")</f>
        <v>#N/A</v>
      </c>
      <c r="AD546" t="str">
        <f ca="1">IFERROR(__xludf.DUMMYFUNCTION("VLOOKUP($D163,IMPORTRANGE(""1F5N2lheBqU_ssv2fEg7XSiyl0_Jtf24RQubw3IWp7fc"",""'LC-2 BOM'!C2:AF1000""),AB$1,FALSE)"),"#N/A")</f>
        <v>#N/A</v>
      </c>
      <c r="AE546" t="str">
        <f ca="1">IFERROR(__xludf.DUMMYFUNCTION("VLOOKUP($D163,IMPORTRANGE(""1F5N2lheBqU_ssv2fEg7XSiyl0_Jtf24RQubw3IWp7fc"",""'LC-2 BOM'!C2:AF1000""),AB$1,FALSE)"),"#N/A")</f>
        <v>#N/A</v>
      </c>
      <c r="AF546" t="str">
        <f ca="1">IFERROR(__xludf.DUMMYFUNCTION("VLOOKUP($D163,IMPORTRANGE(""1F5N2lheBqU_ssv2fEg7XSiyl0_Jtf24RQubw3IWp7fc"",""'LC-2 BOM'!C2:AF1000""),AB$1,FALSE)"),"#N/A")</f>
        <v>#N/A</v>
      </c>
      <c r="AG546" t="str">
        <f ca="1">IFERROR(__xludf.DUMMYFUNCTION("VLOOKUP($D163,IMPORTRANGE(""1F5N2lheBqU_ssv2fEg7XSiyl0_Jtf24RQubw3IWp7fc"",""'LC-2 BOM'!C2:AF1000""),AB$1,FALSE)"),"#N/A")</f>
        <v>#N/A</v>
      </c>
      <c r="AH546" t="str">
        <f ca="1">IFERROR(__xludf.DUMMYFUNCTION("VLOOKUP($D163,IMPORTRANGE(""1F5N2lheBqU_ssv2fEg7XSiyl0_Jtf24RQubw3IWp7fc"",""'LC-2 BOM'!C2:AF1000""),AB$1,FALSE)"),"#N/A")</f>
        <v>#N/A</v>
      </c>
      <c r="AI546" t="str">
        <f ca="1">IFERROR(__xludf.DUMMYFUNCTION("VLOOKUP($D163,IMPORTRANGE(""1F5N2lheBqU_ssv2fEg7XSiyl0_Jtf24RQubw3IWp7fc"",""'LC-2 BOM'!C2:AF1000""),AB$1,FALSE)"),"#N/A")</f>
        <v>#N/A</v>
      </c>
      <c r="AJ546" t="str">
        <f ca="1">IFERROR(__xludf.DUMMYFUNCTION("VLOOKUP($D163,IMPORTRANGE(""1F5N2lheBqU_ssv2fEg7XSiyl0_Jtf24RQubw3IWp7fc"",""'LC-2 BOM'!C2:AF1000""),AB$1,FALSE)"),"#N/A")</f>
        <v>#N/A</v>
      </c>
      <c r="AK546" t="str">
        <f ca="1">IFERROR(__xludf.DUMMYFUNCTION("VLOOKUP($D163,IMPORTRANGE(""1F5N2lheBqU_ssv2fEg7XSiyl0_Jtf24RQubw3IWp7fc"",""'LC-2 BOM'!C2:AF1000""),AB$1,FALSE)"),"#N/A")</f>
        <v>#N/A</v>
      </c>
      <c r="AL546" t="str">
        <f ca="1">IFERROR(__xludf.DUMMYFUNCTION("VLOOKUP($D163,IMPORTRANGE(""1F5N2lheBqU_ssv2fEg7XSiyl0_Jtf24RQubw3IWp7fc"",""'LC-2 BOM'!C2:AF1000""),AB$1,FALSE)"),"#N/A")</f>
        <v>#N/A</v>
      </c>
      <c r="AM546" t="str">
        <f ca="1">IFERROR(__xludf.DUMMYFUNCTION("VLOOKUP($D163,IMPORTRANGE(""1F5N2lheBqU_ssv2fEg7XSiyl0_Jtf24RQubw3IWp7fc"",""'LC-2 BOM'!C2:AF1000""),AB$1,FALSE)"),"#N/A")</f>
        <v>#N/A</v>
      </c>
      <c r="AN546" t="str">
        <f ca="1">IFERROR(__xludf.DUMMYFUNCTION("VLOOKUP($D163,IMPORTRANGE(""1F5N2lheBqU_ssv2fEg7XSiyl0_Jtf24RQubw3IWp7fc"",""'LC-2 BOM'!C2:AF1000""),AB$1,FALSE)"),"#N/A")</f>
        <v>#N/A</v>
      </c>
      <c r="AO546" t="str">
        <f ca="1">IFERROR(__xludf.DUMMYFUNCTION("VLOOKUP($D163,IMPORTRANGE(""1F5N2lheBqU_ssv2fEg7XSiyl0_Jtf24RQubw3IWp7fc"",""'LC-2 BOM'!C2:AF1000""),AB$1,FALSE)"),"#N/A")</f>
        <v>#N/A</v>
      </c>
      <c r="AP546" t="str">
        <f ca="1">IFERROR(__xludf.DUMMYFUNCTION("VLOOKUP($D163,IMPORTRANGE(""1F5N2lheBqU_ssv2fEg7XSiyl0_Jtf24RQubw3IWp7fc"",""'LC-2 BOM'!C2:AF1000""),AB$1,FALSE)"),"#N/A")</f>
        <v>#N/A</v>
      </c>
      <c r="AQ546" t="str">
        <f ca="1">IFERROR(__xludf.DUMMYFUNCTION("VLOOKUP($D163,IMPORTRANGE(""1F5N2lheBqU_ssv2fEg7XSiyl0_Jtf24RQubw3IWp7fc"",""'LC-2 BOM'!C2:AF1000""),AB$1,FALSE)"),"#N/A")</f>
        <v>#N/A</v>
      </c>
      <c r="AR546" t="str">
        <f ca="1">IFERROR(__xludf.DUMMYFUNCTION("VLOOKUP($D163,IMPORTRANGE(""1F5N2lheBqU_ssv2fEg7XSiyl0_Jtf24RQubw3IWp7fc"",""'LC-2 BOM'!C2:AF1000""),AB$1,FALSE)"),"#N/A")</f>
        <v>#N/A</v>
      </c>
      <c r="AS546" t="str">
        <f ca="1">IFERROR(__xludf.DUMMYFUNCTION("VLOOKUP($D163,IMPORTRANGE(""1F5N2lheBqU_ssv2fEg7XSiyl0_Jtf24RQubw3IWp7fc"",""'LC-2 BOM'!C2:AF1000""),AB$1,FALSE)"),"#N/A")</f>
        <v>#N/A</v>
      </c>
      <c r="AT546" t="str">
        <f ca="1">IFERROR(__xludf.DUMMYFUNCTION("VLOOKUP($D163,IMPORTRANGE(""1F5N2lheBqU_ssv2fEg7XSiyl0_Jtf24RQubw3IWp7fc"",""'LC-2 BOM'!C2:AF1000""),AB$1,FALSE)"),"#N/A")</f>
        <v>#N/A</v>
      </c>
      <c r="AU546" t="str">
        <f ca="1">IFERROR(__xludf.DUMMYFUNCTION("VLOOKUP($D163,IMPORTRANGE(""1F5N2lheBqU_ssv2fEg7XSiyl0_Jtf24RQubw3IWp7fc"",""'LC-2 BOM'!C2:AF1000""),AB$1,FALSE)"),"#N/A")</f>
        <v>#N/A</v>
      </c>
      <c r="AV546" t="str">
        <f ca="1">IFERROR(__xludf.DUMMYFUNCTION("VLOOKUP($D163,IMPORTRANGE(""1F5N2lheBqU_ssv2fEg7XSiyl0_Jtf24RQubw3IWp7fc"",""'LC-2 BOM'!C2:AF1000""),AB$1,FALSE)"),"#N/A")</f>
        <v>#N/A</v>
      </c>
      <c r="AW546" t="str">
        <f ca="1">IFERROR(__xludf.DUMMYFUNCTION("VLOOKUP($D163,IMPORTRANGE(""1F5N2lheBqU_ssv2fEg7XSiyl0_Jtf24RQubw3IWp7fc"",""'LC-2 BOM'!C2:AF1000""),AB$1,FALSE)"),"#N/A")</f>
        <v>#N/A</v>
      </c>
      <c r="AX546" t="str">
        <f ca="1">IFERROR(__xludf.DUMMYFUNCTION("VLOOKUP($D163,IMPORTRANGE(""1F5N2lheBqU_ssv2fEg7XSiyl0_Jtf24RQubw3IWp7fc"",""'LC-2 BOM'!C2:AF1000""),AB$1,FALSE)"),"#N/A")</f>
        <v>#N/A</v>
      </c>
      <c r="AY546" t="str">
        <f ca="1">IFERROR(__xludf.DUMMYFUNCTION("VLOOKUP($D163,IMPORTRANGE(""1F5N2lheBqU_ssv2fEg7XSiyl0_Jtf24RQubw3IWp7fc"",""'LC-2 BOM'!C2:AF1000""),AB$1,FALSE)"),"#N/A")</f>
        <v>#N/A</v>
      </c>
      <c r="AZ546" t="str">
        <f ca="1">IFERROR(__xludf.DUMMYFUNCTION("VLOOKUP($D163,IMPORTRANGE(""1F5N2lheBqU_ssv2fEg7XSiyl0_Jtf24RQubw3IWp7fc"",""'LC-2 BOM'!C2:AF1000""),AB$1,FALSE)"),"#N/A")</f>
        <v>#N/A</v>
      </c>
      <c r="BA546" t="str">
        <f ca="1">IFERROR(__xludf.DUMMYFUNCTION("VLOOKUP($D163,IMPORTRANGE(""1F5N2lheBqU_ssv2fEg7XSiyl0_Jtf24RQubw3IWp7fc"",""'LC-2 BOM'!C2:AF1000""),AB$1,FALSE)"),"#N/A")</f>
        <v>#N/A</v>
      </c>
    </row>
    <row r="547" spans="1:53" ht="13" x14ac:dyDescent="0.15">
      <c r="A547" t="str">
        <f t="shared" si="46"/>
        <v>MEC-CL-PXS-PxC-653</v>
      </c>
      <c r="B547">
        <v>653</v>
      </c>
      <c r="C547" t="s">
        <v>1206</v>
      </c>
      <c r="D547" t="s">
        <v>1208</v>
      </c>
      <c r="E547" t="s">
        <v>1013</v>
      </c>
      <c r="F547" t="s">
        <v>1014</v>
      </c>
      <c r="G547" t="s">
        <v>416</v>
      </c>
      <c r="H547" t="s">
        <v>53</v>
      </c>
      <c r="I547" t="str">
        <f t="shared" si="47"/>
        <v>N4</v>
      </c>
      <c r="J547" t="str">
        <f>VLOOKUP(I547,'[1]REF - Interface Cards'!$F$2:$G$11,2,FALSE)</f>
        <v>CB5</v>
      </c>
      <c r="K547">
        <v>1</v>
      </c>
      <c r="L547" t="s">
        <v>220</v>
      </c>
      <c r="M547">
        <v>27</v>
      </c>
      <c r="N547">
        <v>23</v>
      </c>
      <c r="P547" t="s">
        <v>212</v>
      </c>
      <c r="Q547" t="s">
        <v>213</v>
      </c>
      <c r="R547" t="s">
        <v>63</v>
      </c>
      <c r="S547" t="s">
        <v>60</v>
      </c>
      <c r="V547" t="b">
        <v>0</v>
      </c>
      <c r="W547" t="str">
        <f t="shared" si="48"/>
        <v>DI4:23</v>
      </c>
      <c r="X547" t="str">
        <f ca="1">IFERROR(__xludf.DUMMYFUNCTION("VLOOKUP($D475,IMPORTRANGE(""1F5N2lheBqU_ssv2fEg7XSiyl0_Jtf24RQubw3IWp7fc"",""'LC-2 BOM'!C2:AF1000""),X$1,FALSE)"),"04C706")</f>
        <v>04C706</v>
      </c>
      <c r="Y547" t="str">
        <f ca="1">IFERROR(__xludf.DUMMYFUNCTION("VLOOKUP($D551,IMPORTRANGE(""1zGeY54V42y3h6ga3LEauokEcjIAfHuNXKCYKLfLWtMI"",""'LC-2 BOM'!C2:AF900""),Y$1,FALSE)"),"#N/A")</f>
        <v>#N/A</v>
      </c>
      <c r="Z547" t="str">
        <f ca="1">IFERROR(__xludf.DUMMYFUNCTION("VLOOKUP($D551,IMPORTRANGE(""1zGeY54V42y3h6ga3LEauokEcjIAfHuNXKCYKLfLWtMI"",""'LC-2 BOM'!C2:AF900""),Y$1,FALSE)"),"#N/A")</f>
        <v>#N/A</v>
      </c>
      <c r="AA547" t="str">
        <f ca="1">IFERROR(__xludf.DUMMYFUNCTION("VLOOKUP($D551,IMPORTRANGE(""1zGeY54V42y3h6ga3LEauokEcjIAfHuNXKCYKLfLWtMI"",""'LC-2 BOM'!C2:AF900""),Y$1,FALSE)"),"#N/A")</f>
        <v>#N/A</v>
      </c>
      <c r="AB547" t="str">
        <f ca="1">IFERROR(__xludf.DUMMYFUNCTION("VLOOKUP($D551,IMPORTRANGE(""1F5N2lheBqU_ssv2fEg7XSiyl0_Jtf24RQubw3IWp7fc"",""'LC-2 BOM'!C2:AF1000""),AB$1,FALSE)"),"#N/A")</f>
        <v>#N/A</v>
      </c>
      <c r="AC547" t="str">
        <f ca="1">IFERROR(__xludf.DUMMYFUNCTION("VLOOKUP($D551,IMPORTRANGE(""1F5N2lheBqU_ssv2fEg7XSiyl0_Jtf24RQubw3IWp7fc"",""'LC-2 BOM'!C2:AF1000""),AB$1,FALSE)"),"#N/A")</f>
        <v>#N/A</v>
      </c>
      <c r="AD547" t="str">
        <f ca="1">IFERROR(__xludf.DUMMYFUNCTION("VLOOKUP($D551,IMPORTRANGE(""1F5N2lheBqU_ssv2fEg7XSiyl0_Jtf24RQubw3IWp7fc"",""'LC-2 BOM'!C2:AF1000""),AB$1,FALSE)"),"#N/A")</f>
        <v>#N/A</v>
      </c>
      <c r="AE547" t="str">
        <f ca="1">IFERROR(__xludf.DUMMYFUNCTION("VLOOKUP($D551,IMPORTRANGE(""1F5N2lheBqU_ssv2fEg7XSiyl0_Jtf24RQubw3IWp7fc"",""'LC-2 BOM'!C2:AF1000""),AB$1,FALSE)"),"#N/A")</f>
        <v>#N/A</v>
      </c>
      <c r="AF547" t="str">
        <f ca="1">IFERROR(__xludf.DUMMYFUNCTION("VLOOKUP($D551,IMPORTRANGE(""1F5N2lheBqU_ssv2fEg7XSiyl0_Jtf24RQubw3IWp7fc"",""'LC-2 BOM'!C2:AF1000""),AB$1,FALSE)"),"#N/A")</f>
        <v>#N/A</v>
      </c>
      <c r="AG547" t="str">
        <f ca="1">IFERROR(__xludf.DUMMYFUNCTION("VLOOKUP($D551,IMPORTRANGE(""1F5N2lheBqU_ssv2fEg7XSiyl0_Jtf24RQubw3IWp7fc"",""'LC-2 BOM'!C2:AF1000""),AB$1,FALSE)"),"#N/A")</f>
        <v>#N/A</v>
      </c>
      <c r="AH547" t="str">
        <f ca="1">IFERROR(__xludf.DUMMYFUNCTION("VLOOKUP($D551,IMPORTRANGE(""1F5N2lheBqU_ssv2fEg7XSiyl0_Jtf24RQubw3IWp7fc"",""'LC-2 BOM'!C2:AF1000""),AB$1,FALSE)"),"#N/A")</f>
        <v>#N/A</v>
      </c>
      <c r="AI547" t="str">
        <f ca="1">IFERROR(__xludf.DUMMYFUNCTION("VLOOKUP($D551,IMPORTRANGE(""1F5N2lheBqU_ssv2fEg7XSiyl0_Jtf24RQubw3IWp7fc"",""'LC-2 BOM'!C2:AF1000""),AB$1,FALSE)"),"#N/A")</f>
        <v>#N/A</v>
      </c>
      <c r="AJ547" t="str">
        <f ca="1">IFERROR(__xludf.DUMMYFUNCTION("VLOOKUP($D551,IMPORTRANGE(""1F5N2lheBqU_ssv2fEg7XSiyl0_Jtf24RQubw3IWp7fc"",""'LC-2 BOM'!C2:AF1000""),AB$1,FALSE)"),"#N/A")</f>
        <v>#N/A</v>
      </c>
      <c r="AK547" t="str">
        <f ca="1">IFERROR(__xludf.DUMMYFUNCTION("VLOOKUP($D551,IMPORTRANGE(""1F5N2lheBqU_ssv2fEg7XSiyl0_Jtf24RQubw3IWp7fc"",""'LC-2 BOM'!C2:AF1000""),AB$1,FALSE)"),"#N/A")</f>
        <v>#N/A</v>
      </c>
      <c r="AL547" t="str">
        <f ca="1">IFERROR(__xludf.DUMMYFUNCTION("VLOOKUP($D551,IMPORTRANGE(""1F5N2lheBqU_ssv2fEg7XSiyl0_Jtf24RQubw3IWp7fc"",""'LC-2 BOM'!C2:AF1000""),AB$1,FALSE)"),"#N/A")</f>
        <v>#N/A</v>
      </c>
      <c r="AM547" t="str">
        <f ca="1">IFERROR(__xludf.DUMMYFUNCTION("VLOOKUP($D551,IMPORTRANGE(""1F5N2lheBqU_ssv2fEg7XSiyl0_Jtf24RQubw3IWp7fc"",""'LC-2 BOM'!C2:AF1000""),AB$1,FALSE)"),"#N/A")</f>
        <v>#N/A</v>
      </c>
      <c r="AN547" t="str">
        <f ca="1">IFERROR(__xludf.DUMMYFUNCTION("VLOOKUP($D551,IMPORTRANGE(""1F5N2lheBqU_ssv2fEg7XSiyl0_Jtf24RQubw3IWp7fc"",""'LC-2 BOM'!C2:AF1000""),AB$1,FALSE)"),"#N/A")</f>
        <v>#N/A</v>
      </c>
      <c r="AO547" t="str">
        <f ca="1">IFERROR(__xludf.DUMMYFUNCTION("VLOOKUP($D551,IMPORTRANGE(""1F5N2lheBqU_ssv2fEg7XSiyl0_Jtf24RQubw3IWp7fc"",""'LC-2 BOM'!C2:AF1000""),AB$1,FALSE)"),"#N/A")</f>
        <v>#N/A</v>
      </c>
      <c r="AP547" t="str">
        <f ca="1">IFERROR(__xludf.DUMMYFUNCTION("VLOOKUP($D551,IMPORTRANGE(""1F5N2lheBqU_ssv2fEg7XSiyl0_Jtf24RQubw3IWp7fc"",""'LC-2 BOM'!C2:AF1000""),AB$1,FALSE)"),"#N/A")</f>
        <v>#N/A</v>
      </c>
      <c r="AQ547" t="str">
        <f ca="1">IFERROR(__xludf.DUMMYFUNCTION("VLOOKUP($D551,IMPORTRANGE(""1F5N2lheBqU_ssv2fEg7XSiyl0_Jtf24RQubw3IWp7fc"",""'LC-2 BOM'!C2:AF1000""),AB$1,FALSE)"),"#N/A")</f>
        <v>#N/A</v>
      </c>
      <c r="AR547" t="str">
        <f ca="1">IFERROR(__xludf.DUMMYFUNCTION("VLOOKUP($D551,IMPORTRANGE(""1F5N2lheBqU_ssv2fEg7XSiyl0_Jtf24RQubw3IWp7fc"",""'LC-2 BOM'!C2:AF1000""),AB$1,FALSE)"),"#N/A")</f>
        <v>#N/A</v>
      </c>
      <c r="AS547" t="str">
        <f ca="1">IFERROR(__xludf.DUMMYFUNCTION("VLOOKUP($D551,IMPORTRANGE(""1F5N2lheBqU_ssv2fEg7XSiyl0_Jtf24RQubw3IWp7fc"",""'LC-2 BOM'!C2:AF1000""),AB$1,FALSE)"),"#N/A")</f>
        <v>#N/A</v>
      </c>
      <c r="AT547" t="str">
        <f ca="1">IFERROR(__xludf.DUMMYFUNCTION("VLOOKUP($D551,IMPORTRANGE(""1F5N2lheBqU_ssv2fEg7XSiyl0_Jtf24RQubw3IWp7fc"",""'LC-2 BOM'!C2:AF1000""),AB$1,FALSE)"),"#N/A")</f>
        <v>#N/A</v>
      </c>
      <c r="AU547" t="str">
        <f ca="1">IFERROR(__xludf.DUMMYFUNCTION("VLOOKUP($D551,IMPORTRANGE(""1F5N2lheBqU_ssv2fEg7XSiyl0_Jtf24RQubw3IWp7fc"",""'LC-2 BOM'!C2:AF1000""),AB$1,FALSE)"),"#N/A")</f>
        <v>#N/A</v>
      </c>
      <c r="AV547" t="str">
        <f ca="1">IFERROR(__xludf.DUMMYFUNCTION("VLOOKUP($D551,IMPORTRANGE(""1F5N2lheBqU_ssv2fEg7XSiyl0_Jtf24RQubw3IWp7fc"",""'LC-2 BOM'!C2:AF1000""),AB$1,FALSE)"),"#N/A")</f>
        <v>#N/A</v>
      </c>
      <c r="AW547" t="str">
        <f ca="1">IFERROR(__xludf.DUMMYFUNCTION("VLOOKUP($D551,IMPORTRANGE(""1F5N2lheBqU_ssv2fEg7XSiyl0_Jtf24RQubw3IWp7fc"",""'LC-2 BOM'!C2:AF1000""),AB$1,FALSE)"),"#N/A")</f>
        <v>#N/A</v>
      </c>
      <c r="AX547" t="str">
        <f ca="1">IFERROR(__xludf.DUMMYFUNCTION("VLOOKUP($D551,IMPORTRANGE(""1F5N2lheBqU_ssv2fEg7XSiyl0_Jtf24RQubw3IWp7fc"",""'LC-2 BOM'!C2:AF1000""),AB$1,FALSE)"),"#N/A")</f>
        <v>#N/A</v>
      </c>
      <c r="AY547" t="str">
        <f ca="1">IFERROR(__xludf.DUMMYFUNCTION("VLOOKUP($D551,IMPORTRANGE(""1F5N2lheBqU_ssv2fEg7XSiyl0_Jtf24RQubw3IWp7fc"",""'LC-2 BOM'!C2:AF1000""),AB$1,FALSE)"),"#N/A")</f>
        <v>#N/A</v>
      </c>
      <c r="AZ547" t="str">
        <f ca="1">IFERROR(__xludf.DUMMYFUNCTION("VLOOKUP($D551,IMPORTRANGE(""1F5N2lheBqU_ssv2fEg7XSiyl0_Jtf24RQubw3IWp7fc"",""'LC-2 BOM'!C2:AF1000""),AB$1,FALSE)"),"#N/A")</f>
        <v>#N/A</v>
      </c>
      <c r="BA547" t="str">
        <f ca="1">IFERROR(__xludf.DUMMYFUNCTION("VLOOKUP($D551,IMPORTRANGE(""1F5N2lheBqU_ssv2fEg7XSiyl0_Jtf24RQubw3IWp7fc"",""'LC-2 BOM'!C2:AF1000""),AB$1,FALSE)"),"#N/A")</f>
        <v>#N/A</v>
      </c>
    </row>
    <row r="548" spans="1:53" ht="13" x14ac:dyDescent="0.15">
      <c r="A548" t="str">
        <f t="shared" si="46"/>
        <v>MEC-CL-PXS-PxO-418</v>
      </c>
      <c r="B548">
        <v>418</v>
      </c>
      <c r="C548" t="s">
        <v>1209</v>
      </c>
      <c r="D548" t="s">
        <v>1210</v>
      </c>
      <c r="E548" t="s">
        <v>1013</v>
      </c>
      <c r="F548" t="s">
        <v>1014</v>
      </c>
      <c r="G548" t="s">
        <v>416</v>
      </c>
      <c r="H548" t="s">
        <v>53</v>
      </c>
      <c r="I548" t="str">
        <f t="shared" si="47"/>
        <v>N4</v>
      </c>
      <c r="J548" t="str">
        <f>VLOOKUP(I548,'[1]REF - Interface Cards'!$F$2:$G$11,2,FALSE)</f>
        <v>CB5</v>
      </c>
      <c r="K548">
        <f>VLOOKUP(L548,InterfaceCards,3,FALSE)</f>
        <v>1</v>
      </c>
      <c r="L548" t="s">
        <v>220</v>
      </c>
      <c r="M548">
        <v>6</v>
      </c>
      <c r="N548" t="s">
        <v>93</v>
      </c>
      <c r="O548" t="s">
        <v>212</v>
      </c>
      <c r="P548" t="s">
        <v>212</v>
      </c>
      <c r="Q548" t="s">
        <v>213</v>
      </c>
      <c r="R548" t="s">
        <v>59</v>
      </c>
      <c r="S548" t="s">
        <v>60</v>
      </c>
      <c r="V548" t="b">
        <v>0</v>
      </c>
      <c r="W548" t="str">
        <f t="shared" si="48"/>
        <v>DI4:05</v>
      </c>
      <c r="X548" t="str">
        <f ca="1">IFERROR(__xludf.DUMMYFUNCTION("VLOOKUP($D475,IMPORTRANGE(""1F5N2lheBqU_ssv2fEg7XSiyl0_Jtf24RQubw3IWp7fc"",""'LC-2 BOM'!C2:AF1000""),X$1,FALSE)"),"04C706")</f>
        <v>04C706</v>
      </c>
      <c r="Y548" t="str">
        <f ca="1">IFERROR(__xludf.DUMMYFUNCTION("VLOOKUP($D556,IMPORTRANGE(""1F5N2lheBqU_ssv2fEg7XSiyl0_Jtf24RQubw3IWp7fc"",""'LC-2 BOM'!C2:AF900""),Y$1,FALSE)"),"#N/A")</f>
        <v>#N/A</v>
      </c>
      <c r="Z548" t="str">
        <f ca="1">IFERROR(__xludf.DUMMYFUNCTION("VLOOKUP($D556,IMPORTRANGE(""1F5N2lheBqU_ssv2fEg7XSiyl0_Jtf24RQubw3IWp7fc"",""'LC-2 BOM'!C2:AF900""),Y$1,FALSE)"),"#N/A")</f>
        <v>#N/A</v>
      </c>
      <c r="AA548" t="str">
        <f ca="1">IFERROR(__xludf.DUMMYFUNCTION("VLOOKUP($D556,IMPORTRANGE(""1F5N2lheBqU_ssv2fEg7XSiyl0_Jtf24RQubw3IWp7fc"",""'LC-2 BOM'!C2:AF900""),Y$1,FALSE)"),"#N/A")</f>
        <v>#N/A</v>
      </c>
      <c r="AB548" t="str">
        <f ca="1">IFERROR(__xludf.DUMMYFUNCTION("VLOOKUP($D556,IMPORTRANGE(""1F5N2lheBqU_ssv2fEg7XSiyl0_Jtf24RQubw3IWp7fc"",""'LC-2 BOM'!C2:AF1000""),AB$1,FALSE)"),"#N/A")</f>
        <v>#N/A</v>
      </c>
      <c r="AC548" t="str">
        <f ca="1">IFERROR(__xludf.DUMMYFUNCTION("VLOOKUP($D556,IMPORTRANGE(""1F5N2lheBqU_ssv2fEg7XSiyl0_Jtf24RQubw3IWp7fc"",""'LC-2 BOM'!C2:AF1000""),AB$1,FALSE)"),"#N/A")</f>
        <v>#N/A</v>
      </c>
      <c r="AD548" t="str">
        <f ca="1">IFERROR(__xludf.DUMMYFUNCTION("VLOOKUP($D556,IMPORTRANGE(""1F5N2lheBqU_ssv2fEg7XSiyl0_Jtf24RQubw3IWp7fc"",""'LC-2 BOM'!C2:AF1000""),AB$1,FALSE)"),"#N/A")</f>
        <v>#N/A</v>
      </c>
      <c r="AE548" t="str">
        <f ca="1">IFERROR(__xludf.DUMMYFUNCTION("VLOOKUP($D556,IMPORTRANGE(""1F5N2lheBqU_ssv2fEg7XSiyl0_Jtf24RQubw3IWp7fc"",""'LC-2 BOM'!C2:AF1000""),AB$1,FALSE)"),"#N/A")</f>
        <v>#N/A</v>
      </c>
      <c r="AF548" t="str">
        <f ca="1">IFERROR(__xludf.DUMMYFUNCTION("VLOOKUP($D556,IMPORTRANGE(""1F5N2lheBqU_ssv2fEg7XSiyl0_Jtf24RQubw3IWp7fc"",""'LC-2 BOM'!C2:AF1000""),AB$1,FALSE)"),"#N/A")</f>
        <v>#N/A</v>
      </c>
      <c r="AG548" t="str">
        <f ca="1">IFERROR(__xludf.DUMMYFUNCTION("VLOOKUP($D556,IMPORTRANGE(""1F5N2lheBqU_ssv2fEg7XSiyl0_Jtf24RQubw3IWp7fc"",""'LC-2 BOM'!C2:AF1000""),AB$1,FALSE)"),"#N/A")</f>
        <v>#N/A</v>
      </c>
      <c r="AH548" t="str">
        <f ca="1">IFERROR(__xludf.DUMMYFUNCTION("VLOOKUP($D556,IMPORTRANGE(""1F5N2lheBqU_ssv2fEg7XSiyl0_Jtf24RQubw3IWp7fc"",""'LC-2 BOM'!C2:AF1000""),AB$1,FALSE)"),"#N/A")</f>
        <v>#N/A</v>
      </c>
      <c r="AI548" t="str">
        <f ca="1">IFERROR(__xludf.DUMMYFUNCTION("VLOOKUP($D556,IMPORTRANGE(""1F5N2lheBqU_ssv2fEg7XSiyl0_Jtf24RQubw3IWp7fc"",""'LC-2 BOM'!C2:AF1000""),AB$1,FALSE)"),"#N/A")</f>
        <v>#N/A</v>
      </c>
      <c r="AJ548" t="str">
        <f ca="1">IFERROR(__xludf.DUMMYFUNCTION("VLOOKUP($D556,IMPORTRANGE(""1F5N2lheBqU_ssv2fEg7XSiyl0_Jtf24RQubw3IWp7fc"",""'LC-2 BOM'!C2:AF1000""),AB$1,FALSE)"),"#N/A")</f>
        <v>#N/A</v>
      </c>
      <c r="AK548" t="str">
        <f ca="1">IFERROR(__xludf.DUMMYFUNCTION("VLOOKUP($D556,IMPORTRANGE(""1F5N2lheBqU_ssv2fEg7XSiyl0_Jtf24RQubw3IWp7fc"",""'LC-2 BOM'!C2:AF1000""),AB$1,FALSE)"),"#N/A")</f>
        <v>#N/A</v>
      </c>
      <c r="AL548" t="str">
        <f ca="1">IFERROR(__xludf.DUMMYFUNCTION("VLOOKUP($D556,IMPORTRANGE(""1F5N2lheBqU_ssv2fEg7XSiyl0_Jtf24RQubw3IWp7fc"",""'LC-2 BOM'!C2:AF1000""),AB$1,FALSE)"),"#N/A")</f>
        <v>#N/A</v>
      </c>
      <c r="AM548" t="str">
        <f ca="1">IFERROR(__xludf.DUMMYFUNCTION("VLOOKUP($D556,IMPORTRANGE(""1F5N2lheBqU_ssv2fEg7XSiyl0_Jtf24RQubw3IWp7fc"",""'LC-2 BOM'!C2:AF1000""),AB$1,FALSE)"),"#N/A")</f>
        <v>#N/A</v>
      </c>
      <c r="AN548" t="str">
        <f ca="1">IFERROR(__xludf.DUMMYFUNCTION("VLOOKUP($D556,IMPORTRANGE(""1F5N2lheBqU_ssv2fEg7XSiyl0_Jtf24RQubw3IWp7fc"",""'LC-2 BOM'!C2:AF1000""),AB$1,FALSE)"),"#N/A")</f>
        <v>#N/A</v>
      </c>
      <c r="AO548" t="str">
        <f ca="1">IFERROR(__xludf.DUMMYFUNCTION("VLOOKUP($D556,IMPORTRANGE(""1F5N2lheBqU_ssv2fEg7XSiyl0_Jtf24RQubw3IWp7fc"",""'LC-2 BOM'!C2:AF1000""),AB$1,FALSE)"),"#N/A")</f>
        <v>#N/A</v>
      </c>
      <c r="AP548" t="str">
        <f ca="1">IFERROR(__xludf.DUMMYFUNCTION("VLOOKUP($D556,IMPORTRANGE(""1F5N2lheBqU_ssv2fEg7XSiyl0_Jtf24RQubw3IWp7fc"",""'LC-2 BOM'!C2:AF1000""),AB$1,FALSE)"),"#N/A")</f>
        <v>#N/A</v>
      </c>
      <c r="AQ548" t="str">
        <f ca="1">IFERROR(__xludf.DUMMYFUNCTION("VLOOKUP($D556,IMPORTRANGE(""1F5N2lheBqU_ssv2fEg7XSiyl0_Jtf24RQubw3IWp7fc"",""'LC-2 BOM'!C2:AF1000""),AB$1,FALSE)"),"#N/A")</f>
        <v>#N/A</v>
      </c>
      <c r="AR548" t="str">
        <f ca="1">IFERROR(__xludf.DUMMYFUNCTION("VLOOKUP($D556,IMPORTRANGE(""1F5N2lheBqU_ssv2fEg7XSiyl0_Jtf24RQubw3IWp7fc"",""'LC-2 BOM'!C2:AF1000""),AB$1,FALSE)"),"#N/A")</f>
        <v>#N/A</v>
      </c>
      <c r="AS548" t="str">
        <f ca="1">IFERROR(__xludf.DUMMYFUNCTION("VLOOKUP($D556,IMPORTRANGE(""1F5N2lheBqU_ssv2fEg7XSiyl0_Jtf24RQubw3IWp7fc"",""'LC-2 BOM'!C2:AF1000""),AB$1,FALSE)"),"#N/A")</f>
        <v>#N/A</v>
      </c>
      <c r="AT548" t="str">
        <f ca="1">IFERROR(__xludf.DUMMYFUNCTION("VLOOKUP($D556,IMPORTRANGE(""1F5N2lheBqU_ssv2fEg7XSiyl0_Jtf24RQubw3IWp7fc"",""'LC-2 BOM'!C2:AF1000""),AB$1,FALSE)"),"#N/A")</f>
        <v>#N/A</v>
      </c>
      <c r="AU548" t="str">
        <f ca="1">IFERROR(__xludf.DUMMYFUNCTION("VLOOKUP($D556,IMPORTRANGE(""1F5N2lheBqU_ssv2fEg7XSiyl0_Jtf24RQubw3IWp7fc"",""'LC-2 BOM'!C2:AF1000""),AB$1,FALSE)"),"#N/A")</f>
        <v>#N/A</v>
      </c>
      <c r="AV548" t="str">
        <f ca="1">IFERROR(__xludf.DUMMYFUNCTION("VLOOKUP($D556,IMPORTRANGE(""1F5N2lheBqU_ssv2fEg7XSiyl0_Jtf24RQubw3IWp7fc"",""'LC-2 BOM'!C2:AF1000""),AB$1,FALSE)"),"#N/A")</f>
        <v>#N/A</v>
      </c>
      <c r="AW548" t="str">
        <f ca="1">IFERROR(__xludf.DUMMYFUNCTION("VLOOKUP($D556,IMPORTRANGE(""1F5N2lheBqU_ssv2fEg7XSiyl0_Jtf24RQubw3IWp7fc"",""'LC-2 BOM'!C2:AF1000""),AB$1,FALSE)"),"#N/A")</f>
        <v>#N/A</v>
      </c>
      <c r="AX548" t="str">
        <f ca="1">IFERROR(__xludf.DUMMYFUNCTION("VLOOKUP($D556,IMPORTRANGE(""1F5N2lheBqU_ssv2fEg7XSiyl0_Jtf24RQubw3IWp7fc"",""'LC-2 BOM'!C2:AF1000""),AB$1,FALSE)"),"#N/A")</f>
        <v>#N/A</v>
      </c>
      <c r="AY548" t="str">
        <f ca="1">IFERROR(__xludf.DUMMYFUNCTION("VLOOKUP($D556,IMPORTRANGE(""1F5N2lheBqU_ssv2fEg7XSiyl0_Jtf24RQubw3IWp7fc"",""'LC-2 BOM'!C2:AF1000""),AB$1,FALSE)"),"#N/A")</f>
        <v>#N/A</v>
      </c>
      <c r="AZ548" t="str">
        <f ca="1">IFERROR(__xludf.DUMMYFUNCTION("VLOOKUP($D556,IMPORTRANGE(""1F5N2lheBqU_ssv2fEg7XSiyl0_Jtf24RQubw3IWp7fc"",""'LC-2 BOM'!C2:AF1000""),AB$1,FALSE)"),"#N/A")</f>
        <v>#N/A</v>
      </c>
      <c r="BA548" t="str">
        <f ca="1">IFERROR(__xludf.DUMMYFUNCTION("VLOOKUP($D556,IMPORTRANGE(""1F5N2lheBqU_ssv2fEg7XSiyl0_Jtf24RQubw3IWp7fc"",""'LC-2 BOM'!C2:AF1000""),AB$1,FALSE)"),"#N/A")</f>
        <v>#N/A</v>
      </c>
    </row>
    <row r="549" spans="1:53" ht="13" x14ac:dyDescent="0.15">
      <c r="A549" t="str">
        <f t="shared" si="46"/>
        <v>MEC-CL-PXS-PxO-654</v>
      </c>
      <c r="B549">
        <v>654</v>
      </c>
      <c r="C549" t="s">
        <v>1211</v>
      </c>
      <c r="D549" t="s">
        <v>1212</v>
      </c>
      <c r="E549" t="s">
        <v>1013</v>
      </c>
      <c r="F549" t="s">
        <v>1014</v>
      </c>
      <c r="G549" t="s">
        <v>416</v>
      </c>
      <c r="H549" t="s">
        <v>53</v>
      </c>
      <c r="I549" t="str">
        <f t="shared" si="47"/>
        <v>C1</v>
      </c>
      <c r="J549" t="str">
        <f>VLOOKUP(I549,'[1]REF - Interface Cards'!$F$2:$G$11,2,FALSE)</f>
        <v>CB1</v>
      </c>
      <c r="K549">
        <f>VLOOKUP(L549,InterfaceCards,3,FALSE)</f>
        <v>6</v>
      </c>
      <c r="L549" t="s">
        <v>1015</v>
      </c>
      <c r="M549">
        <v>1</v>
      </c>
      <c r="N549" t="s">
        <v>1075</v>
      </c>
      <c r="P549" t="s">
        <v>212</v>
      </c>
      <c r="Q549" t="s">
        <v>213</v>
      </c>
      <c r="R549" t="s">
        <v>59</v>
      </c>
      <c r="S549" t="s">
        <v>60</v>
      </c>
      <c r="V549" t="b">
        <v>0</v>
      </c>
      <c r="W549" t="str">
        <f t="shared" si="48"/>
        <v>DIO3:DI00</v>
      </c>
      <c r="X549" t="str">
        <f ca="1">IFERROR(__xludf.DUMMYFUNCTION("VLOOKUP($D119,IMPORTRANGE(""1F5N2lheBqU_ssv2fEg7XSiyl0_Jtf24RQubw3IWp7fc"",""'LC-2 BOM'!C2:AF1000""),X$1,FALSE)"),"05C360")</f>
        <v>05C360</v>
      </c>
      <c r="Y549" t="str">
        <f ca="1">IFERROR(__xludf.DUMMYFUNCTION("VLOOKUP($D121,IMPORTRANGE(""1zGeY54V42y3h6ga3LEauokEcjIAfHuNXKCYKLfLWtMI"",""'LC-2 BOM'!C2:AF900""),Y$1,FALSE)"),"#N/A")</f>
        <v>#N/A</v>
      </c>
      <c r="Z549" t="str">
        <f ca="1">IFERROR(__xludf.DUMMYFUNCTION("VLOOKUP($D121,IMPORTRANGE(""1zGeY54V42y3h6ga3LEauokEcjIAfHuNXKCYKLfLWtMI"",""'LC-2 BOM'!C2:AF900""),Y$1,FALSE)"),"#N/A")</f>
        <v>#N/A</v>
      </c>
      <c r="AA549" t="str">
        <f ca="1">IFERROR(__xludf.DUMMYFUNCTION("VLOOKUP($D121,IMPORTRANGE(""1zGeY54V42y3h6ga3LEauokEcjIAfHuNXKCYKLfLWtMI"",""'LC-2 BOM'!C2:AF900""),Y$1,FALSE)"),"#N/A")</f>
        <v>#N/A</v>
      </c>
      <c r="AB549" t="str">
        <f ca="1">IFERROR(__xludf.DUMMYFUNCTION("VLOOKUP($D121,IMPORTRANGE(""1F5N2lheBqU_ssv2fEg7XSiyl0_Jtf24RQubw3IWp7fc"",""'LC-2 BOM'!C2:AF1000""),AB$1,FALSE)"),"#N/A")</f>
        <v>#N/A</v>
      </c>
      <c r="AC549" t="str">
        <f ca="1">IFERROR(__xludf.DUMMYFUNCTION("VLOOKUP($D121,IMPORTRANGE(""1F5N2lheBqU_ssv2fEg7XSiyl0_Jtf24RQubw3IWp7fc"",""'LC-2 BOM'!C2:AF1000""),AB$1,FALSE)"),"#N/A")</f>
        <v>#N/A</v>
      </c>
      <c r="AD549" t="str">
        <f ca="1">IFERROR(__xludf.DUMMYFUNCTION("VLOOKUP($D121,IMPORTRANGE(""1F5N2lheBqU_ssv2fEg7XSiyl0_Jtf24RQubw3IWp7fc"",""'LC-2 BOM'!C2:AF1000""),AB$1,FALSE)"),"#N/A")</f>
        <v>#N/A</v>
      </c>
      <c r="AE549" t="str">
        <f ca="1">IFERROR(__xludf.DUMMYFUNCTION("VLOOKUP($D121,IMPORTRANGE(""1F5N2lheBqU_ssv2fEg7XSiyl0_Jtf24RQubw3IWp7fc"",""'LC-2 BOM'!C2:AF1000""),AB$1,FALSE)"),"#N/A")</f>
        <v>#N/A</v>
      </c>
      <c r="AF549" t="str">
        <f ca="1">IFERROR(__xludf.DUMMYFUNCTION("VLOOKUP($D121,IMPORTRANGE(""1F5N2lheBqU_ssv2fEg7XSiyl0_Jtf24RQubw3IWp7fc"",""'LC-2 BOM'!C2:AF1000""),AB$1,FALSE)"),"#N/A")</f>
        <v>#N/A</v>
      </c>
      <c r="AG549" t="str">
        <f ca="1">IFERROR(__xludf.DUMMYFUNCTION("VLOOKUP($D121,IMPORTRANGE(""1F5N2lheBqU_ssv2fEg7XSiyl0_Jtf24RQubw3IWp7fc"",""'LC-2 BOM'!C2:AF1000""),AB$1,FALSE)"),"#N/A")</f>
        <v>#N/A</v>
      </c>
      <c r="AH549" t="str">
        <f ca="1">IFERROR(__xludf.DUMMYFUNCTION("VLOOKUP($D121,IMPORTRANGE(""1F5N2lheBqU_ssv2fEg7XSiyl0_Jtf24RQubw3IWp7fc"",""'LC-2 BOM'!C2:AF1000""),AB$1,FALSE)"),"#N/A")</f>
        <v>#N/A</v>
      </c>
      <c r="AI549" t="str">
        <f ca="1">IFERROR(__xludf.DUMMYFUNCTION("VLOOKUP($D121,IMPORTRANGE(""1F5N2lheBqU_ssv2fEg7XSiyl0_Jtf24RQubw3IWp7fc"",""'LC-2 BOM'!C2:AF1000""),AB$1,FALSE)"),"#N/A")</f>
        <v>#N/A</v>
      </c>
      <c r="AJ549" t="str">
        <f ca="1">IFERROR(__xludf.DUMMYFUNCTION("VLOOKUP($D121,IMPORTRANGE(""1F5N2lheBqU_ssv2fEg7XSiyl0_Jtf24RQubw3IWp7fc"",""'LC-2 BOM'!C2:AF1000""),AB$1,FALSE)"),"#N/A")</f>
        <v>#N/A</v>
      </c>
      <c r="AK549" t="str">
        <f ca="1">IFERROR(__xludf.DUMMYFUNCTION("VLOOKUP($D121,IMPORTRANGE(""1F5N2lheBqU_ssv2fEg7XSiyl0_Jtf24RQubw3IWp7fc"",""'LC-2 BOM'!C2:AF1000""),AB$1,FALSE)"),"#N/A")</f>
        <v>#N/A</v>
      </c>
      <c r="AL549" t="str">
        <f ca="1">IFERROR(__xludf.DUMMYFUNCTION("VLOOKUP($D121,IMPORTRANGE(""1F5N2lheBqU_ssv2fEg7XSiyl0_Jtf24RQubw3IWp7fc"",""'LC-2 BOM'!C2:AF1000""),AB$1,FALSE)"),"#N/A")</f>
        <v>#N/A</v>
      </c>
      <c r="AM549" t="str">
        <f ca="1">IFERROR(__xludf.DUMMYFUNCTION("VLOOKUP($D121,IMPORTRANGE(""1F5N2lheBqU_ssv2fEg7XSiyl0_Jtf24RQubw3IWp7fc"",""'LC-2 BOM'!C2:AF1000""),AB$1,FALSE)"),"#N/A")</f>
        <v>#N/A</v>
      </c>
      <c r="AN549" t="str">
        <f ca="1">IFERROR(__xludf.DUMMYFUNCTION("VLOOKUP($D121,IMPORTRANGE(""1F5N2lheBqU_ssv2fEg7XSiyl0_Jtf24RQubw3IWp7fc"",""'LC-2 BOM'!C2:AF1000""),AB$1,FALSE)"),"#N/A")</f>
        <v>#N/A</v>
      </c>
      <c r="AO549" t="str">
        <f ca="1">IFERROR(__xludf.DUMMYFUNCTION("VLOOKUP($D121,IMPORTRANGE(""1F5N2lheBqU_ssv2fEg7XSiyl0_Jtf24RQubw3IWp7fc"",""'LC-2 BOM'!C2:AF1000""),AB$1,FALSE)"),"#N/A")</f>
        <v>#N/A</v>
      </c>
      <c r="AP549" t="str">
        <f ca="1">IFERROR(__xludf.DUMMYFUNCTION("VLOOKUP($D121,IMPORTRANGE(""1F5N2lheBqU_ssv2fEg7XSiyl0_Jtf24RQubw3IWp7fc"",""'LC-2 BOM'!C2:AF1000""),AB$1,FALSE)"),"#N/A")</f>
        <v>#N/A</v>
      </c>
      <c r="AQ549" t="str">
        <f ca="1">IFERROR(__xludf.DUMMYFUNCTION("VLOOKUP($D121,IMPORTRANGE(""1F5N2lheBqU_ssv2fEg7XSiyl0_Jtf24RQubw3IWp7fc"",""'LC-2 BOM'!C2:AF1000""),AB$1,FALSE)"),"#N/A")</f>
        <v>#N/A</v>
      </c>
      <c r="AR549" t="str">
        <f ca="1">IFERROR(__xludf.DUMMYFUNCTION("VLOOKUP($D121,IMPORTRANGE(""1F5N2lheBqU_ssv2fEg7XSiyl0_Jtf24RQubw3IWp7fc"",""'LC-2 BOM'!C2:AF1000""),AB$1,FALSE)"),"#N/A")</f>
        <v>#N/A</v>
      </c>
      <c r="AS549" t="str">
        <f ca="1">IFERROR(__xludf.DUMMYFUNCTION("VLOOKUP($D121,IMPORTRANGE(""1F5N2lheBqU_ssv2fEg7XSiyl0_Jtf24RQubw3IWp7fc"",""'LC-2 BOM'!C2:AF1000""),AB$1,FALSE)"),"#N/A")</f>
        <v>#N/A</v>
      </c>
      <c r="AT549" t="str">
        <f ca="1">IFERROR(__xludf.DUMMYFUNCTION("VLOOKUP($D121,IMPORTRANGE(""1F5N2lheBqU_ssv2fEg7XSiyl0_Jtf24RQubw3IWp7fc"",""'LC-2 BOM'!C2:AF1000""),AB$1,FALSE)"),"#N/A")</f>
        <v>#N/A</v>
      </c>
      <c r="AU549" t="str">
        <f ca="1">IFERROR(__xludf.DUMMYFUNCTION("VLOOKUP($D121,IMPORTRANGE(""1F5N2lheBqU_ssv2fEg7XSiyl0_Jtf24RQubw3IWp7fc"",""'LC-2 BOM'!C2:AF1000""),AB$1,FALSE)"),"#N/A")</f>
        <v>#N/A</v>
      </c>
      <c r="AV549" t="str">
        <f ca="1">IFERROR(__xludf.DUMMYFUNCTION("VLOOKUP($D121,IMPORTRANGE(""1F5N2lheBqU_ssv2fEg7XSiyl0_Jtf24RQubw3IWp7fc"",""'LC-2 BOM'!C2:AF1000""),AB$1,FALSE)"),"#N/A")</f>
        <v>#N/A</v>
      </c>
      <c r="AW549" t="str">
        <f ca="1">IFERROR(__xludf.DUMMYFUNCTION("VLOOKUP($D121,IMPORTRANGE(""1F5N2lheBqU_ssv2fEg7XSiyl0_Jtf24RQubw3IWp7fc"",""'LC-2 BOM'!C2:AF1000""),AB$1,FALSE)"),"#N/A")</f>
        <v>#N/A</v>
      </c>
      <c r="AX549" t="str">
        <f ca="1">IFERROR(__xludf.DUMMYFUNCTION("VLOOKUP($D121,IMPORTRANGE(""1F5N2lheBqU_ssv2fEg7XSiyl0_Jtf24RQubw3IWp7fc"",""'LC-2 BOM'!C2:AF1000""),AB$1,FALSE)"),"#N/A")</f>
        <v>#N/A</v>
      </c>
      <c r="AY549" t="str">
        <f ca="1">IFERROR(__xludf.DUMMYFUNCTION("VLOOKUP($D121,IMPORTRANGE(""1F5N2lheBqU_ssv2fEg7XSiyl0_Jtf24RQubw3IWp7fc"",""'LC-2 BOM'!C2:AF1000""),AB$1,FALSE)"),"#N/A")</f>
        <v>#N/A</v>
      </c>
      <c r="AZ549" t="str">
        <f ca="1">IFERROR(__xludf.DUMMYFUNCTION("VLOOKUP($D121,IMPORTRANGE(""1F5N2lheBqU_ssv2fEg7XSiyl0_Jtf24RQubw3IWp7fc"",""'LC-2 BOM'!C2:AF1000""),AB$1,FALSE)"),"#N/A")</f>
        <v>#N/A</v>
      </c>
      <c r="BA549" t="str">
        <f ca="1">IFERROR(__xludf.DUMMYFUNCTION("VLOOKUP($D121,IMPORTRANGE(""1F5N2lheBqU_ssv2fEg7XSiyl0_Jtf24RQubw3IWp7fc"",""'LC-2 BOM'!C2:AF1000""),AB$1,FALSE)"),"#N/A")</f>
        <v>#N/A</v>
      </c>
    </row>
    <row r="550" spans="1:53" ht="13" x14ac:dyDescent="0.15">
      <c r="A550" t="str">
        <f t="shared" si="46"/>
        <v>MEC-CL-PXS-PxO-650</v>
      </c>
      <c r="B550">
        <v>650</v>
      </c>
      <c r="C550" t="s">
        <v>1213</v>
      </c>
      <c r="D550" t="s">
        <v>1212</v>
      </c>
      <c r="E550" t="s">
        <v>1013</v>
      </c>
      <c r="F550" t="s">
        <v>1014</v>
      </c>
      <c r="G550" t="s">
        <v>416</v>
      </c>
      <c r="H550" t="s">
        <v>53</v>
      </c>
      <c r="I550" t="str">
        <f t="shared" si="47"/>
        <v>N4</v>
      </c>
      <c r="J550" t="str">
        <f>VLOOKUP(I550,'[1]REF - Interface Cards'!$F$2:$G$11,2,FALSE)</f>
        <v>CB5</v>
      </c>
      <c r="K550">
        <v>1</v>
      </c>
      <c r="L550" t="s">
        <v>220</v>
      </c>
      <c r="M550">
        <v>24</v>
      </c>
      <c r="N550">
        <v>20</v>
      </c>
      <c r="P550" t="s">
        <v>212</v>
      </c>
      <c r="Q550" t="s">
        <v>213</v>
      </c>
      <c r="R550" t="s">
        <v>59</v>
      </c>
      <c r="S550" t="s">
        <v>60</v>
      </c>
      <c r="V550" t="b">
        <v>0</v>
      </c>
      <c r="W550" t="str">
        <f t="shared" si="48"/>
        <v>DI4:20</v>
      </c>
      <c r="X550" t="str">
        <f ca="1">IFERROR(__xludf.DUMMYFUNCTION("VLOOKUP($D475,IMPORTRANGE(""1F5N2lheBqU_ssv2fEg7XSiyl0_Jtf24RQubw3IWp7fc"",""'LC-2 BOM'!C2:AF1000""),X$1,FALSE)"),"04C706")</f>
        <v>04C706</v>
      </c>
      <c r="Y550" t="str">
        <f ca="1">IFERROR(__xludf.DUMMYFUNCTION("VLOOKUP($D548,IMPORTRANGE(""1zGeY54V42y3h6ga3LEauokEcjIAfHuNXKCYKLfLWtMI"",""'LC-2 BOM'!C2:AF900""),Y$1,FALSE)"),"#N/A")</f>
        <v>#N/A</v>
      </c>
      <c r="Z550" t="str">
        <f ca="1">IFERROR(__xludf.DUMMYFUNCTION("VLOOKUP($D548,IMPORTRANGE(""1zGeY54V42y3h6ga3LEauokEcjIAfHuNXKCYKLfLWtMI"",""'LC-2 BOM'!C2:AF900""),Y$1,FALSE)"),"#N/A")</f>
        <v>#N/A</v>
      </c>
      <c r="AA550" t="str">
        <f ca="1">IFERROR(__xludf.DUMMYFUNCTION("VLOOKUP($D548,IMPORTRANGE(""1zGeY54V42y3h6ga3LEauokEcjIAfHuNXKCYKLfLWtMI"",""'LC-2 BOM'!C2:AF900""),Y$1,FALSE)"),"#N/A")</f>
        <v>#N/A</v>
      </c>
      <c r="AB550" t="str">
        <f ca="1">IFERROR(__xludf.DUMMYFUNCTION("VLOOKUP($D548,IMPORTRANGE(""1F5N2lheBqU_ssv2fEg7XSiyl0_Jtf24RQubw3IWp7fc"",""'LC-2 BOM'!C2:AF1000""),AB$1,FALSE)"),"#N/A")</f>
        <v>#N/A</v>
      </c>
      <c r="AC550" t="str">
        <f ca="1">IFERROR(__xludf.DUMMYFUNCTION("VLOOKUP($D548,IMPORTRANGE(""1F5N2lheBqU_ssv2fEg7XSiyl0_Jtf24RQubw3IWp7fc"",""'LC-2 BOM'!C2:AF1000""),AB$1,FALSE)"),"#N/A")</f>
        <v>#N/A</v>
      </c>
      <c r="AD550" t="str">
        <f ca="1">IFERROR(__xludf.DUMMYFUNCTION("VLOOKUP($D548,IMPORTRANGE(""1F5N2lheBqU_ssv2fEg7XSiyl0_Jtf24RQubw3IWp7fc"",""'LC-2 BOM'!C2:AF1000""),AB$1,FALSE)"),"#N/A")</f>
        <v>#N/A</v>
      </c>
      <c r="AE550" t="str">
        <f ca="1">IFERROR(__xludf.DUMMYFUNCTION("VLOOKUP($D548,IMPORTRANGE(""1F5N2lheBqU_ssv2fEg7XSiyl0_Jtf24RQubw3IWp7fc"",""'LC-2 BOM'!C2:AF1000""),AB$1,FALSE)"),"#N/A")</f>
        <v>#N/A</v>
      </c>
      <c r="AF550" t="str">
        <f ca="1">IFERROR(__xludf.DUMMYFUNCTION("VLOOKUP($D548,IMPORTRANGE(""1F5N2lheBqU_ssv2fEg7XSiyl0_Jtf24RQubw3IWp7fc"",""'LC-2 BOM'!C2:AF1000""),AB$1,FALSE)"),"#N/A")</f>
        <v>#N/A</v>
      </c>
      <c r="AG550" t="str">
        <f ca="1">IFERROR(__xludf.DUMMYFUNCTION("VLOOKUP($D548,IMPORTRANGE(""1F5N2lheBqU_ssv2fEg7XSiyl0_Jtf24RQubw3IWp7fc"",""'LC-2 BOM'!C2:AF1000""),AB$1,FALSE)"),"#N/A")</f>
        <v>#N/A</v>
      </c>
      <c r="AH550" t="str">
        <f ca="1">IFERROR(__xludf.DUMMYFUNCTION("VLOOKUP($D548,IMPORTRANGE(""1F5N2lheBqU_ssv2fEg7XSiyl0_Jtf24RQubw3IWp7fc"",""'LC-2 BOM'!C2:AF1000""),AB$1,FALSE)"),"#N/A")</f>
        <v>#N/A</v>
      </c>
      <c r="AI550" t="str">
        <f ca="1">IFERROR(__xludf.DUMMYFUNCTION("VLOOKUP($D548,IMPORTRANGE(""1F5N2lheBqU_ssv2fEg7XSiyl0_Jtf24RQubw3IWp7fc"",""'LC-2 BOM'!C2:AF1000""),AB$1,FALSE)"),"#N/A")</f>
        <v>#N/A</v>
      </c>
      <c r="AJ550" t="str">
        <f ca="1">IFERROR(__xludf.DUMMYFUNCTION("VLOOKUP($D548,IMPORTRANGE(""1F5N2lheBqU_ssv2fEg7XSiyl0_Jtf24RQubw3IWp7fc"",""'LC-2 BOM'!C2:AF1000""),AB$1,FALSE)"),"#N/A")</f>
        <v>#N/A</v>
      </c>
      <c r="AK550" t="str">
        <f ca="1">IFERROR(__xludf.DUMMYFUNCTION("VLOOKUP($D548,IMPORTRANGE(""1F5N2lheBqU_ssv2fEg7XSiyl0_Jtf24RQubw3IWp7fc"",""'LC-2 BOM'!C2:AF1000""),AB$1,FALSE)"),"#N/A")</f>
        <v>#N/A</v>
      </c>
      <c r="AL550" t="str">
        <f ca="1">IFERROR(__xludf.DUMMYFUNCTION("VLOOKUP($D548,IMPORTRANGE(""1F5N2lheBqU_ssv2fEg7XSiyl0_Jtf24RQubw3IWp7fc"",""'LC-2 BOM'!C2:AF1000""),AB$1,FALSE)"),"#N/A")</f>
        <v>#N/A</v>
      </c>
      <c r="AM550" t="str">
        <f ca="1">IFERROR(__xludf.DUMMYFUNCTION("VLOOKUP($D548,IMPORTRANGE(""1F5N2lheBqU_ssv2fEg7XSiyl0_Jtf24RQubw3IWp7fc"",""'LC-2 BOM'!C2:AF1000""),AB$1,FALSE)"),"#N/A")</f>
        <v>#N/A</v>
      </c>
      <c r="AN550" t="str">
        <f ca="1">IFERROR(__xludf.DUMMYFUNCTION("VLOOKUP($D548,IMPORTRANGE(""1F5N2lheBqU_ssv2fEg7XSiyl0_Jtf24RQubw3IWp7fc"",""'LC-2 BOM'!C2:AF1000""),AB$1,FALSE)"),"#N/A")</f>
        <v>#N/A</v>
      </c>
      <c r="AO550" t="str">
        <f ca="1">IFERROR(__xludf.DUMMYFUNCTION("VLOOKUP($D548,IMPORTRANGE(""1F5N2lheBqU_ssv2fEg7XSiyl0_Jtf24RQubw3IWp7fc"",""'LC-2 BOM'!C2:AF1000""),AB$1,FALSE)"),"#N/A")</f>
        <v>#N/A</v>
      </c>
      <c r="AP550" t="str">
        <f ca="1">IFERROR(__xludf.DUMMYFUNCTION("VLOOKUP($D548,IMPORTRANGE(""1F5N2lheBqU_ssv2fEg7XSiyl0_Jtf24RQubw3IWp7fc"",""'LC-2 BOM'!C2:AF1000""),AB$1,FALSE)"),"#N/A")</f>
        <v>#N/A</v>
      </c>
      <c r="AQ550" t="str">
        <f ca="1">IFERROR(__xludf.DUMMYFUNCTION("VLOOKUP($D548,IMPORTRANGE(""1F5N2lheBqU_ssv2fEg7XSiyl0_Jtf24RQubw3IWp7fc"",""'LC-2 BOM'!C2:AF1000""),AB$1,FALSE)"),"#N/A")</f>
        <v>#N/A</v>
      </c>
      <c r="AR550" t="str">
        <f ca="1">IFERROR(__xludf.DUMMYFUNCTION("VLOOKUP($D548,IMPORTRANGE(""1F5N2lheBqU_ssv2fEg7XSiyl0_Jtf24RQubw3IWp7fc"",""'LC-2 BOM'!C2:AF1000""),AB$1,FALSE)"),"#N/A")</f>
        <v>#N/A</v>
      </c>
      <c r="AS550" t="str">
        <f ca="1">IFERROR(__xludf.DUMMYFUNCTION("VLOOKUP($D548,IMPORTRANGE(""1F5N2lheBqU_ssv2fEg7XSiyl0_Jtf24RQubw3IWp7fc"",""'LC-2 BOM'!C2:AF1000""),AB$1,FALSE)"),"#N/A")</f>
        <v>#N/A</v>
      </c>
      <c r="AT550" t="str">
        <f ca="1">IFERROR(__xludf.DUMMYFUNCTION("VLOOKUP($D548,IMPORTRANGE(""1F5N2lheBqU_ssv2fEg7XSiyl0_Jtf24RQubw3IWp7fc"",""'LC-2 BOM'!C2:AF1000""),AB$1,FALSE)"),"#N/A")</f>
        <v>#N/A</v>
      </c>
      <c r="AU550" t="str">
        <f ca="1">IFERROR(__xludf.DUMMYFUNCTION("VLOOKUP($D548,IMPORTRANGE(""1F5N2lheBqU_ssv2fEg7XSiyl0_Jtf24RQubw3IWp7fc"",""'LC-2 BOM'!C2:AF1000""),AB$1,FALSE)"),"#N/A")</f>
        <v>#N/A</v>
      </c>
      <c r="AV550" t="str">
        <f ca="1">IFERROR(__xludf.DUMMYFUNCTION("VLOOKUP($D548,IMPORTRANGE(""1F5N2lheBqU_ssv2fEg7XSiyl0_Jtf24RQubw3IWp7fc"",""'LC-2 BOM'!C2:AF1000""),AB$1,FALSE)"),"#N/A")</f>
        <v>#N/A</v>
      </c>
      <c r="AW550" t="str">
        <f ca="1">IFERROR(__xludf.DUMMYFUNCTION("VLOOKUP($D548,IMPORTRANGE(""1F5N2lheBqU_ssv2fEg7XSiyl0_Jtf24RQubw3IWp7fc"",""'LC-2 BOM'!C2:AF1000""),AB$1,FALSE)"),"#N/A")</f>
        <v>#N/A</v>
      </c>
      <c r="AX550" t="str">
        <f ca="1">IFERROR(__xludf.DUMMYFUNCTION("VLOOKUP($D548,IMPORTRANGE(""1F5N2lheBqU_ssv2fEg7XSiyl0_Jtf24RQubw3IWp7fc"",""'LC-2 BOM'!C2:AF1000""),AB$1,FALSE)"),"#N/A")</f>
        <v>#N/A</v>
      </c>
      <c r="AY550" t="str">
        <f ca="1">IFERROR(__xludf.DUMMYFUNCTION("VLOOKUP($D548,IMPORTRANGE(""1F5N2lheBqU_ssv2fEg7XSiyl0_Jtf24RQubw3IWp7fc"",""'LC-2 BOM'!C2:AF1000""),AB$1,FALSE)"),"#N/A")</f>
        <v>#N/A</v>
      </c>
      <c r="AZ550" t="str">
        <f ca="1">IFERROR(__xludf.DUMMYFUNCTION("VLOOKUP($D548,IMPORTRANGE(""1F5N2lheBqU_ssv2fEg7XSiyl0_Jtf24RQubw3IWp7fc"",""'LC-2 BOM'!C2:AF1000""),AB$1,FALSE)"),"#N/A")</f>
        <v>#N/A</v>
      </c>
      <c r="BA550" t="str">
        <f ca="1">IFERROR(__xludf.DUMMYFUNCTION("VLOOKUP($D548,IMPORTRANGE(""1F5N2lheBqU_ssv2fEg7XSiyl0_Jtf24RQubw3IWp7fc"",""'LC-2 BOM'!C2:AF1000""),AB$1,FALSE)"),"#N/A")</f>
        <v>#N/A</v>
      </c>
    </row>
    <row r="551" spans="1:53" ht="13" x14ac:dyDescent="0.15">
      <c r="A551" t="str">
        <f t="shared" si="46"/>
        <v>MEC-CL-PXS-PxO-656</v>
      </c>
      <c r="B551">
        <v>656</v>
      </c>
      <c r="C551" t="s">
        <v>1214</v>
      </c>
      <c r="D551" t="s">
        <v>1215</v>
      </c>
      <c r="E551" t="s">
        <v>1013</v>
      </c>
      <c r="F551" t="s">
        <v>1014</v>
      </c>
      <c r="G551" t="s">
        <v>416</v>
      </c>
      <c r="H551" t="s">
        <v>53</v>
      </c>
      <c r="I551" t="str">
        <f t="shared" si="47"/>
        <v>C1</v>
      </c>
      <c r="J551" t="str">
        <f>VLOOKUP(I551,'[1]REF - Interface Cards'!$F$2:$G$11,2,FALSE)</f>
        <v>CB1</v>
      </c>
      <c r="K551">
        <f>VLOOKUP(L551,InterfaceCards,3,FALSE)</f>
        <v>7</v>
      </c>
      <c r="L551" t="s">
        <v>1051</v>
      </c>
      <c r="M551">
        <v>24</v>
      </c>
      <c r="N551" t="s">
        <v>1067</v>
      </c>
      <c r="P551" t="s">
        <v>212</v>
      </c>
      <c r="Q551" t="s">
        <v>213</v>
      </c>
      <c r="R551" t="s">
        <v>59</v>
      </c>
      <c r="S551" t="s">
        <v>60</v>
      </c>
      <c r="V551" t="b">
        <v>0</v>
      </c>
      <c r="W551" t="str">
        <f t="shared" si="48"/>
        <v>DIO4:DI12</v>
      </c>
      <c r="X551" t="str">
        <f ca="1">IFERROR(__xludf.DUMMYFUNCTION("VLOOKUP($D119,IMPORTRANGE(""1F5N2lheBqU_ssv2fEg7XSiyl0_Jtf24RQubw3IWp7fc"",""'LC-2 BOM'!C2:AF1000""),X$1,FALSE)"),"05C360")</f>
        <v>05C360</v>
      </c>
      <c r="Y551" t="str">
        <f ca="1">IFERROR(__xludf.DUMMYFUNCTION("VLOOKUP($D162,IMPORTRANGE(""1zGeY54V42y3h6ga3LEauokEcjIAfHuNXKCYKLfLWtMI"",""'LC-2 BOM'!C2:AF900""),Y$1,FALSE)"),"#N/A")</f>
        <v>#N/A</v>
      </c>
      <c r="Z551" t="str">
        <f ca="1">IFERROR(__xludf.DUMMYFUNCTION("VLOOKUP($D162,IMPORTRANGE(""1zGeY54V42y3h6ga3LEauokEcjIAfHuNXKCYKLfLWtMI"",""'LC-2 BOM'!C2:AF900""),Y$1,FALSE)"),"#N/A")</f>
        <v>#N/A</v>
      </c>
      <c r="AA551" t="str">
        <f ca="1">IFERROR(__xludf.DUMMYFUNCTION("VLOOKUP($D162,IMPORTRANGE(""1zGeY54V42y3h6ga3LEauokEcjIAfHuNXKCYKLfLWtMI"",""'LC-2 BOM'!C2:AF900""),Y$1,FALSE)"),"#N/A")</f>
        <v>#N/A</v>
      </c>
      <c r="AB551" t="str">
        <f ca="1">IFERROR(__xludf.DUMMYFUNCTION("VLOOKUP($D162,IMPORTRANGE(""1F5N2lheBqU_ssv2fEg7XSiyl0_Jtf24RQubw3IWp7fc"",""'LC-2 BOM'!C2:AF1000""),AB$1,FALSE)"),"#N/A")</f>
        <v>#N/A</v>
      </c>
      <c r="AC551" t="str">
        <f ca="1">IFERROR(__xludf.DUMMYFUNCTION("VLOOKUP($D162,IMPORTRANGE(""1F5N2lheBqU_ssv2fEg7XSiyl0_Jtf24RQubw3IWp7fc"",""'LC-2 BOM'!C2:AF1000""),AB$1,FALSE)"),"#N/A")</f>
        <v>#N/A</v>
      </c>
      <c r="AD551" t="str">
        <f ca="1">IFERROR(__xludf.DUMMYFUNCTION("VLOOKUP($D162,IMPORTRANGE(""1F5N2lheBqU_ssv2fEg7XSiyl0_Jtf24RQubw3IWp7fc"",""'LC-2 BOM'!C2:AF1000""),AB$1,FALSE)"),"#N/A")</f>
        <v>#N/A</v>
      </c>
      <c r="AE551" t="str">
        <f ca="1">IFERROR(__xludf.DUMMYFUNCTION("VLOOKUP($D162,IMPORTRANGE(""1F5N2lheBqU_ssv2fEg7XSiyl0_Jtf24RQubw3IWp7fc"",""'LC-2 BOM'!C2:AF1000""),AB$1,FALSE)"),"#N/A")</f>
        <v>#N/A</v>
      </c>
      <c r="AF551" t="str">
        <f ca="1">IFERROR(__xludf.DUMMYFUNCTION("VLOOKUP($D162,IMPORTRANGE(""1F5N2lheBqU_ssv2fEg7XSiyl0_Jtf24RQubw3IWp7fc"",""'LC-2 BOM'!C2:AF1000""),AB$1,FALSE)"),"#N/A")</f>
        <v>#N/A</v>
      </c>
      <c r="AG551" t="str">
        <f ca="1">IFERROR(__xludf.DUMMYFUNCTION("VLOOKUP($D162,IMPORTRANGE(""1F5N2lheBqU_ssv2fEg7XSiyl0_Jtf24RQubw3IWp7fc"",""'LC-2 BOM'!C2:AF1000""),AB$1,FALSE)"),"#N/A")</f>
        <v>#N/A</v>
      </c>
      <c r="AH551" t="str">
        <f ca="1">IFERROR(__xludf.DUMMYFUNCTION("VLOOKUP($D162,IMPORTRANGE(""1F5N2lheBqU_ssv2fEg7XSiyl0_Jtf24RQubw3IWp7fc"",""'LC-2 BOM'!C2:AF1000""),AB$1,FALSE)"),"#N/A")</f>
        <v>#N/A</v>
      </c>
      <c r="AI551" t="str">
        <f ca="1">IFERROR(__xludf.DUMMYFUNCTION("VLOOKUP($D162,IMPORTRANGE(""1F5N2lheBqU_ssv2fEg7XSiyl0_Jtf24RQubw3IWp7fc"",""'LC-2 BOM'!C2:AF1000""),AB$1,FALSE)"),"#N/A")</f>
        <v>#N/A</v>
      </c>
      <c r="AJ551" t="str">
        <f ca="1">IFERROR(__xludf.DUMMYFUNCTION("VLOOKUP($D162,IMPORTRANGE(""1F5N2lheBqU_ssv2fEg7XSiyl0_Jtf24RQubw3IWp7fc"",""'LC-2 BOM'!C2:AF1000""),AB$1,FALSE)"),"#N/A")</f>
        <v>#N/A</v>
      </c>
      <c r="AK551" t="str">
        <f ca="1">IFERROR(__xludf.DUMMYFUNCTION("VLOOKUP($D162,IMPORTRANGE(""1F5N2lheBqU_ssv2fEg7XSiyl0_Jtf24RQubw3IWp7fc"",""'LC-2 BOM'!C2:AF1000""),AB$1,FALSE)"),"#N/A")</f>
        <v>#N/A</v>
      </c>
      <c r="AL551" t="str">
        <f ca="1">IFERROR(__xludf.DUMMYFUNCTION("VLOOKUP($D162,IMPORTRANGE(""1F5N2lheBqU_ssv2fEg7XSiyl0_Jtf24RQubw3IWp7fc"",""'LC-2 BOM'!C2:AF1000""),AB$1,FALSE)"),"#N/A")</f>
        <v>#N/A</v>
      </c>
      <c r="AM551" t="str">
        <f ca="1">IFERROR(__xludf.DUMMYFUNCTION("VLOOKUP($D162,IMPORTRANGE(""1F5N2lheBqU_ssv2fEg7XSiyl0_Jtf24RQubw3IWp7fc"",""'LC-2 BOM'!C2:AF1000""),AB$1,FALSE)"),"#N/A")</f>
        <v>#N/A</v>
      </c>
      <c r="AN551" t="str">
        <f ca="1">IFERROR(__xludf.DUMMYFUNCTION("VLOOKUP($D162,IMPORTRANGE(""1F5N2lheBqU_ssv2fEg7XSiyl0_Jtf24RQubw3IWp7fc"",""'LC-2 BOM'!C2:AF1000""),AB$1,FALSE)"),"#N/A")</f>
        <v>#N/A</v>
      </c>
      <c r="AO551" t="str">
        <f ca="1">IFERROR(__xludf.DUMMYFUNCTION("VLOOKUP($D162,IMPORTRANGE(""1F5N2lheBqU_ssv2fEg7XSiyl0_Jtf24RQubw3IWp7fc"",""'LC-2 BOM'!C2:AF1000""),AB$1,FALSE)"),"#N/A")</f>
        <v>#N/A</v>
      </c>
      <c r="AP551" t="str">
        <f ca="1">IFERROR(__xludf.DUMMYFUNCTION("VLOOKUP($D162,IMPORTRANGE(""1F5N2lheBqU_ssv2fEg7XSiyl0_Jtf24RQubw3IWp7fc"",""'LC-2 BOM'!C2:AF1000""),AB$1,FALSE)"),"#N/A")</f>
        <v>#N/A</v>
      </c>
      <c r="AQ551" t="str">
        <f ca="1">IFERROR(__xludf.DUMMYFUNCTION("VLOOKUP($D162,IMPORTRANGE(""1F5N2lheBqU_ssv2fEg7XSiyl0_Jtf24RQubw3IWp7fc"",""'LC-2 BOM'!C2:AF1000""),AB$1,FALSE)"),"#N/A")</f>
        <v>#N/A</v>
      </c>
      <c r="AR551" t="str">
        <f ca="1">IFERROR(__xludf.DUMMYFUNCTION("VLOOKUP($D162,IMPORTRANGE(""1F5N2lheBqU_ssv2fEg7XSiyl0_Jtf24RQubw3IWp7fc"",""'LC-2 BOM'!C2:AF1000""),AB$1,FALSE)"),"#N/A")</f>
        <v>#N/A</v>
      </c>
      <c r="AS551" t="str">
        <f ca="1">IFERROR(__xludf.DUMMYFUNCTION("VLOOKUP($D162,IMPORTRANGE(""1F5N2lheBqU_ssv2fEg7XSiyl0_Jtf24RQubw3IWp7fc"",""'LC-2 BOM'!C2:AF1000""),AB$1,FALSE)"),"#N/A")</f>
        <v>#N/A</v>
      </c>
      <c r="AT551" t="str">
        <f ca="1">IFERROR(__xludf.DUMMYFUNCTION("VLOOKUP($D162,IMPORTRANGE(""1F5N2lheBqU_ssv2fEg7XSiyl0_Jtf24RQubw3IWp7fc"",""'LC-2 BOM'!C2:AF1000""),AB$1,FALSE)"),"#N/A")</f>
        <v>#N/A</v>
      </c>
      <c r="AU551" t="str">
        <f ca="1">IFERROR(__xludf.DUMMYFUNCTION("VLOOKUP($D162,IMPORTRANGE(""1F5N2lheBqU_ssv2fEg7XSiyl0_Jtf24RQubw3IWp7fc"",""'LC-2 BOM'!C2:AF1000""),AB$1,FALSE)"),"#N/A")</f>
        <v>#N/A</v>
      </c>
      <c r="AV551" t="str">
        <f ca="1">IFERROR(__xludf.DUMMYFUNCTION("VLOOKUP($D162,IMPORTRANGE(""1F5N2lheBqU_ssv2fEg7XSiyl0_Jtf24RQubw3IWp7fc"",""'LC-2 BOM'!C2:AF1000""),AB$1,FALSE)"),"#N/A")</f>
        <v>#N/A</v>
      </c>
      <c r="AW551" t="str">
        <f ca="1">IFERROR(__xludf.DUMMYFUNCTION("VLOOKUP($D162,IMPORTRANGE(""1F5N2lheBqU_ssv2fEg7XSiyl0_Jtf24RQubw3IWp7fc"",""'LC-2 BOM'!C2:AF1000""),AB$1,FALSE)"),"#N/A")</f>
        <v>#N/A</v>
      </c>
      <c r="AX551" t="str">
        <f ca="1">IFERROR(__xludf.DUMMYFUNCTION("VLOOKUP($D162,IMPORTRANGE(""1F5N2lheBqU_ssv2fEg7XSiyl0_Jtf24RQubw3IWp7fc"",""'LC-2 BOM'!C2:AF1000""),AB$1,FALSE)"),"#N/A")</f>
        <v>#N/A</v>
      </c>
      <c r="AY551" t="str">
        <f ca="1">IFERROR(__xludf.DUMMYFUNCTION("VLOOKUP($D162,IMPORTRANGE(""1F5N2lheBqU_ssv2fEg7XSiyl0_Jtf24RQubw3IWp7fc"",""'LC-2 BOM'!C2:AF1000""),AB$1,FALSE)"),"#N/A")</f>
        <v>#N/A</v>
      </c>
      <c r="AZ551" t="str">
        <f ca="1">IFERROR(__xludf.DUMMYFUNCTION("VLOOKUP($D162,IMPORTRANGE(""1F5N2lheBqU_ssv2fEg7XSiyl0_Jtf24RQubw3IWp7fc"",""'LC-2 BOM'!C2:AF1000""),AB$1,FALSE)"),"#N/A")</f>
        <v>#N/A</v>
      </c>
      <c r="BA551" t="str">
        <f ca="1">IFERROR(__xludf.DUMMYFUNCTION("VLOOKUP($D162,IMPORTRANGE(""1F5N2lheBqU_ssv2fEg7XSiyl0_Jtf24RQubw3IWp7fc"",""'LC-2 BOM'!C2:AF1000""),AB$1,FALSE)"),"#N/A")</f>
        <v>#N/A</v>
      </c>
    </row>
    <row r="552" spans="1:53" ht="13" x14ac:dyDescent="0.15">
      <c r="A552" t="str">
        <f t="shared" si="46"/>
        <v>MEC-CL-PXS-PxO-652</v>
      </c>
      <c r="B552">
        <v>652</v>
      </c>
      <c r="C552" t="s">
        <v>1213</v>
      </c>
      <c r="D552" t="s">
        <v>1215</v>
      </c>
      <c r="E552" t="s">
        <v>1013</v>
      </c>
      <c r="F552" t="s">
        <v>1014</v>
      </c>
      <c r="G552" t="s">
        <v>416</v>
      </c>
      <c r="H552" t="s">
        <v>53</v>
      </c>
      <c r="I552" t="str">
        <f t="shared" si="47"/>
        <v>N4</v>
      </c>
      <c r="J552" t="str">
        <f>VLOOKUP(I552,'[1]REF - Interface Cards'!$F$2:$G$11,2,FALSE)</f>
        <v>CB5</v>
      </c>
      <c r="K552">
        <v>1</v>
      </c>
      <c r="L552" t="s">
        <v>220</v>
      </c>
      <c r="M552">
        <v>26</v>
      </c>
      <c r="N552">
        <v>22</v>
      </c>
      <c r="P552" t="s">
        <v>212</v>
      </c>
      <c r="Q552" t="s">
        <v>213</v>
      </c>
      <c r="R552" t="s">
        <v>59</v>
      </c>
      <c r="S552" t="s">
        <v>60</v>
      </c>
      <c r="V552" t="b">
        <v>0</v>
      </c>
      <c r="W552" t="str">
        <f t="shared" si="48"/>
        <v>DI4:22</v>
      </c>
      <c r="X552" t="str">
        <f ca="1">IFERROR(__xludf.DUMMYFUNCTION("VLOOKUP($D475,IMPORTRANGE(""1F5N2lheBqU_ssv2fEg7XSiyl0_Jtf24RQubw3IWp7fc"",""'LC-2 BOM'!C2:AF1000""),X$1,FALSE)"),"04C706")</f>
        <v>04C706</v>
      </c>
      <c r="Y552" t="str">
        <f ca="1">IFERROR(__xludf.DUMMYFUNCTION("VLOOKUP($D550,IMPORTRANGE(""1zGeY54V42y3h6ga3LEauokEcjIAfHuNXKCYKLfLWtMI"",""'LC-2 BOM'!C2:AF900""),Y$1,FALSE)"),"#N/A")</f>
        <v>#N/A</v>
      </c>
      <c r="Z552" t="str">
        <f ca="1">IFERROR(__xludf.DUMMYFUNCTION("VLOOKUP($D550,IMPORTRANGE(""1zGeY54V42y3h6ga3LEauokEcjIAfHuNXKCYKLfLWtMI"",""'LC-2 BOM'!C2:AF900""),Y$1,FALSE)"),"#N/A")</f>
        <v>#N/A</v>
      </c>
      <c r="AA552" t="str">
        <f ca="1">IFERROR(__xludf.DUMMYFUNCTION("VLOOKUP($D550,IMPORTRANGE(""1zGeY54V42y3h6ga3LEauokEcjIAfHuNXKCYKLfLWtMI"",""'LC-2 BOM'!C2:AF900""),Y$1,FALSE)"),"#N/A")</f>
        <v>#N/A</v>
      </c>
      <c r="AB552" t="str">
        <f ca="1">IFERROR(__xludf.DUMMYFUNCTION("VLOOKUP($D550,IMPORTRANGE(""1F5N2lheBqU_ssv2fEg7XSiyl0_Jtf24RQubw3IWp7fc"",""'LC-2 BOM'!C2:AF1000""),AB$1,FALSE)"),"#N/A")</f>
        <v>#N/A</v>
      </c>
      <c r="AC552" t="str">
        <f ca="1">IFERROR(__xludf.DUMMYFUNCTION("VLOOKUP($D550,IMPORTRANGE(""1F5N2lheBqU_ssv2fEg7XSiyl0_Jtf24RQubw3IWp7fc"",""'LC-2 BOM'!C2:AF1000""),AB$1,FALSE)"),"#N/A")</f>
        <v>#N/A</v>
      </c>
      <c r="AD552" t="str">
        <f ca="1">IFERROR(__xludf.DUMMYFUNCTION("VLOOKUP($D550,IMPORTRANGE(""1F5N2lheBqU_ssv2fEg7XSiyl0_Jtf24RQubw3IWp7fc"",""'LC-2 BOM'!C2:AF1000""),AB$1,FALSE)"),"#N/A")</f>
        <v>#N/A</v>
      </c>
      <c r="AE552" t="str">
        <f ca="1">IFERROR(__xludf.DUMMYFUNCTION("VLOOKUP($D550,IMPORTRANGE(""1F5N2lheBqU_ssv2fEg7XSiyl0_Jtf24RQubw3IWp7fc"",""'LC-2 BOM'!C2:AF1000""),AB$1,FALSE)"),"#N/A")</f>
        <v>#N/A</v>
      </c>
      <c r="AF552" t="str">
        <f ca="1">IFERROR(__xludf.DUMMYFUNCTION("VLOOKUP($D550,IMPORTRANGE(""1F5N2lheBqU_ssv2fEg7XSiyl0_Jtf24RQubw3IWp7fc"",""'LC-2 BOM'!C2:AF1000""),AB$1,FALSE)"),"#N/A")</f>
        <v>#N/A</v>
      </c>
      <c r="AG552" t="str">
        <f ca="1">IFERROR(__xludf.DUMMYFUNCTION("VLOOKUP($D550,IMPORTRANGE(""1F5N2lheBqU_ssv2fEg7XSiyl0_Jtf24RQubw3IWp7fc"",""'LC-2 BOM'!C2:AF1000""),AB$1,FALSE)"),"#N/A")</f>
        <v>#N/A</v>
      </c>
      <c r="AH552" t="str">
        <f ca="1">IFERROR(__xludf.DUMMYFUNCTION("VLOOKUP($D550,IMPORTRANGE(""1F5N2lheBqU_ssv2fEg7XSiyl0_Jtf24RQubw3IWp7fc"",""'LC-2 BOM'!C2:AF1000""),AB$1,FALSE)"),"#N/A")</f>
        <v>#N/A</v>
      </c>
      <c r="AI552" t="str">
        <f ca="1">IFERROR(__xludf.DUMMYFUNCTION("VLOOKUP($D550,IMPORTRANGE(""1F5N2lheBqU_ssv2fEg7XSiyl0_Jtf24RQubw3IWp7fc"",""'LC-2 BOM'!C2:AF1000""),AB$1,FALSE)"),"#N/A")</f>
        <v>#N/A</v>
      </c>
      <c r="AJ552" t="str">
        <f ca="1">IFERROR(__xludf.DUMMYFUNCTION("VLOOKUP($D550,IMPORTRANGE(""1F5N2lheBqU_ssv2fEg7XSiyl0_Jtf24RQubw3IWp7fc"",""'LC-2 BOM'!C2:AF1000""),AB$1,FALSE)"),"#N/A")</f>
        <v>#N/A</v>
      </c>
      <c r="AK552" t="str">
        <f ca="1">IFERROR(__xludf.DUMMYFUNCTION("VLOOKUP($D550,IMPORTRANGE(""1F5N2lheBqU_ssv2fEg7XSiyl0_Jtf24RQubw3IWp7fc"",""'LC-2 BOM'!C2:AF1000""),AB$1,FALSE)"),"#N/A")</f>
        <v>#N/A</v>
      </c>
      <c r="AL552" t="str">
        <f ca="1">IFERROR(__xludf.DUMMYFUNCTION("VLOOKUP($D550,IMPORTRANGE(""1F5N2lheBqU_ssv2fEg7XSiyl0_Jtf24RQubw3IWp7fc"",""'LC-2 BOM'!C2:AF1000""),AB$1,FALSE)"),"#N/A")</f>
        <v>#N/A</v>
      </c>
      <c r="AM552" t="str">
        <f ca="1">IFERROR(__xludf.DUMMYFUNCTION("VLOOKUP($D550,IMPORTRANGE(""1F5N2lheBqU_ssv2fEg7XSiyl0_Jtf24RQubw3IWp7fc"",""'LC-2 BOM'!C2:AF1000""),AB$1,FALSE)"),"#N/A")</f>
        <v>#N/A</v>
      </c>
      <c r="AN552" t="str">
        <f ca="1">IFERROR(__xludf.DUMMYFUNCTION("VLOOKUP($D550,IMPORTRANGE(""1F5N2lheBqU_ssv2fEg7XSiyl0_Jtf24RQubw3IWp7fc"",""'LC-2 BOM'!C2:AF1000""),AB$1,FALSE)"),"#N/A")</f>
        <v>#N/A</v>
      </c>
      <c r="AO552" t="str">
        <f ca="1">IFERROR(__xludf.DUMMYFUNCTION("VLOOKUP($D550,IMPORTRANGE(""1F5N2lheBqU_ssv2fEg7XSiyl0_Jtf24RQubw3IWp7fc"",""'LC-2 BOM'!C2:AF1000""),AB$1,FALSE)"),"#N/A")</f>
        <v>#N/A</v>
      </c>
      <c r="AP552" t="str">
        <f ca="1">IFERROR(__xludf.DUMMYFUNCTION("VLOOKUP($D550,IMPORTRANGE(""1F5N2lheBqU_ssv2fEg7XSiyl0_Jtf24RQubw3IWp7fc"",""'LC-2 BOM'!C2:AF1000""),AB$1,FALSE)"),"#N/A")</f>
        <v>#N/A</v>
      </c>
      <c r="AQ552" t="str">
        <f ca="1">IFERROR(__xludf.DUMMYFUNCTION("VLOOKUP($D550,IMPORTRANGE(""1F5N2lheBqU_ssv2fEg7XSiyl0_Jtf24RQubw3IWp7fc"",""'LC-2 BOM'!C2:AF1000""),AB$1,FALSE)"),"#N/A")</f>
        <v>#N/A</v>
      </c>
      <c r="AR552" t="str">
        <f ca="1">IFERROR(__xludf.DUMMYFUNCTION("VLOOKUP($D550,IMPORTRANGE(""1F5N2lheBqU_ssv2fEg7XSiyl0_Jtf24RQubw3IWp7fc"",""'LC-2 BOM'!C2:AF1000""),AB$1,FALSE)"),"#N/A")</f>
        <v>#N/A</v>
      </c>
      <c r="AS552" t="str">
        <f ca="1">IFERROR(__xludf.DUMMYFUNCTION("VLOOKUP($D550,IMPORTRANGE(""1F5N2lheBqU_ssv2fEg7XSiyl0_Jtf24RQubw3IWp7fc"",""'LC-2 BOM'!C2:AF1000""),AB$1,FALSE)"),"#N/A")</f>
        <v>#N/A</v>
      </c>
      <c r="AT552" t="str">
        <f ca="1">IFERROR(__xludf.DUMMYFUNCTION("VLOOKUP($D550,IMPORTRANGE(""1F5N2lheBqU_ssv2fEg7XSiyl0_Jtf24RQubw3IWp7fc"",""'LC-2 BOM'!C2:AF1000""),AB$1,FALSE)"),"#N/A")</f>
        <v>#N/A</v>
      </c>
      <c r="AU552" t="str">
        <f ca="1">IFERROR(__xludf.DUMMYFUNCTION("VLOOKUP($D550,IMPORTRANGE(""1F5N2lheBqU_ssv2fEg7XSiyl0_Jtf24RQubw3IWp7fc"",""'LC-2 BOM'!C2:AF1000""),AB$1,FALSE)"),"#N/A")</f>
        <v>#N/A</v>
      </c>
      <c r="AV552" t="str">
        <f ca="1">IFERROR(__xludf.DUMMYFUNCTION("VLOOKUP($D550,IMPORTRANGE(""1F5N2lheBqU_ssv2fEg7XSiyl0_Jtf24RQubw3IWp7fc"",""'LC-2 BOM'!C2:AF1000""),AB$1,FALSE)"),"#N/A")</f>
        <v>#N/A</v>
      </c>
      <c r="AW552" t="str">
        <f ca="1">IFERROR(__xludf.DUMMYFUNCTION("VLOOKUP($D550,IMPORTRANGE(""1F5N2lheBqU_ssv2fEg7XSiyl0_Jtf24RQubw3IWp7fc"",""'LC-2 BOM'!C2:AF1000""),AB$1,FALSE)"),"#N/A")</f>
        <v>#N/A</v>
      </c>
      <c r="AX552" t="str">
        <f ca="1">IFERROR(__xludf.DUMMYFUNCTION("VLOOKUP($D550,IMPORTRANGE(""1F5N2lheBqU_ssv2fEg7XSiyl0_Jtf24RQubw3IWp7fc"",""'LC-2 BOM'!C2:AF1000""),AB$1,FALSE)"),"#N/A")</f>
        <v>#N/A</v>
      </c>
      <c r="AY552" t="str">
        <f ca="1">IFERROR(__xludf.DUMMYFUNCTION("VLOOKUP($D550,IMPORTRANGE(""1F5N2lheBqU_ssv2fEg7XSiyl0_Jtf24RQubw3IWp7fc"",""'LC-2 BOM'!C2:AF1000""),AB$1,FALSE)"),"#N/A")</f>
        <v>#N/A</v>
      </c>
      <c r="AZ552" t="str">
        <f ca="1">IFERROR(__xludf.DUMMYFUNCTION("VLOOKUP($D550,IMPORTRANGE(""1F5N2lheBqU_ssv2fEg7XSiyl0_Jtf24RQubw3IWp7fc"",""'LC-2 BOM'!C2:AF1000""),AB$1,FALSE)"),"#N/A")</f>
        <v>#N/A</v>
      </c>
      <c r="BA552" t="str">
        <f ca="1">IFERROR(__xludf.DUMMYFUNCTION("VLOOKUP($D550,IMPORTRANGE(""1F5N2lheBqU_ssv2fEg7XSiyl0_Jtf24RQubw3IWp7fc"",""'LC-2 BOM'!C2:AF1000""),AB$1,FALSE)"),"#N/A")</f>
        <v>#N/A</v>
      </c>
    </row>
    <row r="553" spans="1:53" ht="13" x14ac:dyDescent="0.15">
      <c r="A553" t="str">
        <f t="shared" si="46"/>
        <v>MEC-CL-SLD-B-417</v>
      </c>
      <c r="B553">
        <v>417</v>
      </c>
      <c r="C553" t="s">
        <v>1216</v>
      </c>
      <c r="D553" t="s">
        <v>1217</v>
      </c>
      <c r="E553" t="s">
        <v>1013</v>
      </c>
      <c r="F553" t="s">
        <v>1014</v>
      </c>
      <c r="G553" t="s">
        <v>521</v>
      </c>
      <c r="H553" t="s">
        <v>66</v>
      </c>
      <c r="I553" t="str">
        <f t="shared" si="47"/>
        <v>C1</v>
      </c>
      <c r="J553" t="str">
        <f>VLOOKUP(I553,'[1]REF - Interface Cards'!$F$2:$G$11,2,FALSE)</f>
        <v>CB1</v>
      </c>
      <c r="K553">
        <f t="shared" ref="K553:K584" si="49">VLOOKUP(L553,InterfaceCards,3,FALSE)</f>
        <v>2</v>
      </c>
      <c r="L553" t="s">
        <v>517</v>
      </c>
      <c r="M553">
        <v>36</v>
      </c>
      <c r="N553">
        <v>30</v>
      </c>
      <c r="O553" t="s">
        <v>211</v>
      </c>
      <c r="P553" t="s">
        <v>212</v>
      </c>
      <c r="Q553" t="s">
        <v>213</v>
      </c>
      <c r="R553" t="s">
        <v>69</v>
      </c>
      <c r="S553" t="s">
        <v>60</v>
      </c>
      <c r="V553" t="b">
        <v>0</v>
      </c>
      <c r="W553" t="str">
        <f t="shared" si="48"/>
        <v>DO2:30</v>
      </c>
      <c r="X553" t="str">
        <f ca="1">IFERROR(__xludf.DUMMYFUNCTION("VLOOKUP($D4,IMPORTRANGE(""1F5N2lheBqU_ssv2fEg7XSiyl0_Jtf24RQubw3IWp7fc"",""'LC-2 BOM'!C2:AF1000""),X$1,FALSE)"),"S13.2")</f>
        <v>S13.2</v>
      </c>
      <c r="Y553" t="str">
        <f ca="1">IFERROR(__xludf.DUMMYFUNCTION("VLOOKUP($D51,IMPORTRANGE(""1F5N2lheBqU_ssv2fEg7XSiyl0_Jtf24RQubw3IWp7fc"",""'LC-2 BOM'!C2:AF900""),Y$1,FALSE)"),"#N/A")</f>
        <v>#N/A</v>
      </c>
      <c r="Z553" t="str">
        <f ca="1">IFERROR(__xludf.DUMMYFUNCTION("VLOOKUP($D51,IMPORTRANGE(""1F5N2lheBqU_ssv2fEg7XSiyl0_Jtf24RQubw3IWp7fc"",""'LC-2 BOM'!C2:AF900""),Y$1,FALSE)"),"#N/A")</f>
        <v>#N/A</v>
      </c>
      <c r="AA553" t="str">
        <f ca="1">IFERROR(__xludf.DUMMYFUNCTION("VLOOKUP($D51,IMPORTRANGE(""1F5N2lheBqU_ssv2fEg7XSiyl0_Jtf24RQubw3IWp7fc"",""'LC-2 BOM'!C2:AF900""),Y$1,FALSE)"),"#N/A")</f>
        <v>#N/A</v>
      </c>
      <c r="AB553" t="str">
        <f ca="1">IFERROR(__xludf.DUMMYFUNCTION("VLOOKUP($D51,IMPORTRANGE(""1F5N2lheBqU_ssv2fEg7XSiyl0_Jtf24RQubw3IWp7fc"",""'LC-2 BOM'!C2:AF1000""),AB$1,FALSE)"),"#N/A")</f>
        <v>#N/A</v>
      </c>
      <c r="AC553" t="str">
        <f ca="1">IFERROR(__xludf.DUMMYFUNCTION("VLOOKUP($D51,IMPORTRANGE(""1F5N2lheBqU_ssv2fEg7XSiyl0_Jtf24RQubw3IWp7fc"",""'LC-2 BOM'!C2:AF1000""),AB$1,FALSE)"),"#N/A")</f>
        <v>#N/A</v>
      </c>
      <c r="AD553" t="str">
        <f ca="1">IFERROR(__xludf.DUMMYFUNCTION("VLOOKUP($D51,IMPORTRANGE(""1F5N2lheBqU_ssv2fEg7XSiyl0_Jtf24RQubw3IWp7fc"",""'LC-2 BOM'!C2:AF1000""),AB$1,FALSE)"),"#N/A")</f>
        <v>#N/A</v>
      </c>
      <c r="AE553" t="str">
        <f ca="1">IFERROR(__xludf.DUMMYFUNCTION("VLOOKUP($D51,IMPORTRANGE(""1F5N2lheBqU_ssv2fEg7XSiyl0_Jtf24RQubw3IWp7fc"",""'LC-2 BOM'!C2:AF1000""),AB$1,FALSE)"),"#N/A")</f>
        <v>#N/A</v>
      </c>
      <c r="AF553" t="str">
        <f ca="1">IFERROR(__xludf.DUMMYFUNCTION("VLOOKUP($D51,IMPORTRANGE(""1F5N2lheBqU_ssv2fEg7XSiyl0_Jtf24RQubw3IWp7fc"",""'LC-2 BOM'!C2:AF1000""),AB$1,FALSE)"),"#N/A")</f>
        <v>#N/A</v>
      </c>
      <c r="AG553" t="str">
        <f ca="1">IFERROR(__xludf.DUMMYFUNCTION("VLOOKUP($D51,IMPORTRANGE(""1F5N2lheBqU_ssv2fEg7XSiyl0_Jtf24RQubw3IWp7fc"",""'LC-2 BOM'!C2:AF1000""),AB$1,FALSE)"),"#N/A")</f>
        <v>#N/A</v>
      </c>
      <c r="AH553" t="str">
        <f ca="1">IFERROR(__xludf.DUMMYFUNCTION("VLOOKUP($D51,IMPORTRANGE(""1F5N2lheBqU_ssv2fEg7XSiyl0_Jtf24RQubw3IWp7fc"",""'LC-2 BOM'!C2:AF1000""),AB$1,FALSE)"),"#N/A")</f>
        <v>#N/A</v>
      </c>
      <c r="AI553" t="str">
        <f ca="1">IFERROR(__xludf.DUMMYFUNCTION("VLOOKUP($D51,IMPORTRANGE(""1F5N2lheBqU_ssv2fEg7XSiyl0_Jtf24RQubw3IWp7fc"",""'LC-2 BOM'!C2:AF1000""),AB$1,FALSE)"),"#N/A")</f>
        <v>#N/A</v>
      </c>
      <c r="AJ553" t="str">
        <f ca="1">IFERROR(__xludf.DUMMYFUNCTION("VLOOKUP($D51,IMPORTRANGE(""1F5N2lheBqU_ssv2fEg7XSiyl0_Jtf24RQubw3IWp7fc"",""'LC-2 BOM'!C2:AF1000""),AB$1,FALSE)"),"#N/A")</f>
        <v>#N/A</v>
      </c>
      <c r="AK553" t="str">
        <f ca="1">IFERROR(__xludf.DUMMYFUNCTION("VLOOKUP($D51,IMPORTRANGE(""1F5N2lheBqU_ssv2fEg7XSiyl0_Jtf24RQubw3IWp7fc"",""'LC-2 BOM'!C2:AF1000""),AB$1,FALSE)"),"#N/A")</f>
        <v>#N/A</v>
      </c>
      <c r="AL553" t="str">
        <f ca="1">IFERROR(__xludf.DUMMYFUNCTION("VLOOKUP($D51,IMPORTRANGE(""1F5N2lheBqU_ssv2fEg7XSiyl0_Jtf24RQubw3IWp7fc"",""'LC-2 BOM'!C2:AF1000""),AB$1,FALSE)"),"#N/A")</f>
        <v>#N/A</v>
      </c>
      <c r="AM553" t="str">
        <f ca="1">IFERROR(__xludf.DUMMYFUNCTION("VLOOKUP($D51,IMPORTRANGE(""1F5N2lheBqU_ssv2fEg7XSiyl0_Jtf24RQubw3IWp7fc"",""'LC-2 BOM'!C2:AF1000""),AB$1,FALSE)"),"#N/A")</f>
        <v>#N/A</v>
      </c>
      <c r="AN553" t="str">
        <f ca="1">IFERROR(__xludf.DUMMYFUNCTION("VLOOKUP($D51,IMPORTRANGE(""1F5N2lheBqU_ssv2fEg7XSiyl0_Jtf24RQubw3IWp7fc"",""'LC-2 BOM'!C2:AF1000""),AB$1,FALSE)"),"#N/A")</f>
        <v>#N/A</v>
      </c>
      <c r="AO553" t="str">
        <f ca="1">IFERROR(__xludf.DUMMYFUNCTION("VLOOKUP($D51,IMPORTRANGE(""1F5N2lheBqU_ssv2fEg7XSiyl0_Jtf24RQubw3IWp7fc"",""'LC-2 BOM'!C2:AF1000""),AB$1,FALSE)"),"#N/A")</f>
        <v>#N/A</v>
      </c>
      <c r="AP553" t="str">
        <f ca="1">IFERROR(__xludf.DUMMYFUNCTION("VLOOKUP($D51,IMPORTRANGE(""1F5N2lheBqU_ssv2fEg7XSiyl0_Jtf24RQubw3IWp7fc"",""'LC-2 BOM'!C2:AF1000""),AB$1,FALSE)"),"#N/A")</f>
        <v>#N/A</v>
      </c>
      <c r="AQ553" t="str">
        <f ca="1">IFERROR(__xludf.DUMMYFUNCTION("VLOOKUP($D51,IMPORTRANGE(""1F5N2lheBqU_ssv2fEg7XSiyl0_Jtf24RQubw3IWp7fc"",""'LC-2 BOM'!C2:AF1000""),AB$1,FALSE)"),"#N/A")</f>
        <v>#N/A</v>
      </c>
      <c r="AR553" t="str">
        <f ca="1">IFERROR(__xludf.DUMMYFUNCTION("VLOOKUP($D51,IMPORTRANGE(""1F5N2lheBqU_ssv2fEg7XSiyl0_Jtf24RQubw3IWp7fc"",""'LC-2 BOM'!C2:AF1000""),AB$1,FALSE)"),"#N/A")</f>
        <v>#N/A</v>
      </c>
      <c r="AS553" t="str">
        <f ca="1">IFERROR(__xludf.DUMMYFUNCTION("VLOOKUP($D51,IMPORTRANGE(""1F5N2lheBqU_ssv2fEg7XSiyl0_Jtf24RQubw3IWp7fc"",""'LC-2 BOM'!C2:AF1000""),AB$1,FALSE)"),"#N/A")</f>
        <v>#N/A</v>
      </c>
      <c r="AT553" t="str">
        <f ca="1">IFERROR(__xludf.DUMMYFUNCTION("VLOOKUP($D51,IMPORTRANGE(""1F5N2lheBqU_ssv2fEg7XSiyl0_Jtf24RQubw3IWp7fc"",""'LC-2 BOM'!C2:AF1000""),AB$1,FALSE)"),"#N/A")</f>
        <v>#N/A</v>
      </c>
      <c r="AU553" t="str">
        <f ca="1">IFERROR(__xludf.DUMMYFUNCTION("VLOOKUP($D51,IMPORTRANGE(""1F5N2lheBqU_ssv2fEg7XSiyl0_Jtf24RQubw3IWp7fc"",""'LC-2 BOM'!C2:AF1000""),AB$1,FALSE)"),"#N/A")</f>
        <v>#N/A</v>
      </c>
      <c r="AV553" t="str">
        <f ca="1">IFERROR(__xludf.DUMMYFUNCTION("VLOOKUP($D51,IMPORTRANGE(""1F5N2lheBqU_ssv2fEg7XSiyl0_Jtf24RQubw3IWp7fc"",""'LC-2 BOM'!C2:AF1000""),AB$1,FALSE)"),"#N/A")</f>
        <v>#N/A</v>
      </c>
      <c r="AW553" t="str">
        <f ca="1">IFERROR(__xludf.DUMMYFUNCTION("VLOOKUP($D51,IMPORTRANGE(""1F5N2lheBqU_ssv2fEg7XSiyl0_Jtf24RQubw3IWp7fc"",""'LC-2 BOM'!C2:AF1000""),AB$1,FALSE)"),"#N/A")</f>
        <v>#N/A</v>
      </c>
      <c r="AX553" t="str">
        <f ca="1">IFERROR(__xludf.DUMMYFUNCTION("VLOOKUP($D51,IMPORTRANGE(""1F5N2lheBqU_ssv2fEg7XSiyl0_Jtf24RQubw3IWp7fc"",""'LC-2 BOM'!C2:AF1000""),AB$1,FALSE)"),"#N/A")</f>
        <v>#N/A</v>
      </c>
      <c r="AY553" t="str">
        <f ca="1">IFERROR(__xludf.DUMMYFUNCTION("VLOOKUP($D51,IMPORTRANGE(""1F5N2lheBqU_ssv2fEg7XSiyl0_Jtf24RQubw3IWp7fc"",""'LC-2 BOM'!C2:AF1000""),AB$1,FALSE)"),"#N/A")</f>
        <v>#N/A</v>
      </c>
      <c r="AZ553" t="str">
        <f ca="1">IFERROR(__xludf.DUMMYFUNCTION("VLOOKUP($D51,IMPORTRANGE(""1F5N2lheBqU_ssv2fEg7XSiyl0_Jtf24RQubw3IWp7fc"",""'LC-2 BOM'!C2:AF1000""),AB$1,FALSE)"),"#N/A")</f>
        <v>#N/A</v>
      </c>
      <c r="BA553" t="str">
        <f ca="1">IFERROR(__xludf.DUMMYFUNCTION("VLOOKUP($D51,IMPORTRANGE(""1F5N2lheBqU_ssv2fEg7XSiyl0_Jtf24RQubw3IWp7fc"",""'LC-2 BOM'!C2:AF1000""),AB$1,FALSE)"),"#N/A")</f>
        <v>#N/A</v>
      </c>
    </row>
    <row r="554" spans="1:53" ht="13" x14ac:dyDescent="0.15">
      <c r="A554" t="str">
        <f t="shared" si="46"/>
        <v>MEC-CL-SLD-B-649</v>
      </c>
      <c r="B554">
        <v>649</v>
      </c>
      <c r="C554" t="s">
        <v>1218</v>
      </c>
      <c r="D554" t="s">
        <v>1219</v>
      </c>
      <c r="E554" t="s">
        <v>1013</v>
      </c>
      <c r="F554" t="s">
        <v>1014</v>
      </c>
      <c r="G554" t="s">
        <v>521</v>
      </c>
      <c r="H554" t="s">
        <v>66</v>
      </c>
      <c r="I554" t="str">
        <f t="shared" si="47"/>
        <v>C1</v>
      </c>
      <c r="J554" t="str">
        <f>VLOOKUP(I554,'[1]REF - Interface Cards'!$F$2:$G$11,2,FALSE)</f>
        <v>CB1</v>
      </c>
      <c r="K554">
        <f t="shared" si="49"/>
        <v>3</v>
      </c>
      <c r="L554" t="s">
        <v>201</v>
      </c>
      <c r="M554">
        <v>21</v>
      </c>
      <c r="N554">
        <v>17</v>
      </c>
      <c r="O554" t="s">
        <v>211</v>
      </c>
      <c r="P554" t="s">
        <v>212</v>
      </c>
      <c r="Q554" t="s">
        <v>213</v>
      </c>
      <c r="R554" t="s">
        <v>69</v>
      </c>
      <c r="S554" t="s">
        <v>60</v>
      </c>
      <c r="V554" t="b">
        <v>0</v>
      </c>
      <c r="W554" t="str">
        <f t="shared" si="48"/>
        <v>DO3:17</v>
      </c>
      <c r="X554" t="str">
        <f ca="1">IFERROR(__xludf.DUMMYFUNCTION("VLOOKUP($D4,IMPORTRANGE(""1F5N2lheBqU_ssv2fEg7XSiyl0_Jtf24RQubw3IWp7fc"",""'LC-2 BOM'!C2:AF1000""),X$1,FALSE)"),"S13.2")</f>
        <v>S13.2</v>
      </c>
      <c r="Y554" t="str">
        <f ca="1">IFERROR(__xludf.DUMMYFUNCTION("VLOOKUP($D70,IMPORTRANGE(""1zGeY54V42y3h6ga3LEauokEcjIAfHuNXKCYKLfLWtMI"",""'LC-2 BOM'!C2:AF900""),Y$1,FALSE)"),"#N/A")</f>
        <v>#N/A</v>
      </c>
      <c r="Z554" t="str">
        <f ca="1">IFERROR(__xludf.DUMMYFUNCTION("VLOOKUP($D70,IMPORTRANGE(""1zGeY54V42y3h6ga3LEauokEcjIAfHuNXKCYKLfLWtMI"",""'LC-2 BOM'!C2:AF900""),Y$1,FALSE)"),"#N/A")</f>
        <v>#N/A</v>
      </c>
      <c r="AA554" t="str">
        <f ca="1">IFERROR(__xludf.DUMMYFUNCTION("VLOOKUP($D70,IMPORTRANGE(""1zGeY54V42y3h6ga3LEauokEcjIAfHuNXKCYKLfLWtMI"",""'LC-2 BOM'!C2:AF900""),Y$1,FALSE)"),"#N/A")</f>
        <v>#N/A</v>
      </c>
      <c r="AB554" t="str">
        <f ca="1">IFERROR(__xludf.DUMMYFUNCTION("VLOOKUP($D70,IMPORTRANGE(""1F5N2lheBqU_ssv2fEg7XSiyl0_Jtf24RQubw3IWp7fc"",""'LC-2 BOM'!C2:AF1000""),AB$1,FALSE)"),"#N/A")</f>
        <v>#N/A</v>
      </c>
      <c r="AC554" t="str">
        <f ca="1">IFERROR(__xludf.DUMMYFUNCTION("VLOOKUP($D70,IMPORTRANGE(""1F5N2lheBqU_ssv2fEg7XSiyl0_Jtf24RQubw3IWp7fc"",""'LC-2 BOM'!C2:AF1000""),AB$1,FALSE)"),"#N/A")</f>
        <v>#N/A</v>
      </c>
      <c r="AD554" t="str">
        <f ca="1">IFERROR(__xludf.DUMMYFUNCTION("VLOOKUP($D70,IMPORTRANGE(""1F5N2lheBqU_ssv2fEg7XSiyl0_Jtf24RQubw3IWp7fc"",""'LC-2 BOM'!C2:AF1000""),AB$1,FALSE)"),"#N/A")</f>
        <v>#N/A</v>
      </c>
      <c r="AE554" t="str">
        <f ca="1">IFERROR(__xludf.DUMMYFUNCTION("VLOOKUP($D70,IMPORTRANGE(""1F5N2lheBqU_ssv2fEg7XSiyl0_Jtf24RQubw3IWp7fc"",""'LC-2 BOM'!C2:AF1000""),AB$1,FALSE)"),"#N/A")</f>
        <v>#N/A</v>
      </c>
      <c r="AF554" t="str">
        <f ca="1">IFERROR(__xludf.DUMMYFUNCTION("VLOOKUP($D70,IMPORTRANGE(""1F5N2lheBqU_ssv2fEg7XSiyl0_Jtf24RQubw3IWp7fc"",""'LC-2 BOM'!C2:AF1000""),AB$1,FALSE)"),"#N/A")</f>
        <v>#N/A</v>
      </c>
      <c r="AG554" t="str">
        <f ca="1">IFERROR(__xludf.DUMMYFUNCTION("VLOOKUP($D70,IMPORTRANGE(""1F5N2lheBqU_ssv2fEg7XSiyl0_Jtf24RQubw3IWp7fc"",""'LC-2 BOM'!C2:AF1000""),AB$1,FALSE)"),"#N/A")</f>
        <v>#N/A</v>
      </c>
      <c r="AH554" t="str">
        <f ca="1">IFERROR(__xludf.DUMMYFUNCTION("VLOOKUP($D70,IMPORTRANGE(""1F5N2lheBqU_ssv2fEg7XSiyl0_Jtf24RQubw3IWp7fc"",""'LC-2 BOM'!C2:AF1000""),AB$1,FALSE)"),"#N/A")</f>
        <v>#N/A</v>
      </c>
      <c r="AI554" t="str">
        <f ca="1">IFERROR(__xludf.DUMMYFUNCTION("VLOOKUP($D70,IMPORTRANGE(""1F5N2lheBqU_ssv2fEg7XSiyl0_Jtf24RQubw3IWp7fc"",""'LC-2 BOM'!C2:AF1000""),AB$1,FALSE)"),"#N/A")</f>
        <v>#N/A</v>
      </c>
      <c r="AJ554" t="str">
        <f ca="1">IFERROR(__xludf.DUMMYFUNCTION("VLOOKUP($D70,IMPORTRANGE(""1F5N2lheBqU_ssv2fEg7XSiyl0_Jtf24RQubw3IWp7fc"",""'LC-2 BOM'!C2:AF1000""),AB$1,FALSE)"),"#N/A")</f>
        <v>#N/A</v>
      </c>
      <c r="AK554" t="str">
        <f ca="1">IFERROR(__xludf.DUMMYFUNCTION("VLOOKUP($D70,IMPORTRANGE(""1F5N2lheBqU_ssv2fEg7XSiyl0_Jtf24RQubw3IWp7fc"",""'LC-2 BOM'!C2:AF1000""),AB$1,FALSE)"),"#N/A")</f>
        <v>#N/A</v>
      </c>
      <c r="AL554" t="str">
        <f ca="1">IFERROR(__xludf.DUMMYFUNCTION("VLOOKUP($D70,IMPORTRANGE(""1F5N2lheBqU_ssv2fEg7XSiyl0_Jtf24RQubw3IWp7fc"",""'LC-2 BOM'!C2:AF1000""),AB$1,FALSE)"),"#N/A")</f>
        <v>#N/A</v>
      </c>
      <c r="AM554" t="str">
        <f ca="1">IFERROR(__xludf.DUMMYFUNCTION("VLOOKUP($D70,IMPORTRANGE(""1F5N2lheBqU_ssv2fEg7XSiyl0_Jtf24RQubw3IWp7fc"",""'LC-2 BOM'!C2:AF1000""),AB$1,FALSE)"),"#N/A")</f>
        <v>#N/A</v>
      </c>
      <c r="AN554" t="str">
        <f ca="1">IFERROR(__xludf.DUMMYFUNCTION("VLOOKUP($D70,IMPORTRANGE(""1F5N2lheBqU_ssv2fEg7XSiyl0_Jtf24RQubw3IWp7fc"",""'LC-2 BOM'!C2:AF1000""),AB$1,FALSE)"),"#N/A")</f>
        <v>#N/A</v>
      </c>
      <c r="AO554" t="str">
        <f ca="1">IFERROR(__xludf.DUMMYFUNCTION("VLOOKUP($D70,IMPORTRANGE(""1F5N2lheBqU_ssv2fEg7XSiyl0_Jtf24RQubw3IWp7fc"",""'LC-2 BOM'!C2:AF1000""),AB$1,FALSE)"),"#N/A")</f>
        <v>#N/A</v>
      </c>
      <c r="AP554" t="str">
        <f ca="1">IFERROR(__xludf.DUMMYFUNCTION("VLOOKUP($D70,IMPORTRANGE(""1F5N2lheBqU_ssv2fEg7XSiyl0_Jtf24RQubw3IWp7fc"",""'LC-2 BOM'!C2:AF1000""),AB$1,FALSE)"),"#N/A")</f>
        <v>#N/A</v>
      </c>
      <c r="AQ554" t="str">
        <f ca="1">IFERROR(__xludf.DUMMYFUNCTION("VLOOKUP($D70,IMPORTRANGE(""1F5N2lheBqU_ssv2fEg7XSiyl0_Jtf24RQubw3IWp7fc"",""'LC-2 BOM'!C2:AF1000""),AB$1,FALSE)"),"#N/A")</f>
        <v>#N/A</v>
      </c>
      <c r="AR554" t="str">
        <f ca="1">IFERROR(__xludf.DUMMYFUNCTION("VLOOKUP($D70,IMPORTRANGE(""1F5N2lheBqU_ssv2fEg7XSiyl0_Jtf24RQubw3IWp7fc"",""'LC-2 BOM'!C2:AF1000""),AB$1,FALSE)"),"#N/A")</f>
        <v>#N/A</v>
      </c>
      <c r="AS554" t="str">
        <f ca="1">IFERROR(__xludf.DUMMYFUNCTION("VLOOKUP($D70,IMPORTRANGE(""1F5N2lheBqU_ssv2fEg7XSiyl0_Jtf24RQubw3IWp7fc"",""'LC-2 BOM'!C2:AF1000""),AB$1,FALSE)"),"#N/A")</f>
        <v>#N/A</v>
      </c>
      <c r="AT554" t="str">
        <f ca="1">IFERROR(__xludf.DUMMYFUNCTION("VLOOKUP($D70,IMPORTRANGE(""1F5N2lheBqU_ssv2fEg7XSiyl0_Jtf24RQubw3IWp7fc"",""'LC-2 BOM'!C2:AF1000""),AB$1,FALSE)"),"#N/A")</f>
        <v>#N/A</v>
      </c>
      <c r="AU554" t="str">
        <f ca="1">IFERROR(__xludf.DUMMYFUNCTION("VLOOKUP($D70,IMPORTRANGE(""1F5N2lheBqU_ssv2fEg7XSiyl0_Jtf24RQubw3IWp7fc"",""'LC-2 BOM'!C2:AF1000""),AB$1,FALSE)"),"#N/A")</f>
        <v>#N/A</v>
      </c>
      <c r="AV554" t="str">
        <f ca="1">IFERROR(__xludf.DUMMYFUNCTION("VLOOKUP($D70,IMPORTRANGE(""1F5N2lheBqU_ssv2fEg7XSiyl0_Jtf24RQubw3IWp7fc"",""'LC-2 BOM'!C2:AF1000""),AB$1,FALSE)"),"#N/A")</f>
        <v>#N/A</v>
      </c>
      <c r="AW554" t="str">
        <f ca="1">IFERROR(__xludf.DUMMYFUNCTION("VLOOKUP($D70,IMPORTRANGE(""1F5N2lheBqU_ssv2fEg7XSiyl0_Jtf24RQubw3IWp7fc"",""'LC-2 BOM'!C2:AF1000""),AB$1,FALSE)"),"#N/A")</f>
        <v>#N/A</v>
      </c>
      <c r="AX554" t="str">
        <f ca="1">IFERROR(__xludf.DUMMYFUNCTION("VLOOKUP($D70,IMPORTRANGE(""1F5N2lheBqU_ssv2fEg7XSiyl0_Jtf24RQubw3IWp7fc"",""'LC-2 BOM'!C2:AF1000""),AB$1,FALSE)"),"#N/A")</f>
        <v>#N/A</v>
      </c>
      <c r="AY554" t="str">
        <f ca="1">IFERROR(__xludf.DUMMYFUNCTION("VLOOKUP($D70,IMPORTRANGE(""1F5N2lheBqU_ssv2fEg7XSiyl0_Jtf24RQubw3IWp7fc"",""'LC-2 BOM'!C2:AF1000""),AB$1,FALSE)"),"#N/A")</f>
        <v>#N/A</v>
      </c>
      <c r="AZ554" t="str">
        <f ca="1">IFERROR(__xludf.DUMMYFUNCTION("VLOOKUP($D70,IMPORTRANGE(""1F5N2lheBqU_ssv2fEg7XSiyl0_Jtf24RQubw3IWp7fc"",""'LC-2 BOM'!C2:AF1000""),AB$1,FALSE)"),"#N/A")</f>
        <v>#N/A</v>
      </c>
      <c r="BA554" t="str">
        <f ca="1">IFERROR(__xludf.DUMMYFUNCTION("VLOOKUP($D70,IMPORTRANGE(""1F5N2lheBqU_ssv2fEg7XSiyl0_Jtf24RQubw3IWp7fc"",""'LC-2 BOM'!C2:AF1000""),AB$1,FALSE)"),"#N/A")</f>
        <v>#N/A</v>
      </c>
    </row>
    <row r="555" spans="1:53" ht="13" x14ac:dyDescent="0.15">
      <c r="A555" t="str">
        <f t="shared" si="46"/>
        <v>HYD-HPU-PVL-Pos-138</v>
      </c>
      <c r="B555">
        <v>138</v>
      </c>
      <c r="C555" t="s">
        <v>1220</v>
      </c>
      <c r="D555" t="s">
        <v>1221</v>
      </c>
      <c r="E555" t="s">
        <v>679</v>
      </c>
      <c r="F555" t="s">
        <v>856</v>
      </c>
      <c r="G555" t="s">
        <v>110</v>
      </c>
      <c r="H555" t="s">
        <v>116</v>
      </c>
      <c r="I555" t="str">
        <f t="shared" si="47"/>
        <v>N5</v>
      </c>
      <c r="J555" t="str">
        <f>VLOOKUP(I555,'[1]REF - Interface Cards'!$F$2:$G$11,2,FALSE)</f>
        <v>CB6</v>
      </c>
      <c r="K555">
        <f t="shared" si="49"/>
        <v>5</v>
      </c>
      <c r="L555" t="s">
        <v>785</v>
      </c>
      <c r="M555">
        <v>0</v>
      </c>
      <c r="N555" t="s">
        <v>55</v>
      </c>
      <c r="O555" t="s">
        <v>298</v>
      </c>
      <c r="Q555" t="s">
        <v>671</v>
      </c>
      <c r="R555" t="s">
        <v>113</v>
      </c>
      <c r="S555" t="s">
        <v>1222</v>
      </c>
      <c r="V555" t="b">
        <v>0</v>
      </c>
      <c r="W555" t="str">
        <f t="shared" si="48"/>
        <v>AO4:00</v>
      </c>
      <c r="X555" t="str">
        <f ca="1">IFERROR(__xludf.DUMMYFUNCTION("VLOOKUP($D475,IMPORTRANGE(""1F5N2lheBqU_ssv2fEg7XSiyl0_Jtf24RQubw3IWp7fc"",""'LC-2 BOM'!C2:AF1000""),X$1,FALSE)"),"04C706")</f>
        <v>04C706</v>
      </c>
      <c r="Y555" t="str">
        <f ca="1">IFERROR(__xludf.DUMMYFUNCTION("VLOOKUP($D651,IMPORTRANGE(""1F5N2lheBqU_ssv2fEg7XSiyl0_Jtf24RQubw3IWp7fc"",""'LC-2 BOM'!C2:AF900""),Y$1,FALSE)"),"#N/A")</f>
        <v>#N/A</v>
      </c>
      <c r="Z555" t="str">
        <f ca="1">IFERROR(__xludf.DUMMYFUNCTION("VLOOKUP($D651,IMPORTRANGE(""1F5N2lheBqU_ssv2fEg7XSiyl0_Jtf24RQubw3IWp7fc"",""'LC-2 BOM'!C2:AF900""),Y$1,FALSE)"),"#N/A")</f>
        <v>#N/A</v>
      </c>
      <c r="AA555" t="str">
        <f ca="1">IFERROR(__xludf.DUMMYFUNCTION("VLOOKUP($D651,IMPORTRANGE(""1F5N2lheBqU_ssv2fEg7XSiyl0_Jtf24RQubw3IWp7fc"",""'LC-2 BOM'!C2:AF900""),Y$1,FALSE)"),"#N/A")</f>
        <v>#N/A</v>
      </c>
      <c r="AB555" t="str">
        <f ca="1">IFERROR(__xludf.DUMMYFUNCTION("VLOOKUP($D651,IMPORTRANGE(""1F5N2lheBqU_ssv2fEg7XSiyl0_Jtf24RQubw3IWp7fc"",""'LC-2 BOM'!C2:AF1000""),AB$1,FALSE)"),"#N/A")</f>
        <v>#N/A</v>
      </c>
      <c r="AC555" t="str">
        <f ca="1">IFERROR(__xludf.DUMMYFUNCTION("VLOOKUP($D651,IMPORTRANGE(""1F5N2lheBqU_ssv2fEg7XSiyl0_Jtf24RQubw3IWp7fc"",""'LC-2 BOM'!C2:AF1000""),AB$1,FALSE)"),"#N/A")</f>
        <v>#N/A</v>
      </c>
      <c r="AD555" t="str">
        <f ca="1">IFERROR(__xludf.DUMMYFUNCTION("VLOOKUP($D651,IMPORTRANGE(""1F5N2lheBqU_ssv2fEg7XSiyl0_Jtf24RQubw3IWp7fc"",""'LC-2 BOM'!C2:AF1000""),AB$1,FALSE)"),"#N/A")</f>
        <v>#N/A</v>
      </c>
      <c r="AE555" t="str">
        <f ca="1">IFERROR(__xludf.DUMMYFUNCTION("VLOOKUP($D651,IMPORTRANGE(""1F5N2lheBqU_ssv2fEg7XSiyl0_Jtf24RQubw3IWp7fc"",""'LC-2 BOM'!C2:AF1000""),AB$1,FALSE)"),"#N/A")</f>
        <v>#N/A</v>
      </c>
      <c r="AF555" t="str">
        <f ca="1">IFERROR(__xludf.DUMMYFUNCTION("VLOOKUP($D651,IMPORTRANGE(""1F5N2lheBqU_ssv2fEg7XSiyl0_Jtf24RQubw3IWp7fc"",""'LC-2 BOM'!C2:AF1000""),AB$1,FALSE)"),"#N/A")</f>
        <v>#N/A</v>
      </c>
      <c r="AG555" t="str">
        <f ca="1">IFERROR(__xludf.DUMMYFUNCTION("VLOOKUP($D651,IMPORTRANGE(""1F5N2lheBqU_ssv2fEg7XSiyl0_Jtf24RQubw3IWp7fc"",""'LC-2 BOM'!C2:AF1000""),AB$1,FALSE)"),"#N/A")</f>
        <v>#N/A</v>
      </c>
      <c r="AH555" t="str">
        <f ca="1">IFERROR(__xludf.DUMMYFUNCTION("VLOOKUP($D651,IMPORTRANGE(""1F5N2lheBqU_ssv2fEg7XSiyl0_Jtf24RQubw3IWp7fc"",""'LC-2 BOM'!C2:AF1000""),AB$1,FALSE)"),"#N/A")</f>
        <v>#N/A</v>
      </c>
      <c r="AI555" t="str">
        <f ca="1">IFERROR(__xludf.DUMMYFUNCTION("VLOOKUP($D651,IMPORTRANGE(""1F5N2lheBqU_ssv2fEg7XSiyl0_Jtf24RQubw3IWp7fc"",""'LC-2 BOM'!C2:AF1000""),AB$1,FALSE)"),"#N/A")</f>
        <v>#N/A</v>
      </c>
      <c r="AJ555" t="str">
        <f ca="1">IFERROR(__xludf.DUMMYFUNCTION("VLOOKUP($D651,IMPORTRANGE(""1F5N2lheBqU_ssv2fEg7XSiyl0_Jtf24RQubw3IWp7fc"",""'LC-2 BOM'!C2:AF1000""),AB$1,FALSE)"),"#N/A")</f>
        <v>#N/A</v>
      </c>
      <c r="AK555" t="str">
        <f ca="1">IFERROR(__xludf.DUMMYFUNCTION("VLOOKUP($D651,IMPORTRANGE(""1F5N2lheBqU_ssv2fEg7XSiyl0_Jtf24RQubw3IWp7fc"",""'LC-2 BOM'!C2:AF1000""),AB$1,FALSE)"),"#N/A")</f>
        <v>#N/A</v>
      </c>
      <c r="AL555" t="str">
        <f ca="1">IFERROR(__xludf.DUMMYFUNCTION("VLOOKUP($D651,IMPORTRANGE(""1F5N2lheBqU_ssv2fEg7XSiyl0_Jtf24RQubw3IWp7fc"",""'LC-2 BOM'!C2:AF1000""),AB$1,FALSE)"),"#N/A")</f>
        <v>#N/A</v>
      </c>
      <c r="AM555" t="str">
        <f ca="1">IFERROR(__xludf.DUMMYFUNCTION("VLOOKUP($D651,IMPORTRANGE(""1F5N2lheBqU_ssv2fEg7XSiyl0_Jtf24RQubw3IWp7fc"",""'LC-2 BOM'!C2:AF1000""),AB$1,FALSE)"),"#N/A")</f>
        <v>#N/A</v>
      </c>
      <c r="AN555" t="str">
        <f ca="1">IFERROR(__xludf.DUMMYFUNCTION("VLOOKUP($D651,IMPORTRANGE(""1F5N2lheBqU_ssv2fEg7XSiyl0_Jtf24RQubw3IWp7fc"",""'LC-2 BOM'!C2:AF1000""),AB$1,FALSE)"),"#N/A")</f>
        <v>#N/A</v>
      </c>
      <c r="AO555" t="str">
        <f ca="1">IFERROR(__xludf.DUMMYFUNCTION("VLOOKUP($D651,IMPORTRANGE(""1F5N2lheBqU_ssv2fEg7XSiyl0_Jtf24RQubw3IWp7fc"",""'LC-2 BOM'!C2:AF1000""),AB$1,FALSE)"),"#N/A")</f>
        <v>#N/A</v>
      </c>
      <c r="AP555" t="str">
        <f ca="1">IFERROR(__xludf.DUMMYFUNCTION("VLOOKUP($D651,IMPORTRANGE(""1F5N2lheBqU_ssv2fEg7XSiyl0_Jtf24RQubw3IWp7fc"",""'LC-2 BOM'!C2:AF1000""),AB$1,FALSE)"),"#N/A")</f>
        <v>#N/A</v>
      </c>
      <c r="AQ555" t="str">
        <f ca="1">IFERROR(__xludf.DUMMYFUNCTION("VLOOKUP($D651,IMPORTRANGE(""1F5N2lheBqU_ssv2fEg7XSiyl0_Jtf24RQubw3IWp7fc"",""'LC-2 BOM'!C2:AF1000""),AB$1,FALSE)"),"#N/A")</f>
        <v>#N/A</v>
      </c>
      <c r="AR555" t="str">
        <f ca="1">IFERROR(__xludf.DUMMYFUNCTION("VLOOKUP($D651,IMPORTRANGE(""1F5N2lheBqU_ssv2fEg7XSiyl0_Jtf24RQubw3IWp7fc"",""'LC-2 BOM'!C2:AF1000""),AB$1,FALSE)"),"#N/A")</f>
        <v>#N/A</v>
      </c>
      <c r="AS555" t="str">
        <f ca="1">IFERROR(__xludf.DUMMYFUNCTION("VLOOKUP($D651,IMPORTRANGE(""1F5N2lheBqU_ssv2fEg7XSiyl0_Jtf24RQubw3IWp7fc"",""'LC-2 BOM'!C2:AF1000""),AB$1,FALSE)"),"#N/A")</f>
        <v>#N/A</v>
      </c>
      <c r="AT555" t="str">
        <f ca="1">IFERROR(__xludf.DUMMYFUNCTION("VLOOKUP($D651,IMPORTRANGE(""1F5N2lheBqU_ssv2fEg7XSiyl0_Jtf24RQubw3IWp7fc"",""'LC-2 BOM'!C2:AF1000""),AB$1,FALSE)"),"#N/A")</f>
        <v>#N/A</v>
      </c>
      <c r="AU555" t="str">
        <f ca="1">IFERROR(__xludf.DUMMYFUNCTION("VLOOKUP($D651,IMPORTRANGE(""1F5N2lheBqU_ssv2fEg7XSiyl0_Jtf24RQubw3IWp7fc"",""'LC-2 BOM'!C2:AF1000""),AB$1,FALSE)"),"#N/A")</f>
        <v>#N/A</v>
      </c>
      <c r="AV555" t="str">
        <f ca="1">IFERROR(__xludf.DUMMYFUNCTION("VLOOKUP($D651,IMPORTRANGE(""1F5N2lheBqU_ssv2fEg7XSiyl0_Jtf24RQubw3IWp7fc"",""'LC-2 BOM'!C2:AF1000""),AB$1,FALSE)"),"#N/A")</f>
        <v>#N/A</v>
      </c>
      <c r="AW555" t="str">
        <f ca="1">IFERROR(__xludf.DUMMYFUNCTION("VLOOKUP($D651,IMPORTRANGE(""1F5N2lheBqU_ssv2fEg7XSiyl0_Jtf24RQubw3IWp7fc"",""'LC-2 BOM'!C2:AF1000""),AB$1,FALSE)"),"#N/A")</f>
        <v>#N/A</v>
      </c>
      <c r="AX555" t="str">
        <f ca="1">IFERROR(__xludf.DUMMYFUNCTION("VLOOKUP($D651,IMPORTRANGE(""1F5N2lheBqU_ssv2fEg7XSiyl0_Jtf24RQubw3IWp7fc"",""'LC-2 BOM'!C2:AF1000""),AB$1,FALSE)"),"#N/A")</f>
        <v>#N/A</v>
      </c>
      <c r="AY555" t="str">
        <f ca="1">IFERROR(__xludf.DUMMYFUNCTION("VLOOKUP($D651,IMPORTRANGE(""1F5N2lheBqU_ssv2fEg7XSiyl0_Jtf24RQubw3IWp7fc"",""'LC-2 BOM'!C2:AF1000""),AB$1,FALSE)"),"#N/A")</f>
        <v>#N/A</v>
      </c>
      <c r="AZ555" t="str">
        <f ca="1">IFERROR(__xludf.DUMMYFUNCTION("VLOOKUP($D651,IMPORTRANGE(""1F5N2lheBqU_ssv2fEg7XSiyl0_Jtf24RQubw3IWp7fc"",""'LC-2 BOM'!C2:AF1000""),AB$1,FALSE)"),"#N/A")</f>
        <v>#N/A</v>
      </c>
      <c r="BA555" t="str">
        <f ca="1">IFERROR(__xludf.DUMMYFUNCTION("VLOOKUP($D651,IMPORTRANGE(""1F5N2lheBqU_ssv2fEg7XSiyl0_Jtf24RQubw3IWp7fc"",""'LC-2 BOM'!C2:AF1000""),AB$1,FALSE)"),"#N/A")</f>
        <v>#N/A</v>
      </c>
    </row>
    <row r="556" spans="1:53" ht="13" x14ac:dyDescent="0.15">
      <c r="A556" t="str">
        <f t="shared" si="46"/>
        <v>HYD-HPU-PVL-Pos-139</v>
      </c>
      <c r="B556">
        <v>139</v>
      </c>
      <c r="C556" t="s">
        <v>1223</v>
      </c>
      <c r="D556" t="s">
        <v>1224</v>
      </c>
      <c r="E556" t="s">
        <v>679</v>
      </c>
      <c r="F556" t="s">
        <v>856</v>
      </c>
      <c r="G556" t="s">
        <v>110</v>
      </c>
      <c r="H556" t="s">
        <v>116</v>
      </c>
      <c r="I556" t="str">
        <f t="shared" si="47"/>
        <v>N5</v>
      </c>
      <c r="J556" t="str">
        <f>VLOOKUP(I556,'[1]REF - Interface Cards'!$F$2:$G$11,2,FALSE)</f>
        <v>CB6</v>
      </c>
      <c r="K556">
        <f t="shared" si="49"/>
        <v>5</v>
      </c>
      <c r="L556" t="s">
        <v>785</v>
      </c>
      <c r="M556">
        <v>2</v>
      </c>
      <c r="N556" t="s">
        <v>68</v>
      </c>
      <c r="O556" t="s">
        <v>298</v>
      </c>
      <c r="Q556" t="s">
        <v>671</v>
      </c>
      <c r="R556" t="s">
        <v>113</v>
      </c>
      <c r="S556" t="s">
        <v>1222</v>
      </c>
      <c r="V556" t="b">
        <v>0</v>
      </c>
      <c r="W556" t="str">
        <f t="shared" si="48"/>
        <v>AO4:01</v>
      </c>
      <c r="X556" t="str">
        <f ca="1">IFERROR(__xludf.DUMMYFUNCTION("VLOOKUP($D475,IMPORTRANGE(""1F5N2lheBqU_ssv2fEg7XSiyl0_Jtf24RQubw3IWp7fc"",""'LC-2 BOM'!C2:AF1000""),X$1,FALSE)"),"04C706")</f>
        <v>04C706</v>
      </c>
      <c r="Y556" t="str">
        <f ca="1">IFERROR(__xludf.DUMMYFUNCTION("VLOOKUP($D652,IMPORTRANGE(""1F5N2lheBqU_ssv2fEg7XSiyl0_Jtf24RQubw3IWp7fc"",""'LC-2 BOM'!C2:AF900""),Y$1,FALSE)"),"#N/A")</f>
        <v>#N/A</v>
      </c>
      <c r="Z556" t="str">
        <f ca="1">IFERROR(__xludf.DUMMYFUNCTION("VLOOKUP($D652,IMPORTRANGE(""1F5N2lheBqU_ssv2fEg7XSiyl0_Jtf24RQubw3IWp7fc"",""'LC-2 BOM'!C2:AF900""),Y$1,FALSE)"),"#N/A")</f>
        <v>#N/A</v>
      </c>
      <c r="AA556" t="str">
        <f ca="1">IFERROR(__xludf.DUMMYFUNCTION("VLOOKUP($D652,IMPORTRANGE(""1F5N2lheBqU_ssv2fEg7XSiyl0_Jtf24RQubw3IWp7fc"",""'LC-2 BOM'!C2:AF900""),Y$1,FALSE)"),"#N/A")</f>
        <v>#N/A</v>
      </c>
      <c r="AB556" t="str">
        <f ca="1">IFERROR(__xludf.DUMMYFUNCTION("VLOOKUP($D652,IMPORTRANGE(""1F5N2lheBqU_ssv2fEg7XSiyl0_Jtf24RQubw3IWp7fc"",""'LC-2 BOM'!C2:AF1000""),AB$1,FALSE)"),"#N/A")</f>
        <v>#N/A</v>
      </c>
      <c r="AC556" t="str">
        <f ca="1">IFERROR(__xludf.DUMMYFUNCTION("VLOOKUP($D652,IMPORTRANGE(""1F5N2lheBqU_ssv2fEg7XSiyl0_Jtf24RQubw3IWp7fc"",""'LC-2 BOM'!C2:AF1000""),AB$1,FALSE)"),"#N/A")</f>
        <v>#N/A</v>
      </c>
      <c r="AD556" t="str">
        <f ca="1">IFERROR(__xludf.DUMMYFUNCTION("VLOOKUP($D652,IMPORTRANGE(""1F5N2lheBqU_ssv2fEg7XSiyl0_Jtf24RQubw3IWp7fc"",""'LC-2 BOM'!C2:AF1000""),AB$1,FALSE)"),"#N/A")</f>
        <v>#N/A</v>
      </c>
      <c r="AE556" t="str">
        <f ca="1">IFERROR(__xludf.DUMMYFUNCTION("VLOOKUP($D652,IMPORTRANGE(""1F5N2lheBqU_ssv2fEg7XSiyl0_Jtf24RQubw3IWp7fc"",""'LC-2 BOM'!C2:AF1000""),AB$1,FALSE)"),"#N/A")</f>
        <v>#N/A</v>
      </c>
      <c r="AF556" t="str">
        <f ca="1">IFERROR(__xludf.DUMMYFUNCTION("VLOOKUP($D652,IMPORTRANGE(""1F5N2lheBqU_ssv2fEg7XSiyl0_Jtf24RQubw3IWp7fc"",""'LC-2 BOM'!C2:AF1000""),AB$1,FALSE)"),"#N/A")</f>
        <v>#N/A</v>
      </c>
      <c r="AG556" t="str">
        <f ca="1">IFERROR(__xludf.DUMMYFUNCTION("VLOOKUP($D652,IMPORTRANGE(""1F5N2lheBqU_ssv2fEg7XSiyl0_Jtf24RQubw3IWp7fc"",""'LC-2 BOM'!C2:AF1000""),AB$1,FALSE)"),"#N/A")</f>
        <v>#N/A</v>
      </c>
      <c r="AH556" t="str">
        <f ca="1">IFERROR(__xludf.DUMMYFUNCTION("VLOOKUP($D652,IMPORTRANGE(""1F5N2lheBqU_ssv2fEg7XSiyl0_Jtf24RQubw3IWp7fc"",""'LC-2 BOM'!C2:AF1000""),AB$1,FALSE)"),"#N/A")</f>
        <v>#N/A</v>
      </c>
      <c r="AI556" t="str">
        <f ca="1">IFERROR(__xludf.DUMMYFUNCTION("VLOOKUP($D652,IMPORTRANGE(""1F5N2lheBqU_ssv2fEg7XSiyl0_Jtf24RQubw3IWp7fc"",""'LC-2 BOM'!C2:AF1000""),AB$1,FALSE)"),"#N/A")</f>
        <v>#N/A</v>
      </c>
      <c r="AJ556" t="str">
        <f ca="1">IFERROR(__xludf.DUMMYFUNCTION("VLOOKUP($D652,IMPORTRANGE(""1F5N2lheBqU_ssv2fEg7XSiyl0_Jtf24RQubw3IWp7fc"",""'LC-2 BOM'!C2:AF1000""),AB$1,FALSE)"),"#N/A")</f>
        <v>#N/A</v>
      </c>
      <c r="AK556" t="str">
        <f ca="1">IFERROR(__xludf.DUMMYFUNCTION("VLOOKUP($D652,IMPORTRANGE(""1F5N2lheBqU_ssv2fEg7XSiyl0_Jtf24RQubw3IWp7fc"",""'LC-2 BOM'!C2:AF1000""),AB$1,FALSE)"),"#N/A")</f>
        <v>#N/A</v>
      </c>
      <c r="AL556" t="str">
        <f ca="1">IFERROR(__xludf.DUMMYFUNCTION("VLOOKUP($D652,IMPORTRANGE(""1F5N2lheBqU_ssv2fEg7XSiyl0_Jtf24RQubw3IWp7fc"",""'LC-2 BOM'!C2:AF1000""),AB$1,FALSE)"),"#N/A")</f>
        <v>#N/A</v>
      </c>
      <c r="AM556" t="str">
        <f ca="1">IFERROR(__xludf.DUMMYFUNCTION("VLOOKUP($D652,IMPORTRANGE(""1F5N2lheBqU_ssv2fEg7XSiyl0_Jtf24RQubw3IWp7fc"",""'LC-2 BOM'!C2:AF1000""),AB$1,FALSE)"),"#N/A")</f>
        <v>#N/A</v>
      </c>
      <c r="AN556" t="str">
        <f ca="1">IFERROR(__xludf.DUMMYFUNCTION("VLOOKUP($D652,IMPORTRANGE(""1F5N2lheBqU_ssv2fEg7XSiyl0_Jtf24RQubw3IWp7fc"",""'LC-2 BOM'!C2:AF1000""),AB$1,FALSE)"),"#N/A")</f>
        <v>#N/A</v>
      </c>
      <c r="AO556" t="str">
        <f ca="1">IFERROR(__xludf.DUMMYFUNCTION("VLOOKUP($D652,IMPORTRANGE(""1F5N2lheBqU_ssv2fEg7XSiyl0_Jtf24RQubw3IWp7fc"",""'LC-2 BOM'!C2:AF1000""),AB$1,FALSE)"),"#N/A")</f>
        <v>#N/A</v>
      </c>
      <c r="AP556" t="str">
        <f ca="1">IFERROR(__xludf.DUMMYFUNCTION("VLOOKUP($D652,IMPORTRANGE(""1F5N2lheBqU_ssv2fEg7XSiyl0_Jtf24RQubw3IWp7fc"",""'LC-2 BOM'!C2:AF1000""),AB$1,FALSE)"),"#N/A")</f>
        <v>#N/A</v>
      </c>
      <c r="AQ556" t="str">
        <f ca="1">IFERROR(__xludf.DUMMYFUNCTION("VLOOKUP($D652,IMPORTRANGE(""1F5N2lheBqU_ssv2fEg7XSiyl0_Jtf24RQubw3IWp7fc"",""'LC-2 BOM'!C2:AF1000""),AB$1,FALSE)"),"#N/A")</f>
        <v>#N/A</v>
      </c>
      <c r="AR556" t="str">
        <f ca="1">IFERROR(__xludf.DUMMYFUNCTION("VLOOKUP($D652,IMPORTRANGE(""1F5N2lheBqU_ssv2fEg7XSiyl0_Jtf24RQubw3IWp7fc"",""'LC-2 BOM'!C2:AF1000""),AB$1,FALSE)"),"#N/A")</f>
        <v>#N/A</v>
      </c>
      <c r="AS556" t="str">
        <f ca="1">IFERROR(__xludf.DUMMYFUNCTION("VLOOKUP($D652,IMPORTRANGE(""1F5N2lheBqU_ssv2fEg7XSiyl0_Jtf24RQubw3IWp7fc"",""'LC-2 BOM'!C2:AF1000""),AB$1,FALSE)"),"#N/A")</f>
        <v>#N/A</v>
      </c>
      <c r="AT556" t="str">
        <f ca="1">IFERROR(__xludf.DUMMYFUNCTION("VLOOKUP($D652,IMPORTRANGE(""1F5N2lheBqU_ssv2fEg7XSiyl0_Jtf24RQubw3IWp7fc"",""'LC-2 BOM'!C2:AF1000""),AB$1,FALSE)"),"#N/A")</f>
        <v>#N/A</v>
      </c>
      <c r="AU556" t="str">
        <f ca="1">IFERROR(__xludf.DUMMYFUNCTION("VLOOKUP($D652,IMPORTRANGE(""1F5N2lheBqU_ssv2fEg7XSiyl0_Jtf24RQubw3IWp7fc"",""'LC-2 BOM'!C2:AF1000""),AB$1,FALSE)"),"#N/A")</f>
        <v>#N/A</v>
      </c>
      <c r="AV556" t="str">
        <f ca="1">IFERROR(__xludf.DUMMYFUNCTION("VLOOKUP($D652,IMPORTRANGE(""1F5N2lheBqU_ssv2fEg7XSiyl0_Jtf24RQubw3IWp7fc"",""'LC-2 BOM'!C2:AF1000""),AB$1,FALSE)"),"#N/A")</f>
        <v>#N/A</v>
      </c>
      <c r="AW556" t="str">
        <f ca="1">IFERROR(__xludf.DUMMYFUNCTION("VLOOKUP($D652,IMPORTRANGE(""1F5N2lheBqU_ssv2fEg7XSiyl0_Jtf24RQubw3IWp7fc"",""'LC-2 BOM'!C2:AF1000""),AB$1,FALSE)"),"#N/A")</f>
        <v>#N/A</v>
      </c>
      <c r="AX556" t="str">
        <f ca="1">IFERROR(__xludf.DUMMYFUNCTION("VLOOKUP($D652,IMPORTRANGE(""1F5N2lheBqU_ssv2fEg7XSiyl0_Jtf24RQubw3IWp7fc"",""'LC-2 BOM'!C2:AF1000""),AB$1,FALSE)"),"#N/A")</f>
        <v>#N/A</v>
      </c>
      <c r="AY556" t="str">
        <f ca="1">IFERROR(__xludf.DUMMYFUNCTION("VLOOKUP($D652,IMPORTRANGE(""1F5N2lheBqU_ssv2fEg7XSiyl0_Jtf24RQubw3IWp7fc"",""'LC-2 BOM'!C2:AF1000""),AB$1,FALSE)"),"#N/A")</f>
        <v>#N/A</v>
      </c>
      <c r="AZ556" t="str">
        <f ca="1">IFERROR(__xludf.DUMMYFUNCTION("VLOOKUP($D652,IMPORTRANGE(""1F5N2lheBqU_ssv2fEg7XSiyl0_Jtf24RQubw3IWp7fc"",""'LC-2 BOM'!C2:AF1000""),AB$1,FALSE)"),"#N/A")</f>
        <v>#N/A</v>
      </c>
      <c r="BA556" t="str">
        <f ca="1">IFERROR(__xludf.DUMMYFUNCTION("VLOOKUP($D652,IMPORTRANGE(""1F5N2lheBqU_ssv2fEg7XSiyl0_Jtf24RQubw3IWp7fc"",""'LC-2 BOM'!C2:AF1000""),AB$1,FALSE)"),"#N/A")</f>
        <v>#N/A</v>
      </c>
    </row>
    <row r="557" spans="1:53" ht="13" x14ac:dyDescent="0.15">
      <c r="A557" t="str">
        <f t="shared" si="46"/>
        <v>PC-PRG-CTL-GV-420</v>
      </c>
      <c r="B557">
        <v>420</v>
      </c>
      <c r="C557" t="s">
        <v>1225</v>
      </c>
      <c r="D557" t="s">
        <v>1226</v>
      </c>
      <c r="E557" t="s">
        <v>1227</v>
      </c>
      <c r="F557" t="s">
        <v>536</v>
      </c>
      <c r="G557" t="s">
        <v>1228</v>
      </c>
      <c r="H557" t="s">
        <v>53</v>
      </c>
      <c r="I557" t="str">
        <f t="shared" si="47"/>
        <v>N1</v>
      </c>
      <c r="J557" t="str">
        <f>VLOOKUP(I557,'[1]REF - Interface Cards'!$F$2:$G$11,2,FALSE)</f>
        <v>CB2</v>
      </c>
      <c r="K557">
        <f t="shared" si="49"/>
        <v>1</v>
      </c>
      <c r="L557" t="s">
        <v>692</v>
      </c>
      <c r="M557">
        <v>5</v>
      </c>
      <c r="N557" t="s">
        <v>82</v>
      </c>
      <c r="O557" t="s">
        <v>211</v>
      </c>
      <c r="R557" t="s">
        <v>1229</v>
      </c>
      <c r="S557" t="s">
        <v>60</v>
      </c>
      <c r="V557" t="b">
        <v>0</v>
      </c>
      <c r="W557" t="str">
        <f t="shared" si="48"/>
        <v>DI1:04</v>
      </c>
      <c r="X557" t="str">
        <f ca="1">IFERROR(__xludf.DUMMYFUNCTION("VLOOKUP($D119,IMPORTRANGE(""1F5N2lheBqU_ssv2fEg7XSiyl0_Jtf24RQubw3IWp7fc"",""'LC-2 BOM'!C2:AF1000""),X$1,FALSE)"),"05C360")</f>
        <v>05C360</v>
      </c>
      <c r="Y557" t="str">
        <f ca="1">IFERROR(__xludf.DUMMYFUNCTION("VLOOKUP($D345,IMPORTRANGE(""1F5N2lheBqU_ssv2fEg7XSiyl0_Jtf24RQubw3IWp7fc"",""'LC-2 BOM'!C2:AF900""),Y$1,FALSE)"),"#N/A")</f>
        <v>#N/A</v>
      </c>
      <c r="Z557" t="str">
        <f ca="1">IFERROR(__xludf.DUMMYFUNCTION("VLOOKUP($D345,IMPORTRANGE(""1F5N2lheBqU_ssv2fEg7XSiyl0_Jtf24RQubw3IWp7fc"",""'LC-2 BOM'!C2:AF900""),Y$1,FALSE)"),"#N/A")</f>
        <v>#N/A</v>
      </c>
      <c r="AA557" t="str">
        <f ca="1">IFERROR(__xludf.DUMMYFUNCTION("VLOOKUP($D345,IMPORTRANGE(""1F5N2lheBqU_ssv2fEg7XSiyl0_Jtf24RQubw3IWp7fc"",""'LC-2 BOM'!C2:AF900""),Y$1,FALSE)"),"#N/A")</f>
        <v>#N/A</v>
      </c>
      <c r="AB557" t="str">
        <f ca="1">IFERROR(__xludf.DUMMYFUNCTION("VLOOKUP($D345,IMPORTRANGE(""1F5N2lheBqU_ssv2fEg7XSiyl0_Jtf24RQubw3IWp7fc"",""'LC-2 BOM'!C2:AF1000""),AB$1,FALSE)"),"#N/A")</f>
        <v>#N/A</v>
      </c>
      <c r="AC557" t="str">
        <f ca="1">IFERROR(__xludf.DUMMYFUNCTION("VLOOKUP($D345,IMPORTRANGE(""1F5N2lheBqU_ssv2fEg7XSiyl0_Jtf24RQubw3IWp7fc"",""'LC-2 BOM'!C2:AF1000""),AB$1,FALSE)"),"#N/A")</f>
        <v>#N/A</v>
      </c>
      <c r="AD557" t="str">
        <f ca="1">IFERROR(__xludf.DUMMYFUNCTION("VLOOKUP($D345,IMPORTRANGE(""1F5N2lheBqU_ssv2fEg7XSiyl0_Jtf24RQubw3IWp7fc"",""'LC-2 BOM'!C2:AF1000""),AB$1,FALSE)"),"#N/A")</f>
        <v>#N/A</v>
      </c>
      <c r="AE557" t="str">
        <f ca="1">IFERROR(__xludf.DUMMYFUNCTION("VLOOKUP($D345,IMPORTRANGE(""1F5N2lheBqU_ssv2fEg7XSiyl0_Jtf24RQubw3IWp7fc"",""'LC-2 BOM'!C2:AF1000""),AB$1,FALSE)"),"#N/A")</f>
        <v>#N/A</v>
      </c>
      <c r="AF557" t="str">
        <f ca="1">IFERROR(__xludf.DUMMYFUNCTION("VLOOKUP($D345,IMPORTRANGE(""1F5N2lheBqU_ssv2fEg7XSiyl0_Jtf24RQubw3IWp7fc"",""'LC-2 BOM'!C2:AF1000""),AB$1,FALSE)"),"#N/A")</f>
        <v>#N/A</v>
      </c>
      <c r="AG557" t="str">
        <f ca="1">IFERROR(__xludf.DUMMYFUNCTION("VLOOKUP($D345,IMPORTRANGE(""1F5N2lheBqU_ssv2fEg7XSiyl0_Jtf24RQubw3IWp7fc"",""'LC-2 BOM'!C2:AF1000""),AB$1,FALSE)"),"#N/A")</f>
        <v>#N/A</v>
      </c>
      <c r="AH557" t="str">
        <f ca="1">IFERROR(__xludf.DUMMYFUNCTION("VLOOKUP($D345,IMPORTRANGE(""1F5N2lheBqU_ssv2fEg7XSiyl0_Jtf24RQubw3IWp7fc"",""'LC-2 BOM'!C2:AF1000""),AB$1,FALSE)"),"#N/A")</f>
        <v>#N/A</v>
      </c>
      <c r="AI557" t="str">
        <f ca="1">IFERROR(__xludf.DUMMYFUNCTION("VLOOKUP($D345,IMPORTRANGE(""1F5N2lheBqU_ssv2fEg7XSiyl0_Jtf24RQubw3IWp7fc"",""'LC-2 BOM'!C2:AF1000""),AB$1,FALSE)"),"#N/A")</f>
        <v>#N/A</v>
      </c>
      <c r="AJ557" t="str">
        <f ca="1">IFERROR(__xludf.DUMMYFUNCTION("VLOOKUP($D345,IMPORTRANGE(""1F5N2lheBqU_ssv2fEg7XSiyl0_Jtf24RQubw3IWp7fc"",""'LC-2 BOM'!C2:AF1000""),AB$1,FALSE)"),"#N/A")</f>
        <v>#N/A</v>
      </c>
      <c r="AK557" t="str">
        <f ca="1">IFERROR(__xludf.DUMMYFUNCTION("VLOOKUP($D345,IMPORTRANGE(""1F5N2lheBqU_ssv2fEg7XSiyl0_Jtf24RQubw3IWp7fc"",""'LC-2 BOM'!C2:AF1000""),AB$1,FALSE)"),"#N/A")</f>
        <v>#N/A</v>
      </c>
      <c r="AL557" t="str">
        <f ca="1">IFERROR(__xludf.DUMMYFUNCTION("VLOOKUP($D345,IMPORTRANGE(""1F5N2lheBqU_ssv2fEg7XSiyl0_Jtf24RQubw3IWp7fc"",""'LC-2 BOM'!C2:AF1000""),AB$1,FALSE)"),"#N/A")</f>
        <v>#N/A</v>
      </c>
      <c r="AM557" t="str">
        <f ca="1">IFERROR(__xludf.DUMMYFUNCTION("VLOOKUP($D345,IMPORTRANGE(""1F5N2lheBqU_ssv2fEg7XSiyl0_Jtf24RQubw3IWp7fc"",""'LC-2 BOM'!C2:AF1000""),AB$1,FALSE)"),"#N/A")</f>
        <v>#N/A</v>
      </c>
      <c r="AN557" t="str">
        <f ca="1">IFERROR(__xludf.DUMMYFUNCTION("VLOOKUP($D345,IMPORTRANGE(""1F5N2lheBqU_ssv2fEg7XSiyl0_Jtf24RQubw3IWp7fc"",""'LC-2 BOM'!C2:AF1000""),AB$1,FALSE)"),"#N/A")</f>
        <v>#N/A</v>
      </c>
      <c r="AO557" t="str">
        <f ca="1">IFERROR(__xludf.DUMMYFUNCTION("VLOOKUP($D345,IMPORTRANGE(""1F5N2lheBqU_ssv2fEg7XSiyl0_Jtf24RQubw3IWp7fc"",""'LC-2 BOM'!C2:AF1000""),AB$1,FALSE)"),"#N/A")</f>
        <v>#N/A</v>
      </c>
      <c r="AP557" t="str">
        <f ca="1">IFERROR(__xludf.DUMMYFUNCTION("VLOOKUP($D345,IMPORTRANGE(""1F5N2lheBqU_ssv2fEg7XSiyl0_Jtf24RQubw3IWp7fc"",""'LC-2 BOM'!C2:AF1000""),AB$1,FALSE)"),"#N/A")</f>
        <v>#N/A</v>
      </c>
      <c r="AQ557" t="str">
        <f ca="1">IFERROR(__xludf.DUMMYFUNCTION("VLOOKUP($D345,IMPORTRANGE(""1F5N2lheBqU_ssv2fEg7XSiyl0_Jtf24RQubw3IWp7fc"",""'LC-2 BOM'!C2:AF1000""),AB$1,FALSE)"),"#N/A")</f>
        <v>#N/A</v>
      </c>
      <c r="AR557" t="str">
        <f ca="1">IFERROR(__xludf.DUMMYFUNCTION("VLOOKUP($D345,IMPORTRANGE(""1F5N2lheBqU_ssv2fEg7XSiyl0_Jtf24RQubw3IWp7fc"",""'LC-2 BOM'!C2:AF1000""),AB$1,FALSE)"),"#N/A")</f>
        <v>#N/A</v>
      </c>
      <c r="AS557" t="str">
        <f ca="1">IFERROR(__xludf.DUMMYFUNCTION("VLOOKUP($D345,IMPORTRANGE(""1F5N2lheBqU_ssv2fEg7XSiyl0_Jtf24RQubw3IWp7fc"",""'LC-2 BOM'!C2:AF1000""),AB$1,FALSE)"),"#N/A")</f>
        <v>#N/A</v>
      </c>
      <c r="AT557" t="str">
        <f ca="1">IFERROR(__xludf.DUMMYFUNCTION("VLOOKUP($D345,IMPORTRANGE(""1F5N2lheBqU_ssv2fEg7XSiyl0_Jtf24RQubw3IWp7fc"",""'LC-2 BOM'!C2:AF1000""),AB$1,FALSE)"),"#N/A")</f>
        <v>#N/A</v>
      </c>
      <c r="AU557" t="str">
        <f ca="1">IFERROR(__xludf.DUMMYFUNCTION("VLOOKUP($D345,IMPORTRANGE(""1F5N2lheBqU_ssv2fEg7XSiyl0_Jtf24RQubw3IWp7fc"",""'LC-2 BOM'!C2:AF1000""),AB$1,FALSE)"),"#N/A")</f>
        <v>#N/A</v>
      </c>
      <c r="AV557" t="str">
        <f ca="1">IFERROR(__xludf.DUMMYFUNCTION("VLOOKUP($D345,IMPORTRANGE(""1F5N2lheBqU_ssv2fEg7XSiyl0_Jtf24RQubw3IWp7fc"",""'LC-2 BOM'!C2:AF1000""),AB$1,FALSE)"),"#N/A")</f>
        <v>#N/A</v>
      </c>
      <c r="AW557" t="str">
        <f ca="1">IFERROR(__xludf.DUMMYFUNCTION("VLOOKUP($D345,IMPORTRANGE(""1F5N2lheBqU_ssv2fEg7XSiyl0_Jtf24RQubw3IWp7fc"",""'LC-2 BOM'!C2:AF1000""),AB$1,FALSE)"),"#N/A")</f>
        <v>#N/A</v>
      </c>
      <c r="AX557" t="str">
        <f ca="1">IFERROR(__xludf.DUMMYFUNCTION("VLOOKUP($D345,IMPORTRANGE(""1F5N2lheBqU_ssv2fEg7XSiyl0_Jtf24RQubw3IWp7fc"",""'LC-2 BOM'!C2:AF1000""),AB$1,FALSE)"),"#N/A")</f>
        <v>#N/A</v>
      </c>
      <c r="AY557" t="str">
        <f ca="1">IFERROR(__xludf.DUMMYFUNCTION("VLOOKUP($D345,IMPORTRANGE(""1F5N2lheBqU_ssv2fEg7XSiyl0_Jtf24RQubw3IWp7fc"",""'LC-2 BOM'!C2:AF1000""),AB$1,FALSE)"),"#N/A")</f>
        <v>#N/A</v>
      </c>
      <c r="AZ557" t="str">
        <f ca="1">IFERROR(__xludf.DUMMYFUNCTION("VLOOKUP($D345,IMPORTRANGE(""1F5N2lheBqU_ssv2fEg7XSiyl0_Jtf24RQubw3IWp7fc"",""'LC-2 BOM'!C2:AF1000""),AB$1,FALSE)"),"#N/A")</f>
        <v>#N/A</v>
      </c>
      <c r="BA557" t="str">
        <f ca="1">IFERROR(__xludf.DUMMYFUNCTION("VLOOKUP($D345,IMPORTRANGE(""1F5N2lheBqU_ssv2fEg7XSiyl0_Jtf24RQubw3IWp7fc"",""'LC-2 BOM'!C2:AF1000""),AB$1,FALSE)"),"#N/A")</f>
        <v>#N/A</v>
      </c>
    </row>
    <row r="558" spans="1:53" ht="13" x14ac:dyDescent="0.15">
      <c r="A558" t="str">
        <f t="shared" si="46"/>
        <v>HYD-HPU-PRS-Ps-140</v>
      </c>
      <c r="B558">
        <v>140</v>
      </c>
      <c r="C558" t="s">
        <v>1230</v>
      </c>
      <c r="D558" t="s">
        <v>1231</v>
      </c>
      <c r="E558" t="s">
        <v>679</v>
      </c>
      <c r="F558" t="s">
        <v>856</v>
      </c>
      <c r="G558" t="s">
        <v>141</v>
      </c>
      <c r="H558" t="s">
        <v>111</v>
      </c>
      <c r="I558" t="str">
        <f t="shared" si="47"/>
        <v>N5</v>
      </c>
      <c r="J558" t="str">
        <f>VLOOKUP(I558,'[1]REF - Interface Cards'!$F$2:$G$11,2,FALSE)</f>
        <v>CB6</v>
      </c>
      <c r="K558">
        <f t="shared" si="49"/>
        <v>3</v>
      </c>
      <c r="L558" t="s">
        <v>620</v>
      </c>
      <c r="M558">
        <v>1</v>
      </c>
      <c r="N558" t="s">
        <v>55</v>
      </c>
      <c r="O558" t="s">
        <v>298</v>
      </c>
      <c r="Q558" t="s">
        <v>671</v>
      </c>
      <c r="R558" t="s">
        <v>142</v>
      </c>
      <c r="S558" t="s">
        <v>143</v>
      </c>
      <c r="V558" t="b">
        <v>0</v>
      </c>
      <c r="W558" t="str">
        <f t="shared" si="48"/>
        <v>AI9:00</v>
      </c>
      <c r="X558" t="str">
        <f ca="1">IFERROR(__xludf.DUMMYFUNCTION("VLOOKUP($D475,IMPORTRANGE(""1F5N2lheBqU_ssv2fEg7XSiyl0_Jtf24RQubw3IWp7fc"",""'LC-2 BOM'!C2:AF1000""),X$1,FALSE)"),"04C706")</f>
        <v>04C706</v>
      </c>
      <c r="Y558" t="str">
        <f ca="1">IFERROR(__xludf.DUMMYFUNCTION("VLOOKUP($D637,IMPORTRANGE(""1zGeY54V42y3h6ga3LEauokEcjIAfHuNXKCYKLfLWtMI"",""'LC-2 BOM'!C2:AF900""),Y$1,FALSE)"),"Pressure Transducer")</f>
        <v>Pressure Transducer</v>
      </c>
      <c r="Z558" t="str">
        <f ca="1">IFERROR(__xludf.DUMMYFUNCTION("VLOOKUP($D637,IMPORTRANGE(""1zGeY54V42y3h6ga3LEauokEcjIAfHuNXKCYKLfLWtMI"",""'LC-2 BOM'!C2:AF900""),Y$1,FALSE)"),"Pressure Transducer")</f>
        <v>Pressure Transducer</v>
      </c>
      <c r="AA558" t="str">
        <f ca="1">IFERROR(__xludf.DUMMYFUNCTION("VLOOKUP($D637,IMPORTRANGE(""1zGeY54V42y3h6ga3LEauokEcjIAfHuNXKCYKLfLWtMI"",""'LC-2 BOM'!C2:AF900""),Y$1,FALSE)"),"Pressure Transducer")</f>
        <v>Pressure Transducer</v>
      </c>
      <c r="AB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C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D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E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F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G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H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I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J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K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L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M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N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O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P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Q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R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S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T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U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V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W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X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Y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Z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BA558" t="str">
        <f ca="1">IFERROR(__xludf.DUMMYFUNCTION("VLOOKUP($D637,IMPORTRANGE(""1F5N2lheBqU_ssv2fEg7XSiyl0_Jtf24RQubw3IWp7fc"",""'LC-2 BOM'!C2:AF1000""),AB$1,FALSE)"),"Hydraulics Schematic 1069 RevF")</f>
        <v>Hydraulics Schematic 1069 RevF</v>
      </c>
    </row>
    <row r="559" spans="1:53" ht="13" x14ac:dyDescent="0.15">
      <c r="A559" t="str">
        <f t="shared" si="46"/>
        <v>HYD-HPU-PRS-Ps-141</v>
      </c>
      <c r="B559">
        <v>141</v>
      </c>
      <c r="C559" t="s">
        <v>1232</v>
      </c>
      <c r="D559" t="s">
        <v>1233</v>
      </c>
      <c r="E559" t="s">
        <v>679</v>
      </c>
      <c r="F559" t="s">
        <v>856</v>
      </c>
      <c r="G559" t="s">
        <v>141</v>
      </c>
      <c r="H559" t="s">
        <v>111</v>
      </c>
      <c r="I559" t="str">
        <f t="shared" si="47"/>
        <v>N5</v>
      </c>
      <c r="J559" t="str">
        <f>VLOOKUP(I559,'[1]REF - Interface Cards'!$F$2:$G$11,2,FALSE)</f>
        <v>CB6</v>
      </c>
      <c r="K559">
        <f t="shared" si="49"/>
        <v>3</v>
      </c>
      <c r="L559" t="s">
        <v>620</v>
      </c>
      <c r="M559">
        <v>2</v>
      </c>
      <c r="N559" t="s">
        <v>68</v>
      </c>
      <c r="O559" t="s">
        <v>298</v>
      </c>
      <c r="Q559" t="s">
        <v>671</v>
      </c>
      <c r="R559" t="s">
        <v>142</v>
      </c>
      <c r="S559" t="s">
        <v>143</v>
      </c>
      <c r="V559" t="b">
        <v>0</v>
      </c>
      <c r="W559" t="str">
        <f t="shared" si="48"/>
        <v>AI9:01</v>
      </c>
      <c r="X559" t="str">
        <f ca="1">IFERROR(__xludf.DUMMYFUNCTION("VLOOKUP($D475,IMPORTRANGE(""1F5N2lheBqU_ssv2fEg7XSiyl0_Jtf24RQubw3IWp7fc"",""'LC-2 BOM'!C2:AF1000""),X$1,FALSE)"),"04C706")</f>
        <v>04C706</v>
      </c>
      <c r="Y559" t="str">
        <f ca="1">IFERROR(__xludf.DUMMYFUNCTION("VLOOKUP($D638,IMPORTRANGE(""1F5N2lheBqU_ssv2fEg7XSiyl0_Jtf24RQubw3IWp7fc"",""'LC-2 BOM'!C2:AF900""),Y$1,FALSE)"),"Pressure Transducer")</f>
        <v>Pressure Transducer</v>
      </c>
      <c r="Z559" t="str">
        <f ca="1">IFERROR(__xludf.DUMMYFUNCTION("VLOOKUP($D638,IMPORTRANGE(""1F5N2lheBqU_ssv2fEg7XSiyl0_Jtf24RQubw3IWp7fc"",""'LC-2 BOM'!C2:AF900""),Y$1,FALSE)"),"Pressure Transducer")</f>
        <v>Pressure Transducer</v>
      </c>
      <c r="AA559" t="str">
        <f ca="1">IFERROR(__xludf.DUMMYFUNCTION("VLOOKUP($D638,IMPORTRANGE(""1F5N2lheBqU_ssv2fEg7XSiyl0_Jtf24RQubw3IWp7fc"",""'LC-2 BOM'!C2:AF900""),Y$1,FALSE)"),"Pressure Transducer")</f>
        <v>Pressure Transducer</v>
      </c>
      <c r="AB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C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D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E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F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G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H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I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J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K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L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M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N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O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P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Q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R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S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T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U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V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W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X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Y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Z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BA559" t="str">
        <f ca="1">IFERROR(__xludf.DUMMYFUNCTION("VLOOKUP($D638,IMPORTRANGE(""1F5N2lheBqU_ssv2fEg7XSiyl0_Jtf24RQubw3IWp7fc"",""'LC-2 BOM'!C2:AF1000""),AB$1,FALSE)"),"Hydraulics Schematic 1069 RevF")</f>
        <v>Hydraulics Schematic 1069 RevF</v>
      </c>
    </row>
    <row r="560" spans="1:53" ht="13" x14ac:dyDescent="0.15">
      <c r="A560" t="str">
        <f t="shared" si="46"/>
        <v>HYD-LFT-PRS-Ps-254</v>
      </c>
      <c r="B560">
        <v>254</v>
      </c>
      <c r="C560" t="s">
        <v>1234</v>
      </c>
      <c r="D560" t="s">
        <v>1235</v>
      </c>
      <c r="E560" t="s">
        <v>679</v>
      </c>
      <c r="F560" t="s">
        <v>680</v>
      </c>
      <c r="G560" t="s">
        <v>141</v>
      </c>
      <c r="H560" t="s">
        <v>111</v>
      </c>
      <c r="I560" t="str">
        <f t="shared" si="47"/>
        <v>N4</v>
      </c>
      <c r="J560" t="str">
        <f>VLOOKUP(I560,'[1]REF - Interface Cards'!$F$2:$G$11,2,FALSE)</f>
        <v>CB5</v>
      </c>
      <c r="K560">
        <f t="shared" si="49"/>
        <v>2</v>
      </c>
      <c r="L560" t="s">
        <v>214</v>
      </c>
      <c r="M560">
        <v>1</v>
      </c>
      <c r="N560" t="s">
        <v>55</v>
      </c>
      <c r="O560" t="s">
        <v>212</v>
      </c>
      <c r="R560" t="s">
        <v>142</v>
      </c>
      <c r="S560" t="s">
        <v>143</v>
      </c>
      <c r="V560" t="b">
        <v>0</v>
      </c>
      <c r="W560" t="str">
        <f t="shared" si="48"/>
        <v>AI7:00</v>
      </c>
      <c r="X560" t="str">
        <f ca="1">IFERROR(__xludf.DUMMYFUNCTION("VLOOKUP($D475,IMPORTRANGE(""1F5N2lheBqU_ssv2fEg7XSiyl0_Jtf24RQubw3IWp7fc"",""'LC-2 BOM'!C2:AF1000""),X$1,FALSE)"),"04C706")</f>
        <v>04C706</v>
      </c>
      <c r="Y560" t="str">
        <f ca="1">IFERROR(__xludf.DUMMYFUNCTION("VLOOKUP($D567,IMPORTRANGE(""1zGeY54V42y3h6ga3LEauokEcjIAfHuNXKCYKLfLWtMI"",""'LC-2 BOM'!C2:AF900""),Y$1,FALSE)"),"Pressure Transducer")</f>
        <v>Pressure Transducer</v>
      </c>
      <c r="Z560" t="str">
        <f ca="1">IFERROR(__xludf.DUMMYFUNCTION("VLOOKUP($D567,IMPORTRANGE(""1zGeY54V42y3h6ga3LEauokEcjIAfHuNXKCYKLfLWtMI"",""'LC-2 BOM'!C2:AF900""),Y$1,FALSE)"),"Pressure Transducer")</f>
        <v>Pressure Transducer</v>
      </c>
      <c r="AA560" t="str">
        <f ca="1">IFERROR(__xludf.DUMMYFUNCTION("VLOOKUP($D567,IMPORTRANGE(""1zGeY54V42y3h6ga3LEauokEcjIAfHuNXKCYKLfLWtMI"",""'LC-2 BOM'!C2:AF900""),Y$1,FALSE)"),"Pressure Transducer")</f>
        <v>Pressure Transducer</v>
      </c>
      <c r="AB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C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D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E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F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G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H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I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J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K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L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M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N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O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P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Q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R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S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T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U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V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W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X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Y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Z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BA560" t="str">
        <f ca="1">IFERROR(__xludf.DUMMYFUNCTION("VLOOKUP($D567,IMPORTRANGE(""1F5N2lheBqU_ssv2fEg7XSiyl0_Jtf24RQubw3IWp7fc"",""'LC-2 BOM'!C2:AF1000""),AB$1,FALSE)"),"Hydraulics Schematic 1069 RevF")</f>
        <v>Hydraulics Schematic 1069 RevF</v>
      </c>
    </row>
    <row r="561" spans="1:53" ht="13" x14ac:dyDescent="0.15">
      <c r="A561" t="str">
        <f t="shared" si="46"/>
        <v>HYD-HD-PRS-Ps-179</v>
      </c>
      <c r="B561">
        <v>179</v>
      </c>
      <c r="C561" t="s">
        <v>1236</v>
      </c>
      <c r="D561" t="s">
        <v>1237</v>
      </c>
      <c r="E561" t="s">
        <v>679</v>
      </c>
      <c r="F561" t="s">
        <v>864</v>
      </c>
      <c r="G561" t="s">
        <v>141</v>
      </c>
      <c r="H561" t="s">
        <v>111</v>
      </c>
      <c r="I561" t="str">
        <f t="shared" si="47"/>
        <v>N3</v>
      </c>
      <c r="J561" t="str">
        <f>VLOOKUP(I561,'[1]REF - Interface Cards'!$F$2:$G$11,2,FALSE)</f>
        <v>CB4</v>
      </c>
      <c r="K561">
        <f t="shared" si="49"/>
        <v>2</v>
      </c>
      <c r="L561" t="s">
        <v>749</v>
      </c>
      <c r="M561">
        <v>3</v>
      </c>
      <c r="N561" t="s">
        <v>72</v>
      </c>
      <c r="O561" t="s">
        <v>277</v>
      </c>
      <c r="Q561" t="s">
        <v>485</v>
      </c>
      <c r="R561" t="s">
        <v>142</v>
      </c>
      <c r="S561" t="s">
        <v>143</v>
      </c>
      <c r="V561" t="b">
        <v>0</v>
      </c>
      <c r="W561" t="str">
        <f t="shared" si="48"/>
        <v>AI5:02</v>
      </c>
      <c r="X561" t="str">
        <f ca="1">IFERROR(__xludf.DUMMYFUNCTION("VLOOKUP($D475,IMPORTRANGE(""1F5N2lheBqU_ssv2fEg7XSiyl0_Jtf24RQubw3IWp7fc"",""'LC-2 BOM'!C2:AF1000""),X$1,FALSE)"),"04C706")</f>
        <v>04C706</v>
      </c>
      <c r="Y561" t="str">
        <f ca="1">IFERROR(__xludf.DUMMYFUNCTION("VLOOKUP($D524,IMPORTRANGE(""1F5N2lheBqU_ssv2fEg7XSiyl0_Jtf24RQubw3IWp7fc"",""'LC-2 BOM'!C2:AF900""),Y$1,FALSE)"),"Pressure Transducer")</f>
        <v>Pressure Transducer</v>
      </c>
      <c r="Z561" t="str">
        <f ca="1">IFERROR(__xludf.DUMMYFUNCTION("VLOOKUP($D524,IMPORTRANGE(""1F5N2lheBqU_ssv2fEg7XSiyl0_Jtf24RQubw3IWp7fc"",""'LC-2 BOM'!C2:AF900""),Y$1,FALSE)"),"Pressure Transducer")</f>
        <v>Pressure Transducer</v>
      </c>
      <c r="AA561" t="str">
        <f ca="1">IFERROR(__xludf.DUMMYFUNCTION("VLOOKUP($D524,IMPORTRANGE(""1F5N2lheBqU_ssv2fEg7XSiyl0_Jtf24RQubw3IWp7fc"",""'LC-2 BOM'!C2:AF900""),Y$1,FALSE)"),"Pressure Transducer")</f>
        <v>Pressure Transducer</v>
      </c>
      <c r="AB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C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D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E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F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G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H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I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J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K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L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M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N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O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P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Q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R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S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T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U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V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W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X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Y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Z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BA561" t="str">
        <f ca="1">IFERROR(__xludf.DUMMYFUNCTION("VLOOKUP($D524,IMPORTRANGE(""1F5N2lheBqU_ssv2fEg7XSiyl0_Jtf24RQubw3IWp7fc"",""'LC-2 BOM'!C2:AF1000""),AB$1,FALSE)"),"Hydraulics Schematic 1069 RevF")</f>
        <v>Hydraulics Schematic 1069 RevF</v>
      </c>
    </row>
    <row r="562" spans="1:53" ht="13" x14ac:dyDescent="0.15">
      <c r="A562" t="str">
        <f t="shared" si="46"/>
        <v>HYD-S1U-PRS-Ps-218</v>
      </c>
      <c r="B562">
        <v>218</v>
      </c>
      <c r="C562" t="s">
        <v>1238</v>
      </c>
      <c r="D562" t="s">
        <v>1239</v>
      </c>
      <c r="E562" t="s">
        <v>679</v>
      </c>
      <c r="F562" t="s">
        <v>332</v>
      </c>
      <c r="G562" t="s">
        <v>141</v>
      </c>
      <c r="H562" t="s">
        <v>111</v>
      </c>
      <c r="I562" t="str">
        <f t="shared" si="47"/>
        <v>N2</v>
      </c>
      <c r="J562" t="str">
        <f>VLOOKUP(I562,'[1]REF - Interface Cards'!$F$2:$G$11,2,FALSE)</f>
        <v>CB3</v>
      </c>
      <c r="K562">
        <f t="shared" si="49"/>
        <v>2</v>
      </c>
      <c r="L562" t="s">
        <v>757</v>
      </c>
      <c r="M562">
        <v>11</v>
      </c>
      <c r="N562" t="s">
        <v>97</v>
      </c>
      <c r="O562" t="s">
        <v>277</v>
      </c>
      <c r="Q562" t="s">
        <v>302</v>
      </c>
      <c r="R562" t="s">
        <v>142</v>
      </c>
      <c r="S562" t="s">
        <v>143</v>
      </c>
      <c r="V562" t="b">
        <v>0</v>
      </c>
      <c r="W562" t="str">
        <f t="shared" si="48"/>
        <v>AI3:08</v>
      </c>
      <c r="X562" t="str">
        <f ca="1">IFERROR(__xludf.DUMMYFUNCTION("VLOOKUP($D119,IMPORTRANGE(""1F5N2lheBqU_ssv2fEg7XSiyl0_Jtf24RQubw3IWp7fc"",""'LC-2 BOM'!C2:AF1000""),X$1,FALSE)"),"05C360")</f>
        <v>05C360</v>
      </c>
      <c r="Y562" t="str">
        <f ca="1">IFERROR(__xludf.DUMMYFUNCTION("VLOOKUP($D449,IMPORTRANGE(""1F5N2lheBqU_ssv2fEg7XSiyl0_Jtf24RQubw3IWp7fc"",""'LC-2 BOM'!C2:AF900""),Y$1,FALSE)"),"#N/A")</f>
        <v>#N/A</v>
      </c>
      <c r="Z562" t="str">
        <f ca="1">IFERROR(__xludf.DUMMYFUNCTION("VLOOKUP($D449,IMPORTRANGE(""1F5N2lheBqU_ssv2fEg7XSiyl0_Jtf24RQubw3IWp7fc"",""'LC-2 BOM'!C2:AF900""),Y$1,FALSE)"),"#N/A")</f>
        <v>#N/A</v>
      </c>
      <c r="AA562" t="str">
        <f ca="1">IFERROR(__xludf.DUMMYFUNCTION("VLOOKUP($D449,IMPORTRANGE(""1F5N2lheBqU_ssv2fEg7XSiyl0_Jtf24RQubw3IWp7fc"",""'LC-2 BOM'!C2:AF900""),Y$1,FALSE)"),"#N/A")</f>
        <v>#N/A</v>
      </c>
      <c r="AB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C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D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E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F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G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H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I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J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K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L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M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N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O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P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Q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R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S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T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U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V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W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X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Y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Z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BA562" t="str">
        <f ca="1">IFERROR(__xludf.DUMMYFUNCTION("VLOOKUP($D449,IMPORTRANGE(""1F5N2lheBqU_ssv2fEg7XSiyl0_Jtf24RQubw3IWp7fc"",""'LC-2 BOM'!C2:AF1000""),AB$1,FALSE)"),"Hydraulics Schematic 1069 RevF")</f>
        <v>Hydraulics Schematic 1069 RevF</v>
      </c>
    </row>
    <row r="563" spans="1:53" ht="13" x14ac:dyDescent="0.15">
      <c r="A563" t="str">
        <f t="shared" si="46"/>
        <v>HYD-HDL-PRS-Ps-266</v>
      </c>
      <c r="B563">
        <v>266</v>
      </c>
      <c r="C563" t="s">
        <v>1240</v>
      </c>
      <c r="D563" t="s">
        <v>1241</v>
      </c>
      <c r="E563" t="s">
        <v>679</v>
      </c>
      <c r="F563" t="s">
        <v>838</v>
      </c>
      <c r="G563" t="s">
        <v>141</v>
      </c>
      <c r="H563" t="s">
        <v>111</v>
      </c>
      <c r="I563" t="str">
        <f t="shared" si="47"/>
        <v>N3</v>
      </c>
      <c r="J563" t="str">
        <f>VLOOKUP(I563,'[1]REF - Interface Cards'!$F$2:$G$11,2,FALSE)</f>
        <v>CB4</v>
      </c>
      <c r="K563">
        <f t="shared" si="49"/>
        <v>2</v>
      </c>
      <c r="L563" t="s">
        <v>749</v>
      </c>
      <c r="M563">
        <v>16</v>
      </c>
      <c r="N563">
        <v>13</v>
      </c>
      <c r="O563" t="s">
        <v>277</v>
      </c>
      <c r="Q563" t="s">
        <v>485</v>
      </c>
      <c r="R563" t="s">
        <v>142</v>
      </c>
      <c r="S563" t="s">
        <v>143</v>
      </c>
      <c r="V563" t="b">
        <v>0</v>
      </c>
      <c r="W563" t="str">
        <f t="shared" si="48"/>
        <v>AI5:13</v>
      </c>
      <c r="X563" t="str">
        <f ca="1">IFERROR(__xludf.DUMMYFUNCTION("VLOOKUP($D475,IMPORTRANGE(""1F5N2lheBqU_ssv2fEg7XSiyl0_Jtf24RQubw3IWp7fc"",""'LC-2 BOM'!C2:AF1000""),X$1,FALSE)"),"04C706")</f>
        <v>04C706</v>
      </c>
      <c r="Y563" t="str">
        <f ca="1">IFERROR(__xludf.DUMMYFUNCTION("VLOOKUP($D519,IMPORTRANGE(""1F5N2lheBqU_ssv2fEg7XSiyl0_Jtf24RQubw3IWp7fc"",""'LC-2 BOM'!C2:AF900""),Y$1,FALSE)"),"#N/A")</f>
        <v>#N/A</v>
      </c>
      <c r="Z563" t="str">
        <f ca="1">IFERROR(__xludf.DUMMYFUNCTION("VLOOKUP($D519,IMPORTRANGE(""1F5N2lheBqU_ssv2fEg7XSiyl0_Jtf24RQubw3IWp7fc"",""'LC-2 BOM'!C2:AF900""),Y$1,FALSE)"),"#N/A")</f>
        <v>#N/A</v>
      </c>
      <c r="AA563" t="str">
        <f ca="1">IFERROR(__xludf.DUMMYFUNCTION("VLOOKUP($D519,IMPORTRANGE(""1F5N2lheBqU_ssv2fEg7XSiyl0_Jtf24RQubw3IWp7fc"",""'LC-2 BOM'!C2:AF900""),Y$1,FALSE)"),"#N/A")</f>
        <v>#N/A</v>
      </c>
      <c r="AB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C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D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E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F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G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H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I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J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K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L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M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N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O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P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Q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R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S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T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U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V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W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X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Y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Z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BA563" t="str">
        <f ca="1">IFERROR(__xludf.DUMMYFUNCTION("VLOOKUP($D519,IMPORTRANGE(""1F5N2lheBqU_ssv2fEg7XSiyl0_Jtf24RQubw3IWp7fc"",""'LC-2 BOM'!C2:AF1000""),AB$1,FALSE)"),"Hydraulics Schematic 1069 RevF")</f>
        <v>Hydraulics Schematic 1069 RevF</v>
      </c>
    </row>
    <row r="564" spans="1:53" ht="13" x14ac:dyDescent="0.15">
      <c r="A564" t="str">
        <f t="shared" si="46"/>
        <v>HYD-HD-PRS-Ps-180</v>
      </c>
      <c r="B564">
        <v>180</v>
      </c>
      <c r="C564" t="s">
        <v>1242</v>
      </c>
      <c r="D564" t="s">
        <v>1243</v>
      </c>
      <c r="E564" t="s">
        <v>679</v>
      </c>
      <c r="F564" t="s">
        <v>864</v>
      </c>
      <c r="G564" t="s">
        <v>141</v>
      </c>
      <c r="H564" t="s">
        <v>111</v>
      </c>
      <c r="I564" t="str">
        <f t="shared" si="47"/>
        <v>N3</v>
      </c>
      <c r="J564" t="str">
        <f>VLOOKUP(I564,'[1]REF - Interface Cards'!$F$2:$G$11,2,FALSE)</f>
        <v>CB4</v>
      </c>
      <c r="K564">
        <f t="shared" si="49"/>
        <v>2</v>
      </c>
      <c r="L564" t="s">
        <v>749</v>
      </c>
      <c r="M564">
        <v>4</v>
      </c>
      <c r="N564" t="s">
        <v>77</v>
      </c>
      <c r="O564" t="s">
        <v>277</v>
      </c>
      <c r="Q564" t="s">
        <v>485</v>
      </c>
      <c r="R564" t="s">
        <v>142</v>
      </c>
      <c r="S564" t="s">
        <v>143</v>
      </c>
      <c r="V564" t="b">
        <v>0</v>
      </c>
      <c r="W564" t="str">
        <f t="shared" si="48"/>
        <v>AI5:03</v>
      </c>
      <c r="X564" t="str">
        <f ca="1">IFERROR(__xludf.DUMMYFUNCTION("VLOOKUP($D475,IMPORTRANGE(""1F5N2lheBqU_ssv2fEg7XSiyl0_Jtf24RQubw3IWp7fc"",""'LC-2 BOM'!C2:AF1000""),X$1,FALSE)"),"04C706")</f>
        <v>04C706</v>
      </c>
      <c r="Y564" t="str">
        <f ca="1">IFERROR(__xludf.DUMMYFUNCTION("VLOOKUP($D525,IMPORTRANGE(""1zGeY54V42y3h6ga3LEauokEcjIAfHuNXKCYKLfLWtMI"",""'LC-2 BOM'!C2:AF900""),Y$1,FALSE)"),"Pressure Transducer")</f>
        <v>Pressure Transducer</v>
      </c>
      <c r="Z564" t="str">
        <f ca="1">IFERROR(__xludf.DUMMYFUNCTION("VLOOKUP($D525,IMPORTRANGE(""1zGeY54V42y3h6ga3LEauokEcjIAfHuNXKCYKLfLWtMI"",""'LC-2 BOM'!C2:AF900""),Y$1,FALSE)"),"Pressure Transducer")</f>
        <v>Pressure Transducer</v>
      </c>
      <c r="AA564" t="str">
        <f ca="1">IFERROR(__xludf.DUMMYFUNCTION("VLOOKUP($D525,IMPORTRANGE(""1zGeY54V42y3h6ga3LEauokEcjIAfHuNXKCYKLfLWtMI"",""'LC-2 BOM'!C2:AF900""),Y$1,FALSE)"),"Pressure Transducer")</f>
        <v>Pressure Transducer</v>
      </c>
      <c r="AB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C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D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E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F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G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H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I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J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K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L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M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N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O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P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Q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R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S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T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U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V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W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X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Y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Z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BA564" t="str">
        <f ca="1">IFERROR(__xludf.DUMMYFUNCTION("VLOOKUP($D525,IMPORTRANGE(""1F5N2lheBqU_ssv2fEg7XSiyl0_Jtf24RQubw3IWp7fc"",""'LC-2 BOM'!C2:AF1000""),AB$1,FALSE)"),"Hydraulics Schematic 1069 RevF")</f>
        <v>Hydraulics Schematic 1069 RevF</v>
      </c>
    </row>
    <row r="565" spans="1:53" ht="13" x14ac:dyDescent="0.15">
      <c r="A565" t="str">
        <f t="shared" si="46"/>
        <v>HYD-HD-PRS-Ps-181</v>
      </c>
      <c r="B565">
        <v>181</v>
      </c>
      <c r="C565" t="s">
        <v>1244</v>
      </c>
      <c r="D565" t="s">
        <v>1245</v>
      </c>
      <c r="E565" t="s">
        <v>679</v>
      </c>
      <c r="F565" t="s">
        <v>864</v>
      </c>
      <c r="G565" t="s">
        <v>141</v>
      </c>
      <c r="H565" t="s">
        <v>111</v>
      </c>
      <c r="I565" t="str">
        <f t="shared" si="47"/>
        <v>N2</v>
      </c>
      <c r="J565" t="str">
        <f>VLOOKUP(I565,'[1]REF - Interface Cards'!$F$2:$G$11,2,FALSE)</f>
        <v>CB3</v>
      </c>
      <c r="K565">
        <f t="shared" si="49"/>
        <v>2</v>
      </c>
      <c r="L565" t="s">
        <v>757</v>
      </c>
      <c r="M565">
        <v>1</v>
      </c>
      <c r="N565" t="s">
        <v>55</v>
      </c>
      <c r="O565" t="s">
        <v>277</v>
      </c>
      <c r="Q565" t="s">
        <v>302</v>
      </c>
      <c r="R565" t="s">
        <v>142</v>
      </c>
      <c r="S565" t="s">
        <v>143</v>
      </c>
      <c r="V565" t="b">
        <v>0</v>
      </c>
      <c r="W565" t="str">
        <f t="shared" si="48"/>
        <v>AI3:00</v>
      </c>
      <c r="X565" t="str">
        <f ca="1">IFERROR(__xludf.DUMMYFUNCTION("VLOOKUP($D119,IMPORTRANGE(""1F5N2lheBqU_ssv2fEg7XSiyl0_Jtf24RQubw3IWp7fc"",""'LC-2 BOM'!C2:AF1000""),X$1,FALSE)"),"05C360")</f>
        <v>05C360</v>
      </c>
      <c r="Y565" t="str">
        <f ca="1">IFERROR(__xludf.DUMMYFUNCTION("VLOOKUP($D441,IMPORTRANGE(""1F5N2lheBqU_ssv2fEg7XSiyl0_Jtf24RQubw3IWp7fc"",""'LC-2 BOM'!C2:AF900""),Y$1,FALSE)"),"Pressure Transducer")</f>
        <v>Pressure Transducer</v>
      </c>
      <c r="Z565" t="str">
        <f ca="1">IFERROR(__xludf.DUMMYFUNCTION("VLOOKUP($D441,IMPORTRANGE(""1F5N2lheBqU_ssv2fEg7XSiyl0_Jtf24RQubw3IWp7fc"",""'LC-2 BOM'!C2:AF900""),Y$1,FALSE)"),"Pressure Transducer")</f>
        <v>Pressure Transducer</v>
      </c>
      <c r="AA565" t="str">
        <f ca="1">IFERROR(__xludf.DUMMYFUNCTION("VLOOKUP($D441,IMPORTRANGE(""1F5N2lheBqU_ssv2fEg7XSiyl0_Jtf24RQubw3IWp7fc"",""'LC-2 BOM'!C2:AF900""),Y$1,FALSE)"),"Pressure Transducer")</f>
        <v>Pressure Transducer</v>
      </c>
      <c r="AB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C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D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E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F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G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H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I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J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K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L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M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N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O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P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Q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R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S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T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U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V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W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X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Y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Z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BA565" t="str">
        <f ca="1">IFERROR(__xludf.DUMMYFUNCTION("VLOOKUP($D441,IMPORTRANGE(""1F5N2lheBqU_ssv2fEg7XSiyl0_Jtf24RQubw3IWp7fc"",""'LC-2 BOM'!C2:AF1000""),AB$1,FALSE)"),"Hydraulics Schematic 1069 RevF")</f>
        <v>Hydraulics Schematic 1069 RevF</v>
      </c>
    </row>
    <row r="566" spans="1:53" ht="13" x14ac:dyDescent="0.15">
      <c r="A566" t="str">
        <f t="shared" si="46"/>
        <v>HYD-HD-PRS-Ps-182</v>
      </c>
      <c r="B566">
        <v>182</v>
      </c>
      <c r="C566" t="s">
        <v>1246</v>
      </c>
      <c r="D566" t="s">
        <v>1247</v>
      </c>
      <c r="E566" t="s">
        <v>679</v>
      </c>
      <c r="F566" t="s">
        <v>864</v>
      </c>
      <c r="G566" t="s">
        <v>141</v>
      </c>
      <c r="H566" t="s">
        <v>111</v>
      </c>
      <c r="I566" t="str">
        <f t="shared" si="47"/>
        <v>N2</v>
      </c>
      <c r="J566" t="str">
        <f>VLOOKUP(I566,'[1]REF - Interface Cards'!$F$2:$G$11,2,FALSE)</f>
        <v>CB3</v>
      </c>
      <c r="K566">
        <f t="shared" si="49"/>
        <v>2</v>
      </c>
      <c r="L566" t="s">
        <v>757</v>
      </c>
      <c r="M566">
        <v>16</v>
      </c>
      <c r="N566">
        <v>13</v>
      </c>
      <c r="O566" t="s">
        <v>277</v>
      </c>
      <c r="Q566" t="s">
        <v>456</v>
      </c>
      <c r="R566" t="s">
        <v>142</v>
      </c>
      <c r="S566" t="s">
        <v>143</v>
      </c>
      <c r="V566" t="b">
        <v>0</v>
      </c>
      <c r="W566" t="str">
        <f t="shared" si="48"/>
        <v>AI3:13</v>
      </c>
      <c r="X566" t="str">
        <f ca="1">IFERROR(__xludf.DUMMYFUNCTION("VLOOKUP($D119,IMPORTRANGE(""1F5N2lheBqU_ssv2fEg7XSiyl0_Jtf24RQubw3IWp7fc"",""'LC-2 BOM'!C2:AF1000""),X$1,FALSE)"),"05C360")</f>
        <v>05C360</v>
      </c>
      <c r="Y566" t="str">
        <f ca="1">IFERROR(__xludf.DUMMYFUNCTION("VLOOKUP($D438,IMPORTRANGE(""1F5N2lheBqU_ssv2fEg7XSiyl0_Jtf24RQubw3IWp7fc"",""'LC-2 BOM'!C2:AF900""),Y$1,FALSE)"),"Pressure Transducer")</f>
        <v>Pressure Transducer</v>
      </c>
      <c r="Z566" t="str">
        <f ca="1">IFERROR(__xludf.DUMMYFUNCTION("VLOOKUP($D438,IMPORTRANGE(""1F5N2lheBqU_ssv2fEg7XSiyl0_Jtf24RQubw3IWp7fc"",""'LC-2 BOM'!C2:AF900""),Y$1,FALSE)"),"Pressure Transducer")</f>
        <v>Pressure Transducer</v>
      </c>
      <c r="AA566" t="str">
        <f ca="1">IFERROR(__xludf.DUMMYFUNCTION("VLOOKUP($D438,IMPORTRANGE(""1F5N2lheBqU_ssv2fEg7XSiyl0_Jtf24RQubw3IWp7fc"",""'LC-2 BOM'!C2:AF900""),Y$1,FALSE)"),"Pressure Transducer")</f>
        <v>Pressure Transducer</v>
      </c>
      <c r="AB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C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D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E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F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G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H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I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J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K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L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M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N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O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P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Q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R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S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T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U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V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W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X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Y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Z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BA566" t="str">
        <f ca="1">IFERROR(__xludf.DUMMYFUNCTION("VLOOKUP($D438,IMPORTRANGE(""1F5N2lheBqU_ssv2fEg7XSiyl0_Jtf24RQubw3IWp7fc"",""'LC-2 BOM'!C2:AF1000""),AB$1,FALSE)"),"Hydraulics Schematic 1069 RevF")</f>
        <v>Hydraulics Schematic 1069 RevF</v>
      </c>
    </row>
    <row r="567" spans="1:53" ht="13" x14ac:dyDescent="0.15">
      <c r="A567" t="str">
        <f t="shared" si="46"/>
        <v>HYD-HD-PRS-Ps-183</v>
      </c>
      <c r="B567">
        <v>183</v>
      </c>
      <c r="C567" t="s">
        <v>1248</v>
      </c>
      <c r="D567" t="s">
        <v>1249</v>
      </c>
      <c r="E567" t="s">
        <v>679</v>
      </c>
      <c r="F567" t="s">
        <v>864</v>
      </c>
      <c r="G567" t="s">
        <v>141</v>
      </c>
      <c r="H567" t="s">
        <v>111</v>
      </c>
      <c r="I567" t="str">
        <f t="shared" si="47"/>
        <v>N3</v>
      </c>
      <c r="J567" t="str">
        <f>VLOOKUP(I567,'[1]REF - Interface Cards'!$F$2:$G$11,2,FALSE)</f>
        <v>CB4</v>
      </c>
      <c r="K567">
        <f t="shared" si="49"/>
        <v>2</v>
      </c>
      <c r="L567" t="s">
        <v>749</v>
      </c>
      <c r="M567">
        <v>12</v>
      </c>
      <c r="N567" t="s">
        <v>75</v>
      </c>
      <c r="O567" t="s">
        <v>277</v>
      </c>
      <c r="Q567" t="s">
        <v>754</v>
      </c>
      <c r="R567" t="s">
        <v>142</v>
      </c>
      <c r="S567" t="s">
        <v>143</v>
      </c>
      <c r="V567" t="b">
        <v>0</v>
      </c>
      <c r="W567" t="str">
        <f t="shared" si="48"/>
        <v>AI5:09</v>
      </c>
      <c r="X567" t="str">
        <f ca="1">IFERROR(__xludf.DUMMYFUNCTION("VLOOKUP($D475,IMPORTRANGE(""1F5N2lheBqU_ssv2fEg7XSiyl0_Jtf24RQubw3IWp7fc"",""'LC-2 BOM'!C2:AF1000""),X$1,FALSE)"),"04C706")</f>
        <v>04C706</v>
      </c>
      <c r="Y567" t="str">
        <f ca="1">IFERROR(__xludf.DUMMYFUNCTION("VLOOKUP($D528,IMPORTRANGE(""1F5N2lheBqU_ssv2fEg7XSiyl0_Jtf24RQubw3IWp7fc"",""'LC-2 BOM'!C2:AF900""),Y$1,FALSE)"),"#N/A")</f>
        <v>#N/A</v>
      </c>
      <c r="Z567" t="str">
        <f ca="1">IFERROR(__xludf.DUMMYFUNCTION("VLOOKUP($D528,IMPORTRANGE(""1F5N2lheBqU_ssv2fEg7XSiyl0_Jtf24RQubw3IWp7fc"",""'LC-2 BOM'!C2:AF900""),Y$1,FALSE)"),"#N/A")</f>
        <v>#N/A</v>
      </c>
      <c r="AA567" t="str">
        <f ca="1">IFERROR(__xludf.DUMMYFUNCTION("VLOOKUP($D528,IMPORTRANGE(""1F5N2lheBqU_ssv2fEg7XSiyl0_Jtf24RQubw3IWp7fc"",""'LC-2 BOM'!C2:AF900""),Y$1,FALSE)"),"#N/A")</f>
        <v>#N/A</v>
      </c>
      <c r="AB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C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D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E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F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G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H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I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J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K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L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M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N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O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P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Q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R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S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T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U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V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W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X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Y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Z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BA567" t="str">
        <f ca="1">IFERROR(__xludf.DUMMYFUNCTION("VLOOKUP($D528,IMPORTRANGE(""1F5N2lheBqU_ssv2fEg7XSiyl0_Jtf24RQubw3IWp7fc"",""'LC-2 BOM'!C2:AF1000""),AB$1,FALSE)"),"Hydraulics Schematic 1069 RevF")</f>
        <v>Hydraulics Schematic 1069 RevF</v>
      </c>
    </row>
    <row r="568" spans="1:53" ht="13" x14ac:dyDescent="0.15">
      <c r="A568" t="str">
        <f t="shared" si="46"/>
        <v>HYD-S1U-PRS-Ps-212</v>
      </c>
      <c r="B568">
        <v>212</v>
      </c>
      <c r="C568" t="s">
        <v>1250</v>
      </c>
      <c r="D568" t="s">
        <v>1251</v>
      </c>
      <c r="E568" t="s">
        <v>679</v>
      </c>
      <c r="F568" t="s">
        <v>332</v>
      </c>
      <c r="G568" t="s">
        <v>141</v>
      </c>
      <c r="H568" t="s">
        <v>111</v>
      </c>
      <c r="I568" t="str">
        <f t="shared" si="47"/>
        <v>N2</v>
      </c>
      <c r="J568" t="str">
        <f>VLOOKUP(I568,'[1]REF - Interface Cards'!$F$2:$G$11,2,FALSE)</f>
        <v>CB3</v>
      </c>
      <c r="K568">
        <f t="shared" si="49"/>
        <v>2</v>
      </c>
      <c r="L568" t="s">
        <v>757</v>
      </c>
      <c r="M568">
        <v>4</v>
      </c>
      <c r="N568" t="s">
        <v>77</v>
      </c>
      <c r="O568" t="s">
        <v>277</v>
      </c>
      <c r="Q568" t="s">
        <v>302</v>
      </c>
      <c r="R568" t="s">
        <v>142</v>
      </c>
      <c r="S568" t="s">
        <v>143</v>
      </c>
      <c r="V568" t="b">
        <v>0</v>
      </c>
      <c r="W568" t="str">
        <f t="shared" si="48"/>
        <v>AI3:03</v>
      </c>
      <c r="X568" t="str">
        <f ca="1">IFERROR(__xludf.DUMMYFUNCTION("VLOOKUP($D119,IMPORTRANGE(""1F5N2lheBqU_ssv2fEg7XSiyl0_Jtf24RQubw3IWp7fc"",""'LC-2 BOM'!C2:AF1000""),X$1,FALSE)"),"05C360")</f>
        <v>05C360</v>
      </c>
      <c r="Y568" t="str">
        <f ca="1">IFERROR(__xludf.DUMMYFUNCTION("VLOOKUP($D444,IMPORTRANGE(""1F5N2lheBqU_ssv2fEg7XSiyl0_Jtf24RQubw3IWp7fc"",""'LC-2 BOM'!C2:AF900""),Y$1,FALSE)"),"#N/A")</f>
        <v>#N/A</v>
      </c>
      <c r="Z568" t="str">
        <f ca="1">IFERROR(__xludf.DUMMYFUNCTION("VLOOKUP($D444,IMPORTRANGE(""1F5N2lheBqU_ssv2fEg7XSiyl0_Jtf24RQubw3IWp7fc"",""'LC-2 BOM'!C2:AF900""),Y$1,FALSE)"),"#N/A")</f>
        <v>#N/A</v>
      </c>
      <c r="AA568" t="str">
        <f ca="1">IFERROR(__xludf.DUMMYFUNCTION("VLOOKUP($D444,IMPORTRANGE(""1F5N2lheBqU_ssv2fEg7XSiyl0_Jtf24RQubw3IWp7fc"",""'LC-2 BOM'!C2:AF900""),Y$1,FALSE)"),"#N/A")</f>
        <v>#N/A</v>
      </c>
      <c r="AB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C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D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E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F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G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H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I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J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K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L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M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N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O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P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Q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R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S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T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U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V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W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X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Y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Z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BA568" t="str">
        <f ca="1">IFERROR(__xludf.DUMMYFUNCTION("VLOOKUP($D444,IMPORTRANGE(""1F5N2lheBqU_ssv2fEg7XSiyl0_Jtf24RQubw3IWp7fc"",""'LC-2 BOM'!C2:AF1000""),AB$1,FALSE)"),"Hydraulics Schematic 1069 RevF")</f>
        <v>Hydraulics Schematic 1069 RevF</v>
      </c>
    </row>
    <row r="569" spans="1:53" ht="13" x14ac:dyDescent="0.15">
      <c r="A569" t="str">
        <f t="shared" si="46"/>
        <v>HYD-S1U-PRS-Ps-214</v>
      </c>
      <c r="B569">
        <v>214</v>
      </c>
      <c r="C569" t="s">
        <v>1252</v>
      </c>
      <c r="D569" t="s">
        <v>1253</v>
      </c>
      <c r="E569" t="s">
        <v>679</v>
      </c>
      <c r="F569" t="s">
        <v>332</v>
      </c>
      <c r="G569" t="s">
        <v>141</v>
      </c>
      <c r="H569" t="s">
        <v>111</v>
      </c>
      <c r="I569" t="str">
        <f t="shared" si="47"/>
        <v>N2</v>
      </c>
      <c r="J569" t="str">
        <f>VLOOKUP(I569,'[1]REF - Interface Cards'!$F$2:$G$11,2,FALSE)</f>
        <v>CB3</v>
      </c>
      <c r="K569">
        <f t="shared" si="49"/>
        <v>2</v>
      </c>
      <c r="L569" t="s">
        <v>757</v>
      </c>
      <c r="M569">
        <v>6</v>
      </c>
      <c r="N569" t="s">
        <v>93</v>
      </c>
      <c r="O569" t="s">
        <v>277</v>
      </c>
      <c r="Q569" t="s">
        <v>302</v>
      </c>
      <c r="R569" t="s">
        <v>142</v>
      </c>
      <c r="S569" t="s">
        <v>143</v>
      </c>
      <c r="V569" t="b">
        <v>0</v>
      </c>
      <c r="W569" t="str">
        <f t="shared" si="48"/>
        <v>AI3:05</v>
      </c>
      <c r="X569" t="str">
        <f ca="1">IFERROR(__xludf.DUMMYFUNCTION("VLOOKUP($D119,IMPORTRANGE(""1F5N2lheBqU_ssv2fEg7XSiyl0_Jtf24RQubw3IWp7fc"",""'LC-2 BOM'!C2:AF1000""),X$1,FALSE)"),"05C360")</f>
        <v>05C360</v>
      </c>
      <c r="Y569" t="str">
        <f ca="1">IFERROR(__xludf.DUMMYFUNCTION("VLOOKUP($D446,IMPORTRANGE(""1F5N2lheBqU_ssv2fEg7XSiyl0_Jtf24RQubw3IWp7fc"",""'LC-2 BOM'!C2:AF900""),Y$1,FALSE)"),"#N/A")</f>
        <v>#N/A</v>
      </c>
      <c r="Z569" t="str">
        <f ca="1">IFERROR(__xludf.DUMMYFUNCTION("VLOOKUP($D446,IMPORTRANGE(""1F5N2lheBqU_ssv2fEg7XSiyl0_Jtf24RQubw3IWp7fc"",""'LC-2 BOM'!C2:AF900""),Y$1,FALSE)"),"#N/A")</f>
        <v>#N/A</v>
      </c>
      <c r="AA569" t="str">
        <f ca="1">IFERROR(__xludf.DUMMYFUNCTION("VLOOKUP($D446,IMPORTRANGE(""1F5N2lheBqU_ssv2fEg7XSiyl0_Jtf24RQubw3IWp7fc"",""'LC-2 BOM'!C2:AF900""),Y$1,FALSE)"),"#N/A")</f>
        <v>#N/A</v>
      </c>
      <c r="AB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C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D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E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F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G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H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I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J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K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L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M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N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O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P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Q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R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S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T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U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V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W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X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Y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Z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BA569" t="str">
        <f ca="1">IFERROR(__xludf.DUMMYFUNCTION("VLOOKUP($D446,IMPORTRANGE(""1F5N2lheBqU_ssv2fEg7XSiyl0_Jtf24RQubw3IWp7fc"",""'LC-2 BOM'!C2:AF1000""),AB$1,FALSE)"),"Hydraulics Schematic 1069 RevF")</f>
        <v>Hydraulics Schematic 1069 RevF</v>
      </c>
    </row>
    <row r="570" spans="1:53" ht="13" x14ac:dyDescent="0.15">
      <c r="A570" t="str">
        <f t="shared" si="46"/>
        <v>HYD-HD-PRS-Ps-188</v>
      </c>
      <c r="B570">
        <v>188</v>
      </c>
      <c r="C570" t="s">
        <v>1254</v>
      </c>
      <c r="D570" t="s">
        <v>1255</v>
      </c>
      <c r="E570" t="s">
        <v>679</v>
      </c>
      <c r="F570" t="s">
        <v>864</v>
      </c>
      <c r="G570" t="s">
        <v>141</v>
      </c>
      <c r="H570" t="s">
        <v>111</v>
      </c>
      <c r="I570" t="str">
        <f t="shared" si="47"/>
        <v>N3</v>
      </c>
      <c r="J570" t="str">
        <f>VLOOKUP(I570,'[1]REF - Interface Cards'!$F$2:$G$11,2,FALSE)</f>
        <v>CB4</v>
      </c>
      <c r="K570">
        <f t="shared" si="49"/>
        <v>2</v>
      </c>
      <c r="L570" t="s">
        <v>749</v>
      </c>
      <c r="M570">
        <v>6</v>
      </c>
      <c r="N570" t="s">
        <v>93</v>
      </c>
      <c r="O570" t="s">
        <v>277</v>
      </c>
      <c r="Q570" t="s">
        <v>485</v>
      </c>
      <c r="R570" t="s">
        <v>142</v>
      </c>
      <c r="S570" t="s">
        <v>143</v>
      </c>
      <c r="V570" t="b">
        <v>0</v>
      </c>
      <c r="W570" t="str">
        <f t="shared" si="48"/>
        <v>AI5:05</v>
      </c>
      <c r="X570" t="str">
        <f ca="1">IFERROR(__xludf.DUMMYFUNCTION("VLOOKUP($D475,IMPORTRANGE(""1F5N2lheBqU_ssv2fEg7XSiyl0_Jtf24RQubw3IWp7fc"",""'LC-2 BOM'!C2:AF1000""),X$1,FALSE)"),"04C706")</f>
        <v>04C706</v>
      </c>
      <c r="Y570" t="str">
        <f ca="1">IFERROR(__xludf.DUMMYFUNCTION("VLOOKUP($D527,IMPORTRANGE(""1zGeY54V42y3h6ga3LEauokEcjIAfHuNXKCYKLfLWtMI"",""'LC-2 BOM'!C2:AF900""),Y$1,FALSE)"),"Pressure Transducer")</f>
        <v>Pressure Transducer</v>
      </c>
      <c r="Z570" t="str">
        <f ca="1">IFERROR(__xludf.DUMMYFUNCTION("VLOOKUP($D527,IMPORTRANGE(""1zGeY54V42y3h6ga3LEauokEcjIAfHuNXKCYKLfLWtMI"",""'LC-2 BOM'!C2:AF900""),Y$1,FALSE)"),"Pressure Transducer")</f>
        <v>Pressure Transducer</v>
      </c>
      <c r="AA570" t="str">
        <f ca="1">IFERROR(__xludf.DUMMYFUNCTION("VLOOKUP($D527,IMPORTRANGE(""1zGeY54V42y3h6ga3LEauokEcjIAfHuNXKCYKLfLWtMI"",""'LC-2 BOM'!C2:AF900""),Y$1,FALSE)"),"Pressure Transducer")</f>
        <v>Pressure Transducer</v>
      </c>
      <c r="AB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C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D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E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F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G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H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I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J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K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L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M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N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O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P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Q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R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S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T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U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V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W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X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Y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Z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BA570" t="str">
        <f ca="1">IFERROR(__xludf.DUMMYFUNCTION("VLOOKUP($D527,IMPORTRANGE(""1F5N2lheBqU_ssv2fEg7XSiyl0_Jtf24RQubw3IWp7fc"",""'LC-2 BOM'!C2:AF1000""),AB$1,FALSE)"),"Hydraulics Schematic 1069 RevF")</f>
        <v>Hydraulics Schematic 1069 RevF</v>
      </c>
    </row>
    <row r="571" spans="1:53" ht="13" x14ac:dyDescent="0.15">
      <c r="A571" t="str">
        <f t="shared" si="46"/>
        <v>HYD-HD-PRS-Ps-189</v>
      </c>
      <c r="B571">
        <v>189</v>
      </c>
      <c r="C571" t="s">
        <v>1256</v>
      </c>
      <c r="D571" t="s">
        <v>1257</v>
      </c>
      <c r="E571" t="s">
        <v>679</v>
      </c>
      <c r="F571" t="s">
        <v>864</v>
      </c>
      <c r="G571" t="s">
        <v>141</v>
      </c>
      <c r="H571" t="s">
        <v>111</v>
      </c>
      <c r="I571" t="str">
        <f t="shared" si="47"/>
        <v>N2</v>
      </c>
      <c r="J571" t="str">
        <f>VLOOKUP(I571,'[1]REF - Interface Cards'!$F$2:$G$11,2,FALSE)</f>
        <v>CB3</v>
      </c>
      <c r="K571">
        <f t="shared" si="49"/>
        <v>2</v>
      </c>
      <c r="L571" t="s">
        <v>757</v>
      </c>
      <c r="M571">
        <v>3</v>
      </c>
      <c r="N571" t="s">
        <v>72</v>
      </c>
      <c r="O571" t="s">
        <v>277</v>
      </c>
      <c r="Q571" t="s">
        <v>302</v>
      </c>
      <c r="R571" t="s">
        <v>142</v>
      </c>
      <c r="S571" t="s">
        <v>143</v>
      </c>
      <c r="V571" t="b">
        <v>0</v>
      </c>
      <c r="W571" t="str">
        <f t="shared" si="48"/>
        <v>AI3:02</v>
      </c>
      <c r="X571" t="str">
        <f ca="1">IFERROR(__xludf.DUMMYFUNCTION("VLOOKUP($D119,IMPORTRANGE(""1F5N2lheBqU_ssv2fEg7XSiyl0_Jtf24RQubw3IWp7fc"",""'LC-2 BOM'!C2:AF1000""),X$1,FALSE)"),"05C360")</f>
        <v>05C360</v>
      </c>
      <c r="Y571" t="str">
        <f ca="1">IFERROR(__xludf.DUMMYFUNCTION("VLOOKUP($D443,IMPORTRANGE(""1zGeY54V42y3h6ga3LEauokEcjIAfHuNXKCYKLfLWtMI"",""'LC-2 BOM'!C2:AF900""),Y$1,FALSE)"),"Pressure Transducer")</f>
        <v>Pressure Transducer</v>
      </c>
      <c r="Z571" t="str">
        <f ca="1">IFERROR(__xludf.DUMMYFUNCTION("VLOOKUP($D443,IMPORTRANGE(""1zGeY54V42y3h6ga3LEauokEcjIAfHuNXKCYKLfLWtMI"",""'LC-2 BOM'!C2:AF900""),Y$1,FALSE)"),"Pressure Transducer")</f>
        <v>Pressure Transducer</v>
      </c>
      <c r="AA571" t="str">
        <f ca="1">IFERROR(__xludf.DUMMYFUNCTION("VLOOKUP($D443,IMPORTRANGE(""1zGeY54V42y3h6ga3LEauokEcjIAfHuNXKCYKLfLWtMI"",""'LC-2 BOM'!C2:AF900""),Y$1,FALSE)"),"Pressure Transducer")</f>
        <v>Pressure Transducer</v>
      </c>
      <c r="AB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C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D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E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F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G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H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I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J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K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L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M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N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O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P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Q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R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S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T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U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V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W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X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Y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Z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BA571" t="str">
        <f ca="1">IFERROR(__xludf.DUMMYFUNCTION("VLOOKUP($D443,IMPORTRANGE(""1F5N2lheBqU_ssv2fEg7XSiyl0_Jtf24RQubw3IWp7fc"",""'LC-2 BOM'!C2:AF1000""),AB$1,FALSE)"),"Hydraulics Schematic 1069 RevF")</f>
        <v>Hydraulics Schematic 1069 RevF</v>
      </c>
    </row>
    <row r="572" spans="1:53" ht="13" x14ac:dyDescent="0.15">
      <c r="A572" t="str">
        <f t="shared" si="46"/>
        <v>HYD-HD-PRS-Ps-190</v>
      </c>
      <c r="B572">
        <v>190</v>
      </c>
      <c r="C572" t="s">
        <v>1258</v>
      </c>
      <c r="D572" t="s">
        <v>1259</v>
      </c>
      <c r="E572" t="s">
        <v>679</v>
      </c>
      <c r="F572" t="s">
        <v>864</v>
      </c>
      <c r="G572" t="s">
        <v>141</v>
      </c>
      <c r="H572" t="s">
        <v>111</v>
      </c>
      <c r="I572" t="str">
        <f t="shared" si="47"/>
        <v>N2</v>
      </c>
      <c r="J572" t="str">
        <f>VLOOKUP(I572,'[1]REF - Interface Cards'!$F$2:$G$11,2,FALSE)</f>
        <v>CB3</v>
      </c>
      <c r="K572">
        <f t="shared" si="49"/>
        <v>2</v>
      </c>
      <c r="L572" t="s">
        <v>757</v>
      </c>
      <c r="M572">
        <v>18</v>
      </c>
      <c r="N572">
        <v>15</v>
      </c>
      <c r="O572" t="s">
        <v>277</v>
      </c>
      <c r="Q572" t="s">
        <v>456</v>
      </c>
      <c r="R572" t="s">
        <v>142</v>
      </c>
      <c r="S572" t="s">
        <v>143</v>
      </c>
      <c r="V572" t="b">
        <v>0</v>
      </c>
      <c r="W572" t="str">
        <f t="shared" si="48"/>
        <v>AI3:15</v>
      </c>
      <c r="X572" t="str">
        <f ca="1">IFERROR(__xludf.DUMMYFUNCTION("VLOOKUP($D119,IMPORTRANGE(""1F5N2lheBqU_ssv2fEg7XSiyl0_Jtf24RQubw3IWp7fc"",""'LC-2 BOM'!C2:AF1000""),X$1,FALSE)"),"05C360")</f>
        <v>05C360</v>
      </c>
      <c r="Y572" t="str">
        <f ca="1">IFERROR(__xludf.DUMMYFUNCTION("VLOOKUP($D440,IMPORTRANGE(""1zGeY54V42y3h6ga3LEauokEcjIAfHuNXKCYKLfLWtMI"",""'LC-2 BOM'!C2:AF900""),Y$1,FALSE)"),"Pressure Transducer")</f>
        <v>Pressure Transducer</v>
      </c>
      <c r="Z572" t="str">
        <f ca="1">IFERROR(__xludf.DUMMYFUNCTION("VLOOKUP($D440,IMPORTRANGE(""1zGeY54V42y3h6ga3LEauokEcjIAfHuNXKCYKLfLWtMI"",""'LC-2 BOM'!C2:AF900""),Y$1,FALSE)"),"Pressure Transducer")</f>
        <v>Pressure Transducer</v>
      </c>
      <c r="AA572" t="str">
        <f ca="1">IFERROR(__xludf.DUMMYFUNCTION("VLOOKUP($D440,IMPORTRANGE(""1zGeY54V42y3h6ga3LEauokEcjIAfHuNXKCYKLfLWtMI"",""'LC-2 BOM'!C2:AF900""),Y$1,FALSE)"),"Pressure Transducer")</f>
        <v>Pressure Transducer</v>
      </c>
      <c r="AB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C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D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E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F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G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H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I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J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K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L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M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N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O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P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Q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R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S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T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U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V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W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X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Y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Z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BA572" t="str">
        <f ca="1">IFERROR(__xludf.DUMMYFUNCTION("VLOOKUP($D440,IMPORTRANGE(""1F5N2lheBqU_ssv2fEg7XSiyl0_Jtf24RQubw3IWp7fc"",""'LC-2 BOM'!C2:AF1000""),AB$1,FALSE)"),"Hydraulics Schematic 1069 RevF")</f>
        <v>Hydraulics Schematic 1069 RevF</v>
      </c>
    </row>
    <row r="573" spans="1:53" ht="13" x14ac:dyDescent="0.15">
      <c r="A573" t="str">
        <f t="shared" si="46"/>
        <v>HYD-HD-PRS-Ps-191</v>
      </c>
      <c r="B573">
        <v>191</v>
      </c>
      <c r="C573" t="s">
        <v>1260</v>
      </c>
      <c r="D573" t="s">
        <v>1261</v>
      </c>
      <c r="E573" t="s">
        <v>679</v>
      </c>
      <c r="F573" t="s">
        <v>864</v>
      </c>
      <c r="G573" t="s">
        <v>141</v>
      </c>
      <c r="H573" t="s">
        <v>111</v>
      </c>
      <c r="I573" t="str">
        <f t="shared" si="47"/>
        <v>N3</v>
      </c>
      <c r="J573" t="str">
        <f>VLOOKUP(I573,'[1]REF - Interface Cards'!$F$2:$G$11,2,FALSE)</f>
        <v>CB4</v>
      </c>
      <c r="K573">
        <f t="shared" si="49"/>
        <v>2</v>
      </c>
      <c r="L573" t="s">
        <v>749</v>
      </c>
      <c r="M573">
        <v>14</v>
      </c>
      <c r="N573">
        <v>11</v>
      </c>
      <c r="O573" t="s">
        <v>277</v>
      </c>
      <c r="Q573" t="s">
        <v>754</v>
      </c>
      <c r="R573" t="s">
        <v>142</v>
      </c>
      <c r="S573" t="s">
        <v>60</v>
      </c>
      <c r="V573" t="b">
        <v>0</v>
      </c>
      <c r="W573" t="str">
        <f t="shared" si="48"/>
        <v>AI5:11</v>
      </c>
      <c r="X573" t="str">
        <f ca="1">IFERROR(__xludf.DUMMYFUNCTION("VLOOKUP($D475,IMPORTRANGE(""1F5N2lheBqU_ssv2fEg7XSiyl0_Jtf24RQubw3IWp7fc"",""'LC-2 BOM'!C2:AF1000""),X$1,FALSE)"),"04C706")</f>
        <v>04C706</v>
      </c>
      <c r="Y573" t="str">
        <f ca="1">IFERROR(__xludf.DUMMYFUNCTION("VLOOKUP($D517,IMPORTRANGE(""1zGeY54V42y3h6ga3LEauokEcjIAfHuNXKCYKLfLWtMI"",""'LC-2 BOM'!C2:AF900""),Y$1,FALSE)"),"#N/A")</f>
        <v>#N/A</v>
      </c>
      <c r="Z573" t="str">
        <f ca="1">IFERROR(__xludf.DUMMYFUNCTION("VLOOKUP($D517,IMPORTRANGE(""1zGeY54V42y3h6ga3LEauokEcjIAfHuNXKCYKLfLWtMI"",""'LC-2 BOM'!C2:AF900""),Y$1,FALSE)"),"#N/A")</f>
        <v>#N/A</v>
      </c>
      <c r="AA573" t="str">
        <f ca="1">IFERROR(__xludf.DUMMYFUNCTION("VLOOKUP($D517,IMPORTRANGE(""1zGeY54V42y3h6ga3LEauokEcjIAfHuNXKCYKLfLWtMI"",""'LC-2 BOM'!C2:AF900""),Y$1,FALSE)"),"#N/A")</f>
        <v>#N/A</v>
      </c>
      <c r="AB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C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D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E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F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G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H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I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J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K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L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M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N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O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P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Q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R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S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T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U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V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W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X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Y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Z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BA573" t="str">
        <f ca="1">IFERROR(__xludf.DUMMYFUNCTION("VLOOKUP($D517,IMPORTRANGE(""1F5N2lheBqU_ssv2fEg7XSiyl0_Jtf24RQubw3IWp7fc"",""'LC-2 BOM'!C2:AF1000""),AB$1,FALSE)"),"Hydraulics Schematic 1069 RevF")</f>
        <v>Hydraulics Schematic 1069 RevF</v>
      </c>
    </row>
    <row r="574" spans="1:53" ht="13" x14ac:dyDescent="0.15">
      <c r="A574" t="str">
        <f t="shared" si="46"/>
        <v>HYD-S1U-PRS-Ps-217</v>
      </c>
      <c r="B574">
        <v>217</v>
      </c>
      <c r="C574" t="s">
        <v>1262</v>
      </c>
      <c r="D574" t="s">
        <v>1263</v>
      </c>
      <c r="E574" t="s">
        <v>679</v>
      </c>
      <c r="F574" t="s">
        <v>332</v>
      </c>
      <c r="G574" t="s">
        <v>141</v>
      </c>
      <c r="H574" t="s">
        <v>111</v>
      </c>
      <c r="I574" t="str">
        <f t="shared" si="47"/>
        <v>N2</v>
      </c>
      <c r="J574" t="str">
        <f>VLOOKUP(I574,'[1]REF - Interface Cards'!$F$2:$G$11,2,FALSE)</f>
        <v>CB3</v>
      </c>
      <c r="K574">
        <f t="shared" si="49"/>
        <v>2</v>
      </c>
      <c r="L574" t="s">
        <v>757</v>
      </c>
      <c r="M574">
        <v>8</v>
      </c>
      <c r="N574" t="s">
        <v>62</v>
      </c>
      <c r="O574" t="s">
        <v>277</v>
      </c>
      <c r="Q574" t="s">
        <v>302</v>
      </c>
      <c r="R574" t="s">
        <v>142</v>
      </c>
      <c r="S574" t="s">
        <v>143</v>
      </c>
      <c r="V574" t="b">
        <v>0</v>
      </c>
      <c r="W574" t="str">
        <f t="shared" si="48"/>
        <v>AI3:07</v>
      </c>
      <c r="X574" t="str">
        <f ca="1">IFERROR(__xludf.DUMMYFUNCTION("VLOOKUP($D119,IMPORTRANGE(""1F5N2lheBqU_ssv2fEg7XSiyl0_Jtf24RQubw3IWp7fc"",""'LC-2 BOM'!C2:AF1000""),X$1,FALSE)"),"05C360")</f>
        <v>05C360</v>
      </c>
      <c r="Y574" t="str">
        <f ca="1">IFERROR(__xludf.DUMMYFUNCTION("VLOOKUP($D448,IMPORTRANGE(""1F5N2lheBqU_ssv2fEg7XSiyl0_Jtf24RQubw3IWp7fc"",""'LC-2 BOM'!C2:AF900""),Y$1,FALSE)"),"#N/A")</f>
        <v>#N/A</v>
      </c>
      <c r="Z574" t="str">
        <f ca="1">IFERROR(__xludf.DUMMYFUNCTION("VLOOKUP($D448,IMPORTRANGE(""1F5N2lheBqU_ssv2fEg7XSiyl0_Jtf24RQubw3IWp7fc"",""'LC-2 BOM'!C2:AF900""),Y$1,FALSE)"),"#N/A")</f>
        <v>#N/A</v>
      </c>
      <c r="AA574" t="str">
        <f ca="1">IFERROR(__xludf.DUMMYFUNCTION("VLOOKUP($D448,IMPORTRANGE(""1F5N2lheBqU_ssv2fEg7XSiyl0_Jtf24RQubw3IWp7fc"",""'LC-2 BOM'!C2:AF900""),Y$1,FALSE)"),"#N/A")</f>
        <v>#N/A</v>
      </c>
      <c r="AB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C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D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E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F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G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H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I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J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K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L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M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N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O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P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Q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R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S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T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U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V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W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X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Y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Z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BA574" t="str">
        <f ca="1">IFERROR(__xludf.DUMMYFUNCTION("VLOOKUP($D448,IMPORTRANGE(""1F5N2lheBqU_ssv2fEg7XSiyl0_Jtf24RQubw3IWp7fc"",""'LC-2 BOM'!C2:AF1000""),AB$1,FALSE)"),"Hydraulics Schematic 1069 RevF")</f>
        <v>Hydraulics Schematic 1069 RevF</v>
      </c>
    </row>
    <row r="575" spans="1:53" ht="13" x14ac:dyDescent="0.15">
      <c r="A575" t="str">
        <f t="shared" si="46"/>
        <v>HYD-S1U-PRS-Ps-255</v>
      </c>
      <c r="B575">
        <v>255</v>
      </c>
      <c r="C575" t="s">
        <v>1264</v>
      </c>
      <c r="D575" t="s">
        <v>1265</v>
      </c>
      <c r="E575" t="s">
        <v>679</v>
      </c>
      <c r="F575" t="s">
        <v>332</v>
      </c>
      <c r="G575" t="s">
        <v>141</v>
      </c>
      <c r="H575" t="s">
        <v>111</v>
      </c>
      <c r="I575" t="str">
        <f t="shared" si="47"/>
        <v>N2</v>
      </c>
      <c r="J575" t="str">
        <f>VLOOKUP(I575,'[1]REF - Interface Cards'!$F$2:$G$11,2,FALSE)</f>
        <v>CB3</v>
      </c>
      <c r="K575">
        <f t="shared" si="49"/>
        <v>3</v>
      </c>
      <c r="L575" t="s">
        <v>279</v>
      </c>
      <c r="M575">
        <v>13</v>
      </c>
      <c r="N575">
        <v>10</v>
      </c>
      <c r="O575" t="s">
        <v>277</v>
      </c>
      <c r="R575" t="s">
        <v>142</v>
      </c>
      <c r="S575" t="s">
        <v>143</v>
      </c>
      <c r="V575" t="b">
        <v>0</v>
      </c>
      <c r="W575" t="str">
        <f t="shared" si="48"/>
        <v>AI4:10</v>
      </c>
      <c r="X575" t="str">
        <f ca="1">IFERROR(__xludf.DUMMYFUNCTION("VLOOKUP($D119,IMPORTRANGE(""1F5N2lheBqU_ssv2fEg7XSiyl0_Jtf24RQubw3IWp7fc"",""'LC-2 BOM'!C2:AF1000""),X$1,FALSE)"),"05C360")</f>
        <v>05C360</v>
      </c>
      <c r="Y575" t="str">
        <f ca="1">IFERROR(__xludf.DUMMYFUNCTION("VLOOKUP($D451,IMPORTRANGE(""1zGeY54V42y3h6ga3LEauokEcjIAfHuNXKCYKLfLWtMI"",""'LC-2 BOM'!C2:AF900""),Y$1,FALSE)"),"#N/A")</f>
        <v>#N/A</v>
      </c>
      <c r="Z575" t="str">
        <f ca="1">IFERROR(__xludf.DUMMYFUNCTION("VLOOKUP($D451,IMPORTRANGE(""1zGeY54V42y3h6ga3LEauokEcjIAfHuNXKCYKLfLWtMI"",""'LC-2 BOM'!C2:AF900""),Y$1,FALSE)"),"#N/A")</f>
        <v>#N/A</v>
      </c>
      <c r="AA575" t="str">
        <f ca="1">IFERROR(__xludf.DUMMYFUNCTION("VLOOKUP($D451,IMPORTRANGE(""1zGeY54V42y3h6ga3LEauokEcjIAfHuNXKCYKLfLWtMI"",""'LC-2 BOM'!C2:AF900""),Y$1,FALSE)"),"#N/A")</f>
        <v>#N/A</v>
      </c>
      <c r="AB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C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D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E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F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G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H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I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J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K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L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M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N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O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P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Q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R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S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T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U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V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W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X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Y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Z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BA575" t="str">
        <f ca="1">IFERROR(__xludf.DUMMYFUNCTION("VLOOKUP($D451,IMPORTRANGE(""1F5N2lheBqU_ssv2fEg7XSiyl0_Jtf24RQubw3IWp7fc"",""'LC-2 BOM'!C2:AF1000""),AB$1,FALSE)"),"Hydraulics Schematic 1069 RevF")</f>
        <v>Hydraulics Schematic 1069 RevF</v>
      </c>
    </row>
    <row r="576" spans="1:53" ht="13" x14ac:dyDescent="0.15">
      <c r="A576" t="str">
        <f t="shared" si="46"/>
        <v>HYD-HDL-PRS-Ps-265</v>
      </c>
      <c r="B576">
        <v>265</v>
      </c>
      <c r="C576" t="s">
        <v>1266</v>
      </c>
      <c r="D576" t="s">
        <v>1267</v>
      </c>
      <c r="E576" t="s">
        <v>679</v>
      </c>
      <c r="F576" t="s">
        <v>838</v>
      </c>
      <c r="G576" t="s">
        <v>141</v>
      </c>
      <c r="H576" t="s">
        <v>111</v>
      </c>
      <c r="I576" t="str">
        <f t="shared" si="47"/>
        <v>N3</v>
      </c>
      <c r="J576" t="str">
        <f>VLOOKUP(I576,'[1]REF - Interface Cards'!$F$2:$G$11,2,FALSE)</f>
        <v>CB4</v>
      </c>
      <c r="K576">
        <f t="shared" si="49"/>
        <v>2</v>
      </c>
      <c r="L576" t="s">
        <v>749</v>
      </c>
      <c r="M576">
        <v>15</v>
      </c>
      <c r="N576">
        <v>12</v>
      </c>
      <c r="O576" t="s">
        <v>277</v>
      </c>
      <c r="Q576" t="s">
        <v>485</v>
      </c>
      <c r="R576" t="s">
        <v>142</v>
      </c>
      <c r="S576" t="s">
        <v>143</v>
      </c>
      <c r="V576" t="b">
        <v>0</v>
      </c>
      <c r="W576" t="str">
        <f t="shared" si="48"/>
        <v>AI5:12</v>
      </c>
      <c r="X576" t="str">
        <f ca="1">IFERROR(__xludf.DUMMYFUNCTION("VLOOKUP($D475,IMPORTRANGE(""1F5N2lheBqU_ssv2fEg7XSiyl0_Jtf24RQubw3IWp7fc"",""'LC-2 BOM'!C2:AF1000""),X$1,FALSE)"),"04C706")</f>
        <v>04C706</v>
      </c>
      <c r="Y576" t="str">
        <f ca="1">IFERROR(__xludf.DUMMYFUNCTION("VLOOKUP($D518,IMPORTRANGE(""1F5N2lheBqU_ssv2fEg7XSiyl0_Jtf24RQubw3IWp7fc"",""'LC-2 BOM'!C2:AF900""),Y$1,FALSE)"),"#N/A")</f>
        <v>#N/A</v>
      </c>
      <c r="Z576" t="str">
        <f ca="1">IFERROR(__xludf.DUMMYFUNCTION("VLOOKUP($D518,IMPORTRANGE(""1F5N2lheBqU_ssv2fEg7XSiyl0_Jtf24RQubw3IWp7fc"",""'LC-2 BOM'!C2:AF900""),Y$1,FALSE)"),"#N/A")</f>
        <v>#N/A</v>
      </c>
      <c r="AA576" t="str">
        <f ca="1">IFERROR(__xludf.DUMMYFUNCTION("VLOOKUP($D518,IMPORTRANGE(""1F5N2lheBqU_ssv2fEg7XSiyl0_Jtf24RQubw3IWp7fc"",""'LC-2 BOM'!C2:AF900""),Y$1,FALSE)"),"#N/A")</f>
        <v>#N/A</v>
      </c>
      <c r="AB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C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D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E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F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G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H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I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J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K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L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M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N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O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P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Q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R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S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T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U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V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W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X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Y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Z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BA576" t="str">
        <f ca="1">IFERROR(__xludf.DUMMYFUNCTION("VLOOKUP($D518,IMPORTRANGE(""1F5N2lheBqU_ssv2fEg7XSiyl0_Jtf24RQubw3IWp7fc"",""'LC-2 BOM'!C2:AF1000""),AB$1,FALSE)"),"Hydraulics Schematic 1069 RevF")</f>
        <v>Hydraulics Schematic 1069 RevF</v>
      </c>
    </row>
    <row r="577" spans="1:53" ht="13" x14ac:dyDescent="0.15">
      <c r="A577" t="str">
        <f t="shared" si="46"/>
        <v>HYD-HD-PRS-Ps-184</v>
      </c>
      <c r="B577">
        <v>184</v>
      </c>
      <c r="C577" t="s">
        <v>1268</v>
      </c>
      <c r="D577" t="s">
        <v>1269</v>
      </c>
      <c r="E577" t="s">
        <v>679</v>
      </c>
      <c r="F577" t="s">
        <v>864</v>
      </c>
      <c r="G577" t="s">
        <v>141</v>
      </c>
      <c r="H577" t="s">
        <v>111</v>
      </c>
      <c r="I577" t="str">
        <f t="shared" si="47"/>
        <v>N3</v>
      </c>
      <c r="J577" t="str">
        <f>VLOOKUP(I577,'[1]REF - Interface Cards'!$F$2:$G$11,2,FALSE)</f>
        <v>CB4</v>
      </c>
      <c r="K577">
        <f t="shared" si="49"/>
        <v>2</v>
      </c>
      <c r="L577" t="s">
        <v>749</v>
      </c>
      <c r="M577">
        <v>5</v>
      </c>
      <c r="N577" t="s">
        <v>82</v>
      </c>
      <c r="O577" t="s">
        <v>277</v>
      </c>
      <c r="Q577" t="s">
        <v>485</v>
      </c>
      <c r="R577" t="s">
        <v>142</v>
      </c>
      <c r="S577" t="s">
        <v>143</v>
      </c>
      <c r="V577" t="b">
        <v>0</v>
      </c>
      <c r="W577" t="str">
        <f t="shared" si="48"/>
        <v>AI5:04</v>
      </c>
      <c r="X577" t="str">
        <f ca="1">IFERROR(__xludf.DUMMYFUNCTION("VLOOKUP($D475,IMPORTRANGE(""1F5N2lheBqU_ssv2fEg7XSiyl0_Jtf24RQubw3IWp7fc"",""'LC-2 BOM'!C2:AF1000""),X$1,FALSE)"),"04C706")</f>
        <v>04C706</v>
      </c>
      <c r="Y577" t="str">
        <f ca="1">IFERROR(__xludf.DUMMYFUNCTION("VLOOKUP($D526,IMPORTRANGE(""1F5N2lheBqU_ssv2fEg7XSiyl0_Jtf24RQubw3IWp7fc"",""'LC-2 BOM'!C2:AF900""),Y$1,FALSE)"),"Pressure Transducer")</f>
        <v>Pressure Transducer</v>
      </c>
      <c r="Z577" t="str">
        <f ca="1">IFERROR(__xludf.DUMMYFUNCTION("VLOOKUP($D526,IMPORTRANGE(""1F5N2lheBqU_ssv2fEg7XSiyl0_Jtf24RQubw3IWp7fc"",""'LC-2 BOM'!C2:AF900""),Y$1,FALSE)"),"Pressure Transducer")</f>
        <v>Pressure Transducer</v>
      </c>
      <c r="AA577" t="str">
        <f ca="1">IFERROR(__xludf.DUMMYFUNCTION("VLOOKUP($D526,IMPORTRANGE(""1F5N2lheBqU_ssv2fEg7XSiyl0_Jtf24RQubw3IWp7fc"",""'LC-2 BOM'!C2:AF900""),Y$1,FALSE)"),"Pressure Transducer")</f>
        <v>Pressure Transducer</v>
      </c>
      <c r="AB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C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D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E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F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G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H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I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J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K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L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M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N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O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P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Q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R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S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T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U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V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W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X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Y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Z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BA577" t="str">
        <f ca="1">IFERROR(__xludf.DUMMYFUNCTION("VLOOKUP($D526,IMPORTRANGE(""1F5N2lheBqU_ssv2fEg7XSiyl0_Jtf24RQubw3IWp7fc"",""'LC-2 BOM'!C2:AF1000""),AB$1,FALSE)"),"Hydraulics Schematic 1069 RevF")</f>
        <v>Hydraulics Schematic 1069 RevF</v>
      </c>
    </row>
    <row r="578" spans="1:53" ht="13" x14ac:dyDescent="0.15">
      <c r="A578" t="str">
        <f t="shared" si="46"/>
        <v>HYD-HD-PRS-Ps-185</v>
      </c>
      <c r="B578">
        <v>185</v>
      </c>
      <c r="C578" t="s">
        <v>1270</v>
      </c>
      <c r="D578" t="s">
        <v>1271</v>
      </c>
      <c r="E578" t="s">
        <v>679</v>
      </c>
      <c r="F578" t="s">
        <v>864</v>
      </c>
      <c r="G578" t="s">
        <v>141</v>
      </c>
      <c r="H578" t="s">
        <v>111</v>
      </c>
      <c r="I578" t="str">
        <f t="shared" si="47"/>
        <v>N2</v>
      </c>
      <c r="J578" t="str">
        <f>VLOOKUP(I578,'[1]REF - Interface Cards'!$F$2:$G$11,2,FALSE)</f>
        <v>CB3</v>
      </c>
      <c r="K578">
        <f t="shared" si="49"/>
        <v>2</v>
      </c>
      <c r="L578" t="s">
        <v>757</v>
      </c>
      <c r="M578">
        <v>2</v>
      </c>
      <c r="N578" t="s">
        <v>68</v>
      </c>
      <c r="O578" t="s">
        <v>277</v>
      </c>
      <c r="Q578" t="s">
        <v>302</v>
      </c>
      <c r="R578" t="s">
        <v>142</v>
      </c>
      <c r="S578" t="s">
        <v>143</v>
      </c>
      <c r="V578" t="b">
        <v>0</v>
      </c>
      <c r="W578" t="str">
        <f t="shared" si="48"/>
        <v>AI3:01</v>
      </c>
      <c r="X578" t="str">
        <f ca="1">IFERROR(__xludf.DUMMYFUNCTION("VLOOKUP($D119,IMPORTRANGE(""1F5N2lheBqU_ssv2fEg7XSiyl0_Jtf24RQubw3IWp7fc"",""'LC-2 BOM'!C2:AF1000""),X$1,FALSE)"),"05C360")</f>
        <v>05C360</v>
      </c>
      <c r="Y578" t="str">
        <f ca="1">IFERROR(__xludf.DUMMYFUNCTION("VLOOKUP($D442,IMPORTRANGE(""1zGeY54V42y3h6ga3LEauokEcjIAfHuNXKCYKLfLWtMI"",""'LC-2 BOM'!C2:AF900""),Y$1,FALSE)"),"Pressure Transducer")</f>
        <v>Pressure Transducer</v>
      </c>
      <c r="Z578" t="str">
        <f ca="1">IFERROR(__xludf.DUMMYFUNCTION("VLOOKUP($D442,IMPORTRANGE(""1zGeY54V42y3h6ga3LEauokEcjIAfHuNXKCYKLfLWtMI"",""'LC-2 BOM'!C2:AF900""),Y$1,FALSE)"),"Pressure Transducer")</f>
        <v>Pressure Transducer</v>
      </c>
      <c r="AA578" t="str">
        <f ca="1">IFERROR(__xludf.DUMMYFUNCTION("VLOOKUP($D442,IMPORTRANGE(""1zGeY54V42y3h6ga3LEauokEcjIAfHuNXKCYKLfLWtMI"",""'LC-2 BOM'!C2:AF900""),Y$1,FALSE)"),"Pressure Transducer")</f>
        <v>Pressure Transducer</v>
      </c>
      <c r="AB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C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D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E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F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G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H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I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J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K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L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M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N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O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P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Q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R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S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T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U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V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W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X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Y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Z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BA578" t="str">
        <f ca="1">IFERROR(__xludf.DUMMYFUNCTION("VLOOKUP($D442,IMPORTRANGE(""1F5N2lheBqU_ssv2fEg7XSiyl0_Jtf24RQubw3IWp7fc"",""'LC-2 BOM'!C2:AF1000""),AB$1,FALSE)"),"Hydraulics Schematic 1069 RevF")</f>
        <v>Hydraulics Schematic 1069 RevF</v>
      </c>
    </row>
    <row r="579" spans="1:53" ht="13" x14ac:dyDescent="0.15">
      <c r="A579" t="str">
        <f t="shared" si="46"/>
        <v>HYD-HD-PRS-Ps-186</v>
      </c>
      <c r="B579">
        <v>186</v>
      </c>
      <c r="C579" t="s">
        <v>1272</v>
      </c>
      <c r="D579" t="s">
        <v>1273</v>
      </c>
      <c r="E579" t="s">
        <v>679</v>
      </c>
      <c r="F579" t="s">
        <v>864</v>
      </c>
      <c r="G579" t="s">
        <v>141</v>
      </c>
      <c r="H579" t="s">
        <v>111</v>
      </c>
      <c r="I579" t="str">
        <f t="shared" si="47"/>
        <v>N2</v>
      </c>
      <c r="J579" t="str">
        <f>VLOOKUP(I579,'[1]REF - Interface Cards'!$F$2:$G$11,2,FALSE)</f>
        <v>CB3</v>
      </c>
      <c r="K579">
        <f t="shared" si="49"/>
        <v>2</v>
      </c>
      <c r="L579" t="s">
        <v>757</v>
      </c>
      <c r="M579">
        <v>17</v>
      </c>
      <c r="N579">
        <v>14</v>
      </c>
      <c r="O579" t="s">
        <v>277</v>
      </c>
      <c r="Q579" t="s">
        <v>456</v>
      </c>
      <c r="R579" t="s">
        <v>142</v>
      </c>
      <c r="S579" t="s">
        <v>143</v>
      </c>
      <c r="V579" t="b">
        <v>0</v>
      </c>
      <c r="W579" t="str">
        <f t="shared" si="48"/>
        <v>AI3:14</v>
      </c>
      <c r="X579" t="str">
        <f ca="1">IFERROR(__xludf.DUMMYFUNCTION("VLOOKUP($D119,IMPORTRANGE(""1F5N2lheBqU_ssv2fEg7XSiyl0_Jtf24RQubw3IWp7fc"",""'LC-2 BOM'!C2:AF1000""),X$1,FALSE)"),"05C360")</f>
        <v>05C360</v>
      </c>
      <c r="Y579" t="str">
        <f ca="1">IFERROR(__xludf.DUMMYFUNCTION("VLOOKUP($D439,IMPORTRANGE(""1zGeY54V42y3h6ga3LEauokEcjIAfHuNXKCYKLfLWtMI"",""'LC-2 BOM'!C2:AF900""),Y$1,FALSE)"),"Pressure Transducer")</f>
        <v>Pressure Transducer</v>
      </c>
      <c r="Z579" t="str">
        <f ca="1">IFERROR(__xludf.DUMMYFUNCTION("VLOOKUP($D439,IMPORTRANGE(""1zGeY54V42y3h6ga3LEauokEcjIAfHuNXKCYKLfLWtMI"",""'LC-2 BOM'!C2:AF900""),Y$1,FALSE)"),"Pressure Transducer")</f>
        <v>Pressure Transducer</v>
      </c>
      <c r="AA579" t="str">
        <f ca="1">IFERROR(__xludf.DUMMYFUNCTION("VLOOKUP($D439,IMPORTRANGE(""1zGeY54V42y3h6ga3LEauokEcjIAfHuNXKCYKLfLWtMI"",""'LC-2 BOM'!C2:AF900""),Y$1,FALSE)"),"Pressure Transducer")</f>
        <v>Pressure Transducer</v>
      </c>
      <c r="AB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C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D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E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F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G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H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I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J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K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L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M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N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O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P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Q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R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S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T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U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V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W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X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Y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Z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BA579" t="str">
        <f ca="1">IFERROR(__xludf.DUMMYFUNCTION("VLOOKUP($D439,IMPORTRANGE(""1F5N2lheBqU_ssv2fEg7XSiyl0_Jtf24RQubw3IWp7fc"",""'LC-2 BOM'!C2:AF1000""),AB$1,FALSE)"),"Hydraulics Schematic 1069 RevF")</f>
        <v>Hydraulics Schematic 1069 RevF</v>
      </c>
    </row>
    <row r="580" spans="1:53" ht="13" x14ac:dyDescent="0.15">
      <c r="A580" t="str">
        <f t="shared" si="46"/>
        <v>HYD-HD-PRS-Ps-187</v>
      </c>
      <c r="B580">
        <v>187</v>
      </c>
      <c r="C580" t="s">
        <v>1274</v>
      </c>
      <c r="D580" t="s">
        <v>1275</v>
      </c>
      <c r="E580" t="s">
        <v>679</v>
      </c>
      <c r="F580" t="s">
        <v>864</v>
      </c>
      <c r="G580" t="s">
        <v>141</v>
      </c>
      <c r="H580" t="s">
        <v>111</v>
      </c>
      <c r="I580" t="str">
        <f t="shared" si="47"/>
        <v>N3</v>
      </c>
      <c r="J580" t="str">
        <f>VLOOKUP(I580,'[1]REF - Interface Cards'!$F$2:$G$11,2,FALSE)</f>
        <v>CB4</v>
      </c>
      <c r="K580">
        <f t="shared" si="49"/>
        <v>2</v>
      </c>
      <c r="L580" t="s">
        <v>749</v>
      </c>
      <c r="M580">
        <v>13</v>
      </c>
      <c r="N580">
        <v>10</v>
      </c>
      <c r="O580" t="s">
        <v>277</v>
      </c>
      <c r="Q580" t="s">
        <v>754</v>
      </c>
      <c r="R580" t="s">
        <v>142</v>
      </c>
      <c r="S580" t="s">
        <v>143</v>
      </c>
      <c r="V580" t="b">
        <v>0</v>
      </c>
      <c r="W580" t="str">
        <f t="shared" si="48"/>
        <v>AI5:10</v>
      </c>
      <c r="X580" t="str">
        <f ca="1">IFERROR(__xludf.DUMMYFUNCTION("VLOOKUP($D475,IMPORTRANGE(""1F5N2lheBqU_ssv2fEg7XSiyl0_Jtf24RQubw3IWp7fc"",""'LC-2 BOM'!C2:AF1000""),X$1,FALSE)"),"04C706")</f>
        <v>04C706</v>
      </c>
      <c r="Y580" t="str">
        <f ca="1">IFERROR(__xludf.DUMMYFUNCTION("VLOOKUP($D516,IMPORTRANGE(""1zGeY54V42y3h6ga3LEauokEcjIAfHuNXKCYKLfLWtMI"",""'LC-2 BOM'!C2:AF900""),Y$1,FALSE)"),"#N/A")</f>
        <v>#N/A</v>
      </c>
      <c r="Z580" t="str">
        <f ca="1">IFERROR(__xludf.DUMMYFUNCTION("VLOOKUP($D516,IMPORTRANGE(""1zGeY54V42y3h6ga3LEauokEcjIAfHuNXKCYKLfLWtMI"",""'LC-2 BOM'!C2:AF900""),Y$1,FALSE)"),"#N/A")</f>
        <v>#N/A</v>
      </c>
      <c r="AA580" t="str">
        <f ca="1">IFERROR(__xludf.DUMMYFUNCTION("VLOOKUP($D516,IMPORTRANGE(""1zGeY54V42y3h6ga3LEauokEcjIAfHuNXKCYKLfLWtMI"",""'LC-2 BOM'!C2:AF900""),Y$1,FALSE)"),"#N/A")</f>
        <v>#N/A</v>
      </c>
      <c r="AB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C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D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E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F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G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H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I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J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K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L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M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N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O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P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Q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R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S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T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U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V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W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X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Y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Z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BA580" t="str">
        <f ca="1">IFERROR(__xludf.DUMMYFUNCTION("VLOOKUP($D516,IMPORTRANGE(""1F5N2lheBqU_ssv2fEg7XSiyl0_Jtf24RQubw3IWp7fc"",""'LC-2 BOM'!C2:AF1000""),AB$1,FALSE)"),"Hydraulics Schematic 1069 RevF")</f>
        <v>Hydraulics Schematic 1069 RevF</v>
      </c>
    </row>
    <row r="581" spans="1:53" ht="13" x14ac:dyDescent="0.15">
      <c r="A581" t="str">
        <f t="shared" ref="A581:A644" si="50">CONCATENATE(VLOOKUP(E581,Systems,2,FALSE),"-",VLOOKUP(F581,Subsystems,2,FALSE),"-",VLOOKUP(G581,Components,2,FALSE),"-",VLOOKUP(R581,Metrics,2,FALSE),"-",B581)</f>
        <v>HYD-S1U-PRS-Ps-213</v>
      </c>
      <c r="B581">
        <v>213</v>
      </c>
      <c r="C581" t="s">
        <v>1276</v>
      </c>
      <c r="D581" t="s">
        <v>1277</v>
      </c>
      <c r="E581" t="s">
        <v>679</v>
      </c>
      <c r="F581" t="s">
        <v>332</v>
      </c>
      <c r="G581" t="s">
        <v>141</v>
      </c>
      <c r="H581" t="s">
        <v>111</v>
      </c>
      <c r="I581" t="str">
        <f t="shared" si="47"/>
        <v>N2</v>
      </c>
      <c r="J581" t="str">
        <f>VLOOKUP(I581,'[1]REF - Interface Cards'!$F$2:$G$11,2,FALSE)</f>
        <v>CB3</v>
      </c>
      <c r="K581">
        <f t="shared" si="49"/>
        <v>2</v>
      </c>
      <c r="L581" t="s">
        <v>757</v>
      </c>
      <c r="M581">
        <v>5</v>
      </c>
      <c r="N581" t="s">
        <v>82</v>
      </c>
      <c r="O581" t="s">
        <v>277</v>
      </c>
      <c r="Q581" t="s">
        <v>302</v>
      </c>
      <c r="R581" t="s">
        <v>142</v>
      </c>
      <c r="S581" t="s">
        <v>143</v>
      </c>
      <c r="V581" t="b">
        <v>0</v>
      </c>
      <c r="W581" t="str">
        <f t="shared" si="48"/>
        <v>AI3:04</v>
      </c>
      <c r="X581" t="str">
        <f ca="1">IFERROR(__xludf.DUMMYFUNCTION("VLOOKUP($D119,IMPORTRANGE(""1F5N2lheBqU_ssv2fEg7XSiyl0_Jtf24RQubw3IWp7fc"",""'LC-2 BOM'!C2:AF1000""),X$1,FALSE)"),"05C360")</f>
        <v>05C360</v>
      </c>
      <c r="Y581" t="str">
        <f ca="1">IFERROR(__xludf.DUMMYFUNCTION("VLOOKUP($D445,IMPORTRANGE(""1F5N2lheBqU_ssv2fEg7XSiyl0_Jtf24RQubw3IWp7fc"",""'LC-2 BOM'!C2:AF900""),Y$1,FALSE)"),"#N/A")</f>
        <v>#N/A</v>
      </c>
      <c r="Z581" t="str">
        <f ca="1">IFERROR(__xludf.DUMMYFUNCTION("VLOOKUP($D445,IMPORTRANGE(""1F5N2lheBqU_ssv2fEg7XSiyl0_Jtf24RQubw3IWp7fc"",""'LC-2 BOM'!C2:AF900""),Y$1,FALSE)"),"#N/A")</f>
        <v>#N/A</v>
      </c>
      <c r="AA581" t="str">
        <f ca="1">IFERROR(__xludf.DUMMYFUNCTION("VLOOKUP($D445,IMPORTRANGE(""1F5N2lheBqU_ssv2fEg7XSiyl0_Jtf24RQubw3IWp7fc"",""'LC-2 BOM'!C2:AF900""),Y$1,FALSE)"),"#N/A")</f>
        <v>#N/A</v>
      </c>
      <c r="AB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C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D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E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F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G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H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I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J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K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L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M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N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O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P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Q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R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S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T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U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V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W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X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Y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Z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BA581" t="str">
        <f ca="1">IFERROR(__xludf.DUMMYFUNCTION("VLOOKUP($D445,IMPORTRANGE(""1F5N2lheBqU_ssv2fEg7XSiyl0_Jtf24RQubw3IWp7fc"",""'LC-2 BOM'!C2:AF1000""),AB$1,FALSE)"),"Hydraulics Schematic 1069 RevF")</f>
        <v>Hydraulics Schematic 1069 RevF</v>
      </c>
    </row>
    <row r="582" spans="1:53" ht="13" x14ac:dyDescent="0.15">
      <c r="A582" t="str">
        <f t="shared" si="50"/>
        <v>HYD-S1U-PRS-Ps-215</v>
      </c>
      <c r="B582">
        <v>215</v>
      </c>
      <c r="C582" t="s">
        <v>1278</v>
      </c>
      <c r="D582" t="s">
        <v>1279</v>
      </c>
      <c r="E582" t="s">
        <v>679</v>
      </c>
      <c r="F582" t="s">
        <v>332</v>
      </c>
      <c r="G582" t="s">
        <v>141</v>
      </c>
      <c r="H582" t="s">
        <v>111</v>
      </c>
      <c r="I582" t="str">
        <f t="shared" si="47"/>
        <v>N2</v>
      </c>
      <c r="J582" t="str">
        <f>VLOOKUP(I582,'[1]REF - Interface Cards'!$F$2:$G$11,2,FALSE)</f>
        <v>CB3</v>
      </c>
      <c r="K582">
        <f t="shared" si="49"/>
        <v>2</v>
      </c>
      <c r="L582" t="s">
        <v>757</v>
      </c>
      <c r="M582">
        <v>7</v>
      </c>
      <c r="N582" t="s">
        <v>87</v>
      </c>
      <c r="O582" t="s">
        <v>277</v>
      </c>
      <c r="Q582" t="s">
        <v>302</v>
      </c>
      <c r="R582" t="s">
        <v>142</v>
      </c>
      <c r="S582" t="s">
        <v>143</v>
      </c>
      <c r="V582" t="b">
        <v>0</v>
      </c>
      <c r="W582" t="str">
        <f t="shared" si="48"/>
        <v>AI3:06</v>
      </c>
      <c r="X582" t="str">
        <f ca="1">IFERROR(__xludf.DUMMYFUNCTION("VLOOKUP($D119,IMPORTRANGE(""1F5N2lheBqU_ssv2fEg7XSiyl0_Jtf24RQubw3IWp7fc"",""'LC-2 BOM'!C2:AF1000""),X$1,FALSE)"),"05C360")</f>
        <v>05C360</v>
      </c>
      <c r="Y582" t="str">
        <f ca="1">IFERROR(__xludf.DUMMYFUNCTION("VLOOKUP($D447,IMPORTRANGE(""1zGeY54V42y3h6ga3LEauokEcjIAfHuNXKCYKLfLWtMI"",""'LC-2 BOM'!C2:AF900""),Y$1,FALSE)"),"#N/A")</f>
        <v>#N/A</v>
      </c>
      <c r="Z582" t="str">
        <f ca="1">IFERROR(__xludf.DUMMYFUNCTION("VLOOKUP($D447,IMPORTRANGE(""1zGeY54V42y3h6ga3LEauokEcjIAfHuNXKCYKLfLWtMI"",""'LC-2 BOM'!C2:AF900""),Y$1,FALSE)"),"#N/A")</f>
        <v>#N/A</v>
      </c>
      <c r="AA582" t="str">
        <f ca="1">IFERROR(__xludf.DUMMYFUNCTION("VLOOKUP($D447,IMPORTRANGE(""1zGeY54V42y3h6ga3LEauokEcjIAfHuNXKCYKLfLWtMI"",""'LC-2 BOM'!C2:AF900""),Y$1,FALSE)"),"#N/A")</f>
        <v>#N/A</v>
      </c>
      <c r="AB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C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D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E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F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G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H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I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J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K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L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M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N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O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P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Q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R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S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T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U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V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W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X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Y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Z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BA582" t="str">
        <f ca="1">IFERROR(__xludf.DUMMYFUNCTION("VLOOKUP($D447,IMPORTRANGE(""1F5N2lheBqU_ssv2fEg7XSiyl0_Jtf24RQubw3IWp7fc"",""'LC-2 BOM'!C2:AF1000""),AB$1,FALSE)"),"Hydraulics Schematic 1069 RevF")</f>
        <v>Hydraulics Schematic 1069 RevF</v>
      </c>
    </row>
    <row r="583" spans="1:53" ht="13" x14ac:dyDescent="0.15">
      <c r="A583" t="str">
        <f t="shared" si="50"/>
        <v>ASP--SSR-B-698</v>
      </c>
      <c r="B583">
        <v>698</v>
      </c>
      <c r="C583" t="s">
        <v>1280</v>
      </c>
      <c r="D583" t="s">
        <v>1281</v>
      </c>
      <c r="E583" t="s">
        <v>887</v>
      </c>
      <c r="F583" t="s">
        <v>888</v>
      </c>
      <c r="G583" t="s">
        <v>960</v>
      </c>
      <c r="H583" t="s">
        <v>66</v>
      </c>
      <c r="I583" t="str">
        <f t="shared" si="47"/>
        <v>C1</v>
      </c>
      <c r="J583" t="str">
        <f>VLOOKUP(I583,'[1]REF - Interface Cards'!$F$2:$G$11,2,FALSE)</f>
        <v>CB1</v>
      </c>
      <c r="K583">
        <f t="shared" si="49"/>
        <v>6</v>
      </c>
      <c r="L583" t="s">
        <v>1015</v>
      </c>
      <c r="M583">
        <v>32</v>
      </c>
      <c r="N583" t="s">
        <v>558</v>
      </c>
      <c r="P583" t="s">
        <v>211</v>
      </c>
      <c r="Q583" t="s">
        <v>217</v>
      </c>
      <c r="R583" t="s">
        <v>69</v>
      </c>
      <c r="S583" t="s">
        <v>60</v>
      </c>
      <c r="V583" t="b">
        <v>0</v>
      </c>
      <c r="W583" t="str">
        <f t="shared" si="48"/>
        <v>DIO3:DO10</v>
      </c>
      <c r="X583" t="str">
        <f ca="1">IFERROR(__xludf.DUMMYFUNCTION("VLOOKUP($D119,IMPORTRANGE(""1F5N2lheBqU_ssv2fEg7XSiyl0_Jtf24RQubw3IWp7fc"",""'LC-2 BOM'!C2:AF1000""),X$1,FALSE)"),"05C360")</f>
        <v>05C360</v>
      </c>
      <c r="Y583" t="str">
        <f ca="1">IFERROR(__xludf.DUMMYFUNCTION("VLOOKUP($D145,IMPORTRANGE(""1zGeY54V42y3h6ga3LEauokEcjIAfHuNXKCYKLfLWtMI"",""'LC-2 BOM'!C2:AF900""),Y$1,FALSE)"),"#N/A")</f>
        <v>#N/A</v>
      </c>
      <c r="Z583" t="str">
        <f ca="1">IFERROR(__xludf.DUMMYFUNCTION("VLOOKUP($D145,IMPORTRANGE(""1zGeY54V42y3h6ga3LEauokEcjIAfHuNXKCYKLfLWtMI"",""'LC-2 BOM'!C2:AF900""),Y$1,FALSE)"),"#N/A")</f>
        <v>#N/A</v>
      </c>
      <c r="AA583" t="str">
        <f ca="1">IFERROR(__xludf.DUMMYFUNCTION("VLOOKUP($D145,IMPORTRANGE(""1zGeY54V42y3h6ga3LEauokEcjIAfHuNXKCYKLfLWtMI"",""'LC-2 BOM'!C2:AF900""),Y$1,FALSE)"),"#N/A")</f>
        <v>#N/A</v>
      </c>
      <c r="AB583" t="str">
        <f ca="1">IFERROR(__xludf.DUMMYFUNCTION("VLOOKUP($D145,IMPORTRANGE(""1F5N2lheBqU_ssv2fEg7XSiyl0_Jtf24RQubw3IWp7fc"",""'LC-2 BOM'!C2:AF1000""),AB$1,FALSE)"),"#N/A")</f>
        <v>#N/A</v>
      </c>
      <c r="AC583" t="str">
        <f ca="1">IFERROR(__xludf.DUMMYFUNCTION("VLOOKUP($D145,IMPORTRANGE(""1F5N2lheBqU_ssv2fEg7XSiyl0_Jtf24RQubw3IWp7fc"",""'LC-2 BOM'!C2:AF1000""),AB$1,FALSE)"),"#N/A")</f>
        <v>#N/A</v>
      </c>
      <c r="AD583" t="str">
        <f ca="1">IFERROR(__xludf.DUMMYFUNCTION("VLOOKUP($D145,IMPORTRANGE(""1F5N2lheBqU_ssv2fEg7XSiyl0_Jtf24RQubw3IWp7fc"",""'LC-2 BOM'!C2:AF1000""),AB$1,FALSE)"),"#N/A")</f>
        <v>#N/A</v>
      </c>
      <c r="AE583" t="str">
        <f ca="1">IFERROR(__xludf.DUMMYFUNCTION("VLOOKUP($D145,IMPORTRANGE(""1F5N2lheBqU_ssv2fEg7XSiyl0_Jtf24RQubw3IWp7fc"",""'LC-2 BOM'!C2:AF1000""),AB$1,FALSE)"),"#N/A")</f>
        <v>#N/A</v>
      </c>
      <c r="AF583" t="str">
        <f ca="1">IFERROR(__xludf.DUMMYFUNCTION("VLOOKUP($D145,IMPORTRANGE(""1F5N2lheBqU_ssv2fEg7XSiyl0_Jtf24RQubw3IWp7fc"",""'LC-2 BOM'!C2:AF1000""),AB$1,FALSE)"),"#N/A")</f>
        <v>#N/A</v>
      </c>
      <c r="AG583" t="str">
        <f ca="1">IFERROR(__xludf.DUMMYFUNCTION("VLOOKUP($D145,IMPORTRANGE(""1F5N2lheBqU_ssv2fEg7XSiyl0_Jtf24RQubw3IWp7fc"",""'LC-2 BOM'!C2:AF1000""),AB$1,FALSE)"),"#N/A")</f>
        <v>#N/A</v>
      </c>
      <c r="AH583" t="str">
        <f ca="1">IFERROR(__xludf.DUMMYFUNCTION("VLOOKUP($D145,IMPORTRANGE(""1F5N2lheBqU_ssv2fEg7XSiyl0_Jtf24RQubw3IWp7fc"",""'LC-2 BOM'!C2:AF1000""),AB$1,FALSE)"),"#N/A")</f>
        <v>#N/A</v>
      </c>
      <c r="AI583" t="str">
        <f ca="1">IFERROR(__xludf.DUMMYFUNCTION("VLOOKUP($D145,IMPORTRANGE(""1F5N2lheBqU_ssv2fEg7XSiyl0_Jtf24RQubw3IWp7fc"",""'LC-2 BOM'!C2:AF1000""),AB$1,FALSE)"),"#N/A")</f>
        <v>#N/A</v>
      </c>
      <c r="AJ583" t="str">
        <f ca="1">IFERROR(__xludf.DUMMYFUNCTION("VLOOKUP($D145,IMPORTRANGE(""1F5N2lheBqU_ssv2fEg7XSiyl0_Jtf24RQubw3IWp7fc"",""'LC-2 BOM'!C2:AF1000""),AB$1,FALSE)"),"#N/A")</f>
        <v>#N/A</v>
      </c>
      <c r="AK583" t="str">
        <f ca="1">IFERROR(__xludf.DUMMYFUNCTION("VLOOKUP($D145,IMPORTRANGE(""1F5N2lheBqU_ssv2fEg7XSiyl0_Jtf24RQubw3IWp7fc"",""'LC-2 BOM'!C2:AF1000""),AB$1,FALSE)"),"#N/A")</f>
        <v>#N/A</v>
      </c>
      <c r="AL583" t="str">
        <f ca="1">IFERROR(__xludf.DUMMYFUNCTION("VLOOKUP($D145,IMPORTRANGE(""1F5N2lheBqU_ssv2fEg7XSiyl0_Jtf24RQubw3IWp7fc"",""'LC-2 BOM'!C2:AF1000""),AB$1,FALSE)"),"#N/A")</f>
        <v>#N/A</v>
      </c>
      <c r="AM583" t="str">
        <f ca="1">IFERROR(__xludf.DUMMYFUNCTION("VLOOKUP($D145,IMPORTRANGE(""1F5N2lheBqU_ssv2fEg7XSiyl0_Jtf24RQubw3IWp7fc"",""'LC-2 BOM'!C2:AF1000""),AB$1,FALSE)"),"#N/A")</f>
        <v>#N/A</v>
      </c>
      <c r="AN583" t="str">
        <f ca="1">IFERROR(__xludf.DUMMYFUNCTION("VLOOKUP($D145,IMPORTRANGE(""1F5N2lheBqU_ssv2fEg7XSiyl0_Jtf24RQubw3IWp7fc"",""'LC-2 BOM'!C2:AF1000""),AB$1,FALSE)"),"#N/A")</f>
        <v>#N/A</v>
      </c>
      <c r="AO583" t="str">
        <f ca="1">IFERROR(__xludf.DUMMYFUNCTION("VLOOKUP($D145,IMPORTRANGE(""1F5N2lheBqU_ssv2fEg7XSiyl0_Jtf24RQubw3IWp7fc"",""'LC-2 BOM'!C2:AF1000""),AB$1,FALSE)"),"#N/A")</f>
        <v>#N/A</v>
      </c>
      <c r="AP583" t="str">
        <f ca="1">IFERROR(__xludf.DUMMYFUNCTION("VLOOKUP($D145,IMPORTRANGE(""1F5N2lheBqU_ssv2fEg7XSiyl0_Jtf24RQubw3IWp7fc"",""'LC-2 BOM'!C2:AF1000""),AB$1,FALSE)"),"#N/A")</f>
        <v>#N/A</v>
      </c>
      <c r="AQ583" t="str">
        <f ca="1">IFERROR(__xludf.DUMMYFUNCTION("VLOOKUP($D145,IMPORTRANGE(""1F5N2lheBqU_ssv2fEg7XSiyl0_Jtf24RQubw3IWp7fc"",""'LC-2 BOM'!C2:AF1000""),AB$1,FALSE)"),"#N/A")</f>
        <v>#N/A</v>
      </c>
      <c r="AR583" t="str">
        <f ca="1">IFERROR(__xludf.DUMMYFUNCTION("VLOOKUP($D145,IMPORTRANGE(""1F5N2lheBqU_ssv2fEg7XSiyl0_Jtf24RQubw3IWp7fc"",""'LC-2 BOM'!C2:AF1000""),AB$1,FALSE)"),"#N/A")</f>
        <v>#N/A</v>
      </c>
      <c r="AS583" t="str">
        <f ca="1">IFERROR(__xludf.DUMMYFUNCTION("VLOOKUP($D145,IMPORTRANGE(""1F5N2lheBqU_ssv2fEg7XSiyl0_Jtf24RQubw3IWp7fc"",""'LC-2 BOM'!C2:AF1000""),AB$1,FALSE)"),"#N/A")</f>
        <v>#N/A</v>
      </c>
      <c r="AT583" t="str">
        <f ca="1">IFERROR(__xludf.DUMMYFUNCTION("VLOOKUP($D145,IMPORTRANGE(""1F5N2lheBqU_ssv2fEg7XSiyl0_Jtf24RQubw3IWp7fc"",""'LC-2 BOM'!C2:AF1000""),AB$1,FALSE)"),"#N/A")</f>
        <v>#N/A</v>
      </c>
      <c r="AU583" t="str">
        <f ca="1">IFERROR(__xludf.DUMMYFUNCTION("VLOOKUP($D145,IMPORTRANGE(""1F5N2lheBqU_ssv2fEg7XSiyl0_Jtf24RQubw3IWp7fc"",""'LC-2 BOM'!C2:AF1000""),AB$1,FALSE)"),"#N/A")</f>
        <v>#N/A</v>
      </c>
      <c r="AV583" t="str">
        <f ca="1">IFERROR(__xludf.DUMMYFUNCTION("VLOOKUP($D145,IMPORTRANGE(""1F5N2lheBqU_ssv2fEg7XSiyl0_Jtf24RQubw3IWp7fc"",""'LC-2 BOM'!C2:AF1000""),AB$1,FALSE)"),"#N/A")</f>
        <v>#N/A</v>
      </c>
      <c r="AW583" t="str">
        <f ca="1">IFERROR(__xludf.DUMMYFUNCTION("VLOOKUP($D145,IMPORTRANGE(""1F5N2lheBqU_ssv2fEg7XSiyl0_Jtf24RQubw3IWp7fc"",""'LC-2 BOM'!C2:AF1000""),AB$1,FALSE)"),"#N/A")</f>
        <v>#N/A</v>
      </c>
      <c r="AX583" t="str">
        <f ca="1">IFERROR(__xludf.DUMMYFUNCTION("VLOOKUP($D145,IMPORTRANGE(""1F5N2lheBqU_ssv2fEg7XSiyl0_Jtf24RQubw3IWp7fc"",""'LC-2 BOM'!C2:AF1000""),AB$1,FALSE)"),"#N/A")</f>
        <v>#N/A</v>
      </c>
      <c r="AY583" t="str">
        <f ca="1">IFERROR(__xludf.DUMMYFUNCTION("VLOOKUP($D145,IMPORTRANGE(""1F5N2lheBqU_ssv2fEg7XSiyl0_Jtf24RQubw3IWp7fc"",""'LC-2 BOM'!C2:AF1000""),AB$1,FALSE)"),"#N/A")</f>
        <v>#N/A</v>
      </c>
      <c r="AZ583" t="str">
        <f ca="1">IFERROR(__xludf.DUMMYFUNCTION("VLOOKUP($D145,IMPORTRANGE(""1F5N2lheBqU_ssv2fEg7XSiyl0_Jtf24RQubw3IWp7fc"",""'LC-2 BOM'!C2:AF1000""),AB$1,FALSE)"),"#N/A")</f>
        <v>#N/A</v>
      </c>
      <c r="BA583" t="str">
        <f ca="1">IFERROR(__xludf.DUMMYFUNCTION("VLOOKUP($D145,IMPORTRANGE(""1F5N2lheBqU_ssv2fEg7XSiyl0_Jtf24RQubw3IWp7fc"",""'LC-2 BOM'!C2:AF1000""),AB$1,FALSE)"),"#N/A")</f>
        <v>#N/A</v>
      </c>
    </row>
    <row r="584" spans="1:53" ht="13" x14ac:dyDescent="0.15">
      <c r="A584" t="str">
        <f t="shared" si="50"/>
        <v>MEC-CL-SSR-B-699</v>
      </c>
      <c r="B584">
        <v>699</v>
      </c>
      <c r="C584" t="s">
        <v>1282</v>
      </c>
      <c r="D584" t="s">
        <v>1281</v>
      </c>
      <c r="E584" t="s">
        <v>1013</v>
      </c>
      <c r="F584" t="s">
        <v>1014</v>
      </c>
      <c r="G584" t="s">
        <v>960</v>
      </c>
      <c r="H584" t="s">
        <v>66</v>
      </c>
      <c r="I584" t="str">
        <f t="shared" si="47"/>
        <v>C1</v>
      </c>
      <c r="J584" t="str">
        <f>VLOOKUP(I584,'[1]REF - Interface Cards'!$F$2:$G$11,2,FALSE)</f>
        <v>CB1</v>
      </c>
      <c r="K584">
        <f t="shared" si="49"/>
        <v>6</v>
      </c>
      <c r="L584" t="s">
        <v>1015</v>
      </c>
      <c r="M584">
        <v>33</v>
      </c>
      <c r="N584" t="s">
        <v>561</v>
      </c>
      <c r="P584" t="s">
        <v>211</v>
      </c>
      <c r="Q584" t="s">
        <v>217</v>
      </c>
      <c r="R584" t="s">
        <v>69</v>
      </c>
      <c r="S584" t="s">
        <v>60</v>
      </c>
      <c r="V584" t="b">
        <v>0</v>
      </c>
      <c r="W584" t="str">
        <f t="shared" si="48"/>
        <v>DIO3:DO11</v>
      </c>
      <c r="X584" t="str">
        <f ca="1">IFERROR(__xludf.DUMMYFUNCTION("VLOOKUP($D119,IMPORTRANGE(""1F5N2lheBqU_ssv2fEg7XSiyl0_Jtf24RQubw3IWp7fc"",""'LC-2 BOM'!C2:AF1000""),X$1,FALSE)"),"05C360")</f>
        <v>05C360</v>
      </c>
      <c r="Y584" t="str">
        <f ca="1">IFERROR(__xludf.DUMMYFUNCTION("VLOOKUP($D146,IMPORTRANGE(""1zGeY54V42y3h6ga3LEauokEcjIAfHuNXKCYKLfLWtMI"",""'LC-2 BOM'!C2:AF900""),Y$1,FALSE)"),"#N/A")</f>
        <v>#N/A</v>
      </c>
      <c r="Z584" t="str">
        <f ca="1">IFERROR(__xludf.DUMMYFUNCTION("VLOOKUP($D146,IMPORTRANGE(""1zGeY54V42y3h6ga3LEauokEcjIAfHuNXKCYKLfLWtMI"",""'LC-2 BOM'!C2:AF900""),Y$1,FALSE)"),"#N/A")</f>
        <v>#N/A</v>
      </c>
      <c r="AA584" t="str">
        <f ca="1">IFERROR(__xludf.DUMMYFUNCTION("VLOOKUP($D146,IMPORTRANGE(""1zGeY54V42y3h6ga3LEauokEcjIAfHuNXKCYKLfLWtMI"",""'LC-2 BOM'!C2:AF900""),Y$1,FALSE)"),"#N/A")</f>
        <v>#N/A</v>
      </c>
      <c r="AB584" t="str">
        <f ca="1">IFERROR(__xludf.DUMMYFUNCTION("VLOOKUP($D146,IMPORTRANGE(""1F5N2lheBqU_ssv2fEg7XSiyl0_Jtf24RQubw3IWp7fc"",""'LC-2 BOM'!C2:AF1000""),AB$1,FALSE)"),"#N/A")</f>
        <v>#N/A</v>
      </c>
      <c r="AC584" t="str">
        <f ca="1">IFERROR(__xludf.DUMMYFUNCTION("VLOOKUP($D146,IMPORTRANGE(""1F5N2lheBqU_ssv2fEg7XSiyl0_Jtf24RQubw3IWp7fc"",""'LC-2 BOM'!C2:AF1000""),AB$1,FALSE)"),"#N/A")</f>
        <v>#N/A</v>
      </c>
      <c r="AD584" t="str">
        <f ca="1">IFERROR(__xludf.DUMMYFUNCTION("VLOOKUP($D146,IMPORTRANGE(""1F5N2lheBqU_ssv2fEg7XSiyl0_Jtf24RQubw3IWp7fc"",""'LC-2 BOM'!C2:AF1000""),AB$1,FALSE)"),"#N/A")</f>
        <v>#N/A</v>
      </c>
      <c r="AE584" t="str">
        <f ca="1">IFERROR(__xludf.DUMMYFUNCTION("VLOOKUP($D146,IMPORTRANGE(""1F5N2lheBqU_ssv2fEg7XSiyl0_Jtf24RQubw3IWp7fc"",""'LC-2 BOM'!C2:AF1000""),AB$1,FALSE)"),"#N/A")</f>
        <v>#N/A</v>
      </c>
      <c r="AF584" t="str">
        <f ca="1">IFERROR(__xludf.DUMMYFUNCTION("VLOOKUP($D146,IMPORTRANGE(""1F5N2lheBqU_ssv2fEg7XSiyl0_Jtf24RQubw3IWp7fc"",""'LC-2 BOM'!C2:AF1000""),AB$1,FALSE)"),"#N/A")</f>
        <v>#N/A</v>
      </c>
      <c r="AG584" t="str">
        <f ca="1">IFERROR(__xludf.DUMMYFUNCTION("VLOOKUP($D146,IMPORTRANGE(""1F5N2lheBqU_ssv2fEg7XSiyl0_Jtf24RQubw3IWp7fc"",""'LC-2 BOM'!C2:AF1000""),AB$1,FALSE)"),"#N/A")</f>
        <v>#N/A</v>
      </c>
      <c r="AH584" t="str">
        <f ca="1">IFERROR(__xludf.DUMMYFUNCTION("VLOOKUP($D146,IMPORTRANGE(""1F5N2lheBqU_ssv2fEg7XSiyl0_Jtf24RQubw3IWp7fc"",""'LC-2 BOM'!C2:AF1000""),AB$1,FALSE)"),"#N/A")</f>
        <v>#N/A</v>
      </c>
      <c r="AI584" t="str">
        <f ca="1">IFERROR(__xludf.DUMMYFUNCTION("VLOOKUP($D146,IMPORTRANGE(""1F5N2lheBqU_ssv2fEg7XSiyl0_Jtf24RQubw3IWp7fc"",""'LC-2 BOM'!C2:AF1000""),AB$1,FALSE)"),"#N/A")</f>
        <v>#N/A</v>
      </c>
      <c r="AJ584" t="str">
        <f ca="1">IFERROR(__xludf.DUMMYFUNCTION("VLOOKUP($D146,IMPORTRANGE(""1F5N2lheBqU_ssv2fEg7XSiyl0_Jtf24RQubw3IWp7fc"",""'LC-2 BOM'!C2:AF1000""),AB$1,FALSE)"),"#N/A")</f>
        <v>#N/A</v>
      </c>
      <c r="AK584" t="str">
        <f ca="1">IFERROR(__xludf.DUMMYFUNCTION("VLOOKUP($D146,IMPORTRANGE(""1F5N2lheBqU_ssv2fEg7XSiyl0_Jtf24RQubw3IWp7fc"",""'LC-2 BOM'!C2:AF1000""),AB$1,FALSE)"),"#N/A")</f>
        <v>#N/A</v>
      </c>
      <c r="AL584" t="str">
        <f ca="1">IFERROR(__xludf.DUMMYFUNCTION("VLOOKUP($D146,IMPORTRANGE(""1F5N2lheBqU_ssv2fEg7XSiyl0_Jtf24RQubw3IWp7fc"",""'LC-2 BOM'!C2:AF1000""),AB$1,FALSE)"),"#N/A")</f>
        <v>#N/A</v>
      </c>
      <c r="AM584" t="str">
        <f ca="1">IFERROR(__xludf.DUMMYFUNCTION("VLOOKUP($D146,IMPORTRANGE(""1F5N2lheBqU_ssv2fEg7XSiyl0_Jtf24RQubw3IWp7fc"",""'LC-2 BOM'!C2:AF1000""),AB$1,FALSE)"),"#N/A")</f>
        <v>#N/A</v>
      </c>
      <c r="AN584" t="str">
        <f ca="1">IFERROR(__xludf.DUMMYFUNCTION("VLOOKUP($D146,IMPORTRANGE(""1F5N2lheBqU_ssv2fEg7XSiyl0_Jtf24RQubw3IWp7fc"",""'LC-2 BOM'!C2:AF1000""),AB$1,FALSE)"),"#N/A")</f>
        <v>#N/A</v>
      </c>
      <c r="AO584" t="str">
        <f ca="1">IFERROR(__xludf.DUMMYFUNCTION("VLOOKUP($D146,IMPORTRANGE(""1F5N2lheBqU_ssv2fEg7XSiyl0_Jtf24RQubw3IWp7fc"",""'LC-2 BOM'!C2:AF1000""),AB$1,FALSE)"),"#N/A")</f>
        <v>#N/A</v>
      </c>
      <c r="AP584" t="str">
        <f ca="1">IFERROR(__xludf.DUMMYFUNCTION("VLOOKUP($D146,IMPORTRANGE(""1F5N2lheBqU_ssv2fEg7XSiyl0_Jtf24RQubw3IWp7fc"",""'LC-2 BOM'!C2:AF1000""),AB$1,FALSE)"),"#N/A")</f>
        <v>#N/A</v>
      </c>
      <c r="AQ584" t="str">
        <f ca="1">IFERROR(__xludf.DUMMYFUNCTION("VLOOKUP($D146,IMPORTRANGE(""1F5N2lheBqU_ssv2fEg7XSiyl0_Jtf24RQubw3IWp7fc"",""'LC-2 BOM'!C2:AF1000""),AB$1,FALSE)"),"#N/A")</f>
        <v>#N/A</v>
      </c>
      <c r="AR584" t="str">
        <f ca="1">IFERROR(__xludf.DUMMYFUNCTION("VLOOKUP($D146,IMPORTRANGE(""1F5N2lheBqU_ssv2fEg7XSiyl0_Jtf24RQubw3IWp7fc"",""'LC-2 BOM'!C2:AF1000""),AB$1,FALSE)"),"#N/A")</f>
        <v>#N/A</v>
      </c>
      <c r="AS584" t="str">
        <f ca="1">IFERROR(__xludf.DUMMYFUNCTION("VLOOKUP($D146,IMPORTRANGE(""1F5N2lheBqU_ssv2fEg7XSiyl0_Jtf24RQubw3IWp7fc"",""'LC-2 BOM'!C2:AF1000""),AB$1,FALSE)"),"#N/A")</f>
        <v>#N/A</v>
      </c>
      <c r="AT584" t="str">
        <f ca="1">IFERROR(__xludf.DUMMYFUNCTION("VLOOKUP($D146,IMPORTRANGE(""1F5N2lheBqU_ssv2fEg7XSiyl0_Jtf24RQubw3IWp7fc"",""'LC-2 BOM'!C2:AF1000""),AB$1,FALSE)"),"#N/A")</f>
        <v>#N/A</v>
      </c>
      <c r="AU584" t="str">
        <f ca="1">IFERROR(__xludf.DUMMYFUNCTION("VLOOKUP($D146,IMPORTRANGE(""1F5N2lheBqU_ssv2fEg7XSiyl0_Jtf24RQubw3IWp7fc"",""'LC-2 BOM'!C2:AF1000""),AB$1,FALSE)"),"#N/A")</f>
        <v>#N/A</v>
      </c>
      <c r="AV584" t="str">
        <f ca="1">IFERROR(__xludf.DUMMYFUNCTION("VLOOKUP($D146,IMPORTRANGE(""1F5N2lheBqU_ssv2fEg7XSiyl0_Jtf24RQubw3IWp7fc"",""'LC-2 BOM'!C2:AF1000""),AB$1,FALSE)"),"#N/A")</f>
        <v>#N/A</v>
      </c>
      <c r="AW584" t="str">
        <f ca="1">IFERROR(__xludf.DUMMYFUNCTION("VLOOKUP($D146,IMPORTRANGE(""1F5N2lheBqU_ssv2fEg7XSiyl0_Jtf24RQubw3IWp7fc"",""'LC-2 BOM'!C2:AF1000""),AB$1,FALSE)"),"#N/A")</f>
        <v>#N/A</v>
      </c>
      <c r="AX584" t="str">
        <f ca="1">IFERROR(__xludf.DUMMYFUNCTION("VLOOKUP($D146,IMPORTRANGE(""1F5N2lheBqU_ssv2fEg7XSiyl0_Jtf24RQubw3IWp7fc"",""'LC-2 BOM'!C2:AF1000""),AB$1,FALSE)"),"#N/A")</f>
        <v>#N/A</v>
      </c>
      <c r="AY584" t="str">
        <f ca="1">IFERROR(__xludf.DUMMYFUNCTION("VLOOKUP($D146,IMPORTRANGE(""1F5N2lheBqU_ssv2fEg7XSiyl0_Jtf24RQubw3IWp7fc"",""'LC-2 BOM'!C2:AF1000""),AB$1,FALSE)"),"#N/A")</f>
        <v>#N/A</v>
      </c>
      <c r="AZ584" t="str">
        <f ca="1">IFERROR(__xludf.DUMMYFUNCTION("VLOOKUP($D146,IMPORTRANGE(""1F5N2lheBqU_ssv2fEg7XSiyl0_Jtf24RQubw3IWp7fc"",""'LC-2 BOM'!C2:AF1000""),AB$1,FALSE)"),"#N/A")</f>
        <v>#N/A</v>
      </c>
      <c r="BA584" t="str">
        <f ca="1">IFERROR(__xludf.DUMMYFUNCTION("VLOOKUP($D146,IMPORTRANGE(""1F5N2lheBqU_ssv2fEg7XSiyl0_Jtf24RQubw3IWp7fc"",""'LC-2 BOM'!C2:AF1000""),AB$1,FALSE)"),"#N/A")</f>
        <v>#N/A</v>
      </c>
    </row>
    <row r="585" spans="1:53" ht="13" x14ac:dyDescent="0.15">
      <c r="A585" t="str">
        <f t="shared" si="50"/>
        <v>MEC-CL-SSR-B-700</v>
      </c>
      <c r="B585">
        <v>700</v>
      </c>
      <c r="C585" t="s">
        <v>1283</v>
      </c>
      <c r="D585" t="s">
        <v>1281</v>
      </c>
      <c r="E585" t="s">
        <v>1013</v>
      </c>
      <c r="F585" t="s">
        <v>1014</v>
      </c>
      <c r="G585" t="s">
        <v>960</v>
      </c>
      <c r="H585" t="s">
        <v>66</v>
      </c>
      <c r="I585" t="str">
        <f t="shared" si="47"/>
        <v>C1</v>
      </c>
      <c r="J585" t="str">
        <f>VLOOKUP(I585,'[1]REF - Interface Cards'!$F$2:$G$11,2,FALSE)</f>
        <v>CB1</v>
      </c>
      <c r="K585">
        <f t="shared" ref="K585:K616" si="51">VLOOKUP(L585,InterfaceCards,3,FALSE)</f>
        <v>6</v>
      </c>
      <c r="L585" t="s">
        <v>1015</v>
      </c>
      <c r="M585">
        <v>34</v>
      </c>
      <c r="N585" t="s">
        <v>566</v>
      </c>
      <c r="P585" t="s">
        <v>211</v>
      </c>
      <c r="Q585" t="s">
        <v>217</v>
      </c>
      <c r="R585" t="s">
        <v>69</v>
      </c>
      <c r="S585" t="s">
        <v>60</v>
      </c>
      <c r="V585" t="b">
        <v>0</v>
      </c>
      <c r="W585" t="str">
        <f t="shared" si="48"/>
        <v>DIO3:DO12</v>
      </c>
      <c r="X585" t="str">
        <f ca="1">IFERROR(__xludf.DUMMYFUNCTION("VLOOKUP($D119,IMPORTRANGE(""1F5N2lheBqU_ssv2fEg7XSiyl0_Jtf24RQubw3IWp7fc"",""'LC-2 BOM'!C2:AF1000""),X$1,FALSE)"),"05C360")</f>
        <v>05C360</v>
      </c>
      <c r="Y585" t="str">
        <f ca="1">IFERROR(__xludf.DUMMYFUNCTION("VLOOKUP($D147,IMPORTRANGE(""1zGeY54V42y3h6ga3LEauokEcjIAfHuNXKCYKLfLWtMI"",""'LC-2 BOM'!C2:AF900""),Y$1,FALSE)"),"#N/A")</f>
        <v>#N/A</v>
      </c>
      <c r="Z585" t="str">
        <f ca="1">IFERROR(__xludf.DUMMYFUNCTION("VLOOKUP($D147,IMPORTRANGE(""1zGeY54V42y3h6ga3LEauokEcjIAfHuNXKCYKLfLWtMI"",""'LC-2 BOM'!C2:AF900""),Y$1,FALSE)"),"#N/A")</f>
        <v>#N/A</v>
      </c>
      <c r="AA585" t="str">
        <f ca="1">IFERROR(__xludf.DUMMYFUNCTION("VLOOKUP($D147,IMPORTRANGE(""1zGeY54V42y3h6ga3LEauokEcjIAfHuNXKCYKLfLWtMI"",""'LC-2 BOM'!C2:AF900""),Y$1,FALSE)"),"#N/A")</f>
        <v>#N/A</v>
      </c>
      <c r="AB585" t="str">
        <f ca="1">IFERROR(__xludf.DUMMYFUNCTION("VLOOKUP($D147,IMPORTRANGE(""1F5N2lheBqU_ssv2fEg7XSiyl0_Jtf24RQubw3IWp7fc"",""'LC-2 BOM'!C2:AF1000""),AB$1,FALSE)"),"#N/A")</f>
        <v>#N/A</v>
      </c>
      <c r="AC585" t="str">
        <f ca="1">IFERROR(__xludf.DUMMYFUNCTION("VLOOKUP($D147,IMPORTRANGE(""1F5N2lheBqU_ssv2fEg7XSiyl0_Jtf24RQubw3IWp7fc"",""'LC-2 BOM'!C2:AF1000""),AB$1,FALSE)"),"#N/A")</f>
        <v>#N/A</v>
      </c>
      <c r="AD585" t="str">
        <f ca="1">IFERROR(__xludf.DUMMYFUNCTION("VLOOKUP($D147,IMPORTRANGE(""1F5N2lheBqU_ssv2fEg7XSiyl0_Jtf24RQubw3IWp7fc"",""'LC-2 BOM'!C2:AF1000""),AB$1,FALSE)"),"#N/A")</f>
        <v>#N/A</v>
      </c>
      <c r="AE585" t="str">
        <f ca="1">IFERROR(__xludf.DUMMYFUNCTION("VLOOKUP($D147,IMPORTRANGE(""1F5N2lheBqU_ssv2fEg7XSiyl0_Jtf24RQubw3IWp7fc"",""'LC-2 BOM'!C2:AF1000""),AB$1,FALSE)"),"#N/A")</f>
        <v>#N/A</v>
      </c>
      <c r="AF585" t="str">
        <f ca="1">IFERROR(__xludf.DUMMYFUNCTION("VLOOKUP($D147,IMPORTRANGE(""1F5N2lheBqU_ssv2fEg7XSiyl0_Jtf24RQubw3IWp7fc"",""'LC-2 BOM'!C2:AF1000""),AB$1,FALSE)"),"#N/A")</f>
        <v>#N/A</v>
      </c>
      <c r="AG585" t="str">
        <f ca="1">IFERROR(__xludf.DUMMYFUNCTION("VLOOKUP($D147,IMPORTRANGE(""1F5N2lheBqU_ssv2fEg7XSiyl0_Jtf24RQubw3IWp7fc"",""'LC-2 BOM'!C2:AF1000""),AB$1,FALSE)"),"#N/A")</f>
        <v>#N/A</v>
      </c>
      <c r="AH585" t="str">
        <f ca="1">IFERROR(__xludf.DUMMYFUNCTION("VLOOKUP($D147,IMPORTRANGE(""1F5N2lheBqU_ssv2fEg7XSiyl0_Jtf24RQubw3IWp7fc"",""'LC-2 BOM'!C2:AF1000""),AB$1,FALSE)"),"#N/A")</f>
        <v>#N/A</v>
      </c>
      <c r="AI585" t="str">
        <f ca="1">IFERROR(__xludf.DUMMYFUNCTION("VLOOKUP($D147,IMPORTRANGE(""1F5N2lheBqU_ssv2fEg7XSiyl0_Jtf24RQubw3IWp7fc"",""'LC-2 BOM'!C2:AF1000""),AB$1,FALSE)"),"#N/A")</f>
        <v>#N/A</v>
      </c>
      <c r="AJ585" t="str">
        <f ca="1">IFERROR(__xludf.DUMMYFUNCTION("VLOOKUP($D147,IMPORTRANGE(""1F5N2lheBqU_ssv2fEg7XSiyl0_Jtf24RQubw3IWp7fc"",""'LC-2 BOM'!C2:AF1000""),AB$1,FALSE)"),"#N/A")</f>
        <v>#N/A</v>
      </c>
      <c r="AK585" t="str">
        <f ca="1">IFERROR(__xludf.DUMMYFUNCTION("VLOOKUP($D147,IMPORTRANGE(""1F5N2lheBqU_ssv2fEg7XSiyl0_Jtf24RQubw3IWp7fc"",""'LC-2 BOM'!C2:AF1000""),AB$1,FALSE)"),"#N/A")</f>
        <v>#N/A</v>
      </c>
      <c r="AL585" t="str">
        <f ca="1">IFERROR(__xludf.DUMMYFUNCTION("VLOOKUP($D147,IMPORTRANGE(""1F5N2lheBqU_ssv2fEg7XSiyl0_Jtf24RQubw3IWp7fc"",""'LC-2 BOM'!C2:AF1000""),AB$1,FALSE)"),"#N/A")</f>
        <v>#N/A</v>
      </c>
      <c r="AM585" t="str">
        <f ca="1">IFERROR(__xludf.DUMMYFUNCTION("VLOOKUP($D147,IMPORTRANGE(""1F5N2lheBqU_ssv2fEg7XSiyl0_Jtf24RQubw3IWp7fc"",""'LC-2 BOM'!C2:AF1000""),AB$1,FALSE)"),"#N/A")</f>
        <v>#N/A</v>
      </c>
      <c r="AN585" t="str">
        <f ca="1">IFERROR(__xludf.DUMMYFUNCTION("VLOOKUP($D147,IMPORTRANGE(""1F5N2lheBqU_ssv2fEg7XSiyl0_Jtf24RQubw3IWp7fc"",""'LC-2 BOM'!C2:AF1000""),AB$1,FALSE)"),"#N/A")</f>
        <v>#N/A</v>
      </c>
      <c r="AO585" t="str">
        <f ca="1">IFERROR(__xludf.DUMMYFUNCTION("VLOOKUP($D147,IMPORTRANGE(""1F5N2lheBqU_ssv2fEg7XSiyl0_Jtf24RQubw3IWp7fc"",""'LC-2 BOM'!C2:AF1000""),AB$1,FALSE)"),"#N/A")</f>
        <v>#N/A</v>
      </c>
      <c r="AP585" t="str">
        <f ca="1">IFERROR(__xludf.DUMMYFUNCTION("VLOOKUP($D147,IMPORTRANGE(""1F5N2lheBqU_ssv2fEg7XSiyl0_Jtf24RQubw3IWp7fc"",""'LC-2 BOM'!C2:AF1000""),AB$1,FALSE)"),"#N/A")</f>
        <v>#N/A</v>
      </c>
      <c r="AQ585" t="str">
        <f ca="1">IFERROR(__xludf.DUMMYFUNCTION("VLOOKUP($D147,IMPORTRANGE(""1F5N2lheBqU_ssv2fEg7XSiyl0_Jtf24RQubw3IWp7fc"",""'LC-2 BOM'!C2:AF1000""),AB$1,FALSE)"),"#N/A")</f>
        <v>#N/A</v>
      </c>
      <c r="AR585" t="str">
        <f ca="1">IFERROR(__xludf.DUMMYFUNCTION("VLOOKUP($D147,IMPORTRANGE(""1F5N2lheBqU_ssv2fEg7XSiyl0_Jtf24RQubw3IWp7fc"",""'LC-2 BOM'!C2:AF1000""),AB$1,FALSE)"),"#N/A")</f>
        <v>#N/A</v>
      </c>
      <c r="AS585" t="str">
        <f ca="1">IFERROR(__xludf.DUMMYFUNCTION("VLOOKUP($D147,IMPORTRANGE(""1F5N2lheBqU_ssv2fEg7XSiyl0_Jtf24RQubw3IWp7fc"",""'LC-2 BOM'!C2:AF1000""),AB$1,FALSE)"),"#N/A")</f>
        <v>#N/A</v>
      </c>
      <c r="AT585" t="str">
        <f ca="1">IFERROR(__xludf.DUMMYFUNCTION("VLOOKUP($D147,IMPORTRANGE(""1F5N2lheBqU_ssv2fEg7XSiyl0_Jtf24RQubw3IWp7fc"",""'LC-2 BOM'!C2:AF1000""),AB$1,FALSE)"),"#N/A")</f>
        <v>#N/A</v>
      </c>
      <c r="AU585" t="str">
        <f ca="1">IFERROR(__xludf.DUMMYFUNCTION("VLOOKUP($D147,IMPORTRANGE(""1F5N2lheBqU_ssv2fEg7XSiyl0_Jtf24RQubw3IWp7fc"",""'LC-2 BOM'!C2:AF1000""),AB$1,FALSE)"),"#N/A")</f>
        <v>#N/A</v>
      </c>
      <c r="AV585" t="str">
        <f ca="1">IFERROR(__xludf.DUMMYFUNCTION("VLOOKUP($D147,IMPORTRANGE(""1F5N2lheBqU_ssv2fEg7XSiyl0_Jtf24RQubw3IWp7fc"",""'LC-2 BOM'!C2:AF1000""),AB$1,FALSE)"),"#N/A")</f>
        <v>#N/A</v>
      </c>
      <c r="AW585" t="str">
        <f ca="1">IFERROR(__xludf.DUMMYFUNCTION("VLOOKUP($D147,IMPORTRANGE(""1F5N2lheBqU_ssv2fEg7XSiyl0_Jtf24RQubw3IWp7fc"",""'LC-2 BOM'!C2:AF1000""),AB$1,FALSE)"),"#N/A")</f>
        <v>#N/A</v>
      </c>
      <c r="AX585" t="str">
        <f ca="1">IFERROR(__xludf.DUMMYFUNCTION("VLOOKUP($D147,IMPORTRANGE(""1F5N2lheBqU_ssv2fEg7XSiyl0_Jtf24RQubw3IWp7fc"",""'LC-2 BOM'!C2:AF1000""),AB$1,FALSE)"),"#N/A")</f>
        <v>#N/A</v>
      </c>
      <c r="AY585" t="str">
        <f ca="1">IFERROR(__xludf.DUMMYFUNCTION("VLOOKUP($D147,IMPORTRANGE(""1F5N2lheBqU_ssv2fEg7XSiyl0_Jtf24RQubw3IWp7fc"",""'LC-2 BOM'!C2:AF1000""),AB$1,FALSE)"),"#N/A")</f>
        <v>#N/A</v>
      </c>
      <c r="AZ585" t="str">
        <f ca="1">IFERROR(__xludf.DUMMYFUNCTION("VLOOKUP($D147,IMPORTRANGE(""1F5N2lheBqU_ssv2fEg7XSiyl0_Jtf24RQubw3IWp7fc"",""'LC-2 BOM'!C2:AF1000""),AB$1,FALSE)"),"#N/A")</f>
        <v>#N/A</v>
      </c>
      <c r="BA585" t="str">
        <f ca="1">IFERROR(__xludf.DUMMYFUNCTION("VLOOKUP($D147,IMPORTRANGE(""1F5N2lheBqU_ssv2fEg7XSiyl0_Jtf24RQubw3IWp7fc"",""'LC-2 BOM'!C2:AF1000""),AB$1,FALSE)"),"#N/A")</f>
        <v>#N/A</v>
      </c>
    </row>
    <row r="586" spans="1:53" ht="13" x14ac:dyDescent="0.15">
      <c r="A586" t="str">
        <f t="shared" si="50"/>
        <v>HYD-HPU-DVL-B-143</v>
      </c>
      <c r="B586">
        <v>143</v>
      </c>
      <c r="C586" t="s">
        <v>1284</v>
      </c>
      <c r="D586" t="s">
        <v>1285</v>
      </c>
      <c r="E586" t="s">
        <v>679</v>
      </c>
      <c r="F586" t="s">
        <v>856</v>
      </c>
      <c r="G586" t="s">
        <v>65</v>
      </c>
      <c r="H586" t="s">
        <v>66</v>
      </c>
      <c r="I586" t="str">
        <f t="shared" si="47"/>
        <v>N5</v>
      </c>
      <c r="J586" t="str">
        <f>VLOOKUP(I586,'[1]REF - Interface Cards'!$F$2:$G$11,2,FALSE)</f>
        <v>CB6</v>
      </c>
      <c r="K586">
        <f t="shared" si="51"/>
        <v>1</v>
      </c>
      <c r="L586" t="s">
        <v>532</v>
      </c>
      <c r="M586">
        <v>4</v>
      </c>
      <c r="N586" t="s">
        <v>77</v>
      </c>
      <c r="O586" t="s">
        <v>298</v>
      </c>
      <c r="Q586" t="s">
        <v>671</v>
      </c>
      <c r="R586" t="s">
        <v>69</v>
      </c>
      <c r="S586" t="s">
        <v>60</v>
      </c>
      <c r="V586" t="b">
        <v>0</v>
      </c>
      <c r="W586" t="str">
        <f t="shared" si="48"/>
        <v>DO5:03</v>
      </c>
      <c r="X586" t="str">
        <f ca="1">IFERROR(__xludf.DUMMYFUNCTION("VLOOKUP($D475,IMPORTRANGE(""1F5N2lheBqU_ssv2fEg7XSiyl0_Jtf24RQubw3IWp7fc"",""'LC-2 BOM'!C2:AF1000""),X$1,FALSE)"),"04C706")</f>
        <v>04C706</v>
      </c>
      <c r="Y586" t="str">
        <f ca="1">IFERROR(__xludf.DUMMYFUNCTION("VLOOKUP($D612,IMPORTRANGE(""1zGeY54V42y3h6ga3LEauokEcjIAfHuNXKCYKLfLWtMI"",""'LC-2 BOM'!C2:AF900""),Y$1,FALSE)"),"On/Off Solenoid Valve")</f>
        <v>On/Off Solenoid Valve</v>
      </c>
      <c r="Z586" t="str">
        <f ca="1">IFERROR(__xludf.DUMMYFUNCTION("VLOOKUP($D612,IMPORTRANGE(""1zGeY54V42y3h6ga3LEauokEcjIAfHuNXKCYKLfLWtMI"",""'LC-2 BOM'!C2:AF900""),Y$1,FALSE)"),"On/Off Solenoid Valve")</f>
        <v>On/Off Solenoid Valve</v>
      </c>
      <c r="AA586" t="str">
        <f ca="1">IFERROR(__xludf.DUMMYFUNCTION("VLOOKUP($D612,IMPORTRANGE(""1zGeY54V42y3h6ga3LEauokEcjIAfHuNXKCYKLfLWtMI"",""'LC-2 BOM'!C2:AF900""),Y$1,FALSE)"),"On/Off Solenoid Valve")</f>
        <v>On/Off Solenoid Valve</v>
      </c>
      <c r="AB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C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D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E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F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G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H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I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J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K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L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M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N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O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P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Q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R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S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T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U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V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W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X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Y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Z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BA586" t="str">
        <f ca="1">IFERROR(__xludf.DUMMYFUNCTION("VLOOKUP($D612,IMPORTRANGE(""1F5N2lheBqU_ssv2fEg7XSiyl0_Jtf24RQubw3IWp7fc"",""'LC-2 BOM'!C2:AF1000""),AB$1,FALSE)"),"Hydraulics Schematic 1069 RevF")</f>
        <v>Hydraulics Schematic 1069 RevF</v>
      </c>
    </row>
    <row r="587" spans="1:53" ht="13" x14ac:dyDescent="0.15">
      <c r="A587" t="str">
        <f t="shared" si="50"/>
        <v>HYD-LFT-DVL-B-155</v>
      </c>
      <c r="B587">
        <v>155</v>
      </c>
      <c r="C587" t="s">
        <v>1286</v>
      </c>
      <c r="D587" t="s">
        <v>1287</v>
      </c>
      <c r="E587" t="s">
        <v>679</v>
      </c>
      <c r="F587" t="s">
        <v>680</v>
      </c>
      <c r="G587" t="s">
        <v>65</v>
      </c>
      <c r="H587" t="s">
        <v>66</v>
      </c>
      <c r="I587" t="str">
        <f t="shared" si="47"/>
        <v>C1</v>
      </c>
      <c r="J587" t="str">
        <f>VLOOKUP(I587,'[1]REF - Interface Cards'!$F$2:$G$11,2,FALSE)</f>
        <v>CB1</v>
      </c>
      <c r="K587">
        <f t="shared" si="51"/>
        <v>1</v>
      </c>
      <c r="L587" t="s">
        <v>840</v>
      </c>
      <c r="M587">
        <v>8</v>
      </c>
      <c r="N587" t="s">
        <v>62</v>
      </c>
      <c r="O587" t="s">
        <v>211</v>
      </c>
      <c r="Q587" t="s">
        <v>456</v>
      </c>
      <c r="R587" t="s">
        <v>69</v>
      </c>
      <c r="S587" t="s">
        <v>60</v>
      </c>
      <c r="V587" t="b">
        <v>0</v>
      </c>
      <c r="W587" t="str">
        <f t="shared" si="48"/>
        <v>DO1:07</v>
      </c>
      <c r="X587" t="str">
        <f ca="1">IFERROR(__xludf.DUMMYFUNCTION("VLOOKUP($D4,IMPORTRANGE(""1F5N2lheBqU_ssv2fEg7XSiyl0_Jtf24RQubw3IWp7fc"",""'LC-2 BOM'!C2:AF1000""),X$1,FALSE)"),"S13.2")</f>
        <v>S13.2</v>
      </c>
      <c r="Y587" t="str">
        <f ca="1">IFERROR(__xludf.DUMMYFUNCTION("VLOOKUP($D31,IMPORTRANGE(""1F5N2lheBqU_ssv2fEg7XSiyl0_Jtf24RQubw3IWp7fc"",""'LC-2 BOM'!C2:AF900""),Y$1,FALSE)"),"On/Off Solenoid Valve")</f>
        <v>On/Off Solenoid Valve</v>
      </c>
      <c r="Z587" t="str">
        <f ca="1">IFERROR(__xludf.DUMMYFUNCTION("VLOOKUP($D31,IMPORTRANGE(""1F5N2lheBqU_ssv2fEg7XSiyl0_Jtf24RQubw3IWp7fc"",""'LC-2 BOM'!C2:AF900""),Y$1,FALSE)"),"On/Off Solenoid Valve")</f>
        <v>On/Off Solenoid Valve</v>
      </c>
      <c r="AA587" t="str">
        <f ca="1">IFERROR(__xludf.DUMMYFUNCTION("VLOOKUP($D31,IMPORTRANGE(""1F5N2lheBqU_ssv2fEg7XSiyl0_Jtf24RQubw3IWp7fc"",""'LC-2 BOM'!C2:AF900""),Y$1,FALSE)"),"On/Off Solenoid Valve")</f>
        <v>On/Off Solenoid Valve</v>
      </c>
      <c r="AB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C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D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E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F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G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H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I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J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K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L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M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N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O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P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Q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R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S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T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U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V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W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X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Y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Z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BA587" t="str">
        <f ca="1">IFERROR(__xludf.DUMMYFUNCTION("VLOOKUP($D31,IMPORTRANGE(""1F5N2lheBqU_ssv2fEg7XSiyl0_Jtf24RQubw3IWp7fc"",""'LC-2 BOM'!C2:AF1000""),AB$1,FALSE)"),"Hydraulics Schematic 1069 RevF")</f>
        <v>Hydraulics Schematic 1069 RevF</v>
      </c>
    </row>
    <row r="588" spans="1:53" ht="13" x14ac:dyDescent="0.15">
      <c r="A588" t="str">
        <f t="shared" si="50"/>
        <v>HYD-LFT-DVL-B-156</v>
      </c>
      <c r="B588">
        <v>156</v>
      </c>
      <c r="C588" t="s">
        <v>1288</v>
      </c>
      <c r="D588" t="s">
        <v>1289</v>
      </c>
      <c r="E588" t="s">
        <v>679</v>
      </c>
      <c r="F588" t="s">
        <v>680</v>
      </c>
      <c r="G588" t="s">
        <v>65</v>
      </c>
      <c r="H588" t="s">
        <v>66</v>
      </c>
      <c r="I588" t="str">
        <f t="shared" si="47"/>
        <v>C1</v>
      </c>
      <c r="J588" t="str">
        <f>VLOOKUP(I588,'[1]REF - Interface Cards'!$F$2:$G$11,2,FALSE)</f>
        <v>CB1</v>
      </c>
      <c r="K588">
        <f t="shared" si="51"/>
        <v>1</v>
      </c>
      <c r="L588" t="s">
        <v>840</v>
      </c>
      <c r="M588">
        <v>11</v>
      </c>
      <c r="N588" t="s">
        <v>97</v>
      </c>
      <c r="O588" t="s">
        <v>211</v>
      </c>
      <c r="Q588" t="s">
        <v>456</v>
      </c>
      <c r="R588" t="s">
        <v>69</v>
      </c>
      <c r="S588" t="s">
        <v>60</v>
      </c>
      <c r="V588" t="b">
        <v>0</v>
      </c>
      <c r="W588" t="str">
        <f t="shared" si="48"/>
        <v>DO1:08</v>
      </c>
      <c r="X588" t="str">
        <f ca="1">IFERROR(__xludf.DUMMYFUNCTION("VLOOKUP($D4,IMPORTRANGE(""1F5N2lheBqU_ssv2fEg7XSiyl0_Jtf24RQubw3IWp7fc"",""'LC-2 BOM'!C2:AF1000""),X$1,FALSE)"),"S13.2")</f>
        <v>S13.2</v>
      </c>
      <c r="Y588" t="str">
        <f ca="1">IFERROR(__xludf.DUMMYFUNCTION("VLOOKUP($D32,IMPORTRANGE(""1F5N2lheBqU_ssv2fEg7XSiyl0_Jtf24RQubw3IWp7fc"",""'LC-2 BOM'!C2:AF900""),Y$1,FALSE)"),"On/Off Solenoid Valve")</f>
        <v>On/Off Solenoid Valve</v>
      </c>
      <c r="Z588" t="str">
        <f ca="1">IFERROR(__xludf.DUMMYFUNCTION("VLOOKUP($D32,IMPORTRANGE(""1F5N2lheBqU_ssv2fEg7XSiyl0_Jtf24RQubw3IWp7fc"",""'LC-2 BOM'!C2:AF900""),Y$1,FALSE)"),"On/Off Solenoid Valve")</f>
        <v>On/Off Solenoid Valve</v>
      </c>
      <c r="AA588" t="str">
        <f ca="1">IFERROR(__xludf.DUMMYFUNCTION("VLOOKUP($D32,IMPORTRANGE(""1F5N2lheBqU_ssv2fEg7XSiyl0_Jtf24RQubw3IWp7fc"",""'LC-2 BOM'!C2:AF900""),Y$1,FALSE)"),"On/Off Solenoid Valve")</f>
        <v>On/Off Solenoid Valve</v>
      </c>
      <c r="AB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C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D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E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F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G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H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I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J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K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L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M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N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O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P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Q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R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S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T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U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V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W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X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Y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Z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BA588" t="str">
        <f ca="1">IFERROR(__xludf.DUMMYFUNCTION("VLOOKUP($D32,IMPORTRANGE(""1F5N2lheBqU_ssv2fEg7XSiyl0_Jtf24RQubw3IWp7fc"",""'LC-2 BOM'!C2:AF1000""),AB$1,FALSE)"),"Hydraulics Schematic 1069 RevF")</f>
        <v>Hydraulics Schematic 1069 RevF</v>
      </c>
    </row>
    <row r="589" spans="1:53" ht="13" x14ac:dyDescent="0.15">
      <c r="A589" t="str">
        <f t="shared" si="50"/>
        <v>HYD-LFT-DVL-B-159</v>
      </c>
      <c r="B589">
        <v>159</v>
      </c>
      <c r="C589" t="s">
        <v>1290</v>
      </c>
      <c r="D589" t="s">
        <v>1291</v>
      </c>
      <c r="E589" t="s">
        <v>679</v>
      </c>
      <c r="F589" t="s">
        <v>680</v>
      </c>
      <c r="G589" t="s">
        <v>65</v>
      </c>
      <c r="H589" t="s">
        <v>66</v>
      </c>
      <c r="I589" t="str">
        <f t="shared" si="47"/>
        <v>C1</v>
      </c>
      <c r="J589" t="str">
        <f>VLOOKUP(I589,'[1]REF - Interface Cards'!$F$2:$G$11,2,FALSE)</f>
        <v>CB1</v>
      </c>
      <c r="K589">
        <f t="shared" si="51"/>
        <v>1</v>
      </c>
      <c r="L589" t="s">
        <v>840</v>
      </c>
      <c r="M589">
        <v>14</v>
      </c>
      <c r="N589">
        <v>11</v>
      </c>
      <c r="O589" t="s">
        <v>211</v>
      </c>
      <c r="Q589" t="s">
        <v>754</v>
      </c>
      <c r="R589" t="s">
        <v>69</v>
      </c>
      <c r="S589" t="s">
        <v>60</v>
      </c>
      <c r="V589" t="b">
        <v>0</v>
      </c>
      <c r="W589" t="str">
        <f t="shared" si="48"/>
        <v>DO1:11</v>
      </c>
      <c r="X589" t="str">
        <f ca="1">IFERROR(__xludf.DUMMYFUNCTION("VLOOKUP($D4,IMPORTRANGE(""1F5N2lheBqU_ssv2fEg7XSiyl0_Jtf24RQubw3IWp7fc"",""'LC-2 BOM'!C2:AF1000""),X$1,FALSE)"),"S13.2")</f>
        <v>S13.2</v>
      </c>
      <c r="Y589" t="str">
        <f ca="1">IFERROR(__xludf.DUMMYFUNCTION("VLOOKUP($D5,IMPORTRANGE(""1zGeY54V42y3h6ga3LEauokEcjIAfHuNXKCYKLfLWtMI"",""'LC-2 BOM'!C2:AF900""),Y$1,FALSE)"),"#N/A")</f>
        <v>#N/A</v>
      </c>
      <c r="Z589" t="str">
        <f ca="1">IFERROR(__xludf.DUMMYFUNCTION("VLOOKUP($D5,IMPORTRANGE(""1zGeY54V42y3h6ga3LEauokEcjIAfHuNXKCYKLfLWtMI"",""'LC-2 BOM'!C2:AF900""),Y$1,FALSE)"),"#N/A")</f>
        <v>#N/A</v>
      </c>
      <c r="AA589" t="str">
        <f ca="1">IFERROR(__xludf.DUMMYFUNCTION("VLOOKUP($D5,IMPORTRANGE(""1zGeY54V42y3h6ga3LEauokEcjIAfHuNXKCYKLfLWtMI"",""'LC-2 BOM'!C2:AF900""),Y$1,FALSE)"),"#N/A")</f>
        <v>#N/A</v>
      </c>
      <c r="AB589" t="str">
        <f ca="1">IFERROR(__xludf.DUMMYFUNCTION("VLOOKUP($D5,IMPORTRANGE(""1F5N2lheBqU_ssv2fEg7XSiyl0_Jtf24RQubw3IWp7fc"",""'LC-2 BOM'!C2:AF1000""),AB$1,FALSE)"),"#N/A")</f>
        <v>#N/A</v>
      </c>
      <c r="AC589" t="str">
        <f ca="1">IFERROR(__xludf.DUMMYFUNCTION("VLOOKUP($D5,IMPORTRANGE(""1F5N2lheBqU_ssv2fEg7XSiyl0_Jtf24RQubw3IWp7fc"",""'LC-2 BOM'!C2:AF1000""),AB$1,FALSE)"),"#N/A")</f>
        <v>#N/A</v>
      </c>
      <c r="AD589" t="str">
        <f ca="1">IFERROR(__xludf.DUMMYFUNCTION("VLOOKUP($D5,IMPORTRANGE(""1F5N2lheBqU_ssv2fEg7XSiyl0_Jtf24RQubw3IWp7fc"",""'LC-2 BOM'!C2:AF1000""),AB$1,FALSE)"),"#N/A")</f>
        <v>#N/A</v>
      </c>
      <c r="AE589" t="str">
        <f ca="1">IFERROR(__xludf.DUMMYFUNCTION("VLOOKUP($D5,IMPORTRANGE(""1F5N2lheBqU_ssv2fEg7XSiyl0_Jtf24RQubw3IWp7fc"",""'LC-2 BOM'!C2:AF1000""),AB$1,FALSE)"),"#N/A")</f>
        <v>#N/A</v>
      </c>
      <c r="AF589" t="str">
        <f ca="1">IFERROR(__xludf.DUMMYFUNCTION("VLOOKUP($D5,IMPORTRANGE(""1F5N2lheBqU_ssv2fEg7XSiyl0_Jtf24RQubw3IWp7fc"",""'LC-2 BOM'!C2:AF1000""),AB$1,FALSE)"),"#N/A")</f>
        <v>#N/A</v>
      </c>
      <c r="AG589" t="str">
        <f ca="1">IFERROR(__xludf.DUMMYFUNCTION("VLOOKUP($D5,IMPORTRANGE(""1F5N2lheBqU_ssv2fEg7XSiyl0_Jtf24RQubw3IWp7fc"",""'LC-2 BOM'!C2:AF1000""),AB$1,FALSE)"),"#N/A")</f>
        <v>#N/A</v>
      </c>
      <c r="AH589" t="str">
        <f ca="1">IFERROR(__xludf.DUMMYFUNCTION("VLOOKUP($D5,IMPORTRANGE(""1F5N2lheBqU_ssv2fEg7XSiyl0_Jtf24RQubw3IWp7fc"",""'LC-2 BOM'!C2:AF1000""),AB$1,FALSE)"),"#N/A")</f>
        <v>#N/A</v>
      </c>
      <c r="AI589" t="str">
        <f ca="1">IFERROR(__xludf.DUMMYFUNCTION("VLOOKUP($D5,IMPORTRANGE(""1F5N2lheBqU_ssv2fEg7XSiyl0_Jtf24RQubw3IWp7fc"",""'LC-2 BOM'!C2:AF1000""),AB$1,FALSE)"),"#N/A")</f>
        <v>#N/A</v>
      </c>
      <c r="AJ589" t="str">
        <f ca="1">IFERROR(__xludf.DUMMYFUNCTION("VLOOKUP($D5,IMPORTRANGE(""1F5N2lheBqU_ssv2fEg7XSiyl0_Jtf24RQubw3IWp7fc"",""'LC-2 BOM'!C2:AF1000""),AB$1,FALSE)"),"#N/A")</f>
        <v>#N/A</v>
      </c>
      <c r="AK589" t="str">
        <f ca="1">IFERROR(__xludf.DUMMYFUNCTION("VLOOKUP($D5,IMPORTRANGE(""1F5N2lheBqU_ssv2fEg7XSiyl0_Jtf24RQubw3IWp7fc"",""'LC-2 BOM'!C2:AF1000""),AB$1,FALSE)"),"#N/A")</f>
        <v>#N/A</v>
      </c>
      <c r="AL589" t="str">
        <f ca="1">IFERROR(__xludf.DUMMYFUNCTION("VLOOKUP($D5,IMPORTRANGE(""1F5N2lheBqU_ssv2fEg7XSiyl0_Jtf24RQubw3IWp7fc"",""'LC-2 BOM'!C2:AF1000""),AB$1,FALSE)"),"#N/A")</f>
        <v>#N/A</v>
      </c>
      <c r="AM589" t="str">
        <f ca="1">IFERROR(__xludf.DUMMYFUNCTION("VLOOKUP($D5,IMPORTRANGE(""1F5N2lheBqU_ssv2fEg7XSiyl0_Jtf24RQubw3IWp7fc"",""'LC-2 BOM'!C2:AF1000""),AB$1,FALSE)"),"#N/A")</f>
        <v>#N/A</v>
      </c>
      <c r="AN589" t="str">
        <f ca="1">IFERROR(__xludf.DUMMYFUNCTION("VLOOKUP($D5,IMPORTRANGE(""1F5N2lheBqU_ssv2fEg7XSiyl0_Jtf24RQubw3IWp7fc"",""'LC-2 BOM'!C2:AF1000""),AB$1,FALSE)"),"#N/A")</f>
        <v>#N/A</v>
      </c>
      <c r="AO589" t="str">
        <f ca="1">IFERROR(__xludf.DUMMYFUNCTION("VLOOKUP($D5,IMPORTRANGE(""1F5N2lheBqU_ssv2fEg7XSiyl0_Jtf24RQubw3IWp7fc"",""'LC-2 BOM'!C2:AF1000""),AB$1,FALSE)"),"#N/A")</f>
        <v>#N/A</v>
      </c>
      <c r="AP589" t="str">
        <f ca="1">IFERROR(__xludf.DUMMYFUNCTION("VLOOKUP($D5,IMPORTRANGE(""1F5N2lheBqU_ssv2fEg7XSiyl0_Jtf24RQubw3IWp7fc"",""'LC-2 BOM'!C2:AF1000""),AB$1,FALSE)"),"#N/A")</f>
        <v>#N/A</v>
      </c>
      <c r="AQ589" t="str">
        <f ca="1">IFERROR(__xludf.DUMMYFUNCTION("VLOOKUP($D5,IMPORTRANGE(""1F5N2lheBqU_ssv2fEg7XSiyl0_Jtf24RQubw3IWp7fc"",""'LC-2 BOM'!C2:AF1000""),AB$1,FALSE)"),"#N/A")</f>
        <v>#N/A</v>
      </c>
      <c r="AR589" t="str">
        <f ca="1">IFERROR(__xludf.DUMMYFUNCTION("VLOOKUP($D5,IMPORTRANGE(""1F5N2lheBqU_ssv2fEg7XSiyl0_Jtf24RQubw3IWp7fc"",""'LC-2 BOM'!C2:AF1000""),AB$1,FALSE)"),"#N/A")</f>
        <v>#N/A</v>
      </c>
      <c r="AS589" t="str">
        <f ca="1">IFERROR(__xludf.DUMMYFUNCTION("VLOOKUP($D5,IMPORTRANGE(""1F5N2lheBqU_ssv2fEg7XSiyl0_Jtf24RQubw3IWp7fc"",""'LC-2 BOM'!C2:AF1000""),AB$1,FALSE)"),"#N/A")</f>
        <v>#N/A</v>
      </c>
      <c r="AT589" t="str">
        <f ca="1">IFERROR(__xludf.DUMMYFUNCTION("VLOOKUP($D5,IMPORTRANGE(""1F5N2lheBqU_ssv2fEg7XSiyl0_Jtf24RQubw3IWp7fc"",""'LC-2 BOM'!C2:AF1000""),AB$1,FALSE)"),"#N/A")</f>
        <v>#N/A</v>
      </c>
      <c r="AU589" t="str">
        <f ca="1">IFERROR(__xludf.DUMMYFUNCTION("VLOOKUP($D5,IMPORTRANGE(""1F5N2lheBqU_ssv2fEg7XSiyl0_Jtf24RQubw3IWp7fc"",""'LC-2 BOM'!C2:AF1000""),AB$1,FALSE)"),"#N/A")</f>
        <v>#N/A</v>
      </c>
      <c r="AV589" t="str">
        <f ca="1">IFERROR(__xludf.DUMMYFUNCTION("VLOOKUP($D5,IMPORTRANGE(""1F5N2lheBqU_ssv2fEg7XSiyl0_Jtf24RQubw3IWp7fc"",""'LC-2 BOM'!C2:AF1000""),AB$1,FALSE)"),"#N/A")</f>
        <v>#N/A</v>
      </c>
      <c r="AW589" t="str">
        <f ca="1">IFERROR(__xludf.DUMMYFUNCTION("VLOOKUP($D5,IMPORTRANGE(""1F5N2lheBqU_ssv2fEg7XSiyl0_Jtf24RQubw3IWp7fc"",""'LC-2 BOM'!C2:AF1000""),AB$1,FALSE)"),"#N/A")</f>
        <v>#N/A</v>
      </c>
      <c r="AX589" t="str">
        <f ca="1">IFERROR(__xludf.DUMMYFUNCTION("VLOOKUP($D5,IMPORTRANGE(""1F5N2lheBqU_ssv2fEg7XSiyl0_Jtf24RQubw3IWp7fc"",""'LC-2 BOM'!C2:AF1000""),AB$1,FALSE)"),"#N/A")</f>
        <v>#N/A</v>
      </c>
      <c r="AY589" t="str">
        <f ca="1">IFERROR(__xludf.DUMMYFUNCTION("VLOOKUP($D5,IMPORTRANGE(""1F5N2lheBqU_ssv2fEg7XSiyl0_Jtf24RQubw3IWp7fc"",""'LC-2 BOM'!C2:AF1000""),AB$1,FALSE)"),"#N/A")</f>
        <v>#N/A</v>
      </c>
      <c r="AZ589" t="str">
        <f ca="1">IFERROR(__xludf.DUMMYFUNCTION("VLOOKUP($D5,IMPORTRANGE(""1F5N2lheBqU_ssv2fEg7XSiyl0_Jtf24RQubw3IWp7fc"",""'LC-2 BOM'!C2:AF1000""),AB$1,FALSE)"),"#N/A")</f>
        <v>#N/A</v>
      </c>
      <c r="BA589" t="str">
        <f ca="1">IFERROR(__xludf.DUMMYFUNCTION("VLOOKUP($D5,IMPORTRANGE(""1F5N2lheBqU_ssv2fEg7XSiyl0_Jtf24RQubw3IWp7fc"",""'LC-2 BOM'!C2:AF1000""),AB$1,FALSE)"),"#N/A")</f>
        <v>#N/A</v>
      </c>
    </row>
    <row r="590" spans="1:53" ht="13" x14ac:dyDescent="0.15">
      <c r="A590" t="str">
        <f t="shared" si="50"/>
        <v>HYD-LFT-DVL-B-157</v>
      </c>
      <c r="B590">
        <v>157</v>
      </c>
      <c r="C590" t="s">
        <v>1292</v>
      </c>
      <c r="D590" t="s">
        <v>1293</v>
      </c>
      <c r="E590" t="s">
        <v>679</v>
      </c>
      <c r="F590" t="s">
        <v>680</v>
      </c>
      <c r="G590" t="s">
        <v>65</v>
      </c>
      <c r="H590" t="s">
        <v>66</v>
      </c>
      <c r="I590" t="str">
        <f t="shared" ref="I590:I653" si="52">VLOOKUP(L590,InterfaceCards,2,FALSE)</f>
        <v>C1</v>
      </c>
      <c r="J590" t="str">
        <f>VLOOKUP(I590,'[1]REF - Interface Cards'!$F$2:$G$11,2,FALSE)</f>
        <v>CB1</v>
      </c>
      <c r="K590">
        <f t="shared" si="51"/>
        <v>1</v>
      </c>
      <c r="L590" t="s">
        <v>840</v>
      </c>
      <c r="M590">
        <v>12</v>
      </c>
      <c r="N590" t="s">
        <v>75</v>
      </c>
      <c r="O590" t="s">
        <v>211</v>
      </c>
      <c r="Q590" t="s">
        <v>456</v>
      </c>
      <c r="R590" t="s">
        <v>69</v>
      </c>
      <c r="S590" t="s">
        <v>60</v>
      </c>
      <c r="V590" t="b">
        <v>0</v>
      </c>
      <c r="W590" t="str">
        <f t="shared" ref="W590:W653" si="53">CONCATENATE(L590,":",N590)</f>
        <v>DO1:09</v>
      </c>
      <c r="X590" t="str">
        <f ca="1">IFERROR(__xludf.DUMMYFUNCTION("VLOOKUP($D4,IMPORTRANGE(""1F5N2lheBqU_ssv2fEg7XSiyl0_Jtf24RQubw3IWp7fc"",""'LC-2 BOM'!C2:AF1000""),X$1,FALSE)"),"S13.2")</f>
        <v>S13.2</v>
      </c>
      <c r="Y590" t="str">
        <f ca="1">IFERROR(__xludf.DUMMYFUNCTION("VLOOKUP($D33,IMPORTRANGE(""1F5N2lheBqU_ssv2fEg7XSiyl0_Jtf24RQubw3IWp7fc"",""'LC-2 BOM'!C2:AF900""),Y$1,FALSE)"),"On/Off Solenoid Valve")</f>
        <v>On/Off Solenoid Valve</v>
      </c>
      <c r="Z590" t="str">
        <f ca="1">IFERROR(__xludf.DUMMYFUNCTION("VLOOKUP($D33,IMPORTRANGE(""1F5N2lheBqU_ssv2fEg7XSiyl0_Jtf24RQubw3IWp7fc"",""'LC-2 BOM'!C2:AF900""),Y$1,FALSE)"),"On/Off Solenoid Valve")</f>
        <v>On/Off Solenoid Valve</v>
      </c>
      <c r="AA590" t="str">
        <f ca="1">IFERROR(__xludf.DUMMYFUNCTION("VLOOKUP($D33,IMPORTRANGE(""1F5N2lheBqU_ssv2fEg7XSiyl0_Jtf24RQubw3IWp7fc"",""'LC-2 BOM'!C2:AF900""),Y$1,FALSE)"),"On/Off Solenoid Valve")</f>
        <v>On/Off Solenoid Valve</v>
      </c>
      <c r="AB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C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D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E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F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G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H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I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J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K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L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M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N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O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P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Q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R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S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T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U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V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W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X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Y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Z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BA590" t="str">
        <f ca="1">IFERROR(__xludf.DUMMYFUNCTION("VLOOKUP($D33,IMPORTRANGE(""1F5N2lheBqU_ssv2fEg7XSiyl0_Jtf24RQubw3IWp7fc"",""'LC-2 BOM'!C2:AF1000""),AB$1,FALSE)"),"Hydraulics Schematic 1069 RevF")</f>
        <v>Hydraulics Schematic 1069 RevF</v>
      </c>
    </row>
    <row r="591" spans="1:53" ht="13" x14ac:dyDescent="0.15">
      <c r="A591" t="str">
        <f t="shared" si="50"/>
        <v>HYD-LFT-DVL-B-158</v>
      </c>
      <c r="B591">
        <v>158</v>
      </c>
      <c r="C591" t="s">
        <v>1294</v>
      </c>
      <c r="D591" t="s">
        <v>1295</v>
      </c>
      <c r="E591" t="s">
        <v>679</v>
      </c>
      <c r="F591" t="s">
        <v>680</v>
      </c>
      <c r="G591" t="s">
        <v>65</v>
      </c>
      <c r="H591" t="s">
        <v>66</v>
      </c>
      <c r="I591" t="str">
        <f t="shared" si="52"/>
        <v>C1</v>
      </c>
      <c r="J591" t="str">
        <f>VLOOKUP(I591,'[1]REF - Interface Cards'!$F$2:$G$11,2,FALSE)</f>
        <v>CB1</v>
      </c>
      <c r="K591">
        <f t="shared" si="51"/>
        <v>1</v>
      </c>
      <c r="L591" t="s">
        <v>840</v>
      </c>
      <c r="M591">
        <v>13</v>
      </c>
      <c r="N591">
        <v>10</v>
      </c>
      <c r="O591" t="s">
        <v>211</v>
      </c>
      <c r="Q591" t="s">
        <v>456</v>
      </c>
      <c r="R591" t="s">
        <v>69</v>
      </c>
      <c r="S591" t="s">
        <v>60</v>
      </c>
      <c r="V591" t="b">
        <v>0</v>
      </c>
      <c r="W591" t="str">
        <f t="shared" si="53"/>
        <v>DO1:10</v>
      </c>
      <c r="X591" t="str">
        <f ca="1">IFERROR(__xludf.DUMMYFUNCTION("VLOOKUP($D4,IMPORTRANGE(""1F5N2lheBqU_ssv2fEg7XSiyl0_Jtf24RQubw3IWp7fc"",""'LC-2 BOM'!C2:AF1000""),X$1,FALSE)"),"S13.2")</f>
        <v>S13.2</v>
      </c>
      <c r="Y591" t="str">
        <f ca="1">IFERROR(__xludf.DUMMYFUNCTION("VLOOKUP($D4,IMPORTRANGE(""1zGeY54V42y3h6ga3LEauokEcjIAfHuNXKCYKLfLWtMI"",""'LC-2 BOM'!C2:AF900""),Y$1,FALSE)"),"On/Off Solenoid Valve")</f>
        <v>On/Off Solenoid Valve</v>
      </c>
      <c r="Z591" t="str">
        <f ca="1">IFERROR(__xludf.DUMMYFUNCTION("VLOOKUP($D4,IMPORTRANGE(""1zGeY54V42y3h6ga3LEauokEcjIAfHuNXKCYKLfLWtMI"",""'LC-2 BOM'!C2:AF900""),Y$1,FALSE)"),"On/Off Solenoid Valve")</f>
        <v>On/Off Solenoid Valve</v>
      </c>
      <c r="AA591" t="str">
        <f ca="1">IFERROR(__xludf.DUMMYFUNCTION("VLOOKUP($D4,IMPORTRANGE(""1zGeY54V42y3h6ga3LEauokEcjIAfHuNXKCYKLfLWtMI"",""'LC-2 BOM'!C2:AF900""),Y$1,FALSE)"),"On/Off Solenoid Valve")</f>
        <v>On/Off Solenoid Valve</v>
      </c>
      <c r="AB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C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D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E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F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G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H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I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J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K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L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M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N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O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P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Q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R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S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T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U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V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W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X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Y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Z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BA591" t="str">
        <f ca="1">IFERROR(__xludf.DUMMYFUNCTION("VLOOKUP($D4,IMPORTRANGE(""1F5N2lheBqU_ssv2fEg7XSiyl0_Jtf24RQubw3IWp7fc"",""'LC-2 BOM'!C2:AF1000""),AB$1,FALSE)"),"Hydraulics Schematic 1069 RevF")</f>
        <v>Hydraulics Schematic 1069 RevF</v>
      </c>
    </row>
    <row r="592" spans="1:53" ht="13" x14ac:dyDescent="0.15">
      <c r="A592" t="str">
        <f t="shared" si="50"/>
        <v>HYD-LFT-DVL-B-160</v>
      </c>
      <c r="B592">
        <v>160</v>
      </c>
      <c r="C592" t="s">
        <v>1296</v>
      </c>
      <c r="D592" t="s">
        <v>1297</v>
      </c>
      <c r="E592" t="s">
        <v>679</v>
      </c>
      <c r="F592" t="s">
        <v>680</v>
      </c>
      <c r="G592" t="s">
        <v>65</v>
      </c>
      <c r="H592" t="s">
        <v>66</v>
      </c>
      <c r="I592" t="str">
        <f t="shared" si="52"/>
        <v>C1</v>
      </c>
      <c r="J592" t="str">
        <f>VLOOKUP(I592,'[1]REF - Interface Cards'!$F$2:$G$11,2,FALSE)</f>
        <v>CB1</v>
      </c>
      <c r="K592">
        <f t="shared" si="51"/>
        <v>1</v>
      </c>
      <c r="L592" t="s">
        <v>840</v>
      </c>
      <c r="M592">
        <v>15</v>
      </c>
      <c r="N592">
        <v>12</v>
      </c>
      <c r="O592" t="s">
        <v>211</v>
      </c>
      <c r="Q592" t="s">
        <v>754</v>
      </c>
      <c r="R592" t="s">
        <v>69</v>
      </c>
      <c r="S592" t="s">
        <v>60</v>
      </c>
      <c r="V592" t="b">
        <v>0</v>
      </c>
      <c r="W592" t="str">
        <f t="shared" si="53"/>
        <v>DO1:12</v>
      </c>
      <c r="X592" t="str">
        <f ca="1">IFERROR(__xludf.DUMMYFUNCTION("VLOOKUP($D4,IMPORTRANGE(""1F5N2lheBqU_ssv2fEg7XSiyl0_Jtf24RQubw3IWp7fc"",""'LC-2 BOM'!C2:AF1000""),X$1,FALSE)"),"S13.2")</f>
        <v>S13.2</v>
      </c>
      <c r="Y592" t="str">
        <f ca="1">IFERROR(__xludf.DUMMYFUNCTION("VLOOKUP($D6,IMPORTRANGE(""1zGeY54V42y3h6ga3LEauokEcjIAfHuNXKCYKLfLWtMI"",""'LC-2 BOM'!C2:AF900""),Y$1,FALSE)"),"#N/A")</f>
        <v>#N/A</v>
      </c>
      <c r="Z592" t="str">
        <f ca="1">IFERROR(__xludf.DUMMYFUNCTION("VLOOKUP($D6,IMPORTRANGE(""1zGeY54V42y3h6ga3LEauokEcjIAfHuNXKCYKLfLWtMI"",""'LC-2 BOM'!C2:AF900""),Y$1,FALSE)"),"#N/A")</f>
        <v>#N/A</v>
      </c>
      <c r="AA592" t="str">
        <f ca="1">IFERROR(__xludf.DUMMYFUNCTION("VLOOKUP($D6,IMPORTRANGE(""1zGeY54V42y3h6ga3LEauokEcjIAfHuNXKCYKLfLWtMI"",""'LC-2 BOM'!C2:AF900""),Y$1,FALSE)"),"#N/A")</f>
        <v>#N/A</v>
      </c>
      <c r="AB592" t="str">
        <f ca="1">IFERROR(__xludf.DUMMYFUNCTION("VLOOKUP($D6,IMPORTRANGE(""1F5N2lheBqU_ssv2fEg7XSiyl0_Jtf24RQubw3IWp7fc"",""'LC-2 BOM'!C2:AF1000""),AB$1,FALSE)"),"#N/A")</f>
        <v>#N/A</v>
      </c>
      <c r="AC592" t="str">
        <f ca="1">IFERROR(__xludf.DUMMYFUNCTION("VLOOKUP($D6,IMPORTRANGE(""1F5N2lheBqU_ssv2fEg7XSiyl0_Jtf24RQubw3IWp7fc"",""'LC-2 BOM'!C2:AF1000""),AB$1,FALSE)"),"#N/A")</f>
        <v>#N/A</v>
      </c>
      <c r="AD592" t="str">
        <f ca="1">IFERROR(__xludf.DUMMYFUNCTION("VLOOKUP($D6,IMPORTRANGE(""1F5N2lheBqU_ssv2fEg7XSiyl0_Jtf24RQubw3IWp7fc"",""'LC-2 BOM'!C2:AF1000""),AB$1,FALSE)"),"#N/A")</f>
        <v>#N/A</v>
      </c>
      <c r="AE592" t="str">
        <f ca="1">IFERROR(__xludf.DUMMYFUNCTION("VLOOKUP($D6,IMPORTRANGE(""1F5N2lheBqU_ssv2fEg7XSiyl0_Jtf24RQubw3IWp7fc"",""'LC-2 BOM'!C2:AF1000""),AB$1,FALSE)"),"#N/A")</f>
        <v>#N/A</v>
      </c>
      <c r="AF592" t="str">
        <f ca="1">IFERROR(__xludf.DUMMYFUNCTION("VLOOKUP($D6,IMPORTRANGE(""1F5N2lheBqU_ssv2fEg7XSiyl0_Jtf24RQubw3IWp7fc"",""'LC-2 BOM'!C2:AF1000""),AB$1,FALSE)"),"#N/A")</f>
        <v>#N/A</v>
      </c>
      <c r="AG592" t="str">
        <f ca="1">IFERROR(__xludf.DUMMYFUNCTION("VLOOKUP($D6,IMPORTRANGE(""1F5N2lheBqU_ssv2fEg7XSiyl0_Jtf24RQubw3IWp7fc"",""'LC-2 BOM'!C2:AF1000""),AB$1,FALSE)"),"#N/A")</f>
        <v>#N/A</v>
      </c>
      <c r="AH592" t="str">
        <f ca="1">IFERROR(__xludf.DUMMYFUNCTION("VLOOKUP($D6,IMPORTRANGE(""1F5N2lheBqU_ssv2fEg7XSiyl0_Jtf24RQubw3IWp7fc"",""'LC-2 BOM'!C2:AF1000""),AB$1,FALSE)"),"#N/A")</f>
        <v>#N/A</v>
      </c>
      <c r="AI592" t="str">
        <f ca="1">IFERROR(__xludf.DUMMYFUNCTION("VLOOKUP($D6,IMPORTRANGE(""1F5N2lheBqU_ssv2fEg7XSiyl0_Jtf24RQubw3IWp7fc"",""'LC-2 BOM'!C2:AF1000""),AB$1,FALSE)"),"#N/A")</f>
        <v>#N/A</v>
      </c>
      <c r="AJ592" t="str">
        <f ca="1">IFERROR(__xludf.DUMMYFUNCTION("VLOOKUP($D6,IMPORTRANGE(""1F5N2lheBqU_ssv2fEg7XSiyl0_Jtf24RQubw3IWp7fc"",""'LC-2 BOM'!C2:AF1000""),AB$1,FALSE)"),"#N/A")</f>
        <v>#N/A</v>
      </c>
      <c r="AK592" t="str">
        <f ca="1">IFERROR(__xludf.DUMMYFUNCTION("VLOOKUP($D6,IMPORTRANGE(""1F5N2lheBqU_ssv2fEg7XSiyl0_Jtf24RQubw3IWp7fc"",""'LC-2 BOM'!C2:AF1000""),AB$1,FALSE)"),"#N/A")</f>
        <v>#N/A</v>
      </c>
      <c r="AL592" t="str">
        <f ca="1">IFERROR(__xludf.DUMMYFUNCTION("VLOOKUP($D6,IMPORTRANGE(""1F5N2lheBqU_ssv2fEg7XSiyl0_Jtf24RQubw3IWp7fc"",""'LC-2 BOM'!C2:AF1000""),AB$1,FALSE)"),"#N/A")</f>
        <v>#N/A</v>
      </c>
      <c r="AM592" t="str">
        <f ca="1">IFERROR(__xludf.DUMMYFUNCTION("VLOOKUP($D6,IMPORTRANGE(""1F5N2lheBqU_ssv2fEg7XSiyl0_Jtf24RQubw3IWp7fc"",""'LC-2 BOM'!C2:AF1000""),AB$1,FALSE)"),"#N/A")</f>
        <v>#N/A</v>
      </c>
      <c r="AN592" t="str">
        <f ca="1">IFERROR(__xludf.DUMMYFUNCTION("VLOOKUP($D6,IMPORTRANGE(""1F5N2lheBqU_ssv2fEg7XSiyl0_Jtf24RQubw3IWp7fc"",""'LC-2 BOM'!C2:AF1000""),AB$1,FALSE)"),"#N/A")</f>
        <v>#N/A</v>
      </c>
      <c r="AO592" t="str">
        <f ca="1">IFERROR(__xludf.DUMMYFUNCTION("VLOOKUP($D6,IMPORTRANGE(""1F5N2lheBqU_ssv2fEg7XSiyl0_Jtf24RQubw3IWp7fc"",""'LC-2 BOM'!C2:AF1000""),AB$1,FALSE)"),"#N/A")</f>
        <v>#N/A</v>
      </c>
      <c r="AP592" t="str">
        <f ca="1">IFERROR(__xludf.DUMMYFUNCTION("VLOOKUP($D6,IMPORTRANGE(""1F5N2lheBqU_ssv2fEg7XSiyl0_Jtf24RQubw3IWp7fc"",""'LC-2 BOM'!C2:AF1000""),AB$1,FALSE)"),"#N/A")</f>
        <v>#N/A</v>
      </c>
      <c r="AQ592" t="str">
        <f ca="1">IFERROR(__xludf.DUMMYFUNCTION("VLOOKUP($D6,IMPORTRANGE(""1F5N2lheBqU_ssv2fEg7XSiyl0_Jtf24RQubw3IWp7fc"",""'LC-2 BOM'!C2:AF1000""),AB$1,FALSE)"),"#N/A")</f>
        <v>#N/A</v>
      </c>
      <c r="AR592" t="str">
        <f ca="1">IFERROR(__xludf.DUMMYFUNCTION("VLOOKUP($D6,IMPORTRANGE(""1F5N2lheBqU_ssv2fEg7XSiyl0_Jtf24RQubw3IWp7fc"",""'LC-2 BOM'!C2:AF1000""),AB$1,FALSE)"),"#N/A")</f>
        <v>#N/A</v>
      </c>
      <c r="AS592" t="str">
        <f ca="1">IFERROR(__xludf.DUMMYFUNCTION("VLOOKUP($D6,IMPORTRANGE(""1F5N2lheBqU_ssv2fEg7XSiyl0_Jtf24RQubw3IWp7fc"",""'LC-2 BOM'!C2:AF1000""),AB$1,FALSE)"),"#N/A")</f>
        <v>#N/A</v>
      </c>
      <c r="AT592" t="str">
        <f ca="1">IFERROR(__xludf.DUMMYFUNCTION("VLOOKUP($D6,IMPORTRANGE(""1F5N2lheBqU_ssv2fEg7XSiyl0_Jtf24RQubw3IWp7fc"",""'LC-2 BOM'!C2:AF1000""),AB$1,FALSE)"),"#N/A")</f>
        <v>#N/A</v>
      </c>
      <c r="AU592" t="str">
        <f ca="1">IFERROR(__xludf.DUMMYFUNCTION("VLOOKUP($D6,IMPORTRANGE(""1F5N2lheBqU_ssv2fEg7XSiyl0_Jtf24RQubw3IWp7fc"",""'LC-2 BOM'!C2:AF1000""),AB$1,FALSE)"),"#N/A")</f>
        <v>#N/A</v>
      </c>
      <c r="AV592" t="str">
        <f ca="1">IFERROR(__xludf.DUMMYFUNCTION("VLOOKUP($D6,IMPORTRANGE(""1F5N2lheBqU_ssv2fEg7XSiyl0_Jtf24RQubw3IWp7fc"",""'LC-2 BOM'!C2:AF1000""),AB$1,FALSE)"),"#N/A")</f>
        <v>#N/A</v>
      </c>
      <c r="AW592" t="str">
        <f ca="1">IFERROR(__xludf.DUMMYFUNCTION("VLOOKUP($D6,IMPORTRANGE(""1F5N2lheBqU_ssv2fEg7XSiyl0_Jtf24RQubw3IWp7fc"",""'LC-2 BOM'!C2:AF1000""),AB$1,FALSE)"),"#N/A")</f>
        <v>#N/A</v>
      </c>
      <c r="AX592" t="str">
        <f ca="1">IFERROR(__xludf.DUMMYFUNCTION("VLOOKUP($D6,IMPORTRANGE(""1F5N2lheBqU_ssv2fEg7XSiyl0_Jtf24RQubw3IWp7fc"",""'LC-2 BOM'!C2:AF1000""),AB$1,FALSE)"),"#N/A")</f>
        <v>#N/A</v>
      </c>
      <c r="AY592" t="str">
        <f ca="1">IFERROR(__xludf.DUMMYFUNCTION("VLOOKUP($D6,IMPORTRANGE(""1F5N2lheBqU_ssv2fEg7XSiyl0_Jtf24RQubw3IWp7fc"",""'LC-2 BOM'!C2:AF1000""),AB$1,FALSE)"),"#N/A")</f>
        <v>#N/A</v>
      </c>
      <c r="AZ592" t="str">
        <f ca="1">IFERROR(__xludf.DUMMYFUNCTION("VLOOKUP($D6,IMPORTRANGE(""1F5N2lheBqU_ssv2fEg7XSiyl0_Jtf24RQubw3IWp7fc"",""'LC-2 BOM'!C2:AF1000""),AB$1,FALSE)"),"#N/A")</f>
        <v>#N/A</v>
      </c>
      <c r="BA592" t="str">
        <f ca="1">IFERROR(__xludf.DUMMYFUNCTION("VLOOKUP($D6,IMPORTRANGE(""1F5N2lheBqU_ssv2fEg7XSiyl0_Jtf24RQubw3IWp7fc"",""'LC-2 BOM'!C2:AF1000""),AB$1,FALSE)"),"#N/A")</f>
        <v>#N/A</v>
      </c>
    </row>
    <row r="593" spans="1:53" ht="13" x14ac:dyDescent="0.15">
      <c r="A593" t="str">
        <f t="shared" si="50"/>
        <v>HYD-HD-DVL-B-216</v>
      </c>
      <c r="B593">
        <v>216</v>
      </c>
      <c r="C593" t="s">
        <v>1298</v>
      </c>
      <c r="D593" t="s">
        <v>1299</v>
      </c>
      <c r="E593" t="s">
        <v>679</v>
      </c>
      <c r="F593" t="s">
        <v>864</v>
      </c>
      <c r="G593" t="s">
        <v>65</v>
      </c>
      <c r="H593" t="s">
        <v>66</v>
      </c>
      <c r="I593" t="str">
        <f t="shared" si="52"/>
        <v>C1</v>
      </c>
      <c r="J593" t="str">
        <f>VLOOKUP(I593,'[1]REF - Interface Cards'!$F$2:$G$11,2,FALSE)</f>
        <v>CB1</v>
      </c>
      <c r="K593">
        <f t="shared" si="51"/>
        <v>1</v>
      </c>
      <c r="L593" t="s">
        <v>840</v>
      </c>
      <c r="M593">
        <v>33</v>
      </c>
      <c r="N593">
        <v>27</v>
      </c>
      <c r="O593" t="s">
        <v>211</v>
      </c>
      <c r="P593" t="s">
        <v>277</v>
      </c>
      <c r="Q593" t="s">
        <v>456</v>
      </c>
      <c r="R593" t="s">
        <v>69</v>
      </c>
      <c r="S593" t="s">
        <v>60</v>
      </c>
      <c r="V593" t="b">
        <v>0</v>
      </c>
      <c r="W593" t="str">
        <f t="shared" si="53"/>
        <v>DO1:27</v>
      </c>
      <c r="X593" t="str">
        <f ca="1">IFERROR(__xludf.DUMMYFUNCTION("VLOOKUP($D4,IMPORTRANGE(""1F5N2lheBqU_ssv2fEg7XSiyl0_Jtf24RQubw3IWp7fc"",""'LC-2 BOM'!C2:AF1000""),X$1,FALSE)"),"S13.2")</f>
        <v>S13.2</v>
      </c>
      <c r="Y593" t="str">
        <f ca="1">IFERROR(__xludf.DUMMYFUNCTION("VLOOKUP($D19,IMPORTRANGE(""1F5N2lheBqU_ssv2fEg7XSiyl0_Jtf24RQubw3IWp7fc"",""'LC-2 BOM'!C2:AF900""),Y$1,FALSE)"),"On/Off Solenoid Valve")</f>
        <v>On/Off Solenoid Valve</v>
      </c>
      <c r="Z593" t="str">
        <f ca="1">IFERROR(__xludf.DUMMYFUNCTION("VLOOKUP($D19,IMPORTRANGE(""1F5N2lheBqU_ssv2fEg7XSiyl0_Jtf24RQubw3IWp7fc"",""'LC-2 BOM'!C2:AF900""),Y$1,FALSE)"),"On/Off Solenoid Valve")</f>
        <v>On/Off Solenoid Valve</v>
      </c>
      <c r="AA593" t="str">
        <f ca="1">IFERROR(__xludf.DUMMYFUNCTION("VLOOKUP($D19,IMPORTRANGE(""1F5N2lheBqU_ssv2fEg7XSiyl0_Jtf24RQubw3IWp7fc"",""'LC-2 BOM'!C2:AF900""),Y$1,FALSE)"),"On/Off Solenoid Valve")</f>
        <v>On/Off Solenoid Valve</v>
      </c>
      <c r="AB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C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D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E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F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G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H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I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J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K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L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M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N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O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P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Q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R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S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T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U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V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W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X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Y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Z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BA593" t="str">
        <f ca="1">IFERROR(__xludf.DUMMYFUNCTION("VLOOKUP($D19,IMPORTRANGE(""1F5N2lheBqU_ssv2fEg7XSiyl0_Jtf24RQubw3IWp7fc"",""'LC-2 BOM'!C2:AF1000""),AB$1,FALSE)"),"Hydraulics Schematic 1069 RevF")</f>
        <v>Hydraulics Schematic 1069 RevF</v>
      </c>
    </row>
    <row r="594" spans="1:53" ht="13" x14ac:dyDescent="0.15">
      <c r="A594" t="str">
        <f t="shared" si="50"/>
        <v>HYD-HD-DVL-B-253</v>
      </c>
      <c r="B594">
        <v>253</v>
      </c>
      <c r="C594" t="s">
        <v>1298</v>
      </c>
      <c r="D594" t="s">
        <v>1299</v>
      </c>
      <c r="E594" t="s">
        <v>679</v>
      </c>
      <c r="F594" t="s">
        <v>864</v>
      </c>
      <c r="G594" t="s">
        <v>65</v>
      </c>
      <c r="H594" t="s">
        <v>66</v>
      </c>
      <c r="I594" t="str">
        <f t="shared" si="52"/>
        <v>C1</v>
      </c>
      <c r="J594" t="str">
        <f>VLOOKUP(I594,'[1]REF - Interface Cards'!$F$2:$G$11,2,FALSE)</f>
        <v>CB1</v>
      </c>
      <c r="K594">
        <f t="shared" si="51"/>
        <v>4</v>
      </c>
      <c r="L594" t="s">
        <v>529</v>
      </c>
      <c r="O594" t="s">
        <v>211</v>
      </c>
      <c r="P594" t="s">
        <v>277</v>
      </c>
      <c r="Q594" t="s">
        <v>302</v>
      </c>
      <c r="R594" t="s">
        <v>69</v>
      </c>
      <c r="S594" t="s">
        <v>60</v>
      </c>
      <c r="V594" t="b">
        <v>0</v>
      </c>
      <c r="W594" t="str">
        <f t="shared" si="53"/>
        <v>DO4:</v>
      </c>
      <c r="X594" t="str">
        <f ca="1">IFERROR(__xludf.DUMMYFUNCTION("VLOOKUP($D4,IMPORTRANGE(""1F5N2lheBqU_ssv2fEg7XSiyl0_Jtf24RQubw3IWp7fc"",""'LC-2 BOM'!C2:AF1000""),X$1,FALSE)"),"S13.2")</f>
        <v>S13.2</v>
      </c>
      <c r="Y594" t="str">
        <f ca="1">IFERROR(__xludf.DUMMYFUNCTION("VLOOKUP($D95,IMPORTRANGE(""1zGeY54V42y3h6ga3LEauokEcjIAfHuNXKCYKLfLWtMI"",""'LC-2 BOM'!C2:AF900""),Y$1,FALSE)"),"On/Off Solenoid Valve")</f>
        <v>On/Off Solenoid Valve</v>
      </c>
      <c r="Z594" t="str">
        <f ca="1">IFERROR(__xludf.DUMMYFUNCTION("VLOOKUP($D95,IMPORTRANGE(""1zGeY54V42y3h6ga3LEauokEcjIAfHuNXKCYKLfLWtMI"",""'LC-2 BOM'!C2:AF900""),Y$1,FALSE)"),"On/Off Solenoid Valve")</f>
        <v>On/Off Solenoid Valve</v>
      </c>
      <c r="AA594" t="str">
        <f ca="1">IFERROR(__xludf.DUMMYFUNCTION("VLOOKUP($D95,IMPORTRANGE(""1zGeY54V42y3h6ga3LEauokEcjIAfHuNXKCYKLfLWtMI"",""'LC-2 BOM'!C2:AF900""),Y$1,FALSE)"),"On/Off Solenoid Valve")</f>
        <v>On/Off Solenoid Valve</v>
      </c>
      <c r="AB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C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D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E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F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G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H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I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J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K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L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M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N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O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P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Q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R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S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T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U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V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W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X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Y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Z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BA594" t="str">
        <f ca="1">IFERROR(__xludf.DUMMYFUNCTION("VLOOKUP($D95,IMPORTRANGE(""1F5N2lheBqU_ssv2fEg7XSiyl0_Jtf24RQubw3IWp7fc"",""'LC-2 BOM'!C2:AF1000""),AB$1,FALSE)"),"Hydraulics Schematic 1069 RevF")</f>
        <v>Hydraulics Schematic 1069 RevF</v>
      </c>
    </row>
    <row r="595" spans="1:53" ht="13" x14ac:dyDescent="0.15">
      <c r="A595" t="str">
        <f t="shared" si="50"/>
        <v>HYD-HD-DVL-B-164</v>
      </c>
      <c r="B595">
        <v>164</v>
      </c>
      <c r="C595" t="s">
        <v>1300</v>
      </c>
      <c r="D595" t="s">
        <v>1301</v>
      </c>
      <c r="E595" t="s">
        <v>679</v>
      </c>
      <c r="F595" t="s">
        <v>864</v>
      </c>
      <c r="G595" t="s">
        <v>65</v>
      </c>
      <c r="H595" t="s">
        <v>66</v>
      </c>
      <c r="I595" t="str">
        <f t="shared" si="52"/>
        <v>C1</v>
      </c>
      <c r="J595" t="str">
        <f>VLOOKUP(I595,'[1]REF - Interface Cards'!$F$2:$G$11,2,FALSE)</f>
        <v>CB1</v>
      </c>
      <c r="K595">
        <f t="shared" si="51"/>
        <v>1</v>
      </c>
      <c r="L595" t="s">
        <v>840</v>
      </c>
      <c r="M595">
        <v>5</v>
      </c>
      <c r="N595" t="s">
        <v>82</v>
      </c>
      <c r="O595" t="s">
        <v>211</v>
      </c>
      <c r="Q595" t="s">
        <v>485</v>
      </c>
      <c r="R595" t="s">
        <v>69</v>
      </c>
      <c r="S595" t="s">
        <v>60</v>
      </c>
      <c r="V595" t="b">
        <v>0</v>
      </c>
      <c r="W595" t="str">
        <f t="shared" si="53"/>
        <v>DO1:04</v>
      </c>
      <c r="X595" t="str">
        <f ca="1">IFERROR(__xludf.DUMMYFUNCTION("VLOOKUP($D4,IMPORTRANGE(""1F5N2lheBqU_ssv2fEg7XSiyl0_Jtf24RQubw3IWp7fc"",""'LC-2 BOM'!C2:AF1000""),X$1,FALSE)"),"S13.2")</f>
        <v>S13.2</v>
      </c>
      <c r="Y595" t="str">
        <f ca="1">IFERROR(__xludf.DUMMYFUNCTION("VLOOKUP($D28,IMPORTRANGE(""1zGeY54V42y3h6ga3LEauokEcjIAfHuNXKCYKLfLWtMI"",""'LC-2 BOM'!C2:AF900""),Y$1,FALSE)"),"On/Off Solenoid Valve")</f>
        <v>On/Off Solenoid Valve</v>
      </c>
      <c r="Z595" t="str">
        <f ca="1">IFERROR(__xludf.DUMMYFUNCTION("VLOOKUP($D28,IMPORTRANGE(""1zGeY54V42y3h6ga3LEauokEcjIAfHuNXKCYKLfLWtMI"",""'LC-2 BOM'!C2:AF900""),Y$1,FALSE)"),"On/Off Solenoid Valve")</f>
        <v>On/Off Solenoid Valve</v>
      </c>
      <c r="AA595" t="str">
        <f ca="1">IFERROR(__xludf.DUMMYFUNCTION("VLOOKUP($D28,IMPORTRANGE(""1zGeY54V42y3h6ga3LEauokEcjIAfHuNXKCYKLfLWtMI"",""'LC-2 BOM'!C2:AF900""),Y$1,FALSE)"),"On/Off Solenoid Valve")</f>
        <v>On/Off Solenoid Valve</v>
      </c>
      <c r="AB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C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D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E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F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G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H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I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J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K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L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M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N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O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P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Q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R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S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T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U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V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W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X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Y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Z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BA595" t="str">
        <f ca="1">IFERROR(__xludf.DUMMYFUNCTION("VLOOKUP($D28,IMPORTRANGE(""1F5N2lheBqU_ssv2fEg7XSiyl0_Jtf24RQubw3IWp7fc"",""'LC-2 BOM'!C2:AF1000""),AB$1,FALSE)"),"Hydraulics Schematic 1069 RevF")</f>
        <v>Hydraulics Schematic 1069 RevF</v>
      </c>
    </row>
    <row r="596" spans="1:53" ht="13" x14ac:dyDescent="0.15">
      <c r="A596" t="str">
        <f t="shared" si="50"/>
        <v>MEC-HD-SSR-B-694</v>
      </c>
      <c r="B596">
        <v>694</v>
      </c>
      <c r="C596" t="s">
        <v>1302</v>
      </c>
      <c r="D596" t="s">
        <v>1303</v>
      </c>
      <c r="E596" t="s">
        <v>1013</v>
      </c>
      <c r="F596" t="s">
        <v>864</v>
      </c>
      <c r="G596" t="s">
        <v>960</v>
      </c>
      <c r="H596" t="s">
        <v>66</v>
      </c>
      <c r="I596" t="str">
        <f t="shared" si="52"/>
        <v>C1</v>
      </c>
      <c r="J596" t="str">
        <f>VLOOKUP(I596,'[1]REF - Interface Cards'!$F$2:$G$11,2,FALSE)</f>
        <v>CB1</v>
      </c>
      <c r="K596">
        <f t="shared" si="51"/>
        <v>6</v>
      </c>
      <c r="L596" t="s">
        <v>1015</v>
      </c>
      <c r="M596">
        <v>17</v>
      </c>
      <c r="N596" t="s">
        <v>977</v>
      </c>
      <c r="P596" t="s">
        <v>211</v>
      </c>
      <c r="Q596" t="s">
        <v>217</v>
      </c>
      <c r="R596" t="s">
        <v>69</v>
      </c>
      <c r="S596" t="s">
        <v>60</v>
      </c>
      <c r="V596" t="b">
        <v>0</v>
      </c>
      <c r="W596" t="str">
        <f t="shared" si="53"/>
        <v>DIO3:DO06</v>
      </c>
      <c r="X596" t="str">
        <f ca="1">IFERROR(__xludf.DUMMYFUNCTION("VLOOKUP($D119,IMPORTRANGE(""1F5N2lheBqU_ssv2fEg7XSiyl0_Jtf24RQubw3IWp7fc"",""'LC-2 BOM'!C2:AF1000""),X$1,FALSE)"),"05C360")</f>
        <v>05C360</v>
      </c>
      <c r="Y596" t="str">
        <f ca="1">IFERROR(__xludf.DUMMYFUNCTION("VLOOKUP($D141,IMPORTRANGE(""1zGeY54V42y3h6ga3LEauokEcjIAfHuNXKCYKLfLWtMI"",""'LC-2 BOM'!C2:AF900""),Y$1,FALSE)"),"#N/A")</f>
        <v>#N/A</v>
      </c>
      <c r="Z596" t="str">
        <f ca="1">IFERROR(__xludf.DUMMYFUNCTION("VLOOKUP($D141,IMPORTRANGE(""1zGeY54V42y3h6ga3LEauokEcjIAfHuNXKCYKLfLWtMI"",""'LC-2 BOM'!C2:AF900""),Y$1,FALSE)"),"#N/A")</f>
        <v>#N/A</v>
      </c>
      <c r="AA596" t="str">
        <f ca="1">IFERROR(__xludf.DUMMYFUNCTION("VLOOKUP($D141,IMPORTRANGE(""1zGeY54V42y3h6ga3LEauokEcjIAfHuNXKCYKLfLWtMI"",""'LC-2 BOM'!C2:AF900""),Y$1,FALSE)"),"#N/A")</f>
        <v>#N/A</v>
      </c>
      <c r="AB596" t="str">
        <f ca="1">IFERROR(__xludf.DUMMYFUNCTION("VLOOKUP($D141,IMPORTRANGE(""1F5N2lheBqU_ssv2fEg7XSiyl0_Jtf24RQubw3IWp7fc"",""'LC-2 BOM'!C2:AF1000""),AB$1,FALSE)"),"#N/A")</f>
        <v>#N/A</v>
      </c>
      <c r="AC596" t="str">
        <f ca="1">IFERROR(__xludf.DUMMYFUNCTION("VLOOKUP($D141,IMPORTRANGE(""1F5N2lheBqU_ssv2fEg7XSiyl0_Jtf24RQubw3IWp7fc"",""'LC-2 BOM'!C2:AF1000""),AB$1,FALSE)"),"#N/A")</f>
        <v>#N/A</v>
      </c>
      <c r="AD596" t="str">
        <f ca="1">IFERROR(__xludf.DUMMYFUNCTION("VLOOKUP($D141,IMPORTRANGE(""1F5N2lheBqU_ssv2fEg7XSiyl0_Jtf24RQubw3IWp7fc"",""'LC-2 BOM'!C2:AF1000""),AB$1,FALSE)"),"#N/A")</f>
        <v>#N/A</v>
      </c>
      <c r="AE596" t="str">
        <f ca="1">IFERROR(__xludf.DUMMYFUNCTION("VLOOKUP($D141,IMPORTRANGE(""1F5N2lheBqU_ssv2fEg7XSiyl0_Jtf24RQubw3IWp7fc"",""'LC-2 BOM'!C2:AF1000""),AB$1,FALSE)"),"#N/A")</f>
        <v>#N/A</v>
      </c>
      <c r="AF596" t="str">
        <f ca="1">IFERROR(__xludf.DUMMYFUNCTION("VLOOKUP($D141,IMPORTRANGE(""1F5N2lheBqU_ssv2fEg7XSiyl0_Jtf24RQubw3IWp7fc"",""'LC-2 BOM'!C2:AF1000""),AB$1,FALSE)"),"#N/A")</f>
        <v>#N/A</v>
      </c>
      <c r="AG596" t="str">
        <f ca="1">IFERROR(__xludf.DUMMYFUNCTION("VLOOKUP($D141,IMPORTRANGE(""1F5N2lheBqU_ssv2fEg7XSiyl0_Jtf24RQubw3IWp7fc"",""'LC-2 BOM'!C2:AF1000""),AB$1,FALSE)"),"#N/A")</f>
        <v>#N/A</v>
      </c>
      <c r="AH596" t="str">
        <f ca="1">IFERROR(__xludf.DUMMYFUNCTION("VLOOKUP($D141,IMPORTRANGE(""1F5N2lheBqU_ssv2fEg7XSiyl0_Jtf24RQubw3IWp7fc"",""'LC-2 BOM'!C2:AF1000""),AB$1,FALSE)"),"#N/A")</f>
        <v>#N/A</v>
      </c>
      <c r="AI596" t="str">
        <f ca="1">IFERROR(__xludf.DUMMYFUNCTION("VLOOKUP($D141,IMPORTRANGE(""1F5N2lheBqU_ssv2fEg7XSiyl0_Jtf24RQubw3IWp7fc"",""'LC-2 BOM'!C2:AF1000""),AB$1,FALSE)"),"#N/A")</f>
        <v>#N/A</v>
      </c>
      <c r="AJ596" t="str">
        <f ca="1">IFERROR(__xludf.DUMMYFUNCTION("VLOOKUP($D141,IMPORTRANGE(""1F5N2lheBqU_ssv2fEg7XSiyl0_Jtf24RQubw3IWp7fc"",""'LC-2 BOM'!C2:AF1000""),AB$1,FALSE)"),"#N/A")</f>
        <v>#N/A</v>
      </c>
      <c r="AK596" t="str">
        <f ca="1">IFERROR(__xludf.DUMMYFUNCTION("VLOOKUP($D141,IMPORTRANGE(""1F5N2lheBqU_ssv2fEg7XSiyl0_Jtf24RQubw3IWp7fc"",""'LC-2 BOM'!C2:AF1000""),AB$1,FALSE)"),"#N/A")</f>
        <v>#N/A</v>
      </c>
      <c r="AL596" t="str">
        <f ca="1">IFERROR(__xludf.DUMMYFUNCTION("VLOOKUP($D141,IMPORTRANGE(""1F5N2lheBqU_ssv2fEg7XSiyl0_Jtf24RQubw3IWp7fc"",""'LC-2 BOM'!C2:AF1000""),AB$1,FALSE)"),"#N/A")</f>
        <v>#N/A</v>
      </c>
      <c r="AM596" t="str">
        <f ca="1">IFERROR(__xludf.DUMMYFUNCTION("VLOOKUP($D141,IMPORTRANGE(""1F5N2lheBqU_ssv2fEg7XSiyl0_Jtf24RQubw3IWp7fc"",""'LC-2 BOM'!C2:AF1000""),AB$1,FALSE)"),"#N/A")</f>
        <v>#N/A</v>
      </c>
      <c r="AN596" t="str">
        <f ca="1">IFERROR(__xludf.DUMMYFUNCTION("VLOOKUP($D141,IMPORTRANGE(""1F5N2lheBqU_ssv2fEg7XSiyl0_Jtf24RQubw3IWp7fc"",""'LC-2 BOM'!C2:AF1000""),AB$1,FALSE)"),"#N/A")</f>
        <v>#N/A</v>
      </c>
      <c r="AO596" t="str">
        <f ca="1">IFERROR(__xludf.DUMMYFUNCTION("VLOOKUP($D141,IMPORTRANGE(""1F5N2lheBqU_ssv2fEg7XSiyl0_Jtf24RQubw3IWp7fc"",""'LC-2 BOM'!C2:AF1000""),AB$1,FALSE)"),"#N/A")</f>
        <v>#N/A</v>
      </c>
      <c r="AP596" t="str">
        <f ca="1">IFERROR(__xludf.DUMMYFUNCTION("VLOOKUP($D141,IMPORTRANGE(""1F5N2lheBqU_ssv2fEg7XSiyl0_Jtf24RQubw3IWp7fc"",""'LC-2 BOM'!C2:AF1000""),AB$1,FALSE)"),"#N/A")</f>
        <v>#N/A</v>
      </c>
      <c r="AQ596" t="str">
        <f ca="1">IFERROR(__xludf.DUMMYFUNCTION("VLOOKUP($D141,IMPORTRANGE(""1F5N2lheBqU_ssv2fEg7XSiyl0_Jtf24RQubw3IWp7fc"",""'LC-2 BOM'!C2:AF1000""),AB$1,FALSE)"),"#N/A")</f>
        <v>#N/A</v>
      </c>
      <c r="AR596" t="str">
        <f ca="1">IFERROR(__xludf.DUMMYFUNCTION("VLOOKUP($D141,IMPORTRANGE(""1F5N2lheBqU_ssv2fEg7XSiyl0_Jtf24RQubw3IWp7fc"",""'LC-2 BOM'!C2:AF1000""),AB$1,FALSE)"),"#N/A")</f>
        <v>#N/A</v>
      </c>
      <c r="AS596" t="str">
        <f ca="1">IFERROR(__xludf.DUMMYFUNCTION("VLOOKUP($D141,IMPORTRANGE(""1F5N2lheBqU_ssv2fEg7XSiyl0_Jtf24RQubw3IWp7fc"",""'LC-2 BOM'!C2:AF1000""),AB$1,FALSE)"),"#N/A")</f>
        <v>#N/A</v>
      </c>
      <c r="AT596" t="str">
        <f ca="1">IFERROR(__xludf.DUMMYFUNCTION("VLOOKUP($D141,IMPORTRANGE(""1F5N2lheBqU_ssv2fEg7XSiyl0_Jtf24RQubw3IWp7fc"",""'LC-2 BOM'!C2:AF1000""),AB$1,FALSE)"),"#N/A")</f>
        <v>#N/A</v>
      </c>
      <c r="AU596" t="str">
        <f ca="1">IFERROR(__xludf.DUMMYFUNCTION("VLOOKUP($D141,IMPORTRANGE(""1F5N2lheBqU_ssv2fEg7XSiyl0_Jtf24RQubw3IWp7fc"",""'LC-2 BOM'!C2:AF1000""),AB$1,FALSE)"),"#N/A")</f>
        <v>#N/A</v>
      </c>
      <c r="AV596" t="str">
        <f ca="1">IFERROR(__xludf.DUMMYFUNCTION("VLOOKUP($D141,IMPORTRANGE(""1F5N2lheBqU_ssv2fEg7XSiyl0_Jtf24RQubw3IWp7fc"",""'LC-2 BOM'!C2:AF1000""),AB$1,FALSE)"),"#N/A")</f>
        <v>#N/A</v>
      </c>
      <c r="AW596" t="str">
        <f ca="1">IFERROR(__xludf.DUMMYFUNCTION("VLOOKUP($D141,IMPORTRANGE(""1F5N2lheBqU_ssv2fEg7XSiyl0_Jtf24RQubw3IWp7fc"",""'LC-2 BOM'!C2:AF1000""),AB$1,FALSE)"),"#N/A")</f>
        <v>#N/A</v>
      </c>
      <c r="AX596" t="str">
        <f ca="1">IFERROR(__xludf.DUMMYFUNCTION("VLOOKUP($D141,IMPORTRANGE(""1F5N2lheBqU_ssv2fEg7XSiyl0_Jtf24RQubw3IWp7fc"",""'LC-2 BOM'!C2:AF1000""),AB$1,FALSE)"),"#N/A")</f>
        <v>#N/A</v>
      </c>
      <c r="AY596" t="str">
        <f ca="1">IFERROR(__xludf.DUMMYFUNCTION("VLOOKUP($D141,IMPORTRANGE(""1F5N2lheBqU_ssv2fEg7XSiyl0_Jtf24RQubw3IWp7fc"",""'LC-2 BOM'!C2:AF1000""),AB$1,FALSE)"),"#N/A")</f>
        <v>#N/A</v>
      </c>
      <c r="AZ596" t="str">
        <f ca="1">IFERROR(__xludf.DUMMYFUNCTION("VLOOKUP($D141,IMPORTRANGE(""1F5N2lheBqU_ssv2fEg7XSiyl0_Jtf24RQubw3IWp7fc"",""'LC-2 BOM'!C2:AF1000""),AB$1,FALSE)"),"#N/A")</f>
        <v>#N/A</v>
      </c>
      <c r="BA596" t="str">
        <f ca="1">IFERROR(__xludf.DUMMYFUNCTION("VLOOKUP($D141,IMPORTRANGE(""1F5N2lheBqU_ssv2fEg7XSiyl0_Jtf24RQubw3IWp7fc"",""'LC-2 BOM'!C2:AF1000""),AB$1,FALSE)"),"#N/A")</f>
        <v>#N/A</v>
      </c>
    </row>
    <row r="597" spans="1:53" ht="13" x14ac:dyDescent="0.15">
      <c r="A597" t="str">
        <f t="shared" si="50"/>
        <v>HYD-HD-DVL-B-165</v>
      </c>
      <c r="B597">
        <v>165</v>
      </c>
      <c r="C597" t="s">
        <v>1304</v>
      </c>
      <c r="D597" t="s">
        <v>1305</v>
      </c>
      <c r="E597" t="s">
        <v>679</v>
      </c>
      <c r="F597" t="s">
        <v>864</v>
      </c>
      <c r="G597" t="s">
        <v>65</v>
      </c>
      <c r="H597" t="s">
        <v>66</v>
      </c>
      <c r="I597" t="str">
        <f t="shared" si="52"/>
        <v>C1</v>
      </c>
      <c r="J597" t="str">
        <f>VLOOKUP(I597,'[1]REF - Interface Cards'!$F$2:$G$11,2,FALSE)</f>
        <v>CB1</v>
      </c>
      <c r="K597">
        <f t="shared" si="51"/>
        <v>1</v>
      </c>
      <c r="L597" t="s">
        <v>840</v>
      </c>
      <c r="M597">
        <v>2</v>
      </c>
      <c r="N597" t="s">
        <v>68</v>
      </c>
      <c r="O597" t="s">
        <v>211</v>
      </c>
      <c r="Q597" t="s">
        <v>302</v>
      </c>
      <c r="R597" t="s">
        <v>69</v>
      </c>
      <c r="S597" t="s">
        <v>60</v>
      </c>
      <c r="V597" t="b">
        <v>0</v>
      </c>
      <c r="W597" t="str">
        <f t="shared" si="53"/>
        <v>DO1:01</v>
      </c>
      <c r="X597" t="str">
        <f ca="1">IFERROR(__xludf.DUMMYFUNCTION("VLOOKUP($D4,IMPORTRANGE(""1F5N2lheBqU_ssv2fEg7XSiyl0_Jtf24RQubw3IWp7fc"",""'LC-2 BOM'!C2:AF1000""),X$1,FALSE)"),"S13.2")</f>
        <v>S13.2</v>
      </c>
      <c r="Y597" t="str">
        <f ca="1">IFERROR(__xludf.DUMMYFUNCTION("VLOOKUP($D25,IMPORTRANGE(""1zGeY54V42y3h6ga3LEauokEcjIAfHuNXKCYKLfLWtMI"",""'LC-2 BOM'!C2:AF900""),Y$1,FALSE)"),"On/Off Solenoid Valve")</f>
        <v>On/Off Solenoid Valve</v>
      </c>
      <c r="Z597" t="str">
        <f ca="1">IFERROR(__xludf.DUMMYFUNCTION("VLOOKUP($D25,IMPORTRANGE(""1zGeY54V42y3h6ga3LEauokEcjIAfHuNXKCYKLfLWtMI"",""'LC-2 BOM'!C2:AF900""),Y$1,FALSE)"),"On/Off Solenoid Valve")</f>
        <v>On/Off Solenoid Valve</v>
      </c>
      <c r="AA597" t="str">
        <f ca="1">IFERROR(__xludf.DUMMYFUNCTION("VLOOKUP($D25,IMPORTRANGE(""1zGeY54V42y3h6ga3LEauokEcjIAfHuNXKCYKLfLWtMI"",""'LC-2 BOM'!C2:AF900""),Y$1,FALSE)"),"On/Off Solenoid Valve")</f>
        <v>On/Off Solenoid Valve</v>
      </c>
      <c r="AB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C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D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E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F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G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H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I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J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K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L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M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N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O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P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Q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R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S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T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U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V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W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X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Y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Z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BA597" t="str">
        <f ca="1">IFERROR(__xludf.DUMMYFUNCTION("VLOOKUP($D25,IMPORTRANGE(""1F5N2lheBqU_ssv2fEg7XSiyl0_Jtf24RQubw3IWp7fc"",""'LC-2 BOM'!C2:AF1000""),AB$1,FALSE)"),"Hydraulics Schematic 1069 RevF")</f>
        <v>Hydraulics Schematic 1069 RevF</v>
      </c>
    </row>
    <row r="598" spans="1:53" ht="13" x14ac:dyDescent="0.15">
      <c r="A598" t="str">
        <f t="shared" si="50"/>
        <v>ASP--AxCt-ST-11</v>
      </c>
      <c r="B598">
        <v>11</v>
      </c>
      <c r="C598" t="s">
        <v>1306</v>
      </c>
      <c r="D598" t="s">
        <v>1307</v>
      </c>
      <c r="E598" t="s">
        <v>887</v>
      </c>
      <c r="F598" t="s">
        <v>888</v>
      </c>
      <c r="G598" t="s">
        <v>889</v>
      </c>
      <c r="H598" t="s">
        <v>53</v>
      </c>
      <c r="I598" t="str">
        <f t="shared" si="52"/>
        <v>N1</v>
      </c>
      <c r="J598" t="str">
        <f>VLOOKUP(I598,'[1]REF - Interface Cards'!$F$2:$G$11,2,FALSE)</f>
        <v>CB2</v>
      </c>
      <c r="K598">
        <f t="shared" si="51"/>
        <v>1</v>
      </c>
      <c r="L598" t="s">
        <v>692</v>
      </c>
      <c r="M598">
        <v>18</v>
      </c>
      <c r="N598">
        <v>15</v>
      </c>
      <c r="O598" t="s">
        <v>211</v>
      </c>
      <c r="P598" t="s">
        <v>277</v>
      </c>
      <c r="Q598" t="s">
        <v>890</v>
      </c>
      <c r="R598" t="s">
        <v>891</v>
      </c>
      <c r="S598" t="s">
        <v>60</v>
      </c>
      <c r="V598" t="b">
        <v>0</v>
      </c>
      <c r="W598" t="str">
        <f t="shared" si="53"/>
        <v>DI1:15</v>
      </c>
      <c r="X598" t="str">
        <f ca="1">IFERROR(__xludf.DUMMYFUNCTION("VLOOKUP($D119,IMPORTRANGE(""1F5N2lheBqU_ssv2fEg7XSiyl0_Jtf24RQubw3IWp7fc"",""'LC-2 BOM'!C2:AF1000""),X$1,FALSE)"),"05C360")</f>
        <v>05C360</v>
      </c>
      <c r="Y598" t="str">
        <f ca="1">IFERROR(__xludf.DUMMYFUNCTION("VLOOKUP($D325,IMPORTRANGE(""1F5N2lheBqU_ssv2fEg7XSiyl0_Jtf24RQubw3IWp7fc"",""'LC-2 BOM'!C2:AF900""),Y$1,FALSE)"),"#N/A")</f>
        <v>#N/A</v>
      </c>
      <c r="Z598" t="str">
        <f ca="1">IFERROR(__xludf.DUMMYFUNCTION("VLOOKUP($D325,IMPORTRANGE(""1F5N2lheBqU_ssv2fEg7XSiyl0_Jtf24RQubw3IWp7fc"",""'LC-2 BOM'!C2:AF900""),Y$1,FALSE)"),"#N/A")</f>
        <v>#N/A</v>
      </c>
      <c r="AA598" t="str">
        <f ca="1">IFERROR(__xludf.DUMMYFUNCTION("VLOOKUP($D325,IMPORTRANGE(""1F5N2lheBqU_ssv2fEg7XSiyl0_Jtf24RQubw3IWp7fc"",""'LC-2 BOM'!C2:AF900""),Y$1,FALSE)"),"#N/A")</f>
        <v>#N/A</v>
      </c>
      <c r="AB598" t="str">
        <f ca="1">IFERROR(__xludf.DUMMYFUNCTION("VLOOKUP($D325,IMPORTRANGE(""1F5N2lheBqU_ssv2fEg7XSiyl0_Jtf24RQubw3IWp7fc"",""'LC-2 BOM'!C2:AF1000""),AB$1,FALSE)"),"#N/A")</f>
        <v>#N/A</v>
      </c>
      <c r="AC598" t="str">
        <f ca="1">IFERROR(__xludf.DUMMYFUNCTION("VLOOKUP($D325,IMPORTRANGE(""1F5N2lheBqU_ssv2fEg7XSiyl0_Jtf24RQubw3IWp7fc"",""'LC-2 BOM'!C2:AF1000""),AB$1,FALSE)"),"#N/A")</f>
        <v>#N/A</v>
      </c>
      <c r="AD598" t="str">
        <f ca="1">IFERROR(__xludf.DUMMYFUNCTION("VLOOKUP($D325,IMPORTRANGE(""1F5N2lheBqU_ssv2fEg7XSiyl0_Jtf24RQubw3IWp7fc"",""'LC-2 BOM'!C2:AF1000""),AB$1,FALSE)"),"#N/A")</f>
        <v>#N/A</v>
      </c>
      <c r="AE598" t="str">
        <f ca="1">IFERROR(__xludf.DUMMYFUNCTION("VLOOKUP($D325,IMPORTRANGE(""1F5N2lheBqU_ssv2fEg7XSiyl0_Jtf24RQubw3IWp7fc"",""'LC-2 BOM'!C2:AF1000""),AB$1,FALSE)"),"#N/A")</f>
        <v>#N/A</v>
      </c>
      <c r="AF598" t="str">
        <f ca="1">IFERROR(__xludf.DUMMYFUNCTION("VLOOKUP($D325,IMPORTRANGE(""1F5N2lheBqU_ssv2fEg7XSiyl0_Jtf24RQubw3IWp7fc"",""'LC-2 BOM'!C2:AF1000""),AB$1,FALSE)"),"#N/A")</f>
        <v>#N/A</v>
      </c>
      <c r="AG598" t="str">
        <f ca="1">IFERROR(__xludf.DUMMYFUNCTION("VLOOKUP($D325,IMPORTRANGE(""1F5N2lheBqU_ssv2fEg7XSiyl0_Jtf24RQubw3IWp7fc"",""'LC-2 BOM'!C2:AF1000""),AB$1,FALSE)"),"#N/A")</f>
        <v>#N/A</v>
      </c>
      <c r="AH598" t="str">
        <f ca="1">IFERROR(__xludf.DUMMYFUNCTION("VLOOKUP($D325,IMPORTRANGE(""1F5N2lheBqU_ssv2fEg7XSiyl0_Jtf24RQubw3IWp7fc"",""'LC-2 BOM'!C2:AF1000""),AB$1,FALSE)"),"#N/A")</f>
        <v>#N/A</v>
      </c>
      <c r="AI598" t="str">
        <f ca="1">IFERROR(__xludf.DUMMYFUNCTION("VLOOKUP($D325,IMPORTRANGE(""1F5N2lheBqU_ssv2fEg7XSiyl0_Jtf24RQubw3IWp7fc"",""'LC-2 BOM'!C2:AF1000""),AB$1,FALSE)"),"#N/A")</f>
        <v>#N/A</v>
      </c>
      <c r="AJ598" t="str">
        <f ca="1">IFERROR(__xludf.DUMMYFUNCTION("VLOOKUP($D325,IMPORTRANGE(""1F5N2lheBqU_ssv2fEg7XSiyl0_Jtf24RQubw3IWp7fc"",""'LC-2 BOM'!C2:AF1000""),AB$1,FALSE)"),"#N/A")</f>
        <v>#N/A</v>
      </c>
      <c r="AK598" t="str">
        <f ca="1">IFERROR(__xludf.DUMMYFUNCTION("VLOOKUP($D325,IMPORTRANGE(""1F5N2lheBqU_ssv2fEg7XSiyl0_Jtf24RQubw3IWp7fc"",""'LC-2 BOM'!C2:AF1000""),AB$1,FALSE)"),"#N/A")</f>
        <v>#N/A</v>
      </c>
      <c r="AL598" t="str">
        <f ca="1">IFERROR(__xludf.DUMMYFUNCTION("VLOOKUP($D325,IMPORTRANGE(""1F5N2lheBqU_ssv2fEg7XSiyl0_Jtf24RQubw3IWp7fc"",""'LC-2 BOM'!C2:AF1000""),AB$1,FALSE)"),"#N/A")</f>
        <v>#N/A</v>
      </c>
      <c r="AM598" t="str">
        <f ca="1">IFERROR(__xludf.DUMMYFUNCTION("VLOOKUP($D325,IMPORTRANGE(""1F5N2lheBqU_ssv2fEg7XSiyl0_Jtf24RQubw3IWp7fc"",""'LC-2 BOM'!C2:AF1000""),AB$1,FALSE)"),"#N/A")</f>
        <v>#N/A</v>
      </c>
      <c r="AN598" t="str">
        <f ca="1">IFERROR(__xludf.DUMMYFUNCTION("VLOOKUP($D325,IMPORTRANGE(""1F5N2lheBqU_ssv2fEg7XSiyl0_Jtf24RQubw3IWp7fc"",""'LC-2 BOM'!C2:AF1000""),AB$1,FALSE)"),"#N/A")</f>
        <v>#N/A</v>
      </c>
      <c r="AO598" t="str">
        <f ca="1">IFERROR(__xludf.DUMMYFUNCTION("VLOOKUP($D325,IMPORTRANGE(""1F5N2lheBqU_ssv2fEg7XSiyl0_Jtf24RQubw3IWp7fc"",""'LC-2 BOM'!C2:AF1000""),AB$1,FALSE)"),"#N/A")</f>
        <v>#N/A</v>
      </c>
      <c r="AP598" t="str">
        <f ca="1">IFERROR(__xludf.DUMMYFUNCTION("VLOOKUP($D325,IMPORTRANGE(""1F5N2lheBqU_ssv2fEg7XSiyl0_Jtf24RQubw3IWp7fc"",""'LC-2 BOM'!C2:AF1000""),AB$1,FALSE)"),"#N/A")</f>
        <v>#N/A</v>
      </c>
      <c r="AQ598" t="str">
        <f ca="1">IFERROR(__xludf.DUMMYFUNCTION("VLOOKUP($D325,IMPORTRANGE(""1F5N2lheBqU_ssv2fEg7XSiyl0_Jtf24RQubw3IWp7fc"",""'LC-2 BOM'!C2:AF1000""),AB$1,FALSE)"),"#N/A")</f>
        <v>#N/A</v>
      </c>
      <c r="AR598" t="str">
        <f ca="1">IFERROR(__xludf.DUMMYFUNCTION("VLOOKUP($D325,IMPORTRANGE(""1F5N2lheBqU_ssv2fEg7XSiyl0_Jtf24RQubw3IWp7fc"",""'LC-2 BOM'!C2:AF1000""),AB$1,FALSE)"),"#N/A")</f>
        <v>#N/A</v>
      </c>
      <c r="AS598" t="str">
        <f ca="1">IFERROR(__xludf.DUMMYFUNCTION("VLOOKUP($D325,IMPORTRANGE(""1F5N2lheBqU_ssv2fEg7XSiyl0_Jtf24RQubw3IWp7fc"",""'LC-2 BOM'!C2:AF1000""),AB$1,FALSE)"),"#N/A")</f>
        <v>#N/A</v>
      </c>
      <c r="AT598" t="str">
        <f ca="1">IFERROR(__xludf.DUMMYFUNCTION("VLOOKUP($D325,IMPORTRANGE(""1F5N2lheBqU_ssv2fEg7XSiyl0_Jtf24RQubw3IWp7fc"",""'LC-2 BOM'!C2:AF1000""),AB$1,FALSE)"),"#N/A")</f>
        <v>#N/A</v>
      </c>
      <c r="AU598" t="str">
        <f ca="1">IFERROR(__xludf.DUMMYFUNCTION("VLOOKUP($D325,IMPORTRANGE(""1F5N2lheBqU_ssv2fEg7XSiyl0_Jtf24RQubw3IWp7fc"",""'LC-2 BOM'!C2:AF1000""),AB$1,FALSE)"),"#N/A")</f>
        <v>#N/A</v>
      </c>
      <c r="AV598" t="str">
        <f ca="1">IFERROR(__xludf.DUMMYFUNCTION("VLOOKUP($D325,IMPORTRANGE(""1F5N2lheBqU_ssv2fEg7XSiyl0_Jtf24RQubw3IWp7fc"",""'LC-2 BOM'!C2:AF1000""),AB$1,FALSE)"),"#N/A")</f>
        <v>#N/A</v>
      </c>
      <c r="AW598" t="str">
        <f ca="1">IFERROR(__xludf.DUMMYFUNCTION("VLOOKUP($D325,IMPORTRANGE(""1F5N2lheBqU_ssv2fEg7XSiyl0_Jtf24RQubw3IWp7fc"",""'LC-2 BOM'!C2:AF1000""),AB$1,FALSE)"),"#N/A")</f>
        <v>#N/A</v>
      </c>
      <c r="AX598" t="str">
        <f ca="1">IFERROR(__xludf.DUMMYFUNCTION("VLOOKUP($D325,IMPORTRANGE(""1F5N2lheBqU_ssv2fEg7XSiyl0_Jtf24RQubw3IWp7fc"",""'LC-2 BOM'!C2:AF1000""),AB$1,FALSE)"),"#N/A")</f>
        <v>#N/A</v>
      </c>
      <c r="AY598" t="str">
        <f ca="1">IFERROR(__xludf.DUMMYFUNCTION("VLOOKUP($D325,IMPORTRANGE(""1F5N2lheBqU_ssv2fEg7XSiyl0_Jtf24RQubw3IWp7fc"",""'LC-2 BOM'!C2:AF1000""),AB$1,FALSE)"),"#N/A")</f>
        <v>#N/A</v>
      </c>
      <c r="AZ598" t="str">
        <f ca="1">IFERROR(__xludf.DUMMYFUNCTION("VLOOKUP($D325,IMPORTRANGE(""1F5N2lheBqU_ssv2fEg7XSiyl0_Jtf24RQubw3IWp7fc"",""'LC-2 BOM'!C2:AF1000""),AB$1,FALSE)"),"#N/A")</f>
        <v>#N/A</v>
      </c>
      <c r="BA598" t="str">
        <f ca="1">IFERROR(__xludf.DUMMYFUNCTION("VLOOKUP($D325,IMPORTRANGE(""1F5N2lheBqU_ssv2fEg7XSiyl0_Jtf24RQubw3IWp7fc"",""'LC-2 BOM'!C2:AF1000""),AB$1,FALSE)"),"#N/A")</f>
        <v>#N/A</v>
      </c>
    </row>
    <row r="599" spans="1:53" ht="13" x14ac:dyDescent="0.15">
      <c r="A599" t="str">
        <f t="shared" si="50"/>
        <v>ASP--AxCt-ST-16</v>
      </c>
      <c r="B599">
        <v>16</v>
      </c>
      <c r="C599" t="s">
        <v>1308</v>
      </c>
      <c r="D599" t="s">
        <v>1309</v>
      </c>
      <c r="E599" t="s">
        <v>887</v>
      </c>
      <c r="F599" t="s">
        <v>888</v>
      </c>
      <c r="G599" t="s">
        <v>889</v>
      </c>
      <c r="H599" t="s">
        <v>53</v>
      </c>
      <c r="I599" t="str">
        <f t="shared" si="52"/>
        <v>N1</v>
      </c>
      <c r="J599" t="str">
        <f>VLOOKUP(I599,'[1]REF - Interface Cards'!$F$2:$G$11,2,FALSE)</f>
        <v>CB2</v>
      </c>
      <c r="K599">
        <f t="shared" si="51"/>
        <v>1</v>
      </c>
      <c r="L599" t="s">
        <v>692</v>
      </c>
      <c r="M599">
        <v>25</v>
      </c>
      <c r="N599">
        <v>21</v>
      </c>
      <c r="O599" t="s">
        <v>211</v>
      </c>
      <c r="P599" t="s">
        <v>277</v>
      </c>
      <c r="Q599" t="s">
        <v>890</v>
      </c>
      <c r="R599" t="s">
        <v>891</v>
      </c>
      <c r="S599" t="s">
        <v>60</v>
      </c>
      <c r="V599" t="b">
        <v>0</v>
      </c>
      <c r="W599" t="str">
        <f t="shared" si="53"/>
        <v>DI1:21</v>
      </c>
      <c r="X599" t="str">
        <f ca="1">IFERROR(__xludf.DUMMYFUNCTION("VLOOKUP($D119,IMPORTRANGE(""1F5N2lheBqU_ssv2fEg7XSiyl0_Jtf24RQubw3IWp7fc"",""'LC-2 BOM'!C2:AF1000""),X$1,FALSE)"),"05C360")</f>
        <v>05C360</v>
      </c>
      <c r="Y599" t="str">
        <f ca="1">IFERROR(__xludf.DUMMYFUNCTION("VLOOKUP($D331,IMPORTRANGE(""1zGeY54V42y3h6ga3LEauokEcjIAfHuNXKCYKLfLWtMI"",""'LC-2 BOM'!C2:AF900""),Y$1,FALSE)"),"#N/A")</f>
        <v>#N/A</v>
      </c>
      <c r="Z599" t="str">
        <f ca="1">IFERROR(__xludf.DUMMYFUNCTION("VLOOKUP($D331,IMPORTRANGE(""1zGeY54V42y3h6ga3LEauokEcjIAfHuNXKCYKLfLWtMI"",""'LC-2 BOM'!C2:AF900""),Y$1,FALSE)"),"#N/A")</f>
        <v>#N/A</v>
      </c>
      <c r="AA599" t="str">
        <f ca="1">IFERROR(__xludf.DUMMYFUNCTION("VLOOKUP($D331,IMPORTRANGE(""1zGeY54V42y3h6ga3LEauokEcjIAfHuNXKCYKLfLWtMI"",""'LC-2 BOM'!C2:AF900""),Y$1,FALSE)"),"#N/A")</f>
        <v>#N/A</v>
      </c>
      <c r="AB599" t="str">
        <f ca="1">IFERROR(__xludf.DUMMYFUNCTION("VLOOKUP($D331,IMPORTRANGE(""1F5N2lheBqU_ssv2fEg7XSiyl0_Jtf24RQubw3IWp7fc"",""'LC-2 BOM'!C2:AF1000""),AB$1,FALSE)"),"#N/A")</f>
        <v>#N/A</v>
      </c>
      <c r="AC599" t="str">
        <f ca="1">IFERROR(__xludf.DUMMYFUNCTION("VLOOKUP($D331,IMPORTRANGE(""1F5N2lheBqU_ssv2fEg7XSiyl0_Jtf24RQubw3IWp7fc"",""'LC-2 BOM'!C2:AF1000""),AB$1,FALSE)"),"#N/A")</f>
        <v>#N/A</v>
      </c>
      <c r="AD599" t="str">
        <f ca="1">IFERROR(__xludf.DUMMYFUNCTION("VLOOKUP($D331,IMPORTRANGE(""1F5N2lheBqU_ssv2fEg7XSiyl0_Jtf24RQubw3IWp7fc"",""'LC-2 BOM'!C2:AF1000""),AB$1,FALSE)"),"#N/A")</f>
        <v>#N/A</v>
      </c>
      <c r="AE599" t="str">
        <f ca="1">IFERROR(__xludf.DUMMYFUNCTION("VLOOKUP($D331,IMPORTRANGE(""1F5N2lheBqU_ssv2fEg7XSiyl0_Jtf24RQubw3IWp7fc"",""'LC-2 BOM'!C2:AF1000""),AB$1,FALSE)"),"#N/A")</f>
        <v>#N/A</v>
      </c>
      <c r="AF599" t="str">
        <f ca="1">IFERROR(__xludf.DUMMYFUNCTION("VLOOKUP($D331,IMPORTRANGE(""1F5N2lheBqU_ssv2fEg7XSiyl0_Jtf24RQubw3IWp7fc"",""'LC-2 BOM'!C2:AF1000""),AB$1,FALSE)"),"#N/A")</f>
        <v>#N/A</v>
      </c>
      <c r="AG599" t="str">
        <f ca="1">IFERROR(__xludf.DUMMYFUNCTION("VLOOKUP($D331,IMPORTRANGE(""1F5N2lheBqU_ssv2fEg7XSiyl0_Jtf24RQubw3IWp7fc"",""'LC-2 BOM'!C2:AF1000""),AB$1,FALSE)"),"#N/A")</f>
        <v>#N/A</v>
      </c>
      <c r="AH599" t="str">
        <f ca="1">IFERROR(__xludf.DUMMYFUNCTION("VLOOKUP($D331,IMPORTRANGE(""1F5N2lheBqU_ssv2fEg7XSiyl0_Jtf24RQubw3IWp7fc"",""'LC-2 BOM'!C2:AF1000""),AB$1,FALSE)"),"#N/A")</f>
        <v>#N/A</v>
      </c>
      <c r="AI599" t="str">
        <f ca="1">IFERROR(__xludf.DUMMYFUNCTION("VLOOKUP($D331,IMPORTRANGE(""1F5N2lheBqU_ssv2fEg7XSiyl0_Jtf24RQubw3IWp7fc"",""'LC-2 BOM'!C2:AF1000""),AB$1,FALSE)"),"#N/A")</f>
        <v>#N/A</v>
      </c>
      <c r="AJ599" t="str">
        <f ca="1">IFERROR(__xludf.DUMMYFUNCTION("VLOOKUP($D331,IMPORTRANGE(""1F5N2lheBqU_ssv2fEg7XSiyl0_Jtf24RQubw3IWp7fc"",""'LC-2 BOM'!C2:AF1000""),AB$1,FALSE)"),"#N/A")</f>
        <v>#N/A</v>
      </c>
      <c r="AK599" t="str">
        <f ca="1">IFERROR(__xludf.DUMMYFUNCTION("VLOOKUP($D331,IMPORTRANGE(""1F5N2lheBqU_ssv2fEg7XSiyl0_Jtf24RQubw3IWp7fc"",""'LC-2 BOM'!C2:AF1000""),AB$1,FALSE)"),"#N/A")</f>
        <v>#N/A</v>
      </c>
      <c r="AL599" t="str">
        <f ca="1">IFERROR(__xludf.DUMMYFUNCTION("VLOOKUP($D331,IMPORTRANGE(""1F5N2lheBqU_ssv2fEg7XSiyl0_Jtf24RQubw3IWp7fc"",""'LC-2 BOM'!C2:AF1000""),AB$1,FALSE)"),"#N/A")</f>
        <v>#N/A</v>
      </c>
      <c r="AM599" t="str">
        <f ca="1">IFERROR(__xludf.DUMMYFUNCTION("VLOOKUP($D331,IMPORTRANGE(""1F5N2lheBqU_ssv2fEg7XSiyl0_Jtf24RQubw3IWp7fc"",""'LC-2 BOM'!C2:AF1000""),AB$1,FALSE)"),"#N/A")</f>
        <v>#N/A</v>
      </c>
      <c r="AN599" t="str">
        <f ca="1">IFERROR(__xludf.DUMMYFUNCTION("VLOOKUP($D331,IMPORTRANGE(""1F5N2lheBqU_ssv2fEg7XSiyl0_Jtf24RQubw3IWp7fc"",""'LC-2 BOM'!C2:AF1000""),AB$1,FALSE)"),"#N/A")</f>
        <v>#N/A</v>
      </c>
      <c r="AO599" t="str">
        <f ca="1">IFERROR(__xludf.DUMMYFUNCTION("VLOOKUP($D331,IMPORTRANGE(""1F5N2lheBqU_ssv2fEg7XSiyl0_Jtf24RQubw3IWp7fc"",""'LC-2 BOM'!C2:AF1000""),AB$1,FALSE)"),"#N/A")</f>
        <v>#N/A</v>
      </c>
      <c r="AP599" t="str">
        <f ca="1">IFERROR(__xludf.DUMMYFUNCTION("VLOOKUP($D331,IMPORTRANGE(""1F5N2lheBqU_ssv2fEg7XSiyl0_Jtf24RQubw3IWp7fc"",""'LC-2 BOM'!C2:AF1000""),AB$1,FALSE)"),"#N/A")</f>
        <v>#N/A</v>
      </c>
      <c r="AQ599" t="str">
        <f ca="1">IFERROR(__xludf.DUMMYFUNCTION("VLOOKUP($D331,IMPORTRANGE(""1F5N2lheBqU_ssv2fEg7XSiyl0_Jtf24RQubw3IWp7fc"",""'LC-2 BOM'!C2:AF1000""),AB$1,FALSE)"),"#N/A")</f>
        <v>#N/A</v>
      </c>
      <c r="AR599" t="str">
        <f ca="1">IFERROR(__xludf.DUMMYFUNCTION("VLOOKUP($D331,IMPORTRANGE(""1F5N2lheBqU_ssv2fEg7XSiyl0_Jtf24RQubw3IWp7fc"",""'LC-2 BOM'!C2:AF1000""),AB$1,FALSE)"),"#N/A")</f>
        <v>#N/A</v>
      </c>
      <c r="AS599" t="str">
        <f ca="1">IFERROR(__xludf.DUMMYFUNCTION("VLOOKUP($D331,IMPORTRANGE(""1F5N2lheBqU_ssv2fEg7XSiyl0_Jtf24RQubw3IWp7fc"",""'LC-2 BOM'!C2:AF1000""),AB$1,FALSE)"),"#N/A")</f>
        <v>#N/A</v>
      </c>
      <c r="AT599" t="str">
        <f ca="1">IFERROR(__xludf.DUMMYFUNCTION("VLOOKUP($D331,IMPORTRANGE(""1F5N2lheBqU_ssv2fEg7XSiyl0_Jtf24RQubw3IWp7fc"",""'LC-2 BOM'!C2:AF1000""),AB$1,FALSE)"),"#N/A")</f>
        <v>#N/A</v>
      </c>
      <c r="AU599" t="str">
        <f ca="1">IFERROR(__xludf.DUMMYFUNCTION("VLOOKUP($D331,IMPORTRANGE(""1F5N2lheBqU_ssv2fEg7XSiyl0_Jtf24RQubw3IWp7fc"",""'LC-2 BOM'!C2:AF1000""),AB$1,FALSE)"),"#N/A")</f>
        <v>#N/A</v>
      </c>
      <c r="AV599" t="str">
        <f ca="1">IFERROR(__xludf.DUMMYFUNCTION("VLOOKUP($D331,IMPORTRANGE(""1F5N2lheBqU_ssv2fEg7XSiyl0_Jtf24RQubw3IWp7fc"",""'LC-2 BOM'!C2:AF1000""),AB$1,FALSE)"),"#N/A")</f>
        <v>#N/A</v>
      </c>
      <c r="AW599" t="str">
        <f ca="1">IFERROR(__xludf.DUMMYFUNCTION("VLOOKUP($D331,IMPORTRANGE(""1F5N2lheBqU_ssv2fEg7XSiyl0_Jtf24RQubw3IWp7fc"",""'LC-2 BOM'!C2:AF1000""),AB$1,FALSE)"),"#N/A")</f>
        <v>#N/A</v>
      </c>
      <c r="AX599" t="str">
        <f ca="1">IFERROR(__xludf.DUMMYFUNCTION("VLOOKUP($D331,IMPORTRANGE(""1F5N2lheBqU_ssv2fEg7XSiyl0_Jtf24RQubw3IWp7fc"",""'LC-2 BOM'!C2:AF1000""),AB$1,FALSE)"),"#N/A")</f>
        <v>#N/A</v>
      </c>
      <c r="AY599" t="str">
        <f ca="1">IFERROR(__xludf.DUMMYFUNCTION("VLOOKUP($D331,IMPORTRANGE(""1F5N2lheBqU_ssv2fEg7XSiyl0_Jtf24RQubw3IWp7fc"",""'LC-2 BOM'!C2:AF1000""),AB$1,FALSE)"),"#N/A")</f>
        <v>#N/A</v>
      </c>
      <c r="AZ599" t="str">
        <f ca="1">IFERROR(__xludf.DUMMYFUNCTION("VLOOKUP($D331,IMPORTRANGE(""1F5N2lheBqU_ssv2fEg7XSiyl0_Jtf24RQubw3IWp7fc"",""'LC-2 BOM'!C2:AF1000""),AB$1,FALSE)"),"#N/A")</f>
        <v>#N/A</v>
      </c>
      <c r="BA599" t="str">
        <f ca="1">IFERROR(__xludf.DUMMYFUNCTION("VLOOKUP($D331,IMPORTRANGE(""1F5N2lheBqU_ssv2fEg7XSiyl0_Jtf24RQubw3IWp7fc"",""'LC-2 BOM'!C2:AF1000""),AB$1,FALSE)"),"#N/A")</f>
        <v>#N/A</v>
      </c>
    </row>
    <row r="600" spans="1:53" ht="13" x14ac:dyDescent="0.15">
      <c r="A600" t="str">
        <f t="shared" si="50"/>
        <v>ASP--AxCt-ST-10</v>
      </c>
      <c r="B600">
        <v>10</v>
      </c>
      <c r="C600" t="s">
        <v>1310</v>
      </c>
      <c r="D600" t="s">
        <v>1311</v>
      </c>
      <c r="E600" t="s">
        <v>887</v>
      </c>
      <c r="F600" t="s">
        <v>888</v>
      </c>
      <c r="G600" t="s">
        <v>889</v>
      </c>
      <c r="H600" t="s">
        <v>53</v>
      </c>
      <c r="I600" t="str">
        <f t="shared" si="52"/>
        <v>N1</v>
      </c>
      <c r="J600" t="str">
        <f>VLOOKUP(I600,'[1]REF - Interface Cards'!$F$2:$G$11,2,FALSE)</f>
        <v>CB2</v>
      </c>
      <c r="K600">
        <f t="shared" si="51"/>
        <v>1</v>
      </c>
      <c r="L600" t="s">
        <v>692</v>
      </c>
      <c r="M600">
        <v>17</v>
      </c>
      <c r="N600">
        <v>14</v>
      </c>
      <c r="O600" t="s">
        <v>211</v>
      </c>
      <c r="P600" t="s">
        <v>277</v>
      </c>
      <c r="Q600" t="s">
        <v>890</v>
      </c>
      <c r="R600" t="s">
        <v>891</v>
      </c>
      <c r="S600" t="s">
        <v>60</v>
      </c>
      <c r="V600" t="b">
        <v>0</v>
      </c>
      <c r="W600" t="str">
        <f t="shared" si="53"/>
        <v>DI1:14</v>
      </c>
      <c r="X600" t="str">
        <f ca="1">IFERROR(__xludf.DUMMYFUNCTION("VLOOKUP($D119,IMPORTRANGE(""1F5N2lheBqU_ssv2fEg7XSiyl0_Jtf24RQubw3IWp7fc"",""'LC-2 BOM'!C2:AF1000""),X$1,FALSE)"),"05C360")</f>
        <v>05C360</v>
      </c>
      <c r="Y600" t="str">
        <f ca="1">IFERROR(__xludf.DUMMYFUNCTION("VLOOKUP($D324,IMPORTRANGE(""1zGeY54V42y3h6ga3LEauokEcjIAfHuNXKCYKLfLWtMI"",""'LC-2 BOM'!C2:AF900""),Y$1,FALSE)"),"#N/A")</f>
        <v>#N/A</v>
      </c>
      <c r="Z600" t="str">
        <f ca="1">IFERROR(__xludf.DUMMYFUNCTION("VLOOKUP($D324,IMPORTRANGE(""1zGeY54V42y3h6ga3LEauokEcjIAfHuNXKCYKLfLWtMI"",""'LC-2 BOM'!C2:AF900""),Y$1,FALSE)"),"#N/A")</f>
        <v>#N/A</v>
      </c>
      <c r="AA600" t="str">
        <f ca="1">IFERROR(__xludf.DUMMYFUNCTION("VLOOKUP($D324,IMPORTRANGE(""1zGeY54V42y3h6ga3LEauokEcjIAfHuNXKCYKLfLWtMI"",""'LC-2 BOM'!C2:AF900""),Y$1,FALSE)"),"#N/A")</f>
        <v>#N/A</v>
      </c>
      <c r="AB600" t="str">
        <f ca="1">IFERROR(__xludf.DUMMYFUNCTION("VLOOKUP($D324,IMPORTRANGE(""1F5N2lheBqU_ssv2fEg7XSiyl0_Jtf24RQubw3IWp7fc"",""'LC-2 BOM'!C2:AF1000""),AB$1,FALSE)"),"#N/A")</f>
        <v>#N/A</v>
      </c>
      <c r="AC600" t="str">
        <f ca="1">IFERROR(__xludf.DUMMYFUNCTION("VLOOKUP($D324,IMPORTRANGE(""1F5N2lheBqU_ssv2fEg7XSiyl0_Jtf24RQubw3IWp7fc"",""'LC-2 BOM'!C2:AF1000""),AB$1,FALSE)"),"#N/A")</f>
        <v>#N/A</v>
      </c>
      <c r="AD600" t="str">
        <f ca="1">IFERROR(__xludf.DUMMYFUNCTION("VLOOKUP($D324,IMPORTRANGE(""1F5N2lheBqU_ssv2fEg7XSiyl0_Jtf24RQubw3IWp7fc"",""'LC-2 BOM'!C2:AF1000""),AB$1,FALSE)"),"#N/A")</f>
        <v>#N/A</v>
      </c>
      <c r="AE600" t="str">
        <f ca="1">IFERROR(__xludf.DUMMYFUNCTION("VLOOKUP($D324,IMPORTRANGE(""1F5N2lheBqU_ssv2fEg7XSiyl0_Jtf24RQubw3IWp7fc"",""'LC-2 BOM'!C2:AF1000""),AB$1,FALSE)"),"#N/A")</f>
        <v>#N/A</v>
      </c>
      <c r="AF600" t="str">
        <f ca="1">IFERROR(__xludf.DUMMYFUNCTION("VLOOKUP($D324,IMPORTRANGE(""1F5N2lheBqU_ssv2fEg7XSiyl0_Jtf24RQubw3IWp7fc"",""'LC-2 BOM'!C2:AF1000""),AB$1,FALSE)"),"#N/A")</f>
        <v>#N/A</v>
      </c>
      <c r="AG600" t="str">
        <f ca="1">IFERROR(__xludf.DUMMYFUNCTION("VLOOKUP($D324,IMPORTRANGE(""1F5N2lheBqU_ssv2fEg7XSiyl0_Jtf24RQubw3IWp7fc"",""'LC-2 BOM'!C2:AF1000""),AB$1,FALSE)"),"#N/A")</f>
        <v>#N/A</v>
      </c>
      <c r="AH600" t="str">
        <f ca="1">IFERROR(__xludf.DUMMYFUNCTION("VLOOKUP($D324,IMPORTRANGE(""1F5N2lheBqU_ssv2fEg7XSiyl0_Jtf24RQubw3IWp7fc"",""'LC-2 BOM'!C2:AF1000""),AB$1,FALSE)"),"#N/A")</f>
        <v>#N/A</v>
      </c>
      <c r="AI600" t="str">
        <f ca="1">IFERROR(__xludf.DUMMYFUNCTION("VLOOKUP($D324,IMPORTRANGE(""1F5N2lheBqU_ssv2fEg7XSiyl0_Jtf24RQubw3IWp7fc"",""'LC-2 BOM'!C2:AF1000""),AB$1,FALSE)"),"#N/A")</f>
        <v>#N/A</v>
      </c>
      <c r="AJ600" t="str">
        <f ca="1">IFERROR(__xludf.DUMMYFUNCTION("VLOOKUP($D324,IMPORTRANGE(""1F5N2lheBqU_ssv2fEg7XSiyl0_Jtf24RQubw3IWp7fc"",""'LC-2 BOM'!C2:AF1000""),AB$1,FALSE)"),"#N/A")</f>
        <v>#N/A</v>
      </c>
      <c r="AK600" t="str">
        <f ca="1">IFERROR(__xludf.DUMMYFUNCTION("VLOOKUP($D324,IMPORTRANGE(""1F5N2lheBqU_ssv2fEg7XSiyl0_Jtf24RQubw3IWp7fc"",""'LC-2 BOM'!C2:AF1000""),AB$1,FALSE)"),"#N/A")</f>
        <v>#N/A</v>
      </c>
      <c r="AL600" t="str">
        <f ca="1">IFERROR(__xludf.DUMMYFUNCTION("VLOOKUP($D324,IMPORTRANGE(""1F5N2lheBqU_ssv2fEg7XSiyl0_Jtf24RQubw3IWp7fc"",""'LC-2 BOM'!C2:AF1000""),AB$1,FALSE)"),"#N/A")</f>
        <v>#N/A</v>
      </c>
      <c r="AM600" t="str">
        <f ca="1">IFERROR(__xludf.DUMMYFUNCTION("VLOOKUP($D324,IMPORTRANGE(""1F5N2lheBqU_ssv2fEg7XSiyl0_Jtf24RQubw3IWp7fc"",""'LC-2 BOM'!C2:AF1000""),AB$1,FALSE)"),"#N/A")</f>
        <v>#N/A</v>
      </c>
      <c r="AN600" t="str">
        <f ca="1">IFERROR(__xludf.DUMMYFUNCTION("VLOOKUP($D324,IMPORTRANGE(""1F5N2lheBqU_ssv2fEg7XSiyl0_Jtf24RQubw3IWp7fc"",""'LC-2 BOM'!C2:AF1000""),AB$1,FALSE)"),"#N/A")</f>
        <v>#N/A</v>
      </c>
      <c r="AO600" t="str">
        <f ca="1">IFERROR(__xludf.DUMMYFUNCTION("VLOOKUP($D324,IMPORTRANGE(""1F5N2lheBqU_ssv2fEg7XSiyl0_Jtf24RQubw3IWp7fc"",""'LC-2 BOM'!C2:AF1000""),AB$1,FALSE)"),"#N/A")</f>
        <v>#N/A</v>
      </c>
      <c r="AP600" t="str">
        <f ca="1">IFERROR(__xludf.DUMMYFUNCTION("VLOOKUP($D324,IMPORTRANGE(""1F5N2lheBqU_ssv2fEg7XSiyl0_Jtf24RQubw3IWp7fc"",""'LC-2 BOM'!C2:AF1000""),AB$1,FALSE)"),"#N/A")</f>
        <v>#N/A</v>
      </c>
      <c r="AQ600" t="str">
        <f ca="1">IFERROR(__xludf.DUMMYFUNCTION("VLOOKUP($D324,IMPORTRANGE(""1F5N2lheBqU_ssv2fEg7XSiyl0_Jtf24RQubw3IWp7fc"",""'LC-2 BOM'!C2:AF1000""),AB$1,FALSE)"),"#N/A")</f>
        <v>#N/A</v>
      </c>
      <c r="AR600" t="str">
        <f ca="1">IFERROR(__xludf.DUMMYFUNCTION("VLOOKUP($D324,IMPORTRANGE(""1F5N2lheBqU_ssv2fEg7XSiyl0_Jtf24RQubw3IWp7fc"",""'LC-2 BOM'!C2:AF1000""),AB$1,FALSE)"),"#N/A")</f>
        <v>#N/A</v>
      </c>
      <c r="AS600" t="str">
        <f ca="1">IFERROR(__xludf.DUMMYFUNCTION("VLOOKUP($D324,IMPORTRANGE(""1F5N2lheBqU_ssv2fEg7XSiyl0_Jtf24RQubw3IWp7fc"",""'LC-2 BOM'!C2:AF1000""),AB$1,FALSE)"),"#N/A")</f>
        <v>#N/A</v>
      </c>
      <c r="AT600" t="str">
        <f ca="1">IFERROR(__xludf.DUMMYFUNCTION("VLOOKUP($D324,IMPORTRANGE(""1F5N2lheBqU_ssv2fEg7XSiyl0_Jtf24RQubw3IWp7fc"",""'LC-2 BOM'!C2:AF1000""),AB$1,FALSE)"),"#N/A")</f>
        <v>#N/A</v>
      </c>
      <c r="AU600" t="str">
        <f ca="1">IFERROR(__xludf.DUMMYFUNCTION("VLOOKUP($D324,IMPORTRANGE(""1F5N2lheBqU_ssv2fEg7XSiyl0_Jtf24RQubw3IWp7fc"",""'LC-2 BOM'!C2:AF1000""),AB$1,FALSE)"),"#N/A")</f>
        <v>#N/A</v>
      </c>
      <c r="AV600" t="str">
        <f ca="1">IFERROR(__xludf.DUMMYFUNCTION("VLOOKUP($D324,IMPORTRANGE(""1F5N2lheBqU_ssv2fEg7XSiyl0_Jtf24RQubw3IWp7fc"",""'LC-2 BOM'!C2:AF1000""),AB$1,FALSE)"),"#N/A")</f>
        <v>#N/A</v>
      </c>
      <c r="AW600" t="str">
        <f ca="1">IFERROR(__xludf.DUMMYFUNCTION("VLOOKUP($D324,IMPORTRANGE(""1F5N2lheBqU_ssv2fEg7XSiyl0_Jtf24RQubw3IWp7fc"",""'LC-2 BOM'!C2:AF1000""),AB$1,FALSE)"),"#N/A")</f>
        <v>#N/A</v>
      </c>
      <c r="AX600" t="str">
        <f ca="1">IFERROR(__xludf.DUMMYFUNCTION("VLOOKUP($D324,IMPORTRANGE(""1F5N2lheBqU_ssv2fEg7XSiyl0_Jtf24RQubw3IWp7fc"",""'LC-2 BOM'!C2:AF1000""),AB$1,FALSE)"),"#N/A")</f>
        <v>#N/A</v>
      </c>
      <c r="AY600" t="str">
        <f ca="1">IFERROR(__xludf.DUMMYFUNCTION("VLOOKUP($D324,IMPORTRANGE(""1F5N2lheBqU_ssv2fEg7XSiyl0_Jtf24RQubw3IWp7fc"",""'LC-2 BOM'!C2:AF1000""),AB$1,FALSE)"),"#N/A")</f>
        <v>#N/A</v>
      </c>
      <c r="AZ600" t="str">
        <f ca="1">IFERROR(__xludf.DUMMYFUNCTION("VLOOKUP($D324,IMPORTRANGE(""1F5N2lheBqU_ssv2fEg7XSiyl0_Jtf24RQubw3IWp7fc"",""'LC-2 BOM'!C2:AF1000""),AB$1,FALSE)"),"#N/A")</f>
        <v>#N/A</v>
      </c>
      <c r="BA600" t="str">
        <f ca="1">IFERROR(__xludf.DUMMYFUNCTION("VLOOKUP($D324,IMPORTRANGE(""1F5N2lheBqU_ssv2fEg7XSiyl0_Jtf24RQubw3IWp7fc"",""'LC-2 BOM'!C2:AF1000""),AB$1,FALSE)"),"#N/A")</f>
        <v>#N/A</v>
      </c>
    </row>
    <row r="601" spans="1:53" ht="13" x14ac:dyDescent="0.15">
      <c r="A601" t="str">
        <f t="shared" si="50"/>
        <v>ASP--AxCt-ST-15</v>
      </c>
      <c r="B601">
        <v>15</v>
      </c>
      <c r="C601" t="s">
        <v>1312</v>
      </c>
      <c r="D601" t="s">
        <v>1313</v>
      </c>
      <c r="E601" t="s">
        <v>887</v>
      </c>
      <c r="F601" t="s">
        <v>888</v>
      </c>
      <c r="G601" t="s">
        <v>889</v>
      </c>
      <c r="H601" t="s">
        <v>53</v>
      </c>
      <c r="I601" t="str">
        <f t="shared" si="52"/>
        <v>N1</v>
      </c>
      <c r="J601" t="str">
        <f>VLOOKUP(I601,'[1]REF - Interface Cards'!$F$2:$G$11,2,FALSE)</f>
        <v>CB2</v>
      </c>
      <c r="K601">
        <f t="shared" si="51"/>
        <v>1</v>
      </c>
      <c r="L601" t="s">
        <v>692</v>
      </c>
      <c r="M601">
        <v>24</v>
      </c>
      <c r="N601">
        <v>20</v>
      </c>
      <c r="O601" t="s">
        <v>211</v>
      </c>
      <c r="P601" t="s">
        <v>277</v>
      </c>
      <c r="Q601" t="s">
        <v>890</v>
      </c>
      <c r="R601" t="s">
        <v>891</v>
      </c>
      <c r="S601" t="s">
        <v>60</v>
      </c>
      <c r="V601" t="b">
        <v>0</v>
      </c>
      <c r="W601" t="str">
        <f t="shared" si="53"/>
        <v>DI1:20</v>
      </c>
      <c r="X601" t="str">
        <f ca="1">IFERROR(__xludf.DUMMYFUNCTION("VLOOKUP($D119,IMPORTRANGE(""1F5N2lheBqU_ssv2fEg7XSiyl0_Jtf24RQubw3IWp7fc"",""'LC-2 BOM'!C2:AF1000""),X$1,FALSE)"),"05C360")</f>
        <v>05C360</v>
      </c>
      <c r="Y601" t="str">
        <f ca="1">IFERROR(__xludf.DUMMYFUNCTION("VLOOKUP($D330,IMPORTRANGE(""1F5N2lheBqU_ssv2fEg7XSiyl0_Jtf24RQubw3IWp7fc"",""'LC-2 BOM'!C2:AF900""),Y$1,FALSE)"),"#N/A")</f>
        <v>#N/A</v>
      </c>
      <c r="Z601" t="str">
        <f ca="1">IFERROR(__xludf.DUMMYFUNCTION("VLOOKUP($D330,IMPORTRANGE(""1F5N2lheBqU_ssv2fEg7XSiyl0_Jtf24RQubw3IWp7fc"",""'LC-2 BOM'!C2:AF900""),Y$1,FALSE)"),"#N/A")</f>
        <v>#N/A</v>
      </c>
      <c r="AA601" t="str">
        <f ca="1">IFERROR(__xludf.DUMMYFUNCTION("VLOOKUP($D330,IMPORTRANGE(""1F5N2lheBqU_ssv2fEg7XSiyl0_Jtf24RQubw3IWp7fc"",""'LC-2 BOM'!C2:AF900""),Y$1,FALSE)"),"#N/A")</f>
        <v>#N/A</v>
      </c>
      <c r="AB601" t="str">
        <f ca="1">IFERROR(__xludf.DUMMYFUNCTION("VLOOKUP($D330,IMPORTRANGE(""1F5N2lheBqU_ssv2fEg7XSiyl0_Jtf24RQubw3IWp7fc"",""'LC-2 BOM'!C2:AF1000""),AB$1,FALSE)"),"#N/A")</f>
        <v>#N/A</v>
      </c>
      <c r="AC601" t="str">
        <f ca="1">IFERROR(__xludf.DUMMYFUNCTION("VLOOKUP($D330,IMPORTRANGE(""1F5N2lheBqU_ssv2fEg7XSiyl0_Jtf24RQubw3IWp7fc"",""'LC-2 BOM'!C2:AF1000""),AB$1,FALSE)"),"#N/A")</f>
        <v>#N/A</v>
      </c>
      <c r="AD601" t="str">
        <f ca="1">IFERROR(__xludf.DUMMYFUNCTION("VLOOKUP($D330,IMPORTRANGE(""1F5N2lheBqU_ssv2fEg7XSiyl0_Jtf24RQubw3IWp7fc"",""'LC-2 BOM'!C2:AF1000""),AB$1,FALSE)"),"#N/A")</f>
        <v>#N/A</v>
      </c>
      <c r="AE601" t="str">
        <f ca="1">IFERROR(__xludf.DUMMYFUNCTION("VLOOKUP($D330,IMPORTRANGE(""1F5N2lheBqU_ssv2fEg7XSiyl0_Jtf24RQubw3IWp7fc"",""'LC-2 BOM'!C2:AF1000""),AB$1,FALSE)"),"#N/A")</f>
        <v>#N/A</v>
      </c>
      <c r="AF601" t="str">
        <f ca="1">IFERROR(__xludf.DUMMYFUNCTION("VLOOKUP($D330,IMPORTRANGE(""1F5N2lheBqU_ssv2fEg7XSiyl0_Jtf24RQubw3IWp7fc"",""'LC-2 BOM'!C2:AF1000""),AB$1,FALSE)"),"#N/A")</f>
        <v>#N/A</v>
      </c>
      <c r="AG601" t="str">
        <f ca="1">IFERROR(__xludf.DUMMYFUNCTION("VLOOKUP($D330,IMPORTRANGE(""1F5N2lheBqU_ssv2fEg7XSiyl0_Jtf24RQubw3IWp7fc"",""'LC-2 BOM'!C2:AF1000""),AB$1,FALSE)"),"#N/A")</f>
        <v>#N/A</v>
      </c>
      <c r="AH601" t="str">
        <f ca="1">IFERROR(__xludf.DUMMYFUNCTION("VLOOKUP($D330,IMPORTRANGE(""1F5N2lheBqU_ssv2fEg7XSiyl0_Jtf24RQubw3IWp7fc"",""'LC-2 BOM'!C2:AF1000""),AB$1,FALSE)"),"#N/A")</f>
        <v>#N/A</v>
      </c>
      <c r="AI601" t="str">
        <f ca="1">IFERROR(__xludf.DUMMYFUNCTION("VLOOKUP($D330,IMPORTRANGE(""1F5N2lheBqU_ssv2fEg7XSiyl0_Jtf24RQubw3IWp7fc"",""'LC-2 BOM'!C2:AF1000""),AB$1,FALSE)"),"#N/A")</f>
        <v>#N/A</v>
      </c>
      <c r="AJ601" t="str">
        <f ca="1">IFERROR(__xludf.DUMMYFUNCTION("VLOOKUP($D330,IMPORTRANGE(""1F5N2lheBqU_ssv2fEg7XSiyl0_Jtf24RQubw3IWp7fc"",""'LC-2 BOM'!C2:AF1000""),AB$1,FALSE)"),"#N/A")</f>
        <v>#N/A</v>
      </c>
      <c r="AK601" t="str">
        <f ca="1">IFERROR(__xludf.DUMMYFUNCTION("VLOOKUP($D330,IMPORTRANGE(""1F5N2lheBqU_ssv2fEg7XSiyl0_Jtf24RQubw3IWp7fc"",""'LC-2 BOM'!C2:AF1000""),AB$1,FALSE)"),"#N/A")</f>
        <v>#N/A</v>
      </c>
      <c r="AL601" t="str">
        <f ca="1">IFERROR(__xludf.DUMMYFUNCTION("VLOOKUP($D330,IMPORTRANGE(""1F5N2lheBqU_ssv2fEg7XSiyl0_Jtf24RQubw3IWp7fc"",""'LC-2 BOM'!C2:AF1000""),AB$1,FALSE)"),"#N/A")</f>
        <v>#N/A</v>
      </c>
      <c r="AM601" t="str">
        <f ca="1">IFERROR(__xludf.DUMMYFUNCTION("VLOOKUP($D330,IMPORTRANGE(""1F5N2lheBqU_ssv2fEg7XSiyl0_Jtf24RQubw3IWp7fc"",""'LC-2 BOM'!C2:AF1000""),AB$1,FALSE)"),"#N/A")</f>
        <v>#N/A</v>
      </c>
      <c r="AN601" t="str">
        <f ca="1">IFERROR(__xludf.DUMMYFUNCTION("VLOOKUP($D330,IMPORTRANGE(""1F5N2lheBqU_ssv2fEg7XSiyl0_Jtf24RQubw3IWp7fc"",""'LC-2 BOM'!C2:AF1000""),AB$1,FALSE)"),"#N/A")</f>
        <v>#N/A</v>
      </c>
      <c r="AO601" t="str">
        <f ca="1">IFERROR(__xludf.DUMMYFUNCTION("VLOOKUP($D330,IMPORTRANGE(""1F5N2lheBqU_ssv2fEg7XSiyl0_Jtf24RQubw3IWp7fc"",""'LC-2 BOM'!C2:AF1000""),AB$1,FALSE)"),"#N/A")</f>
        <v>#N/A</v>
      </c>
      <c r="AP601" t="str">
        <f ca="1">IFERROR(__xludf.DUMMYFUNCTION("VLOOKUP($D330,IMPORTRANGE(""1F5N2lheBqU_ssv2fEg7XSiyl0_Jtf24RQubw3IWp7fc"",""'LC-2 BOM'!C2:AF1000""),AB$1,FALSE)"),"#N/A")</f>
        <v>#N/A</v>
      </c>
      <c r="AQ601" t="str">
        <f ca="1">IFERROR(__xludf.DUMMYFUNCTION("VLOOKUP($D330,IMPORTRANGE(""1F5N2lheBqU_ssv2fEg7XSiyl0_Jtf24RQubw3IWp7fc"",""'LC-2 BOM'!C2:AF1000""),AB$1,FALSE)"),"#N/A")</f>
        <v>#N/A</v>
      </c>
      <c r="AR601" t="str">
        <f ca="1">IFERROR(__xludf.DUMMYFUNCTION("VLOOKUP($D330,IMPORTRANGE(""1F5N2lheBqU_ssv2fEg7XSiyl0_Jtf24RQubw3IWp7fc"",""'LC-2 BOM'!C2:AF1000""),AB$1,FALSE)"),"#N/A")</f>
        <v>#N/A</v>
      </c>
      <c r="AS601" t="str">
        <f ca="1">IFERROR(__xludf.DUMMYFUNCTION("VLOOKUP($D330,IMPORTRANGE(""1F5N2lheBqU_ssv2fEg7XSiyl0_Jtf24RQubw3IWp7fc"",""'LC-2 BOM'!C2:AF1000""),AB$1,FALSE)"),"#N/A")</f>
        <v>#N/A</v>
      </c>
      <c r="AT601" t="str">
        <f ca="1">IFERROR(__xludf.DUMMYFUNCTION("VLOOKUP($D330,IMPORTRANGE(""1F5N2lheBqU_ssv2fEg7XSiyl0_Jtf24RQubw3IWp7fc"",""'LC-2 BOM'!C2:AF1000""),AB$1,FALSE)"),"#N/A")</f>
        <v>#N/A</v>
      </c>
      <c r="AU601" t="str">
        <f ca="1">IFERROR(__xludf.DUMMYFUNCTION("VLOOKUP($D330,IMPORTRANGE(""1F5N2lheBqU_ssv2fEg7XSiyl0_Jtf24RQubw3IWp7fc"",""'LC-2 BOM'!C2:AF1000""),AB$1,FALSE)"),"#N/A")</f>
        <v>#N/A</v>
      </c>
      <c r="AV601" t="str">
        <f ca="1">IFERROR(__xludf.DUMMYFUNCTION("VLOOKUP($D330,IMPORTRANGE(""1F5N2lheBqU_ssv2fEg7XSiyl0_Jtf24RQubw3IWp7fc"",""'LC-2 BOM'!C2:AF1000""),AB$1,FALSE)"),"#N/A")</f>
        <v>#N/A</v>
      </c>
      <c r="AW601" t="str">
        <f ca="1">IFERROR(__xludf.DUMMYFUNCTION("VLOOKUP($D330,IMPORTRANGE(""1F5N2lheBqU_ssv2fEg7XSiyl0_Jtf24RQubw3IWp7fc"",""'LC-2 BOM'!C2:AF1000""),AB$1,FALSE)"),"#N/A")</f>
        <v>#N/A</v>
      </c>
      <c r="AX601" t="str">
        <f ca="1">IFERROR(__xludf.DUMMYFUNCTION("VLOOKUP($D330,IMPORTRANGE(""1F5N2lheBqU_ssv2fEg7XSiyl0_Jtf24RQubw3IWp7fc"",""'LC-2 BOM'!C2:AF1000""),AB$1,FALSE)"),"#N/A")</f>
        <v>#N/A</v>
      </c>
      <c r="AY601" t="str">
        <f ca="1">IFERROR(__xludf.DUMMYFUNCTION("VLOOKUP($D330,IMPORTRANGE(""1F5N2lheBqU_ssv2fEg7XSiyl0_Jtf24RQubw3IWp7fc"",""'LC-2 BOM'!C2:AF1000""),AB$1,FALSE)"),"#N/A")</f>
        <v>#N/A</v>
      </c>
      <c r="AZ601" t="str">
        <f ca="1">IFERROR(__xludf.DUMMYFUNCTION("VLOOKUP($D330,IMPORTRANGE(""1F5N2lheBqU_ssv2fEg7XSiyl0_Jtf24RQubw3IWp7fc"",""'LC-2 BOM'!C2:AF1000""),AB$1,FALSE)"),"#N/A")</f>
        <v>#N/A</v>
      </c>
      <c r="BA601" t="str">
        <f ca="1">IFERROR(__xludf.DUMMYFUNCTION("VLOOKUP($D330,IMPORTRANGE(""1F5N2lheBqU_ssv2fEg7XSiyl0_Jtf24RQubw3IWp7fc"",""'LC-2 BOM'!C2:AF1000""),AB$1,FALSE)"),"#N/A")</f>
        <v>#N/A</v>
      </c>
    </row>
    <row r="602" spans="1:53" ht="13" x14ac:dyDescent="0.15">
      <c r="A602" t="str">
        <f t="shared" si="50"/>
        <v>TMP-ZT-RTD-Ts-719</v>
      </c>
      <c r="B602">
        <v>719</v>
      </c>
      <c r="C602" t="s">
        <v>1314</v>
      </c>
      <c r="D602" t="s">
        <v>1315</v>
      </c>
      <c r="E602" t="s">
        <v>1006</v>
      </c>
      <c r="F602" t="s">
        <v>1007</v>
      </c>
      <c r="G602" t="s">
        <v>45</v>
      </c>
      <c r="H602" t="s">
        <v>312</v>
      </c>
      <c r="I602" t="str">
        <f t="shared" si="52"/>
        <v>N2</v>
      </c>
      <c r="J602" t="str">
        <f>VLOOKUP(I602,'[1]REF - Interface Cards'!$F$2:$G$11,2,FALSE)</f>
        <v>CB3</v>
      </c>
      <c r="K602">
        <f t="shared" si="51"/>
        <v>4</v>
      </c>
      <c r="L602" t="s">
        <v>377</v>
      </c>
      <c r="M602" t="s">
        <v>371</v>
      </c>
      <c r="N602" t="s">
        <v>372</v>
      </c>
      <c r="O602" t="s">
        <v>277</v>
      </c>
      <c r="P602" t="s">
        <v>783</v>
      </c>
      <c r="R602" t="s">
        <v>316</v>
      </c>
      <c r="S602" t="s">
        <v>317</v>
      </c>
      <c r="V602" t="b">
        <v>0</v>
      </c>
      <c r="W602" t="str">
        <f t="shared" si="53"/>
        <v>RTD2:EX7+,RTD7+,RTD7-,COM7</v>
      </c>
      <c r="X602" t="str">
        <f ca="1">IFERROR(__xludf.DUMMYFUNCTION("VLOOKUP($D119,IMPORTRANGE(""1F5N2lheBqU_ssv2fEg7XSiyl0_Jtf24RQubw3IWp7fc"",""'LC-2 BOM'!C2:AF1000""),X$1,FALSE)"),"05C360")</f>
        <v>05C360</v>
      </c>
      <c r="Y602" t="str">
        <f ca="1">IFERROR(__xludf.DUMMYFUNCTION("VLOOKUP($D473,IMPORTRANGE(""1zGeY54V42y3h6ga3LEauokEcjIAfHuNXKCYKLfLWtMI"",""'LC-2 BOM'!C2:AF900""),Y$1,FALSE)"),"#N/A")</f>
        <v>#N/A</v>
      </c>
      <c r="Z602" t="str">
        <f ca="1">IFERROR(__xludf.DUMMYFUNCTION("VLOOKUP($D473,IMPORTRANGE(""1zGeY54V42y3h6ga3LEauokEcjIAfHuNXKCYKLfLWtMI"",""'LC-2 BOM'!C2:AF900""),Y$1,FALSE)"),"#N/A")</f>
        <v>#N/A</v>
      </c>
      <c r="AA602" t="str">
        <f ca="1">IFERROR(__xludf.DUMMYFUNCTION("VLOOKUP($D473,IMPORTRANGE(""1zGeY54V42y3h6ga3LEauokEcjIAfHuNXKCYKLfLWtMI"",""'LC-2 BOM'!C2:AF900""),Y$1,FALSE)"),"#N/A")</f>
        <v>#N/A</v>
      </c>
      <c r="AB602" t="str">
        <f ca="1">IFERROR(__xludf.DUMMYFUNCTION("VLOOKUP($D473,IMPORTRANGE(""1F5N2lheBqU_ssv2fEg7XSiyl0_Jtf24RQubw3IWp7fc"",""'LC-2 BOM'!C2:AF1000""),AB$1,FALSE)"),"#N/A")</f>
        <v>#N/A</v>
      </c>
      <c r="AC602" t="str">
        <f ca="1">IFERROR(__xludf.DUMMYFUNCTION("VLOOKUP($D473,IMPORTRANGE(""1F5N2lheBqU_ssv2fEg7XSiyl0_Jtf24RQubw3IWp7fc"",""'LC-2 BOM'!C2:AF1000""),AB$1,FALSE)"),"#N/A")</f>
        <v>#N/A</v>
      </c>
      <c r="AD602" t="str">
        <f ca="1">IFERROR(__xludf.DUMMYFUNCTION("VLOOKUP($D473,IMPORTRANGE(""1F5N2lheBqU_ssv2fEg7XSiyl0_Jtf24RQubw3IWp7fc"",""'LC-2 BOM'!C2:AF1000""),AB$1,FALSE)"),"#N/A")</f>
        <v>#N/A</v>
      </c>
      <c r="AE602" t="str">
        <f ca="1">IFERROR(__xludf.DUMMYFUNCTION("VLOOKUP($D473,IMPORTRANGE(""1F5N2lheBqU_ssv2fEg7XSiyl0_Jtf24RQubw3IWp7fc"",""'LC-2 BOM'!C2:AF1000""),AB$1,FALSE)"),"#N/A")</f>
        <v>#N/A</v>
      </c>
      <c r="AF602" t="str">
        <f ca="1">IFERROR(__xludf.DUMMYFUNCTION("VLOOKUP($D473,IMPORTRANGE(""1F5N2lheBqU_ssv2fEg7XSiyl0_Jtf24RQubw3IWp7fc"",""'LC-2 BOM'!C2:AF1000""),AB$1,FALSE)"),"#N/A")</f>
        <v>#N/A</v>
      </c>
      <c r="AG602" t="str">
        <f ca="1">IFERROR(__xludf.DUMMYFUNCTION("VLOOKUP($D473,IMPORTRANGE(""1F5N2lheBqU_ssv2fEg7XSiyl0_Jtf24RQubw3IWp7fc"",""'LC-2 BOM'!C2:AF1000""),AB$1,FALSE)"),"#N/A")</f>
        <v>#N/A</v>
      </c>
      <c r="AH602" t="str">
        <f ca="1">IFERROR(__xludf.DUMMYFUNCTION("VLOOKUP($D473,IMPORTRANGE(""1F5N2lheBqU_ssv2fEg7XSiyl0_Jtf24RQubw3IWp7fc"",""'LC-2 BOM'!C2:AF1000""),AB$1,FALSE)"),"#N/A")</f>
        <v>#N/A</v>
      </c>
      <c r="AI602" t="str">
        <f ca="1">IFERROR(__xludf.DUMMYFUNCTION("VLOOKUP($D473,IMPORTRANGE(""1F5N2lheBqU_ssv2fEg7XSiyl0_Jtf24RQubw3IWp7fc"",""'LC-2 BOM'!C2:AF1000""),AB$1,FALSE)"),"#N/A")</f>
        <v>#N/A</v>
      </c>
      <c r="AJ602" t="str">
        <f ca="1">IFERROR(__xludf.DUMMYFUNCTION("VLOOKUP($D473,IMPORTRANGE(""1F5N2lheBqU_ssv2fEg7XSiyl0_Jtf24RQubw3IWp7fc"",""'LC-2 BOM'!C2:AF1000""),AB$1,FALSE)"),"#N/A")</f>
        <v>#N/A</v>
      </c>
      <c r="AK602" t="str">
        <f ca="1">IFERROR(__xludf.DUMMYFUNCTION("VLOOKUP($D473,IMPORTRANGE(""1F5N2lheBqU_ssv2fEg7XSiyl0_Jtf24RQubw3IWp7fc"",""'LC-2 BOM'!C2:AF1000""),AB$1,FALSE)"),"#N/A")</f>
        <v>#N/A</v>
      </c>
      <c r="AL602" t="str">
        <f ca="1">IFERROR(__xludf.DUMMYFUNCTION("VLOOKUP($D473,IMPORTRANGE(""1F5N2lheBqU_ssv2fEg7XSiyl0_Jtf24RQubw3IWp7fc"",""'LC-2 BOM'!C2:AF1000""),AB$1,FALSE)"),"#N/A")</f>
        <v>#N/A</v>
      </c>
      <c r="AM602" t="str">
        <f ca="1">IFERROR(__xludf.DUMMYFUNCTION("VLOOKUP($D473,IMPORTRANGE(""1F5N2lheBqU_ssv2fEg7XSiyl0_Jtf24RQubw3IWp7fc"",""'LC-2 BOM'!C2:AF1000""),AB$1,FALSE)"),"#N/A")</f>
        <v>#N/A</v>
      </c>
      <c r="AN602" t="str">
        <f ca="1">IFERROR(__xludf.DUMMYFUNCTION("VLOOKUP($D473,IMPORTRANGE(""1F5N2lheBqU_ssv2fEg7XSiyl0_Jtf24RQubw3IWp7fc"",""'LC-2 BOM'!C2:AF1000""),AB$1,FALSE)"),"#N/A")</f>
        <v>#N/A</v>
      </c>
      <c r="AO602" t="str">
        <f ca="1">IFERROR(__xludf.DUMMYFUNCTION("VLOOKUP($D473,IMPORTRANGE(""1F5N2lheBqU_ssv2fEg7XSiyl0_Jtf24RQubw3IWp7fc"",""'LC-2 BOM'!C2:AF1000""),AB$1,FALSE)"),"#N/A")</f>
        <v>#N/A</v>
      </c>
      <c r="AP602" t="str">
        <f ca="1">IFERROR(__xludf.DUMMYFUNCTION("VLOOKUP($D473,IMPORTRANGE(""1F5N2lheBqU_ssv2fEg7XSiyl0_Jtf24RQubw3IWp7fc"",""'LC-2 BOM'!C2:AF1000""),AB$1,FALSE)"),"#N/A")</f>
        <v>#N/A</v>
      </c>
      <c r="AQ602" t="str">
        <f ca="1">IFERROR(__xludf.DUMMYFUNCTION("VLOOKUP($D473,IMPORTRANGE(""1F5N2lheBqU_ssv2fEg7XSiyl0_Jtf24RQubw3IWp7fc"",""'LC-2 BOM'!C2:AF1000""),AB$1,FALSE)"),"#N/A")</f>
        <v>#N/A</v>
      </c>
      <c r="AR602" t="str">
        <f ca="1">IFERROR(__xludf.DUMMYFUNCTION("VLOOKUP($D473,IMPORTRANGE(""1F5N2lheBqU_ssv2fEg7XSiyl0_Jtf24RQubw3IWp7fc"",""'LC-2 BOM'!C2:AF1000""),AB$1,FALSE)"),"#N/A")</f>
        <v>#N/A</v>
      </c>
      <c r="AS602" t="str">
        <f ca="1">IFERROR(__xludf.DUMMYFUNCTION("VLOOKUP($D473,IMPORTRANGE(""1F5N2lheBqU_ssv2fEg7XSiyl0_Jtf24RQubw3IWp7fc"",""'LC-2 BOM'!C2:AF1000""),AB$1,FALSE)"),"#N/A")</f>
        <v>#N/A</v>
      </c>
      <c r="AT602" t="str">
        <f ca="1">IFERROR(__xludf.DUMMYFUNCTION("VLOOKUP($D473,IMPORTRANGE(""1F5N2lheBqU_ssv2fEg7XSiyl0_Jtf24RQubw3IWp7fc"",""'LC-2 BOM'!C2:AF1000""),AB$1,FALSE)"),"#N/A")</f>
        <v>#N/A</v>
      </c>
      <c r="AU602" t="str">
        <f ca="1">IFERROR(__xludf.DUMMYFUNCTION("VLOOKUP($D473,IMPORTRANGE(""1F5N2lheBqU_ssv2fEg7XSiyl0_Jtf24RQubw3IWp7fc"",""'LC-2 BOM'!C2:AF1000""),AB$1,FALSE)"),"#N/A")</f>
        <v>#N/A</v>
      </c>
      <c r="AV602" t="str">
        <f ca="1">IFERROR(__xludf.DUMMYFUNCTION("VLOOKUP($D473,IMPORTRANGE(""1F5N2lheBqU_ssv2fEg7XSiyl0_Jtf24RQubw3IWp7fc"",""'LC-2 BOM'!C2:AF1000""),AB$1,FALSE)"),"#N/A")</f>
        <v>#N/A</v>
      </c>
      <c r="AW602" t="str">
        <f ca="1">IFERROR(__xludf.DUMMYFUNCTION("VLOOKUP($D473,IMPORTRANGE(""1F5N2lheBqU_ssv2fEg7XSiyl0_Jtf24RQubw3IWp7fc"",""'LC-2 BOM'!C2:AF1000""),AB$1,FALSE)"),"#N/A")</f>
        <v>#N/A</v>
      </c>
      <c r="AX602" t="str">
        <f ca="1">IFERROR(__xludf.DUMMYFUNCTION("VLOOKUP($D473,IMPORTRANGE(""1F5N2lheBqU_ssv2fEg7XSiyl0_Jtf24RQubw3IWp7fc"",""'LC-2 BOM'!C2:AF1000""),AB$1,FALSE)"),"#N/A")</f>
        <v>#N/A</v>
      </c>
      <c r="AY602" t="str">
        <f ca="1">IFERROR(__xludf.DUMMYFUNCTION("VLOOKUP($D473,IMPORTRANGE(""1F5N2lheBqU_ssv2fEg7XSiyl0_Jtf24RQubw3IWp7fc"",""'LC-2 BOM'!C2:AF1000""),AB$1,FALSE)"),"#N/A")</f>
        <v>#N/A</v>
      </c>
      <c r="AZ602" t="str">
        <f ca="1">IFERROR(__xludf.DUMMYFUNCTION("VLOOKUP($D473,IMPORTRANGE(""1F5N2lheBqU_ssv2fEg7XSiyl0_Jtf24RQubw3IWp7fc"",""'LC-2 BOM'!C2:AF1000""),AB$1,FALSE)"),"#N/A")</f>
        <v>#N/A</v>
      </c>
      <c r="BA602" t="str">
        <f ca="1">IFERROR(__xludf.DUMMYFUNCTION("VLOOKUP($D473,IMPORTRANGE(""1F5N2lheBqU_ssv2fEg7XSiyl0_Jtf24RQubw3IWp7fc"",""'LC-2 BOM'!C2:AF1000""),AB$1,FALSE)"),"#N/A")</f>
        <v>#N/A</v>
      </c>
    </row>
    <row r="603" spans="1:53" ht="13" x14ac:dyDescent="0.15">
      <c r="A603" t="str">
        <f t="shared" si="50"/>
        <v>TMP-ZT-RTD-Ts-718</v>
      </c>
      <c r="B603">
        <v>718</v>
      </c>
      <c r="C603" t="s">
        <v>1316</v>
      </c>
      <c r="D603" t="s">
        <v>1317</v>
      </c>
      <c r="E603" t="s">
        <v>1006</v>
      </c>
      <c r="F603" t="s">
        <v>1007</v>
      </c>
      <c r="G603" t="s">
        <v>45</v>
      </c>
      <c r="H603" t="s">
        <v>312</v>
      </c>
      <c r="I603" t="str">
        <f t="shared" si="52"/>
        <v>N2</v>
      </c>
      <c r="J603" t="str">
        <f>VLOOKUP(I603,'[1]REF - Interface Cards'!$F$2:$G$11,2,FALSE)</f>
        <v>CB3</v>
      </c>
      <c r="K603">
        <f t="shared" si="51"/>
        <v>4</v>
      </c>
      <c r="L603" t="s">
        <v>377</v>
      </c>
      <c r="M603" t="s">
        <v>339</v>
      </c>
      <c r="N603" t="s">
        <v>340</v>
      </c>
      <c r="O603" t="s">
        <v>277</v>
      </c>
      <c r="P603" t="s">
        <v>783</v>
      </c>
      <c r="R603" t="s">
        <v>316</v>
      </c>
      <c r="S603" t="s">
        <v>317</v>
      </c>
      <c r="V603" t="b">
        <v>0</v>
      </c>
      <c r="W603" t="str">
        <f t="shared" si="53"/>
        <v>RTD2:EX6+,RTD6+,RTD6-,COM6</v>
      </c>
      <c r="X603" t="str">
        <f ca="1">IFERROR(__xludf.DUMMYFUNCTION("VLOOKUP($D119,IMPORTRANGE(""1F5N2lheBqU_ssv2fEg7XSiyl0_Jtf24RQubw3IWp7fc"",""'LC-2 BOM'!C2:AF1000""),X$1,FALSE)"),"05C360")</f>
        <v>05C360</v>
      </c>
      <c r="Y603" t="str">
        <f ca="1">IFERROR(__xludf.DUMMYFUNCTION("VLOOKUP($D472,IMPORTRANGE(""1zGeY54V42y3h6ga3LEauokEcjIAfHuNXKCYKLfLWtMI"",""'LC-2 BOM'!C2:AF900""),Y$1,FALSE)"),"#N/A")</f>
        <v>#N/A</v>
      </c>
      <c r="Z603" t="str">
        <f ca="1">IFERROR(__xludf.DUMMYFUNCTION("VLOOKUP($D472,IMPORTRANGE(""1zGeY54V42y3h6ga3LEauokEcjIAfHuNXKCYKLfLWtMI"",""'LC-2 BOM'!C2:AF900""),Y$1,FALSE)"),"#N/A")</f>
        <v>#N/A</v>
      </c>
      <c r="AA603" t="str">
        <f ca="1">IFERROR(__xludf.DUMMYFUNCTION("VLOOKUP($D472,IMPORTRANGE(""1zGeY54V42y3h6ga3LEauokEcjIAfHuNXKCYKLfLWtMI"",""'LC-2 BOM'!C2:AF900""),Y$1,FALSE)"),"#N/A")</f>
        <v>#N/A</v>
      </c>
      <c r="AB603" t="str">
        <f ca="1">IFERROR(__xludf.DUMMYFUNCTION("VLOOKUP($D472,IMPORTRANGE(""1F5N2lheBqU_ssv2fEg7XSiyl0_Jtf24RQubw3IWp7fc"",""'LC-2 BOM'!C2:AF1000""),AB$1,FALSE)"),"#N/A")</f>
        <v>#N/A</v>
      </c>
      <c r="AC603" t="str">
        <f ca="1">IFERROR(__xludf.DUMMYFUNCTION("VLOOKUP($D472,IMPORTRANGE(""1F5N2lheBqU_ssv2fEg7XSiyl0_Jtf24RQubw3IWp7fc"",""'LC-2 BOM'!C2:AF1000""),AB$1,FALSE)"),"#N/A")</f>
        <v>#N/A</v>
      </c>
      <c r="AD603" t="str">
        <f ca="1">IFERROR(__xludf.DUMMYFUNCTION("VLOOKUP($D472,IMPORTRANGE(""1F5N2lheBqU_ssv2fEg7XSiyl0_Jtf24RQubw3IWp7fc"",""'LC-2 BOM'!C2:AF1000""),AB$1,FALSE)"),"#N/A")</f>
        <v>#N/A</v>
      </c>
      <c r="AE603" t="str">
        <f ca="1">IFERROR(__xludf.DUMMYFUNCTION("VLOOKUP($D472,IMPORTRANGE(""1F5N2lheBqU_ssv2fEg7XSiyl0_Jtf24RQubw3IWp7fc"",""'LC-2 BOM'!C2:AF1000""),AB$1,FALSE)"),"#N/A")</f>
        <v>#N/A</v>
      </c>
      <c r="AF603" t="str">
        <f ca="1">IFERROR(__xludf.DUMMYFUNCTION("VLOOKUP($D472,IMPORTRANGE(""1F5N2lheBqU_ssv2fEg7XSiyl0_Jtf24RQubw3IWp7fc"",""'LC-2 BOM'!C2:AF1000""),AB$1,FALSE)"),"#N/A")</f>
        <v>#N/A</v>
      </c>
      <c r="AG603" t="str">
        <f ca="1">IFERROR(__xludf.DUMMYFUNCTION("VLOOKUP($D472,IMPORTRANGE(""1F5N2lheBqU_ssv2fEg7XSiyl0_Jtf24RQubw3IWp7fc"",""'LC-2 BOM'!C2:AF1000""),AB$1,FALSE)"),"#N/A")</f>
        <v>#N/A</v>
      </c>
      <c r="AH603" t="str">
        <f ca="1">IFERROR(__xludf.DUMMYFUNCTION("VLOOKUP($D472,IMPORTRANGE(""1F5N2lheBqU_ssv2fEg7XSiyl0_Jtf24RQubw3IWp7fc"",""'LC-2 BOM'!C2:AF1000""),AB$1,FALSE)"),"#N/A")</f>
        <v>#N/A</v>
      </c>
      <c r="AI603" t="str">
        <f ca="1">IFERROR(__xludf.DUMMYFUNCTION("VLOOKUP($D472,IMPORTRANGE(""1F5N2lheBqU_ssv2fEg7XSiyl0_Jtf24RQubw3IWp7fc"",""'LC-2 BOM'!C2:AF1000""),AB$1,FALSE)"),"#N/A")</f>
        <v>#N/A</v>
      </c>
      <c r="AJ603" t="str">
        <f ca="1">IFERROR(__xludf.DUMMYFUNCTION("VLOOKUP($D472,IMPORTRANGE(""1F5N2lheBqU_ssv2fEg7XSiyl0_Jtf24RQubw3IWp7fc"",""'LC-2 BOM'!C2:AF1000""),AB$1,FALSE)"),"#N/A")</f>
        <v>#N/A</v>
      </c>
      <c r="AK603" t="str">
        <f ca="1">IFERROR(__xludf.DUMMYFUNCTION("VLOOKUP($D472,IMPORTRANGE(""1F5N2lheBqU_ssv2fEg7XSiyl0_Jtf24RQubw3IWp7fc"",""'LC-2 BOM'!C2:AF1000""),AB$1,FALSE)"),"#N/A")</f>
        <v>#N/A</v>
      </c>
      <c r="AL603" t="str">
        <f ca="1">IFERROR(__xludf.DUMMYFUNCTION("VLOOKUP($D472,IMPORTRANGE(""1F5N2lheBqU_ssv2fEg7XSiyl0_Jtf24RQubw3IWp7fc"",""'LC-2 BOM'!C2:AF1000""),AB$1,FALSE)"),"#N/A")</f>
        <v>#N/A</v>
      </c>
      <c r="AM603" t="str">
        <f ca="1">IFERROR(__xludf.DUMMYFUNCTION("VLOOKUP($D472,IMPORTRANGE(""1F5N2lheBqU_ssv2fEg7XSiyl0_Jtf24RQubw3IWp7fc"",""'LC-2 BOM'!C2:AF1000""),AB$1,FALSE)"),"#N/A")</f>
        <v>#N/A</v>
      </c>
      <c r="AN603" t="str">
        <f ca="1">IFERROR(__xludf.DUMMYFUNCTION("VLOOKUP($D472,IMPORTRANGE(""1F5N2lheBqU_ssv2fEg7XSiyl0_Jtf24RQubw3IWp7fc"",""'LC-2 BOM'!C2:AF1000""),AB$1,FALSE)"),"#N/A")</f>
        <v>#N/A</v>
      </c>
      <c r="AO603" t="str">
        <f ca="1">IFERROR(__xludf.DUMMYFUNCTION("VLOOKUP($D472,IMPORTRANGE(""1F5N2lheBqU_ssv2fEg7XSiyl0_Jtf24RQubw3IWp7fc"",""'LC-2 BOM'!C2:AF1000""),AB$1,FALSE)"),"#N/A")</f>
        <v>#N/A</v>
      </c>
      <c r="AP603" t="str">
        <f ca="1">IFERROR(__xludf.DUMMYFUNCTION("VLOOKUP($D472,IMPORTRANGE(""1F5N2lheBqU_ssv2fEg7XSiyl0_Jtf24RQubw3IWp7fc"",""'LC-2 BOM'!C2:AF1000""),AB$1,FALSE)"),"#N/A")</f>
        <v>#N/A</v>
      </c>
      <c r="AQ603" t="str">
        <f ca="1">IFERROR(__xludf.DUMMYFUNCTION("VLOOKUP($D472,IMPORTRANGE(""1F5N2lheBqU_ssv2fEg7XSiyl0_Jtf24RQubw3IWp7fc"",""'LC-2 BOM'!C2:AF1000""),AB$1,FALSE)"),"#N/A")</f>
        <v>#N/A</v>
      </c>
      <c r="AR603" t="str">
        <f ca="1">IFERROR(__xludf.DUMMYFUNCTION("VLOOKUP($D472,IMPORTRANGE(""1F5N2lheBqU_ssv2fEg7XSiyl0_Jtf24RQubw3IWp7fc"",""'LC-2 BOM'!C2:AF1000""),AB$1,FALSE)"),"#N/A")</f>
        <v>#N/A</v>
      </c>
      <c r="AS603" t="str">
        <f ca="1">IFERROR(__xludf.DUMMYFUNCTION("VLOOKUP($D472,IMPORTRANGE(""1F5N2lheBqU_ssv2fEg7XSiyl0_Jtf24RQubw3IWp7fc"",""'LC-2 BOM'!C2:AF1000""),AB$1,FALSE)"),"#N/A")</f>
        <v>#N/A</v>
      </c>
      <c r="AT603" t="str">
        <f ca="1">IFERROR(__xludf.DUMMYFUNCTION("VLOOKUP($D472,IMPORTRANGE(""1F5N2lheBqU_ssv2fEg7XSiyl0_Jtf24RQubw3IWp7fc"",""'LC-2 BOM'!C2:AF1000""),AB$1,FALSE)"),"#N/A")</f>
        <v>#N/A</v>
      </c>
      <c r="AU603" t="str">
        <f ca="1">IFERROR(__xludf.DUMMYFUNCTION("VLOOKUP($D472,IMPORTRANGE(""1F5N2lheBqU_ssv2fEg7XSiyl0_Jtf24RQubw3IWp7fc"",""'LC-2 BOM'!C2:AF1000""),AB$1,FALSE)"),"#N/A")</f>
        <v>#N/A</v>
      </c>
      <c r="AV603" t="str">
        <f ca="1">IFERROR(__xludf.DUMMYFUNCTION("VLOOKUP($D472,IMPORTRANGE(""1F5N2lheBqU_ssv2fEg7XSiyl0_Jtf24RQubw3IWp7fc"",""'LC-2 BOM'!C2:AF1000""),AB$1,FALSE)"),"#N/A")</f>
        <v>#N/A</v>
      </c>
      <c r="AW603" t="str">
        <f ca="1">IFERROR(__xludf.DUMMYFUNCTION("VLOOKUP($D472,IMPORTRANGE(""1F5N2lheBqU_ssv2fEg7XSiyl0_Jtf24RQubw3IWp7fc"",""'LC-2 BOM'!C2:AF1000""),AB$1,FALSE)"),"#N/A")</f>
        <v>#N/A</v>
      </c>
      <c r="AX603" t="str">
        <f ca="1">IFERROR(__xludf.DUMMYFUNCTION("VLOOKUP($D472,IMPORTRANGE(""1F5N2lheBqU_ssv2fEg7XSiyl0_Jtf24RQubw3IWp7fc"",""'LC-2 BOM'!C2:AF1000""),AB$1,FALSE)"),"#N/A")</f>
        <v>#N/A</v>
      </c>
      <c r="AY603" t="str">
        <f ca="1">IFERROR(__xludf.DUMMYFUNCTION("VLOOKUP($D472,IMPORTRANGE(""1F5N2lheBqU_ssv2fEg7XSiyl0_Jtf24RQubw3IWp7fc"",""'LC-2 BOM'!C2:AF1000""),AB$1,FALSE)"),"#N/A")</f>
        <v>#N/A</v>
      </c>
      <c r="AZ603" t="str">
        <f ca="1">IFERROR(__xludf.DUMMYFUNCTION("VLOOKUP($D472,IMPORTRANGE(""1F5N2lheBqU_ssv2fEg7XSiyl0_Jtf24RQubw3IWp7fc"",""'LC-2 BOM'!C2:AF1000""),AB$1,FALSE)"),"#N/A")</f>
        <v>#N/A</v>
      </c>
      <c r="BA603" t="str">
        <f ca="1">IFERROR(__xludf.DUMMYFUNCTION("VLOOKUP($D472,IMPORTRANGE(""1F5N2lheBqU_ssv2fEg7XSiyl0_Jtf24RQubw3IWp7fc"",""'LC-2 BOM'!C2:AF1000""),AB$1,FALSE)"),"#N/A")</f>
        <v>#N/A</v>
      </c>
    </row>
    <row r="604" spans="1:53" ht="13" x14ac:dyDescent="0.15">
      <c r="A604" t="str">
        <f t="shared" si="50"/>
        <v>HYD-HPU-DVL-B-144</v>
      </c>
      <c r="B604">
        <v>144</v>
      </c>
      <c r="C604" t="s">
        <v>1318</v>
      </c>
      <c r="D604" t="s">
        <v>765</v>
      </c>
      <c r="E604" t="s">
        <v>679</v>
      </c>
      <c r="F604" t="s">
        <v>856</v>
      </c>
      <c r="G604" t="s">
        <v>65</v>
      </c>
      <c r="H604" t="s">
        <v>66</v>
      </c>
      <c r="I604" t="str">
        <f t="shared" si="52"/>
        <v>N5</v>
      </c>
      <c r="J604" t="str">
        <f>VLOOKUP(I604,'[1]REF - Interface Cards'!$F$2:$G$11,2,FALSE)</f>
        <v>CB6</v>
      </c>
      <c r="K604">
        <f t="shared" si="51"/>
        <v>1</v>
      </c>
      <c r="L604" t="s">
        <v>532</v>
      </c>
      <c r="M604">
        <v>5</v>
      </c>
      <c r="N604" t="s">
        <v>82</v>
      </c>
      <c r="O604" t="s">
        <v>298</v>
      </c>
      <c r="Q604" t="s">
        <v>671</v>
      </c>
      <c r="R604" t="s">
        <v>69</v>
      </c>
      <c r="S604" t="s">
        <v>60</v>
      </c>
      <c r="V604" t="b">
        <v>0</v>
      </c>
      <c r="W604" t="str">
        <f t="shared" si="53"/>
        <v>DO5:04</v>
      </c>
      <c r="X604" t="str">
        <f ca="1">IFERROR(__xludf.DUMMYFUNCTION("VLOOKUP($D475,IMPORTRANGE(""1F5N2lheBqU_ssv2fEg7XSiyl0_Jtf24RQubw3IWp7fc"",""'LC-2 BOM'!C2:AF1000""),X$1,FALSE)"),"04C706")</f>
        <v>04C706</v>
      </c>
      <c r="Y604" t="str">
        <f ca="1">IFERROR(__xludf.DUMMYFUNCTION("VLOOKUP($D613,IMPORTRANGE(""1zGeY54V42y3h6ga3LEauokEcjIAfHuNXKCYKLfLWtMI"",""'LC-2 BOM'!C2:AF900""),Y$1,FALSE)"),"On/Off Solenoid Valve")</f>
        <v>On/Off Solenoid Valve</v>
      </c>
      <c r="Z604" t="str">
        <f ca="1">IFERROR(__xludf.DUMMYFUNCTION("VLOOKUP($D613,IMPORTRANGE(""1zGeY54V42y3h6ga3LEauokEcjIAfHuNXKCYKLfLWtMI"",""'LC-2 BOM'!C2:AF900""),Y$1,FALSE)"),"On/Off Solenoid Valve")</f>
        <v>On/Off Solenoid Valve</v>
      </c>
      <c r="AA604" t="str">
        <f ca="1">IFERROR(__xludf.DUMMYFUNCTION("VLOOKUP($D613,IMPORTRANGE(""1zGeY54V42y3h6ga3LEauokEcjIAfHuNXKCYKLfLWtMI"",""'LC-2 BOM'!C2:AF900""),Y$1,FALSE)"),"On/Off Solenoid Valve")</f>
        <v>On/Off Solenoid Valve</v>
      </c>
      <c r="AB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C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D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E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F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G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H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I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J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K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L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M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N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O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P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Q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R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S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T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U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V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W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X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Y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Z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BA604" t="str">
        <f ca="1">IFERROR(__xludf.DUMMYFUNCTION("VLOOKUP($D613,IMPORTRANGE(""1F5N2lheBqU_ssv2fEg7XSiyl0_Jtf24RQubw3IWp7fc"",""'LC-2 BOM'!C2:AF1000""),AB$1,FALSE)"),"Hydraulics Schematic 1069 RevF")</f>
        <v>Hydraulics Schematic 1069 RevF</v>
      </c>
    </row>
    <row r="605" spans="1:53" ht="13" x14ac:dyDescent="0.15">
      <c r="A605" t="str">
        <f t="shared" si="50"/>
        <v>HYD-HD-DVL-B-166</v>
      </c>
      <c r="B605">
        <v>166</v>
      </c>
      <c r="C605" t="s">
        <v>1319</v>
      </c>
      <c r="D605" t="s">
        <v>1320</v>
      </c>
      <c r="E605" t="s">
        <v>679</v>
      </c>
      <c r="F605" t="s">
        <v>864</v>
      </c>
      <c r="G605" t="s">
        <v>65</v>
      </c>
      <c r="H605" t="s">
        <v>66</v>
      </c>
      <c r="I605" t="str">
        <f t="shared" si="52"/>
        <v>C1</v>
      </c>
      <c r="J605" t="str">
        <f>VLOOKUP(I605,'[1]REF - Interface Cards'!$F$2:$G$11,2,FALSE)</f>
        <v>CB1</v>
      </c>
      <c r="K605">
        <f t="shared" si="51"/>
        <v>1</v>
      </c>
      <c r="L605" t="s">
        <v>840</v>
      </c>
      <c r="M605">
        <v>16</v>
      </c>
      <c r="N605">
        <v>13</v>
      </c>
      <c r="O605" t="s">
        <v>211</v>
      </c>
      <c r="Q605" t="s">
        <v>456</v>
      </c>
      <c r="R605" t="s">
        <v>69</v>
      </c>
      <c r="S605" t="s">
        <v>60</v>
      </c>
      <c r="V605" t="b">
        <v>0</v>
      </c>
      <c r="W605" t="str">
        <f t="shared" si="53"/>
        <v>DO1:13</v>
      </c>
      <c r="X605" t="str">
        <f ca="1">IFERROR(__xludf.DUMMYFUNCTION("VLOOKUP($D4,IMPORTRANGE(""1F5N2lheBqU_ssv2fEg7XSiyl0_Jtf24RQubw3IWp7fc"",""'LC-2 BOM'!C2:AF1000""),X$1,FALSE)"),"S13.2")</f>
        <v>S13.2</v>
      </c>
      <c r="Y605" t="str">
        <f ca="1">IFERROR(__xludf.DUMMYFUNCTION("VLOOKUP($D7,IMPORTRANGE(""1zGeY54V42y3h6ga3LEauokEcjIAfHuNXKCYKLfLWtMI"",""'LC-2 BOM'!C2:AF900""),Y$1,FALSE)"),"#N/A")</f>
        <v>#N/A</v>
      </c>
      <c r="Z605" t="str">
        <f ca="1">IFERROR(__xludf.DUMMYFUNCTION("VLOOKUP($D7,IMPORTRANGE(""1zGeY54V42y3h6ga3LEauokEcjIAfHuNXKCYKLfLWtMI"",""'LC-2 BOM'!C2:AF900""),Y$1,FALSE)"),"#N/A")</f>
        <v>#N/A</v>
      </c>
      <c r="AA605" t="str">
        <f ca="1">IFERROR(__xludf.DUMMYFUNCTION("VLOOKUP($D7,IMPORTRANGE(""1zGeY54V42y3h6ga3LEauokEcjIAfHuNXKCYKLfLWtMI"",""'LC-2 BOM'!C2:AF900""),Y$1,FALSE)"),"#N/A")</f>
        <v>#N/A</v>
      </c>
      <c r="AB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C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D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E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F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G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H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I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J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K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L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M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N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O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P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Q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R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S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T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U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V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W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X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Y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Z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BA605" t="str">
        <f ca="1">IFERROR(__xludf.DUMMYFUNCTION("VLOOKUP($D7,IMPORTRANGE(""1F5N2lheBqU_ssv2fEg7XSiyl0_Jtf24RQubw3IWp7fc"",""'LC-2 BOM'!C2:AF1000""),AB$1,FALSE)"),"Hydraulics Schematic 1069 RevF")</f>
        <v>Hydraulics Schematic 1069 RevF</v>
      </c>
    </row>
    <row r="606" spans="1:53" ht="13" x14ac:dyDescent="0.15">
      <c r="A606" t="str">
        <f t="shared" si="50"/>
        <v>HYD-HD-DVL-B-167</v>
      </c>
      <c r="B606">
        <v>167</v>
      </c>
      <c r="C606" t="s">
        <v>1321</v>
      </c>
      <c r="D606" t="s">
        <v>1322</v>
      </c>
      <c r="E606" t="s">
        <v>679</v>
      </c>
      <c r="F606" t="s">
        <v>864</v>
      </c>
      <c r="G606" t="s">
        <v>65</v>
      </c>
      <c r="H606" t="s">
        <v>66</v>
      </c>
      <c r="I606" t="str">
        <f t="shared" si="52"/>
        <v>C1</v>
      </c>
      <c r="J606" t="str">
        <f>VLOOKUP(I606,'[1]REF - Interface Cards'!$F$2:$G$11,2,FALSE)</f>
        <v>CB1</v>
      </c>
      <c r="K606">
        <f t="shared" si="51"/>
        <v>1</v>
      </c>
      <c r="L606" t="s">
        <v>840</v>
      </c>
      <c r="M606">
        <v>35</v>
      </c>
      <c r="N606">
        <v>28</v>
      </c>
      <c r="O606" t="s">
        <v>211</v>
      </c>
      <c r="Q606" t="s">
        <v>754</v>
      </c>
      <c r="R606" t="s">
        <v>69</v>
      </c>
      <c r="S606" t="s">
        <v>60</v>
      </c>
      <c r="V606" t="b">
        <v>0</v>
      </c>
      <c r="W606" t="str">
        <f t="shared" si="53"/>
        <v>DO1:28</v>
      </c>
      <c r="X606" t="str">
        <f ca="1">IFERROR(__xludf.DUMMYFUNCTION("VLOOKUP($D4,IMPORTRANGE(""1F5N2lheBqU_ssv2fEg7XSiyl0_Jtf24RQubw3IWp7fc"",""'LC-2 BOM'!C2:AF1000""),X$1,FALSE)"),"S13.2")</f>
        <v>S13.2</v>
      </c>
      <c r="Y606" t="str">
        <f ca="1">IFERROR(__xludf.DUMMYFUNCTION("VLOOKUP($D20,IMPORTRANGE(""1zGeY54V42y3h6ga3LEauokEcjIAfHuNXKCYKLfLWtMI"",""'LC-2 BOM'!C2:AF900""),Y$1,FALSE)"),"#N/A")</f>
        <v>#N/A</v>
      </c>
      <c r="Z606" t="str">
        <f ca="1">IFERROR(__xludf.DUMMYFUNCTION("VLOOKUP($D20,IMPORTRANGE(""1zGeY54V42y3h6ga3LEauokEcjIAfHuNXKCYKLfLWtMI"",""'LC-2 BOM'!C2:AF900""),Y$1,FALSE)"),"#N/A")</f>
        <v>#N/A</v>
      </c>
      <c r="AA606" t="str">
        <f ca="1">IFERROR(__xludf.DUMMYFUNCTION("VLOOKUP($D20,IMPORTRANGE(""1zGeY54V42y3h6ga3LEauokEcjIAfHuNXKCYKLfLWtMI"",""'LC-2 BOM'!C2:AF900""),Y$1,FALSE)"),"#N/A")</f>
        <v>#N/A</v>
      </c>
      <c r="AB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C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D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E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F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G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H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I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J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K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L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M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N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O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P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Q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R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S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T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U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V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W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X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Y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Z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BA606" t="str">
        <f ca="1">IFERROR(__xludf.DUMMYFUNCTION("VLOOKUP($D20,IMPORTRANGE(""1F5N2lheBqU_ssv2fEg7XSiyl0_Jtf24RQubw3IWp7fc"",""'LC-2 BOM'!C2:AF1000""),AB$1,FALSE)"),"Hydraulics Schematic 1069 RevF")</f>
        <v>Hydraulics Schematic 1069 RevF</v>
      </c>
    </row>
    <row r="607" spans="1:53" ht="13" x14ac:dyDescent="0.15">
      <c r="A607" t="str">
        <f t="shared" si="50"/>
        <v>HYD-HD-DVL-B-171</v>
      </c>
      <c r="B607">
        <v>171</v>
      </c>
      <c r="C607" t="s">
        <v>1323</v>
      </c>
      <c r="D607" t="s">
        <v>1324</v>
      </c>
      <c r="E607" t="s">
        <v>679</v>
      </c>
      <c r="F607" t="s">
        <v>864</v>
      </c>
      <c r="G607" t="s">
        <v>65</v>
      </c>
      <c r="H607" t="s">
        <v>66</v>
      </c>
      <c r="I607" t="str">
        <f t="shared" si="52"/>
        <v>C1</v>
      </c>
      <c r="J607" t="str">
        <f>VLOOKUP(I607,'[1]REF - Interface Cards'!$F$2:$G$11,2,FALSE)</f>
        <v>CB1</v>
      </c>
      <c r="K607">
        <f t="shared" si="51"/>
        <v>1</v>
      </c>
      <c r="L607" t="s">
        <v>840</v>
      </c>
      <c r="M607">
        <v>6</v>
      </c>
      <c r="N607" t="s">
        <v>93</v>
      </c>
      <c r="O607" t="s">
        <v>211</v>
      </c>
      <c r="Q607" t="s">
        <v>485</v>
      </c>
      <c r="R607" t="s">
        <v>69</v>
      </c>
      <c r="S607" t="s">
        <v>60</v>
      </c>
      <c r="V607" t="b">
        <v>0</v>
      </c>
      <c r="W607" t="str">
        <f t="shared" si="53"/>
        <v>DO1:05</v>
      </c>
      <c r="X607" t="str">
        <f ca="1">IFERROR(__xludf.DUMMYFUNCTION("VLOOKUP($D4,IMPORTRANGE(""1F5N2lheBqU_ssv2fEg7XSiyl0_Jtf24RQubw3IWp7fc"",""'LC-2 BOM'!C2:AF1000""),X$1,FALSE)"),"S13.2")</f>
        <v>S13.2</v>
      </c>
      <c r="Y607" t="str">
        <f ca="1">IFERROR(__xludf.DUMMYFUNCTION("VLOOKUP($D29,IMPORTRANGE(""1zGeY54V42y3h6ga3LEauokEcjIAfHuNXKCYKLfLWtMI"",""'LC-2 BOM'!C2:AF900""),Y$1,FALSE)"),"On/Off Solenoid Valve")</f>
        <v>On/Off Solenoid Valve</v>
      </c>
      <c r="Z607" t="str">
        <f ca="1">IFERROR(__xludf.DUMMYFUNCTION("VLOOKUP($D29,IMPORTRANGE(""1zGeY54V42y3h6ga3LEauokEcjIAfHuNXKCYKLfLWtMI"",""'LC-2 BOM'!C2:AF900""),Y$1,FALSE)"),"On/Off Solenoid Valve")</f>
        <v>On/Off Solenoid Valve</v>
      </c>
      <c r="AA607" t="str">
        <f ca="1">IFERROR(__xludf.DUMMYFUNCTION("VLOOKUP($D29,IMPORTRANGE(""1zGeY54V42y3h6ga3LEauokEcjIAfHuNXKCYKLfLWtMI"",""'LC-2 BOM'!C2:AF900""),Y$1,FALSE)"),"On/Off Solenoid Valve")</f>
        <v>On/Off Solenoid Valve</v>
      </c>
      <c r="AB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C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D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E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F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G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H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I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J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K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L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M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N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O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P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Q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R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S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T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U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V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W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X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Y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Z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BA607" t="str">
        <f ca="1">IFERROR(__xludf.DUMMYFUNCTION("VLOOKUP($D29,IMPORTRANGE(""1F5N2lheBqU_ssv2fEg7XSiyl0_Jtf24RQubw3IWp7fc"",""'LC-2 BOM'!C2:AF1000""),AB$1,FALSE)"),"Hydraulics Schematic 1069 RevF")</f>
        <v>Hydraulics Schematic 1069 RevF</v>
      </c>
    </row>
    <row r="608" spans="1:53" ht="13" x14ac:dyDescent="0.15">
      <c r="A608" t="str">
        <f t="shared" si="50"/>
        <v>HYD-HD-SSR-B-715</v>
      </c>
      <c r="B608">
        <v>715</v>
      </c>
      <c r="C608" t="s">
        <v>1325</v>
      </c>
      <c r="D608" t="s">
        <v>1326</v>
      </c>
      <c r="E608" t="s">
        <v>679</v>
      </c>
      <c r="F608" t="s">
        <v>864</v>
      </c>
      <c r="G608" t="s">
        <v>960</v>
      </c>
      <c r="H608" t="s">
        <v>66</v>
      </c>
      <c r="I608" t="str">
        <f t="shared" si="52"/>
        <v>C1</v>
      </c>
      <c r="J608" t="str">
        <f>VLOOKUP(I608,'[1]REF - Interface Cards'!$F$2:$G$11,2,FALSE)</f>
        <v>CB1</v>
      </c>
      <c r="K608">
        <f t="shared" si="51"/>
        <v>6</v>
      </c>
      <c r="L608" t="s">
        <v>1015</v>
      </c>
      <c r="M608">
        <v>18</v>
      </c>
      <c r="N608" t="s">
        <v>979</v>
      </c>
      <c r="P608" t="s">
        <v>211</v>
      </c>
      <c r="Q608" t="s">
        <v>217</v>
      </c>
      <c r="R608" t="s">
        <v>69</v>
      </c>
      <c r="S608" t="s">
        <v>60</v>
      </c>
      <c r="V608" t="b">
        <v>0</v>
      </c>
      <c r="W608" t="str">
        <f t="shared" si="53"/>
        <v>DIO3:DO07</v>
      </c>
      <c r="X608" t="str">
        <f ca="1">IFERROR(__xludf.DUMMYFUNCTION("VLOOKUP($D119,IMPORTRANGE(""1F5N2lheBqU_ssv2fEg7XSiyl0_Jtf24RQubw3IWp7fc"",""'LC-2 BOM'!C2:AF1000""),X$1,FALSE)"),"05C360")</f>
        <v>05C360</v>
      </c>
      <c r="Y608" t="str">
        <f ca="1">IFERROR(__xludf.DUMMYFUNCTION("VLOOKUP($D142,IMPORTRANGE(""1zGeY54V42y3h6ga3LEauokEcjIAfHuNXKCYKLfLWtMI"",""'LC-2 BOM'!C2:AF900""),Y$1,FALSE)"),"#N/A")</f>
        <v>#N/A</v>
      </c>
      <c r="Z608" t="str">
        <f ca="1">IFERROR(__xludf.DUMMYFUNCTION("VLOOKUP($D142,IMPORTRANGE(""1zGeY54V42y3h6ga3LEauokEcjIAfHuNXKCYKLfLWtMI"",""'LC-2 BOM'!C2:AF900""),Y$1,FALSE)"),"#N/A")</f>
        <v>#N/A</v>
      </c>
      <c r="AA608" t="str">
        <f ca="1">IFERROR(__xludf.DUMMYFUNCTION("VLOOKUP($D142,IMPORTRANGE(""1zGeY54V42y3h6ga3LEauokEcjIAfHuNXKCYKLfLWtMI"",""'LC-2 BOM'!C2:AF900""),Y$1,FALSE)"),"#N/A")</f>
        <v>#N/A</v>
      </c>
      <c r="AB608" t="str">
        <f ca="1">IFERROR(__xludf.DUMMYFUNCTION("VLOOKUP($D142,IMPORTRANGE(""1F5N2lheBqU_ssv2fEg7XSiyl0_Jtf24RQubw3IWp7fc"",""'LC-2 BOM'!C2:AF1000""),AB$1,FALSE)"),"#N/A")</f>
        <v>#N/A</v>
      </c>
      <c r="AC608" t="str">
        <f ca="1">IFERROR(__xludf.DUMMYFUNCTION("VLOOKUP($D142,IMPORTRANGE(""1F5N2lheBqU_ssv2fEg7XSiyl0_Jtf24RQubw3IWp7fc"",""'LC-2 BOM'!C2:AF1000""),AB$1,FALSE)"),"#N/A")</f>
        <v>#N/A</v>
      </c>
      <c r="AD608" t="str">
        <f ca="1">IFERROR(__xludf.DUMMYFUNCTION("VLOOKUP($D142,IMPORTRANGE(""1F5N2lheBqU_ssv2fEg7XSiyl0_Jtf24RQubw3IWp7fc"",""'LC-2 BOM'!C2:AF1000""),AB$1,FALSE)"),"#N/A")</f>
        <v>#N/A</v>
      </c>
      <c r="AE608" t="str">
        <f ca="1">IFERROR(__xludf.DUMMYFUNCTION("VLOOKUP($D142,IMPORTRANGE(""1F5N2lheBqU_ssv2fEg7XSiyl0_Jtf24RQubw3IWp7fc"",""'LC-2 BOM'!C2:AF1000""),AB$1,FALSE)"),"#N/A")</f>
        <v>#N/A</v>
      </c>
      <c r="AF608" t="str">
        <f ca="1">IFERROR(__xludf.DUMMYFUNCTION("VLOOKUP($D142,IMPORTRANGE(""1F5N2lheBqU_ssv2fEg7XSiyl0_Jtf24RQubw3IWp7fc"",""'LC-2 BOM'!C2:AF1000""),AB$1,FALSE)"),"#N/A")</f>
        <v>#N/A</v>
      </c>
      <c r="AG608" t="str">
        <f ca="1">IFERROR(__xludf.DUMMYFUNCTION("VLOOKUP($D142,IMPORTRANGE(""1F5N2lheBqU_ssv2fEg7XSiyl0_Jtf24RQubw3IWp7fc"",""'LC-2 BOM'!C2:AF1000""),AB$1,FALSE)"),"#N/A")</f>
        <v>#N/A</v>
      </c>
      <c r="AH608" t="str">
        <f ca="1">IFERROR(__xludf.DUMMYFUNCTION("VLOOKUP($D142,IMPORTRANGE(""1F5N2lheBqU_ssv2fEg7XSiyl0_Jtf24RQubw3IWp7fc"",""'LC-2 BOM'!C2:AF1000""),AB$1,FALSE)"),"#N/A")</f>
        <v>#N/A</v>
      </c>
      <c r="AI608" t="str">
        <f ca="1">IFERROR(__xludf.DUMMYFUNCTION("VLOOKUP($D142,IMPORTRANGE(""1F5N2lheBqU_ssv2fEg7XSiyl0_Jtf24RQubw3IWp7fc"",""'LC-2 BOM'!C2:AF1000""),AB$1,FALSE)"),"#N/A")</f>
        <v>#N/A</v>
      </c>
      <c r="AJ608" t="str">
        <f ca="1">IFERROR(__xludf.DUMMYFUNCTION("VLOOKUP($D142,IMPORTRANGE(""1F5N2lheBqU_ssv2fEg7XSiyl0_Jtf24RQubw3IWp7fc"",""'LC-2 BOM'!C2:AF1000""),AB$1,FALSE)"),"#N/A")</f>
        <v>#N/A</v>
      </c>
      <c r="AK608" t="str">
        <f ca="1">IFERROR(__xludf.DUMMYFUNCTION("VLOOKUP($D142,IMPORTRANGE(""1F5N2lheBqU_ssv2fEg7XSiyl0_Jtf24RQubw3IWp7fc"",""'LC-2 BOM'!C2:AF1000""),AB$1,FALSE)"),"#N/A")</f>
        <v>#N/A</v>
      </c>
      <c r="AL608" t="str">
        <f ca="1">IFERROR(__xludf.DUMMYFUNCTION("VLOOKUP($D142,IMPORTRANGE(""1F5N2lheBqU_ssv2fEg7XSiyl0_Jtf24RQubw3IWp7fc"",""'LC-2 BOM'!C2:AF1000""),AB$1,FALSE)"),"#N/A")</f>
        <v>#N/A</v>
      </c>
      <c r="AM608" t="str">
        <f ca="1">IFERROR(__xludf.DUMMYFUNCTION("VLOOKUP($D142,IMPORTRANGE(""1F5N2lheBqU_ssv2fEg7XSiyl0_Jtf24RQubw3IWp7fc"",""'LC-2 BOM'!C2:AF1000""),AB$1,FALSE)"),"#N/A")</f>
        <v>#N/A</v>
      </c>
      <c r="AN608" t="str">
        <f ca="1">IFERROR(__xludf.DUMMYFUNCTION("VLOOKUP($D142,IMPORTRANGE(""1F5N2lheBqU_ssv2fEg7XSiyl0_Jtf24RQubw3IWp7fc"",""'LC-2 BOM'!C2:AF1000""),AB$1,FALSE)"),"#N/A")</f>
        <v>#N/A</v>
      </c>
      <c r="AO608" t="str">
        <f ca="1">IFERROR(__xludf.DUMMYFUNCTION("VLOOKUP($D142,IMPORTRANGE(""1F5N2lheBqU_ssv2fEg7XSiyl0_Jtf24RQubw3IWp7fc"",""'LC-2 BOM'!C2:AF1000""),AB$1,FALSE)"),"#N/A")</f>
        <v>#N/A</v>
      </c>
      <c r="AP608" t="str">
        <f ca="1">IFERROR(__xludf.DUMMYFUNCTION("VLOOKUP($D142,IMPORTRANGE(""1F5N2lheBqU_ssv2fEg7XSiyl0_Jtf24RQubw3IWp7fc"",""'LC-2 BOM'!C2:AF1000""),AB$1,FALSE)"),"#N/A")</f>
        <v>#N/A</v>
      </c>
      <c r="AQ608" t="str">
        <f ca="1">IFERROR(__xludf.DUMMYFUNCTION("VLOOKUP($D142,IMPORTRANGE(""1F5N2lheBqU_ssv2fEg7XSiyl0_Jtf24RQubw3IWp7fc"",""'LC-2 BOM'!C2:AF1000""),AB$1,FALSE)"),"#N/A")</f>
        <v>#N/A</v>
      </c>
      <c r="AR608" t="str">
        <f ca="1">IFERROR(__xludf.DUMMYFUNCTION("VLOOKUP($D142,IMPORTRANGE(""1F5N2lheBqU_ssv2fEg7XSiyl0_Jtf24RQubw3IWp7fc"",""'LC-2 BOM'!C2:AF1000""),AB$1,FALSE)"),"#N/A")</f>
        <v>#N/A</v>
      </c>
      <c r="AS608" t="str">
        <f ca="1">IFERROR(__xludf.DUMMYFUNCTION("VLOOKUP($D142,IMPORTRANGE(""1F5N2lheBqU_ssv2fEg7XSiyl0_Jtf24RQubw3IWp7fc"",""'LC-2 BOM'!C2:AF1000""),AB$1,FALSE)"),"#N/A")</f>
        <v>#N/A</v>
      </c>
      <c r="AT608" t="str">
        <f ca="1">IFERROR(__xludf.DUMMYFUNCTION("VLOOKUP($D142,IMPORTRANGE(""1F5N2lheBqU_ssv2fEg7XSiyl0_Jtf24RQubw3IWp7fc"",""'LC-2 BOM'!C2:AF1000""),AB$1,FALSE)"),"#N/A")</f>
        <v>#N/A</v>
      </c>
      <c r="AU608" t="str">
        <f ca="1">IFERROR(__xludf.DUMMYFUNCTION("VLOOKUP($D142,IMPORTRANGE(""1F5N2lheBqU_ssv2fEg7XSiyl0_Jtf24RQubw3IWp7fc"",""'LC-2 BOM'!C2:AF1000""),AB$1,FALSE)"),"#N/A")</f>
        <v>#N/A</v>
      </c>
      <c r="AV608" t="str">
        <f ca="1">IFERROR(__xludf.DUMMYFUNCTION("VLOOKUP($D142,IMPORTRANGE(""1F5N2lheBqU_ssv2fEg7XSiyl0_Jtf24RQubw3IWp7fc"",""'LC-2 BOM'!C2:AF1000""),AB$1,FALSE)"),"#N/A")</f>
        <v>#N/A</v>
      </c>
      <c r="AW608" t="str">
        <f ca="1">IFERROR(__xludf.DUMMYFUNCTION("VLOOKUP($D142,IMPORTRANGE(""1F5N2lheBqU_ssv2fEg7XSiyl0_Jtf24RQubw3IWp7fc"",""'LC-2 BOM'!C2:AF1000""),AB$1,FALSE)"),"#N/A")</f>
        <v>#N/A</v>
      </c>
      <c r="AX608" t="str">
        <f ca="1">IFERROR(__xludf.DUMMYFUNCTION("VLOOKUP($D142,IMPORTRANGE(""1F5N2lheBqU_ssv2fEg7XSiyl0_Jtf24RQubw3IWp7fc"",""'LC-2 BOM'!C2:AF1000""),AB$1,FALSE)"),"#N/A")</f>
        <v>#N/A</v>
      </c>
      <c r="AY608" t="str">
        <f ca="1">IFERROR(__xludf.DUMMYFUNCTION("VLOOKUP($D142,IMPORTRANGE(""1F5N2lheBqU_ssv2fEg7XSiyl0_Jtf24RQubw3IWp7fc"",""'LC-2 BOM'!C2:AF1000""),AB$1,FALSE)"),"#N/A")</f>
        <v>#N/A</v>
      </c>
      <c r="AZ608" t="str">
        <f ca="1">IFERROR(__xludf.DUMMYFUNCTION("VLOOKUP($D142,IMPORTRANGE(""1F5N2lheBqU_ssv2fEg7XSiyl0_Jtf24RQubw3IWp7fc"",""'LC-2 BOM'!C2:AF1000""),AB$1,FALSE)"),"#N/A")</f>
        <v>#N/A</v>
      </c>
      <c r="BA608" t="str">
        <f ca="1">IFERROR(__xludf.DUMMYFUNCTION("VLOOKUP($D142,IMPORTRANGE(""1F5N2lheBqU_ssv2fEg7XSiyl0_Jtf24RQubw3IWp7fc"",""'LC-2 BOM'!C2:AF1000""),AB$1,FALSE)"),"#N/A")</f>
        <v>#N/A</v>
      </c>
    </row>
    <row r="609" spans="1:53" ht="13" x14ac:dyDescent="0.15">
      <c r="A609" t="str">
        <f t="shared" si="50"/>
        <v>HYD-HD-DVL-B-175</v>
      </c>
      <c r="B609">
        <v>175</v>
      </c>
      <c r="C609" t="s">
        <v>1327</v>
      </c>
      <c r="D609" t="s">
        <v>1328</v>
      </c>
      <c r="E609" t="s">
        <v>679</v>
      </c>
      <c r="F609" t="s">
        <v>864</v>
      </c>
      <c r="G609" t="s">
        <v>65</v>
      </c>
      <c r="H609" t="s">
        <v>66</v>
      </c>
      <c r="I609" t="str">
        <f t="shared" si="52"/>
        <v>C1</v>
      </c>
      <c r="J609" t="str">
        <f>VLOOKUP(I609,'[1]REF - Interface Cards'!$F$2:$G$11,2,FALSE)</f>
        <v>CB1</v>
      </c>
      <c r="K609">
        <f t="shared" si="51"/>
        <v>1</v>
      </c>
      <c r="L609" t="s">
        <v>840</v>
      </c>
      <c r="M609">
        <v>7</v>
      </c>
      <c r="N609" t="s">
        <v>87</v>
      </c>
      <c r="O609" t="s">
        <v>211</v>
      </c>
      <c r="Q609" t="s">
        <v>485</v>
      </c>
      <c r="R609" t="s">
        <v>69</v>
      </c>
      <c r="S609" t="s">
        <v>60</v>
      </c>
      <c r="V609" t="b">
        <v>0</v>
      </c>
      <c r="W609" t="str">
        <f t="shared" si="53"/>
        <v>DO1:06</v>
      </c>
      <c r="X609" t="str">
        <f ca="1">IFERROR(__xludf.DUMMYFUNCTION("VLOOKUP($D4,IMPORTRANGE(""1F5N2lheBqU_ssv2fEg7XSiyl0_Jtf24RQubw3IWp7fc"",""'LC-2 BOM'!C2:AF1000""),X$1,FALSE)"),"S13.2")</f>
        <v>S13.2</v>
      </c>
      <c r="Y609" t="str">
        <f ca="1">IFERROR(__xludf.DUMMYFUNCTION("VLOOKUP($D30,IMPORTRANGE(""1zGeY54V42y3h6ga3LEauokEcjIAfHuNXKCYKLfLWtMI"",""'LC-2 BOM'!C2:AF900""),Y$1,FALSE)"),"On/Off Solenoid Valve")</f>
        <v>On/Off Solenoid Valve</v>
      </c>
      <c r="Z609" t="str">
        <f ca="1">IFERROR(__xludf.DUMMYFUNCTION("VLOOKUP($D30,IMPORTRANGE(""1zGeY54V42y3h6ga3LEauokEcjIAfHuNXKCYKLfLWtMI"",""'LC-2 BOM'!C2:AF900""),Y$1,FALSE)"),"On/Off Solenoid Valve")</f>
        <v>On/Off Solenoid Valve</v>
      </c>
      <c r="AA609" t="str">
        <f ca="1">IFERROR(__xludf.DUMMYFUNCTION("VLOOKUP($D30,IMPORTRANGE(""1zGeY54V42y3h6ga3LEauokEcjIAfHuNXKCYKLfLWtMI"",""'LC-2 BOM'!C2:AF900""),Y$1,FALSE)"),"On/Off Solenoid Valve")</f>
        <v>On/Off Solenoid Valve</v>
      </c>
      <c r="AB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C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D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E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F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G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H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I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J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K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L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M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N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O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P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Q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R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S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T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U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V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W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X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Y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Z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BA609" t="str">
        <f ca="1">IFERROR(__xludf.DUMMYFUNCTION("VLOOKUP($D30,IMPORTRANGE(""1F5N2lheBqU_ssv2fEg7XSiyl0_Jtf24RQubw3IWp7fc"",""'LC-2 BOM'!C2:AF1000""),AB$1,FALSE)"),"Hydraulics Schematic 1069 RevF")</f>
        <v>Hydraulics Schematic 1069 RevF</v>
      </c>
    </row>
    <row r="610" spans="1:53" ht="13" x14ac:dyDescent="0.15">
      <c r="A610" t="str">
        <f t="shared" si="50"/>
        <v>MEC-HD-SSR-B-692</v>
      </c>
      <c r="B610">
        <v>692</v>
      </c>
      <c r="C610" t="s">
        <v>1329</v>
      </c>
      <c r="D610" t="s">
        <v>1330</v>
      </c>
      <c r="E610" t="s">
        <v>1013</v>
      </c>
      <c r="F610" t="s">
        <v>864</v>
      </c>
      <c r="G610" t="s">
        <v>960</v>
      </c>
      <c r="H610" t="s">
        <v>66</v>
      </c>
      <c r="I610" t="str">
        <f t="shared" si="52"/>
        <v>C1</v>
      </c>
      <c r="J610" t="str">
        <f>VLOOKUP(I610,'[1]REF - Interface Cards'!$F$2:$G$11,2,FALSE)</f>
        <v>CB1</v>
      </c>
      <c r="K610">
        <f t="shared" si="51"/>
        <v>6</v>
      </c>
      <c r="L610" t="s">
        <v>1015</v>
      </c>
      <c r="M610">
        <v>15</v>
      </c>
      <c r="N610" t="s">
        <v>973</v>
      </c>
      <c r="P610" t="s">
        <v>211</v>
      </c>
      <c r="Q610" t="s">
        <v>217</v>
      </c>
      <c r="R610" t="s">
        <v>69</v>
      </c>
      <c r="S610" t="s">
        <v>60</v>
      </c>
      <c r="V610" t="b">
        <v>0</v>
      </c>
      <c r="W610" t="str">
        <f t="shared" si="53"/>
        <v>DIO3:DO04</v>
      </c>
      <c r="X610" t="str">
        <f ca="1">IFERROR(__xludf.DUMMYFUNCTION("VLOOKUP($D119,IMPORTRANGE(""1F5N2lheBqU_ssv2fEg7XSiyl0_Jtf24RQubw3IWp7fc"",""'LC-2 BOM'!C2:AF1000""),X$1,FALSE)"),"05C360")</f>
        <v>05C360</v>
      </c>
      <c r="Y610" t="str">
        <f ca="1">IFERROR(__xludf.DUMMYFUNCTION("VLOOKUP($D139,IMPORTRANGE(""1zGeY54V42y3h6ga3LEauokEcjIAfHuNXKCYKLfLWtMI"",""'LC-2 BOM'!C2:AF900""),Y$1,FALSE)"),"#N/A")</f>
        <v>#N/A</v>
      </c>
      <c r="Z610" t="str">
        <f ca="1">IFERROR(__xludf.DUMMYFUNCTION("VLOOKUP($D139,IMPORTRANGE(""1zGeY54V42y3h6ga3LEauokEcjIAfHuNXKCYKLfLWtMI"",""'LC-2 BOM'!C2:AF900""),Y$1,FALSE)"),"#N/A")</f>
        <v>#N/A</v>
      </c>
      <c r="AA610" t="str">
        <f ca="1">IFERROR(__xludf.DUMMYFUNCTION("VLOOKUP($D139,IMPORTRANGE(""1zGeY54V42y3h6ga3LEauokEcjIAfHuNXKCYKLfLWtMI"",""'LC-2 BOM'!C2:AF900""),Y$1,FALSE)"),"#N/A")</f>
        <v>#N/A</v>
      </c>
      <c r="AB610" t="str">
        <f ca="1">IFERROR(__xludf.DUMMYFUNCTION("VLOOKUP($D139,IMPORTRANGE(""1F5N2lheBqU_ssv2fEg7XSiyl0_Jtf24RQubw3IWp7fc"",""'LC-2 BOM'!C2:AF1000""),AB$1,FALSE)"),"#N/A")</f>
        <v>#N/A</v>
      </c>
      <c r="AC610" t="str">
        <f ca="1">IFERROR(__xludf.DUMMYFUNCTION("VLOOKUP($D139,IMPORTRANGE(""1F5N2lheBqU_ssv2fEg7XSiyl0_Jtf24RQubw3IWp7fc"",""'LC-2 BOM'!C2:AF1000""),AB$1,FALSE)"),"#N/A")</f>
        <v>#N/A</v>
      </c>
      <c r="AD610" t="str">
        <f ca="1">IFERROR(__xludf.DUMMYFUNCTION("VLOOKUP($D139,IMPORTRANGE(""1F5N2lheBqU_ssv2fEg7XSiyl0_Jtf24RQubw3IWp7fc"",""'LC-2 BOM'!C2:AF1000""),AB$1,FALSE)"),"#N/A")</f>
        <v>#N/A</v>
      </c>
      <c r="AE610" t="str">
        <f ca="1">IFERROR(__xludf.DUMMYFUNCTION("VLOOKUP($D139,IMPORTRANGE(""1F5N2lheBqU_ssv2fEg7XSiyl0_Jtf24RQubw3IWp7fc"",""'LC-2 BOM'!C2:AF1000""),AB$1,FALSE)"),"#N/A")</f>
        <v>#N/A</v>
      </c>
      <c r="AF610" t="str">
        <f ca="1">IFERROR(__xludf.DUMMYFUNCTION("VLOOKUP($D139,IMPORTRANGE(""1F5N2lheBqU_ssv2fEg7XSiyl0_Jtf24RQubw3IWp7fc"",""'LC-2 BOM'!C2:AF1000""),AB$1,FALSE)"),"#N/A")</f>
        <v>#N/A</v>
      </c>
      <c r="AG610" t="str">
        <f ca="1">IFERROR(__xludf.DUMMYFUNCTION("VLOOKUP($D139,IMPORTRANGE(""1F5N2lheBqU_ssv2fEg7XSiyl0_Jtf24RQubw3IWp7fc"",""'LC-2 BOM'!C2:AF1000""),AB$1,FALSE)"),"#N/A")</f>
        <v>#N/A</v>
      </c>
      <c r="AH610" t="str">
        <f ca="1">IFERROR(__xludf.DUMMYFUNCTION("VLOOKUP($D139,IMPORTRANGE(""1F5N2lheBqU_ssv2fEg7XSiyl0_Jtf24RQubw3IWp7fc"",""'LC-2 BOM'!C2:AF1000""),AB$1,FALSE)"),"#N/A")</f>
        <v>#N/A</v>
      </c>
      <c r="AI610" t="str">
        <f ca="1">IFERROR(__xludf.DUMMYFUNCTION("VLOOKUP($D139,IMPORTRANGE(""1F5N2lheBqU_ssv2fEg7XSiyl0_Jtf24RQubw3IWp7fc"",""'LC-2 BOM'!C2:AF1000""),AB$1,FALSE)"),"#N/A")</f>
        <v>#N/A</v>
      </c>
      <c r="AJ610" t="str">
        <f ca="1">IFERROR(__xludf.DUMMYFUNCTION("VLOOKUP($D139,IMPORTRANGE(""1F5N2lheBqU_ssv2fEg7XSiyl0_Jtf24RQubw3IWp7fc"",""'LC-2 BOM'!C2:AF1000""),AB$1,FALSE)"),"#N/A")</f>
        <v>#N/A</v>
      </c>
      <c r="AK610" t="str">
        <f ca="1">IFERROR(__xludf.DUMMYFUNCTION("VLOOKUP($D139,IMPORTRANGE(""1F5N2lheBqU_ssv2fEg7XSiyl0_Jtf24RQubw3IWp7fc"",""'LC-2 BOM'!C2:AF1000""),AB$1,FALSE)"),"#N/A")</f>
        <v>#N/A</v>
      </c>
      <c r="AL610" t="str">
        <f ca="1">IFERROR(__xludf.DUMMYFUNCTION("VLOOKUP($D139,IMPORTRANGE(""1F5N2lheBqU_ssv2fEg7XSiyl0_Jtf24RQubw3IWp7fc"",""'LC-2 BOM'!C2:AF1000""),AB$1,FALSE)"),"#N/A")</f>
        <v>#N/A</v>
      </c>
      <c r="AM610" t="str">
        <f ca="1">IFERROR(__xludf.DUMMYFUNCTION("VLOOKUP($D139,IMPORTRANGE(""1F5N2lheBqU_ssv2fEg7XSiyl0_Jtf24RQubw3IWp7fc"",""'LC-2 BOM'!C2:AF1000""),AB$1,FALSE)"),"#N/A")</f>
        <v>#N/A</v>
      </c>
      <c r="AN610" t="str">
        <f ca="1">IFERROR(__xludf.DUMMYFUNCTION("VLOOKUP($D139,IMPORTRANGE(""1F5N2lheBqU_ssv2fEg7XSiyl0_Jtf24RQubw3IWp7fc"",""'LC-2 BOM'!C2:AF1000""),AB$1,FALSE)"),"#N/A")</f>
        <v>#N/A</v>
      </c>
      <c r="AO610" t="str">
        <f ca="1">IFERROR(__xludf.DUMMYFUNCTION("VLOOKUP($D139,IMPORTRANGE(""1F5N2lheBqU_ssv2fEg7XSiyl0_Jtf24RQubw3IWp7fc"",""'LC-2 BOM'!C2:AF1000""),AB$1,FALSE)"),"#N/A")</f>
        <v>#N/A</v>
      </c>
      <c r="AP610" t="str">
        <f ca="1">IFERROR(__xludf.DUMMYFUNCTION("VLOOKUP($D139,IMPORTRANGE(""1F5N2lheBqU_ssv2fEg7XSiyl0_Jtf24RQubw3IWp7fc"",""'LC-2 BOM'!C2:AF1000""),AB$1,FALSE)"),"#N/A")</f>
        <v>#N/A</v>
      </c>
      <c r="AQ610" t="str">
        <f ca="1">IFERROR(__xludf.DUMMYFUNCTION("VLOOKUP($D139,IMPORTRANGE(""1F5N2lheBqU_ssv2fEg7XSiyl0_Jtf24RQubw3IWp7fc"",""'LC-2 BOM'!C2:AF1000""),AB$1,FALSE)"),"#N/A")</f>
        <v>#N/A</v>
      </c>
      <c r="AR610" t="str">
        <f ca="1">IFERROR(__xludf.DUMMYFUNCTION("VLOOKUP($D139,IMPORTRANGE(""1F5N2lheBqU_ssv2fEg7XSiyl0_Jtf24RQubw3IWp7fc"",""'LC-2 BOM'!C2:AF1000""),AB$1,FALSE)"),"#N/A")</f>
        <v>#N/A</v>
      </c>
      <c r="AS610" t="str">
        <f ca="1">IFERROR(__xludf.DUMMYFUNCTION("VLOOKUP($D139,IMPORTRANGE(""1F5N2lheBqU_ssv2fEg7XSiyl0_Jtf24RQubw3IWp7fc"",""'LC-2 BOM'!C2:AF1000""),AB$1,FALSE)"),"#N/A")</f>
        <v>#N/A</v>
      </c>
      <c r="AT610" t="str">
        <f ca="1">IFERROR(__xludf.DUMMYFUNCTION("VLOOKUP($D139,IMPORTRANGE(""1F5N2lheBqU_ssv2fEg7XSiyl0_Jtf24RQubw3IWp7fc"",""'LC-2 BOM'!C2:AF1000""),AB$1,FALSE)"),"#N/A")</f>
        <v>#N/A</v>
      </c>
      <c r="AU610" t="str">
        <f ca="1">IFERROR(__xludf.DUMMYFUNCTION("VLOOKUP($D139,IMPORTRANGE(""1F5N2lheBqU_ssv2fEg7XSiyl0_Jtf24RQubw3IWp7fc"",""'LC-2 BOM'!C2:AF1000""),AB$1,FALSE)"),"#N/A")</f>
        <v>#N/A</v>
      </c>
      <c r="AV610" t="str">
        <f ca="1">IFERROR(__xludf.DUMMYFUNCTION("VLOOKUP($D139,IMPORTRANGE(""1F5N2lheBqU_ssv2fEg7XSiyl0_Jtf24RQubw3IWp7fc"",""'LC-2 BOM'!C2:AF1000""),AB$1,FALSE)"),"#N/A")</f>
        <v>#N/A</v>
      </c>
      <c r="AW610" t="str">
        <f ca="1">IFERROR(__xludf.DUMMYFUNCTION("VLOOKUP($D139,IMPORTRANGE(""1F5N2lheBqU_ssv2fEg7XSiyl0_Jtf24RQubw3IWp7fc"",""'LC-2 BOM'!C2:AF1000""),AB$1,FALSE)"),"#N/A")</f>
        <v>#N/A</v>
      </c>
      <c r="AX610" t="str">
        <f ca="1">IFERROR(__xludf.DUMMYFUNCTION("VLOOKUP($D139,IMPORTRANGE(""1F5N2lheBqU_ssv2fEg7XSiyl0_Jtf24RQubw3IWp7fc"",""'LC-2 BOM'!C2:AF1000""),AB$1,FALSE)"),"#N/A")</f>
        <v>#N/A</v>
      </c>
      <c r="AY610" t="str">
        <f ca="1">IFERROR(__xludf.DUMMYFUNCTION("VLOOKUP($D139,IMPORTRANGE(""1F5N2lheBqU_ssv2fEg7XSiyl0_Jtf24RQubw3IWp7fc"",""'LC-2 BOM'!C2:AF1000""),AB$1,FALSE)"),"#N/A")</f>
        <v>#N/A</v>
      </c>
      <c r="AZ610" t="str">
        <f ca="1">IFERROR(__xludf.DUMMYFUNCTION("VLOOKUP($D139,IMPORTRANGE(""1F5N2lheBqU_ssv2fEg7XSiyl0_Jtf24RQubw3IWp7fc"",""'LC-2 BOM'!C2:AF1000""),AB$1,FALSE)"),"#N/A")</f>
        <v>#N/A</v>
      </c>
      <c r="BA610" t="str">
        <f ca="1">IFERROR(__xludf.DUMMYFUNCTION("VLOOKUP($D139,IMPORTRANGE(""1F5N2lheBqU_ssv2fEg7XSiyl0_Jtf24RQubw3IWp7fc"",""'LC-2 BOM'!C2:AF1000""),AB$1,FALSE)"),"#N/A")</f>
        <v>#N/A</v>
      </c>
    </row>
    <row r="611" spans="1:53" ht="13" x14ac:dyDescent="0.15">
      <c r="A611" t="str">
        <f t="shared" si="50"/>
        <v>HYD-HD-DVL-B-172</v>
      </c>
      <c r="B611">
        <v>172</v>
      </c>
      <c r="C611" t="s">
        <v>1331</v>
      </c>
      <c r="D611" t="s">
        <v>1332</v>
      </c>
      <c r="E611" t="s">
        <v>679</v>
      </c>
      <c r="F611" t="s">
        <v>864</v>
      </c>
      <c r="G611" t="s">
        <v>65</v>
      </c>
      <c r="H611" t="s">
        <v>66</v>
      </c>
      <c r="I611" t="str">
        <f t="shared" si="52"/>
        <v>C1</v>
      </c>
      <c r="J611" t="str">
        <f>VLOOKUP(I611,'[1]REF - Interface Cards'!$F$2:$G$11,2,FALSE)</f>
        <v>CB1</v>
      </c>
      <c r="K611">
        <f t="shared" si="51"/>
        <v>1</v>
      </c>
      <c r="L611" t="s">
        <v>840</v>
      </c>
      <c r="M611">
        <v>3</v>
      </c>
      <c r="N611" t="s">
        <v>72</v>
      </c>
      <c r="O611" t="s">
        <v>211</v>
      </c>
      <c r="Q611" t="s">
        <v>302</v>
      </c>
      <c r="R611" t="s">
        <v>69</v>
      </c>
      <c r="S611" t="s">
        <v>60</v>
      </c>
      <c r="V611" t="b">
        <v>0</v>
      </c>
      <c r="W611" t="str">
        <f t="shared" si="53"/>
        <v>DO1:02</v>
      </c>
      <c r="X611" t="str">
        <f ca="1">IFERROR(__xludf.DUMMYFUNCTION("VLOOKUP($D4,IMPORTRANGE(""1F5N2lheBqU_ssv2fEg7XSiyl0_Jtf24RQubw3IWp7fc"",""'LC-2 BOM'!C2:AF1000""),X$1,FALSE)"),"S13.2")</f>
        <v>S13.2</v>
      </c>
      <c r="Y611" t="str">
        <f ca="1">IFERROR(__xludf.DUMMYFUNCTION("VLOOKUP($D26,IMPORTRANGE(""1zGeY54V42y3h6ga3LEauokEcjIAfHuNXKCYKLfLWtMI"",""'LC-2 BOM'!C2:AF900""),Y$1,FALSE)"),"On/Off Solenoid Valve")</f>
        <v>On/Off Solenoid Valve</v>
      </c>
      <c r="Z611" t="str">
        <f ca="1">IFERROR(__xludf.DUMMYFUNCTION("VLOOKUP($D26,IMPORTRANGE(""1zGeY54V42y3h6ga3LEauokEcjIAfHuNXKCYKLfLWtMI"",""'LC-2 BOM'!C2:AF900""),Y$1,FALSE)"),"On/Off Solenoid Valve")</f>
        <v>On/Off Solenoid Valve</v>
      </c>
      <c r="AA611" t="str">
        <f ca="1">IFERROR(__xludf.DUMMYFUNCTION("VLOOKUP($D26,IMPORTRANGE(""1zGeY54V42y3h6ga3LEauokEcjIAfHuNXKCYKLfLWtMI"",""'LC-2 BOM'!C2:AF900""),Y$1,FALSE)"),"On/Off Solenoid Valve")</f>
        <v>On/Off Solenoid Valve</v>
      </c>
      <c r="AB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C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D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E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F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G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H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I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J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K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L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M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N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O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P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Q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R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S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T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U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V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W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X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Y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Z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BA611" t="str">
        <f ca="1">IFERROR(__xludf.DUMMYFUNCTION("VLOOKUP($D26,IMPORTRANGE(""1F5N2lheBqU_ssv2fEg7XSiyl0_Jtf24RQubw3IWp7fc"",""'LC-2 BOM'!C2:AF1000""),AB$1,FALSE)"),"Hydraulics Schematic 1069 RevF")</f>
        <v>Hydraulics Schematic 1069 RevF</v>
      </c>
    </row>
    <row r="612" spans="1:53" ht="13" x14ac:dyDescent="0.15">
      <c r="A612" t="str">
        <f t="shared" si="50"/>
        <v>HYD-HD-DVL-B-176</v>
      </c>
      <c r="B612">
        <v>176</v>
      </c>
      <c r="C612" t="s">
        <v>1333</v>
      </c>
      <c r="D612" t="s">
        <v>1334</v>
      </c>
      <c r="E612" t="s">
        <v>679</v>
      </c>
      <c r="F612" t="s">
        <v>864</v>
      </c>
      <c r="G612" t="s">
        <v>65</v>
      </c>
      <c r="H612" t="s">
        <v>66</v>
      </c>
      <c r="I612" t="str">
        <f t="shared" si="52"/>
        <v>C1</v>
      </c>
      <c r="J612" t="str">
        <f>VLOOKUP(I612,'[1]REF - Interface Cards'!$F$2:$G$11,2,FALSE)</f>
        <v>CB1</v>
      </c>
      <c r="K612">
        <f t="shared" si="51"/>
        <v>1</v>
      </c>
      <c r="L612" t="s">
        <v>840</v>
      </c>
      <c r="M612">
        <v>4</v>
      </c>
      <c r="N612" t="s">
        <v>77</v>
      </c>
      <c r="O612" t="s">
        <v>211</v>
      </c>
      <c r="Q612" t="s">
        <v>302</v>
      </c>
      <c r="R612" t="s">
        <v>69</v>
      </c>
      <c r="S612" t="s">
        <v>60</v>
      </c>
      <c r="V612" t="b">
        <v>0</v>
      </c>
      <c r="W612" t="str">
        <f t="shared" si="53"/>
        <v>DO1:03</v>
      </c>
      <c r="X612" t="str">
        <f ca="1">IFERROR(__xludf.DUMMYFUNCTION("VLOOKUP($D4,IMPORTRANGE(""1F5N2lheBqU_ssv2fEg7XSiyl0_Jtf24RQubw3IWp7fc"",""'LC-2 BOM'!C2:AF1000""),X$1,FALSE)"),"S13.2")</f>
        <v>S13.2</v>
      </c>
      <c r="Y612" t="str">
        <f ca="1">IFERROR(__xludf.DUMMYFUNCTION("VLOOKUP($D27,IMPORTRANGE(""1zGeY54V42y3h6ga3LEauokEcjIAfHuNXKCYKLfLWtMI"",""'LC-2 BOM'!C2:AF900""),Y$1,FALSE)"),"On/Off Solenoid Valve")</f>
        <v>On/Off Solenoid Valve</v>
      </c>
      <c r="Z612" t="str">
        <f ca="1">IFERROR(__xludf.DUMMYFUNCTION("VLOOKUP($D27,IMPORTRANGE(""1zGeY54V42y3h6ga3LEauokEcjIAfHuNXKCYKLfLWtMI"",""'LC-2 BOM'!C2:AF900""),Y$1,FALSE)"),"On/Off Solenoid Valve")</f>
        <v>On/Off Solenoid Valve</v>
      </c>
      <c r="AA612" t="str">
        <f ca="1">IFERROR(__xludf.DUMMYFUNCTION("VLOOKUP($D27,IMPORTRANGE(""1zGeY54V42y3h6ga3LEauokEcjIAfHuNXKCYKLfLWtMI"",""'LC-2 BOM'!C2:AF900""),Y$1,FALSE)"),"On/Off Solenoid Valve")</f>
        <v>On/Off Solenoid Valve</v>
      </c>
      <c r="AB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C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D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E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F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G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H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I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J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K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L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M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N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O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P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Q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R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S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T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U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V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W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X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Y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Z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BA612" t="str">
        <f ca="1">IFERROR(__xludf.DUMMYFUNCTION("VLOOKUP($D27,IMPORTRANGE(""1F5N2lheBqU_ssv2fEg7XSiyl0_Jtf24RQubw3IWp7fc"",""'LC-2 BOM'!C2:AF1000""),AB$1,FALSE)"),"Hydraulics Schematic 1069 RevF")</f>
        <v>Hydraulics Schematic 1069 RevF</v>
      </c>
    </row>
    <row r="613" spans="1:53" ht="13" x14ac:dyDescent="0.15">
      <c r="A613" t="str">
        <f t="shared" si="50"/>
        <v>HYD-HD-DVL-B-173</v>
      </c>
      <c r="B613">
        <v>173</v>
      </c>
      <c r="C613" t="s">
        <v>1335</v>
      </c>
      <c r="D613" t="s">
        <v>1336</v>
      </c>
      <c r="E613" t="s">
        <v>679</v>
      </c>
      <c r="F613" t="s">
        <v>864</v>
      </c>
      <c r="G613" t="s">
        <v>65</v>
      </c>
      <c r="H613" t="s">
        <v>66</v>
      </c>
      <c r="I613" t="str">
        <f t="shared" si="52"/>
        <v>C1</v>
      </c>
      <c r="J613" t="str">
        <f>VLOOKUP(I613,'[1]REF - Interface Cards'!$F$2:$G$11,2,FALSE)</f>
        <v>CB1</v>
      </c>
      <c r="K613">
        <f t="shared" si="51"/>
        <v>1</v>
      </c>
      <c r="L613" t="s">
        <v>840</v>
      </c>
      <c r="M613">
        <v>17</v>
      </c>
      <c r="N613">
        <v>14</v>
      </c>
      <c r="O613" t="s">
        <v>211</v>
      </c>
      <c r="Q613" t="s">
        <v>456</v>
      </c>
      <c r="R613" t="s">
        <v>69</v>
      </c>
      <c r="S613" t="s">
        <v>60</v>
      </c>
      <c r="V613" t="b">
        <v>0</v>
      </c>
      <c r="W613" t="str">
        <f t="shared" si="53"/>
        <v>DO1:14</v>
      </c>
      <c r="X613" t="str">
        <f ca="1">IFERROR(__xludf.DUMMYFUNCTION("VLOOKUP($D4,IMPORTRANGE(""1F5N2lheBqU_ssv2fEg7XSiyl0_Jtf24RQubw3IWp7fc"",""'LC-2 BOM'!C2:AF1000""),X$1,FALSE)"),"S13.2")</f>
        <v>S13.2</v>
      </c>
      <c r="Y613" t="str">
        <f ca="1">IFERROR(__xludf.DUMMYFUNCTION("VLOOKUP($D8,IMPORTRANGE(""1zGeY54V42y3h6ga3LEauokEcjIAfHuNXKCYKLfLWtMI"",""'LC-2 BOM'!C2:AF900""),Y$1,FALSE)"),"#N/A")</f>
        <v>#N/A</v>
      </c>
      <c r="Z613" t="str">
        <f ca="1">IFERROR(__xludf.DUMMYFUNCTION("VLOOKUP($D8,IMPORTRANGE(""1zGeY54V42y3h6ga3LEauokEcjIAfHuNXKCYKLfLWtMI"",""'LC-2 BOM'!C2:AF900""),Y$1,FALSE)"),"#N/A")</f>
        <v>#N/A</v>
      </c>
      <c r="AA613" t="str">
        <f ca="1">IFERROR(__xludf.DUMMYFUNCTION("VLOOKUP($D8,IMPORTRANGE(""1zGeY54V42y3h6ga3LEauokEcjIAfHuNXKCYKLfLWtMI"",""'LC-2 BOM'!C2:AF900""),Y$1,FALSE)"),"#N/A")</f>
        <v>#N/A</v>
      </c>
      <c r="AB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C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D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E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F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G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H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I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J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K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L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M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N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O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P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Q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R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S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T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U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V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W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X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Y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Z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BA613" t="str">
        <f ca="1">IFERROR(__xludf.DUMMYFUNCTION("VLOOKUP($D8,IMPORTRANGE(""1F5N2lheBqU_ssv2fEg7XSiyl0_Jtf24RQubw3IWp7fc"",""'LC-2 BOM'!C2:AF1000""),AB$1,FALSE)"),"Hydraulics Schematic 1069 RevF")</f>
        <v>Hydraulics Schematic 1069 RevF</v>
      </c>
    </row>
    <row r="614" spans="1:53" ht="13" x14ac:dyDescent="0.15">
      <c r="A614" t="str">
        <f t="shared" si="50"/>
        <v>HYD-HD-DVL-B-177</v>
      </c>
      <c r="B614">
        <v>177</v>
      </c>
      <c r="C614" t="s">
        <v>1337</v>
      </c>
      <c r="D614" t="s">
        <v>1338</v>
      </c>
      <c r="E614" t="s">
        <v>679</v>
      </c>
      <c r="F614" t="s">
        <v>864</v>
      </c>
      <c r="G614" t="s">
        <v>65</v>
      </c>
      <c r="H614" t="s">
        <v>66</v>
      </c>
      <c r="I614" t="str">
        <f t="shared" si="52"/>
        <v>C1</v>
      </c>
      <c r="J614" t="str">
        <f>VLOOKUP(I614,'[1]REF - Interface Cards'!$F$2:$G$11,2,FALSE)</f>
        <v>CB1</v>
      </c>
      <c r="K614">
        <f t="shared" si="51"/>
        <v>1</v>
      </c>
      <c r="L614" t="s">
        <v>840</v>
      </c>
      <c r="M614">
        <v>18</v>
      </c>
      <c r="N614">
        <v>15</v>
      </c>
      <c r="O614" t="s">
        <v>211</v>
      </c>
      <c r="Q614" t="s">
        <v>456</v>
      </c>
      <c r="R614" t="s">
        <v>69</v>
      </c>
      <c r="S614" t="s">
        <v>60</v>
      </c>
      <c r="V614" t="b">
        <v>0</v>
      </c>
      <c r="W614" t="str">
        <f t="shared" si="53"/>
        <v>DO1:15</v>
      </c>
      <c r="X614" t="str">
        <f ca="1">IFERROR(__xludf.DUMMYFUNCTION("VLOOKUP($D4,IMPORTRANGE(""1F5N2lheBqU_ssv2fEg7XSiyl0_Jtf24RQubw3IWp7fc"",""'LC-2 BOM'!C2:AF1000""),X$1,FALSE)"),"S13.2")</f>
        <v>S13.2</v>
      </c>
      <c r="Y614" t="str">
        <f ca="1">IFERROR(__xludf.DUMMYFUNCTION("VLOOKUP($D9,IMPORTRANGE(""1zGeY54V42y3h6ga3LEauokEcjIAfHuNXKCYKLfLWtMI"",""'LC-2 BOM'!C2:AF900""),Y$1,FALSE)"),"#N/A")</f>
        <v>#N/A</v>
      </c>
      <c r="Z614" t="str">
        <f ca="1">IFERROR(__xludf.DUMMYFUNCTION("VLOOKUP($D9,IMPORTRANGE(""1zGeY54V42y3h6ga3LEauokEcjIAfHuNXKCYKLfLWtMI"",""'LC-2 BOM'!C2:AF900""),Y$1,FALSE)"),"#N/A")</f>
        <v>#N/A</v>
      </c>
      <c r="AA614" t="str">
        <f ca="1">IFERROR(__xludf.DUMMYFUNCTION("VLOOKUP($D9,IMPORTRANGE(""1zGeY54V42y3h6ga3LEauokEcjIAfHuNXKCYKLfLWtMI"",""'LC-2 BOM'!C2:AF900""),Y$1,FALSE)"),"#N/A")</f>
        <v>#N/A</v>
      </c>
      <c r="AB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C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D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E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F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G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H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I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J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K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L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M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N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O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P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Q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R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S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T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U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V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W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X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Y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Z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BA614" t="str">
        <f ca="1">IFERROR(__xludf.DUMMYFUNCTION("VLOOKUP($D9,IMPORTRANGE(""1F5N2lheBqU_ssv2fEg7XSiyl0_Jtf24RQubw3IWp7fc"",""'LC-2 BOM'!C2:AF1000""),AB$1,FALSE)"),"Hydraulics Schematic 1069 RevF")</f>
        <v>Hydraulics Schematic 1069 RevF</v>
      </c>
    </row>
    <row r="615" spans="1:53" ht="13" x14ac:dyDescent="0.15">
      <c r="A615" t="str">
        <f t="shared" si="50"/>
        <v>HYD-HD-DVL-B-174</v>
      </c>
      <c r="B615">
        <v>174</v>
      </c>
      <c r="C615" t="s">
        <v>1339</v>
      </c>
      <c r="D615" t="s">
        <v>1340</v>
      </c>
      <c r="E615" t="s">
        <v>679</v>
      </c>
      <c r="F615" t="s">
        <v>864</v>
      </c>
      <c r="G615" t="s">
        <v>65</v>
      </c>
      <c r="H615" t="s">
        <v>66</v>
      </c>
      <c r="I615" t="str">
        <f t="shared" si="52"/>
        <v>C1</v>
      </c>
      <c r="J615" t="str">
        <f>VLOOKUP(I615,'[1]REF - Interface Cards'!$F$2:$G$11,2,FALSE)</f>
        <v>CB1</v>
      </c>
      <c r="K615">
        <f t="shared" si="51"/>
        <v>1</v>
      </c>
      <c r="L615" t="s">
        <v>840</v>
      </c>
      <c r="M615">
        <v>35</v>
      </c>
      <c r="N615">
        <v>29</v>
      </c>
      <c r="O615" t="s">
        <v>211</v>
      </c>
      <c r="Q615" t="s">
        <v>754</v>
      </c>
      <c r="R615" t="s">
        <v>69</v>
      </c>
      <c r="S615" t="s">
        <v>60</v>
      </c>
      <c r="V615" t="b">
        <v>0</v>
      </c>
      <c r="W615" t="str">
        <f t="shared" si="53"/>
        <v>DO1:29</v>
      </c>
      <c r="X615" t="str">
        <f ca="1">IFERROR(__xludf.DUMMYFUNCTION("VLOOKUP($D4,IMPORTRANGE(""1F5N2lheBqU_ssv2fEg7XSiyl0_Jtf24RQubw3IWp7fc"",""'LC-2 BOM'!C2:AF1000""),X$1,FALSE)"),"S13.2")</f>
        <v>S13.2</v>
      </c>
      <c r="Y615" t="str">
        <f ca="1">IFERROR(__xludf.DUMMYFUNCTION("VLOOKUP($D21,IMPORTRANGE(""1zGeY54V42y3h6ga3LEauokEcjIAfHuNXKCYKLfLWtMI"",""'LC-2 BOM'!C2:AF900""),Y$1,FALSE)"),"#N/A")</f>
        <v>#N/A</v>
      </c>
      <c r="Z615" t="str">
        <f ca="1">IFERROR(__xludf.DUMMYFUNCTION("VLOOKUP($D21,IMPORTRANGE(""1zGeY54V42y3h6ga3LEauokEcjIAfHuNXKCYKLfLWtMI"",""'LC-2 BOM'!C2:AF900""),Y$1,FALSE)"),"#N/A")</f>
        <v>#N/A</v>
      </c>
      <c r="AA615" t="str">
        <f ca="1">IFERROR(__xludf.DUMMYFUNCTION("VLOOKUP($D21,IMPORTRANGE(""1zGeY54V42y3h6ga3LEauokEcjIAfHuNXKCYKLfLWtMI"",""'LC-2 BOM'!C2:AF900""),Y$1,FALSE)"),"#N/A")</f>
        <v>#N/A</v>
      </c>
      <c r="AB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C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D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E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F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G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H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I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J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K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L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M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N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O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P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Q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R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S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T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U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V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W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X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Y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Z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BA615" t="str">
        <f ca="1">IFERROR(__xludf.DUMMYFUNCTION("VLOOKUP($D21,IMPORTRANGE(""1F5N2lheBqU_ssv2fEg7XSiyl0_Jtf24RQubw3IWp7fc"",""'LC-2 BOM'!C2:AF1000""),AB$1,FALSE)"),"Hydraulics Schematic 1069 RevF")</f>
        <v>Hydraulics Schematic 1069 RevF</v>
      </c>
    </row>
    <row r="616" spans="1:53" ht="13" x14ac:dyDescent="0.15">
      <c r="A616" t="str">
        <f t="shared" si="50"/>
        <v>HYD-HD-DVL-B-178</v>
      </c>
      <c r="B616">
        <v>178</v>
      </c>
      <c r="C616" t="s">
        <v>1341</v>
      </c>
      <c r="D616" t="s">
        <v>1342</v>
      </c>
      <c r="E616" t="s">
        <v>679</v>
      </c>
      <c r="F616" t="s">
        <v>864</v>
      </c>
      <c r="G616" t="s">
        <v>65</v>
      </c>
      <c r="H616" t="s">
        <v>66</v>
      </c>
      <c r="I616" t="str">
        <f t="shared" si="52"/>
        <v>C1</v>
      </c>
      <c r="J616" t="str">
        <f>VLOOKUP(I616,'[1]REF - Interface Cards'!$F$2:$G$11,2,FALSE)</f>
        <v>CB1</v>
      </c>
      <c r="K616">
        <f t="shared" si="51"/>
        <v>1</v>
      </c>
      <c r="L616" t="s">
        <v>840</v>
      </c>
      <c r="M616">
        <v>36</v>
      </c>
      <c r="N616">
        <v>30</v>
      </c>
      <c r="O616" t="s">
        <v>211</v>
      </c>
      <c r="Q616" t="s">
        <v>754</v>
      </c>
      <c r="R616" t="s">
        <v>69</v>
      </c>
      <c r="S616" t="s">
        <v>60</v>
      </c>
      <c r="V616" t="b">
        <v>0</v>
      </c>
      <c r="W616" t="str">
        <f t="shared" si="53"/>
        <v>DO1:30</v>
      </c>
      <c r="X616" t="str">
        <f ca="1">IFERROR(__xludf.DUMMYFUNCTION("VLOOKUP($D4,IMPORTRANGE(""1F5N2lheBqU_ssv2fEg7XSiyl0_Jtf24RQubw3IWp7fc"",""'LC-2 BOM'!C2:AF1000""),X$1,FALSE)"),"S13.2")</f>
        <v>S13.2</v>
      </c>
      <c r="Y616" t="str">
        <f ca="1">IFERROR(__xludf.DUMMYFUNCTION("VLOOKUP($D22,IMPORTRANGE(""1F5N2lheBqU_ssv2fEg7XSiyl0_Jtf24RQubw3IWp7fc"",""'LC-2 BOM'!C2:AF900""),Y$1,FALSE)"),"#N/A")</f>
        <v>#N/A</v>
      </c>
      <c r="Z616" t="str">
        <f ca="1">IFERROR(__xludf.DUMMYFUNCTION("VLOOKUP($D22,IMPORTRANGE(""1F5N2lheBqU_ssv2fEg7XSiyl0_Jtf24RQubw3IWp7fc"",""'LC-2 BOM'!C2:AF900""),Y$1,FALSE)"),"#N/A")</f>
        <v>#N/A</v>
      </c>
      <c r="AA616" t="str">
        <f ca="1">IFERROR(__xludf.DUMMYFUNCTION("VLOOKUP($D22,IMPORTRANGE(""1F5N2lheBqU_ssv2fEg7XSiyl0_Jtf24RQubw3IWp7fc"",""'LC-2 BOM'!C2:AF900""),Y$1,FALSE)"),"#N/A")</f>
        <v>#N/A</v>
      </c>
      <c r="AB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C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D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E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F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G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H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I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J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K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L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M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N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O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P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Q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R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S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T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U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V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W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X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Y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Z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BA616" t="str">
        <f ca="1">IFERROR(__xludf.DUMMYFUNCTION("VLOOKUP($D22,IMPORTRANGE(""1F5N2lheBqU_ssv2fEg7XSiyl0_Jtf24RQubw3IWp7fc"",""'LC-2 BOM'!C2:AF1000""),AB$1,FALSE)"),"Hydraulics Schematic 1069 RevF")</f>
        <v>Hydraulics Schematic 1069 RevF</v>
      </c>
    </row>
    <row r="617" spans="1:53" ht="13" x14ac:dyDescent="0.15">
      <c r="A617" t="str">
        <f t="shared" si="50"/>
        <v>HYD-S1U-DVL-B-202</v>
      </c>
      <c r="B617">
        <v>202</v>
      </c>
      <c r="C617" t="s">
        <v>1343</v>
      </c>
      <c r="D617" t="s">
        <v>1344</v>
      </c>
      <c r="E617" t="s">
        <v>679</v>
      </c>
      <c r="F617" t="s">
        <v>332</v>
      </c>
      <c r="G617" t="s">
        <v>65</v>
      </c>
      <c r="H617" t="s">
        <v>66</v>
      </c>
      <c r="I617" t="str">
        <f t="shared" si="52"/>
        <v>C1</v>
      </c>
      <c r="J617" t="str">
        <f>VLOOKUP(I617,'[1]REF - Interface Cards'!$F$2:$G$11,2,FALSE)</f>
        <v>CB1</v>
      </c>
      <c r="K617">
        <f t="shared" ref="K617:K648" si="54">VLOOKUP(L617,InterfaceCards,3,FALSE)</f>
        <v>1</v>
      </c>
      <c r="L617" t="s">
        <v>840</v>
      </c>
      <c r="M617">
        <v>21</v>
      </c>
      <c r="N617">
        <v>17</v>
      </c>
      <c r="O617" t="s">
        <v>211</v>
      </c>
      <c r="Q617" t="s">
        <v>456</v>
      </c>
      <c r="R617" t="s">
        <v>69</v>
      </c>
      <c r="S617" t="s">
        <v>60</v>
      </c>
      <c r="V617" t="b">
        <v>0</v>
      </c>
      <c r="W617" t="str">
        <f t="shared" si="53"/>
        <v>DO1:17</v>
      </c>
      <c r="X617" t="str">
        <f ca="1">IFERROR(__xludf.DUMMYFUNCTION("VLOOKUP($D4,IMPORTRANGE(""1F5N2lheBqU_ssv2fEg7XSiyl0_Jtf24RQubw3IWp7fc"",""'LC-2 BOM'!C2:AF1000""),X$1,FALSE)"),"S13.2")</f>
        <v>S13.2</v>
      </c>
      <c r="Y617" t="str">
        <f ca="1">IFERROR(__xludf.DUMMYFUNCTION("VLOOKUP($D11,IMPORTRANGE(""1zGeY54V42y3h6ga3LEauokEcjIAfHuNXKCYKLfLWtMI"",""'LC-2 BOM'!C2:AF900""),Y$1,FALSE)"),"#N/A")</f>
        <v>#N/A</v>
      </c>
      <c r="Z617" t="str">
        <f ca="1">IFERROR(__xludf.DUMMYFUNCTION("VLOOKUP($D11,IMPORTRANGE(""1zGeY54V42y3h6ga3LEauokEcjIAfHuNXKCYKLfLWtMI"",""'LC-2 BOM'!C2:AF900""),Y$1,FALSE)"),"#N/A")</f>
        <v>#N/A</v>
      </c>
      <c r="AA617" t="str">
        <f ca="1">IFERROR(__xludf.DUMMYFUNCTION("VLOOKUP($D11,IMPORTRANGE(""1zGeY54V42y3h6ga3LEauokEcjIAfHuNXKCYKLfLWtMI"",""'LC-2 BOM'!C2:AF900""),Y$1,FALSE)"),"#N/A")</f>
        <v>#N/A</v>
      </c>
      <c r="AB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C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D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E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F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G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H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I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J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K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L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M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N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O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P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Q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R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S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T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U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V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W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X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Y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Z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BA617" t="str">
        <f ca="1">IFERROR(__xludf.DUMMYFUNCTION("VLOOKUP($D11,IMPORTRANGE(""1F5N2lheBqU_ssv2fEg7XSiyl0_Jtf24RQubw3IWp7fc"",""'LC-2 BOM'!C2:AF1000""),AB$1,FALSE)"),"Hydraulics Schematic 1069 RevF")</f>
        <v>Hydraulics Schematic 1069 RevF</v>
      </c>
    </row>
    <row r="618" spans="1:53" ht="13" x14ac:dyDescent="0.15">
      <c r="A618" t="str">
        <f t="shared" si="50"/>
        <v>MEC-S2U-SSR-B-691</v>
      </c>
      <c r="B618">
        <v>691</v>
      </c>
      <c r="C618" t="s">
        <v>1345</v>
      </c>
      <c r="D618" t="s">
        <v>1346</v>
      </c>
      <c r="E618" t="s">
        <v>1013</v>
      </c>
      <c r="F618" t="s">
        <v>335</v>
      </c>
      <c r="G618" t="s">
        <v>960</v>
      </c>
      <c r="H618" t="s">
        <v>66</v>
      </c>
      <c r="I618" t="str">
        <f t="shared" si="52"/>
        <v>C1</v>
      </c>
      <c r="J618" t="str">
        <f>VLOOKUP(I618,'[1]REF - Interface Cards'!$F$2:$G$11,2,FALSE)</f>
        <v>CB1</v>
      </c>
      <c r="K618">
        <f t="shared" si="54"/>
        <v>6</v>
      </c>
      <c r="L618" t="s">
        <v>1015</v>
      </c>
      <c r="M618">
        <v>14</v>
      </c>
      <c r="N618" t="s">
        <v>971</v>
      </c>
      <c r="P618" t="s">
        <v>211</v>
      </c>
      <c r="Q618" t="s">
        <v>217</v>
      </c>
      <c r="R618" t="s">
        <v>69</v>
      </c>
      <c r="S618" t="s">
        <v>60</v>
      </c>
      <c r="V618" t="b">
        <v>0</v>
      </c>
      <c r="W618" t="str">
        <f t="shared" si="53"/>
        <v>DIO3:DO03</v>
      </c>
      <c r="X618" t="str">
        <f ca="1">IFERROR(__xludf.DUMMYFUNCTION("VLOOKUP($D119,IMPORTRANGE(""1F5N2lheBqU_ssv2fEg7XSiyl0_Jtf24RQubw3IWp7fc"",""'LC-2 BOM'!C2:AF1000""),X$1,FALSE)"),"05C360")</f>
        <v>05C360</v>
      </c>
      <c r="Y618" t="str">
        <f ca="1">IFERROR(__xludf.DUMMYFUNCTION("VLOOKUP($D138,IMPORTRANGE(""1zGeY54V42y3h6ga3LEauokEcjIAfHuNXKCYKLfLWtMI"",""'LC-2 BOM'!C2:AF900""),Y$1,FALSE)"),"#N/A")</f>
        <v>#N/A</v>
      </c>
      <c r="Z618" t="str">
        <f ca="1">IFERROR(__xludf.DUMMYFUNCTION("VLOOKUP($D138,IMPORTRANGE(""1zGeY54V42y3h6ga3LEauokEcjIAfHuNXKCYKLfLWtMI"",""'LC-2 BOM'!C2:AF900""),Y$1,FALSE)"),"#N/A")</f>
        <v>#N/A</v>
      </c>
      <c r="AA618" t="str">
        <f ca="1">IFERROR(__xludf.DUMMYFUNCTION("VLOOKUP($D138,IMPORTRANGE(""1zGeY54V42y3h6ga3LEauokEcjIAfHuNXKCYKLfLWtMI"",""'LC-2 BOM'!C2:AF900""),Y$1,FALSE)"),"#N/A")</f>
        <v>#N/A</v>
      </c>
      <c r="AB618" t="str">
        <f ca="1">IFERROR(__xludf.DUMMYFUNCTION("VLOOKUP($D138,IMPORTRANGE(""1F5N2lheBqU_ssv2fEg7XSiyl0_Jtf24RQubw3IWp7fc"",""'LC-2 BOM'!C2:AF1000""),AB$1,FALSE)"),"#N/A")</f>
        <v>#N/A</v>
      </c>
      <c r="AC618" t="str">
        <f ca="1">IFERROR(__xludf.DUMMYFUNCTION("VLOOKUP($D138,IMPORTRANGE(""1F5N2lheBqU_ssv2fEg7XSiyl0_Jtf24RQubw3IWp7fc"",""'LC-2 BOM'!C2:AF1000""),AB$1,FALSE)"),"#N/A")</f>
        <v>#N/A</v>
      </c>
      <c r="AD618" t="str">
        <f ca="1">IFERROR(__xludf.DUMMYFUNCTION("VLOOKUP($D138,IMPORTRANGE(""1F5N2lheBqU_ssv2fEg7XSiyl0_Jtf24RQubw3IWp7fc"",""'LC-2 BOM'!C2:AF1000""),AB$1,FALSE)"),"#N/A")</f>
        <v>#N/A</v>
      </c>
      <c r="AE618" t="str">
        <f ca="1">IFERROR(__xludf.DUMMYFUNCTION("VLOOKUP($D138,IMPORTRANGE(""1F5N2lheBqU_ssv2fEg7XSiyl0_Jtf24RQubw3IWp7fc"",""'LC-2 BOM'!C2:AF1000""),AB$1,FALSE)"),"#N/A")</f>
        <v>#N/A</v>
      </c>
      <c r="AF618" t="str">
        <f ca="1">IFERROR(__xludf.DUMMYFUNCTION("VLOOKUP($D138,IMPORTRANGE(""1F5N2lheBqU_ssv2fEg7XSiyl0_Jtf24RQubw3IWp7fc"",""'LC-2 BOM'!C2:AF1000""),AB$1,FALSE)"),"#N/A")</f>
        <v>#N/A</v>
      </c>
      <c r="AG618" t="str">
        <f ca="1">IFERROR(__xludf.DUMMYFUNCTION("VLOOKUP($D138,IMPORTRANGE(""1F5N2lheBqU_ssv2fEg7XSiyl0_Jtf24RQubw3IWp7fc"",""'LC-2 BOM'!C2:AF1000""),AB$1,FALSE)"),"#N/A")</f>
        <v>#N/A</v>
      </c>
      <c r="AH618" t="str">
        <f ca="1">IFERROR(__xludf.DUMMYFUNCTION("VLOOKUP($D138,IMPORTRANGE(""1F5N2lheBqU_ssv2fEg7XSiyl0_Jtf24RQubw3IWp7fc"",""'LC-2 BOM'!C2:AF1000""),AB$1,FALSE)"),"#N/A")</f>
        <v>#N/A</v>
      </c>
      <c r="AI618" t="str">
        <f ca="1">IFERROR(__xludf.DUMMYFUNCTION("VLOOKUP($D138,IMPORTRANGE(""1F5N2lheBqU_ssv2fEg7XSiyl0_Jtf24RQubw3IWp7fc"",""'LC-2 BOM'!C2:AF1000""),AB$1,FALSE)"),"#N/A")</f>
        <v>#N/A</v>
      </c>
      <c r="AJ618" t="str">
        <f ca="1">IFERROR(__xludf.DUMMYFUNCTION("VLOOKUP($D138,IMPORTRANGE(""1F5N2lheBqU_ssv2fEg7XSiyl0_Jtf24RQubw3IWp7fc"",""'LC-2 BOM'!C2:AF1000""),AB$1,FALSE)"),"#N/A")</f>
        <v>#N/A</v>
      </c>
      <c r="AK618" t="str">
        <f ca="1">IFERROR(__xludf.DUMMYFUNCTION("VLOOKUP($D138,IMPORTRANGE(""1F5N2lheBqU_ssv2fEg7XSiyl0_Jtf24RQubw3IWp7fc"",""'LC-2 BOM'!C2:AF1000""),AB$1,FALSE)"),"#N/A")</f>
        <v>#N/A</v>
      </c>
      <c r="AL618" t="str">
        <f ca="1">IFERROR(__xludf.DUMMYFUNCTION("VLOOKUP($D138,IMPORTRANGE(""1F5N2lheBqU_ssv2fEg7XSiyl0_Jtf24RQubw3IWp7fc"",""'LC-2 BOM'!C2:AF1000""),AB$1,FALSE)"),"#N/A")</f>
        <v>#N/A</v>
      </c>
      <c r="AM618" t="str">
        <f ca="1">IFERROR(__xludf.DUMMYFUNCTION("VLOOKUP($D138,IMPORTRANGE(""1F5N2lheBqU_ssv2fEg7XSiyl0_Jtf24RQubw3IWp7fc"",""'LC-2 BOM'!C2:AF1000""),AB$1,FALSE)"),"#N/A")</f>
        <v>#N/A</v>
      </c>
      <c r="AN618" t="str">
        <f ca="1">IFERROR(__xludf.DUMMYFUNCTION("VLOOKUP($D138,IMPORTRANGE(""1F5N2lheBqU_ssv2fEg7XSiyl0_Jtf24RQubw3IWp7fc"",""'LC-2 BOM'!C2:AF1000""),AB$1,FALSE)"),"#N/A")</f>
        <v>#N/A</v>
      </c>
      <c r="AO618" t="str">
        <f ca="1">IFERROR(__xludf.DUMMYFUNCTION("VLOOKUP($D138,IMPORTRANGE(""1F5N2lheBqU_ssv2fEg7XSiyl0_Jtf24RQubw3IWp7fc"",""'LC-2 BOM'!C2:AF1000""),AB$1,FALSE)"),"#N/A")</f>
        <v>#N/A</v>
      </c>
      <c r="AP618" t="str">
        <f ca="1">IFERROR(__xludf.DUMMYFUNCTION("VLOOKUP($D138,IMPORTRANGE(""1F5N2lheBqU_ssv2fEg7XSiyl0_Jtf24RQubw3IWp7fc"",""'LC-2 BOM'!C2:AF1000""),AB$1,FALSE)"),"#N/A")</f>
        <v>#N/A</v>
      </c>
      <c r="AQ618" t="str">
        <f ca="1">IFERROR(__xludf.DUMMYFUNCTION("VLOOKUP($D138,IMPORTRANGE(""1F5N2lheBqU_ssv2fEg7XSiyl0_Jtf24RQubw3IWp7fc"",""'LC-2 BOM'!C2:AF1000""),AB$1,FALSE)"),"#N/A")</f>
        <v>#N/A</v>
      </c>
      <c r="AR618" t="str">
        <f ca="1">IFERROR(__xludf.DUMMYFUNCTION("VLOOKUP($D138,IMPORTRANGE(""1F5N2lheBqU_ssv2fEg7XSiyl0_Jtf24RQubw3IWp7fc"",""'LC-2 BOM'!C2:AF1000""),AB$1,FALSE)"),"#N/A")</f>
        <v>#N/A</v>
      </c>
      <c r="AS618" t="str">
        <f ca="1">IFERROR(__xludf.DUMMYFUNCTION("VLOOKUP($D138,IMPORTRANGE(""1F5N2lheBqU_ssv2fEg7XSiyl0_Jtf24RQubw3IWp7fc"",""'LC-2 BOM'!C2:AF1000""),AB$1,FALSE)"),"#N/A")</f>
        <v>#N/A</v>
      </c>
      <c r="AT618" t="str">
        <f ca="1">IFERROR(__xludf.DUMMYFUNCTION("VLOOKUP($D138,IMPORTRANGE(""1F5N2lheBqU_ssv2fEg7XSiyl0_Jtf24RQubw3IWp7fc"",""'LC-2 BOM'!C2:AF1000""),AB$1,FALSE)"),"#N/A")</f>
        <v>#N/A</v>
      </c>
      <c r="AU618" t="str">
        <f ca="1">IFERROR(__xludf.DUMMYFUNCTION("VLOOKUP($D138,IMPORTRANGE(""1F5N2lheBqU_ssv2fEg7XSiyl0_Jtf24RQubw3IWp7fc"",""'LC-2 BOM'!C2:AF1000""),AB$1,FALSE)"),"#N/A")</f>
        <v>#N/A</v>
      </c>
      <c r="AV618" t="str">
        <f ca="1">IFERROR(__xludf.DUMMYFUNCTION("VLOOKUP($D138,IMPORTRANGE(""1F5N2lheBqU_ssv2fEg7XSiyl0_Jtf24RQubw3IWp7fc"",""'LC-2 BOM'!C2:AF1000""),AB$1,FALSE)"),"#N/A")</f>
        <v>#N/A</v>
      </c>
      <c r="AW618" t="str">
        <f ca="1">IFERROR(__xludf.DUMMYFUNCTION("VLOOKUP($D138,IMPORTRANGE(""1F5N2lheBqU_ssv2fEg7XSiyl0_Jtf24RQubw3IWp7fc"",""'LC-2 BOM'!C2:AF1000""),AB$1,FALSE)"),"#N/A")</f>
        <v>#N/A</v>
      </c>
      <c r="AX618" t="str">
        <f ca="1">IFERROR(__xludf.DUMMYFUNCTION("VLOOKUP($D138,IMPORTRANGE(""1F5N2lheBqU_ssv2fEg7XSiyl0_Jtf24RQubw3IWp7fc"",""'LC-2 BOM'!C2:AF1000""),AB$1,FALSE)"),"#N/A")</f>
        <v>#N/A</v>
      </c>
      <c r="AY618" t="str">
        <f ca="1">IFERROR(__xludf.DUMMYFUNCTION("VLOOKUP($D138,IMPORTRANGE(""1F5N2lheBqU_ssv2fEg7XSiyl0_Jtf24RQubw3IWp7fc"",""'LC-2 BOM'!C2:AF1000""),AB$1,FALSE)"),"#N/A")</f>
        <v>#N/A</v>
      </c>
      <c r="AZ618" t="str">
        <f ca="1">IFERROR(__xludf.DUMMYFUNCTION("VLOOKUP($D138,IMPORTRANGE(""1F5N2lheBqU_ssv2fEg7XSiyl0_Jtf24RQubw3IWp7fc"",""'LC-2 BOM'!C2:AF1000""),AB$1,FALSE)"),"#N/A")</f>
        <v>#N/A</v>
      </c>
      <c r="BA618" t="str">
        <f ca="1">IFERROR(__xludf.DUMMYFUNCTION("VLOOKUP($D138,IMPORTRANGE(""1F5N2lheBqU_ssv2fEg7XSiyl0_Jtf24RQubw3IWp7fc"",""'LC-2 BOM'!C2:AF1000""),AB$1,FALSE)"),"#N/A")</f>
        <v>#N/A</v>
      </c>
    </row>
    <row r="619" spans="1:53" ht="13" x14ac:dyDescent="0.15">
      <c r="A619" t="str">
        <f t="shared" si="50"/>
        <v>S2J-S2H-PXS-PxE-437</v>
      </c>
      <c r="B619">
        <v>437</v>
      </c>
      <c r="C619" t="s">
        <v>1347</v>
      </c>
      <c r="D619" t="s">
        <v>1348</v>
      </c>
      <c r="E619" t="s">
        <v>504</v>
      </c>
      <c r="F619" t="s">
        <v>505</v>
      </c>
      <c r="G619" t="s">
        <v>416</v>
      </c>
      <c r="H619" t="s">
        <v>53</v>
      </c>
      <c r="I619" t="str">
        <f t="shared" si="52"/>
        <v>N4</v>
      </c>
      <c r="J619" t="str">
        <f>VLOOKUP(I619,'[1]REF - Interface Cards'!$F$2:$G$11,2,FALSE)</f>
        <v>CB5</v>
      </c>
      <c r="K619">
        <f t="shared" si="54"/>
        <v>1</v>
      </c>
      <c r="L619" t="s">
        <v>220</v>
      </c>
      <c r="M619">
        <v>8</v>
      </c>
      <c r="N619" t="s">
        <v>62</v>
      </c>
      <c r="O619" t="s">
        <v>211</v>
      </c>
      <c r="Q619" t="s">
        <v>213</v>
      </c>
      <c r="R619" t="s">
        <v>870</v>
      </c>
      <c r="S619" t="s">
        <v>60</v>
      </c>
      <c r="V619" t="b">
        <v>0</v>
      </c>
      <c r="W619" t="str">
        <f t="shared" si="53"/>
        <v>DI4:07</v>
      </c>
      <c r="X619" t="str">
        <f ca="1">IFERROR(__xludf.DUMMYFUNCTION("VLOOKUP($D475,IMPORTRANGE(""1F5N2lheBqU_ssv2fEg7XSiyl0_Jtf24RQubw3IWp7fc"",""'LC-2 BOM'!C2:AF1000""),X$1,FALSE)"),"04C706")</f>
        <v>04C706</v>
      </c>
      <c r="Y619" t="str">
        <f ca="1">IFERROR(__xludf.DUMMYFUNCTION("VLOOKUP($D558,IMPORTRANGE(""1F5N2lheBqU_ssv2fEg7XSiyl0_Jtf24RQubw3IWp7fc"",""'LC-2 BOM'!C2:AF900""),Y$1,FALSE)"),"#N/A")</f>
        <v>#N/A</v>
      </c>
      <c r="Z619" t="str">
        <f ca="1">IFERROR(__xludf.DUMMYFUNCTION("VLOOKUP($D558,IMPORTRANGE(""1F5N2lheBqU_ssv2fEg7XSiyl0_Jtf24RQubw3IWp7fc"",""'LC-2 BOM'!C2:AF900""),Y$1,FALSE)"),"#N/A")</f>
        <v>#N/A</v>
      </c>
      <c r="AA619" t="str">
        <f ca="1">IFERROR(__xludf.DUMMYFUNCTION("VLOOKUP($D558,IMPORTRANGE(""1F5N2lheBqU_ssv2fEg7XSiyl0_Jtf24RQubw3IWp7fc"",""'LC-2 BOM'!C2:AF900""),Y$1,FALSE)"),"#N/A")</f>
        <v>#N/A</v>
      </c>
      <c r="AB619" t="str">
        <f ca="1">IFERROR(__xludf.DUMMYFUNCTION("VLOOKUP($D558,IMPORTRANGE(""1F5N2lheBqU_ssv2fEg7XSiyl0_Jtf24RQubw3IWp7fc"",""'LC-2 BOM'!C2:AF1000""),AB$1,FALSE)"),"#N/A")</f>
        <v>#N/A</v>
      </c>
      <c r="AC619" t="str">
        <f ca="1">IFERROR(__xludf.DUMMYFUNCTION("VLOOKUP($D558,IMPORTRANGE(""1F5N2lheBqU_ssv2fEg7XSiyl0_Jtf24RQubw3IWp7fc"",""'LC-2 BOM'!C2:AF1000""),AB$1,FALSE)"),"#N/A")</f>
        <v>#N/A</v>
      </c>
      <c r="AD619" t="str">
        <f ca="1">IFERROR(__xludf.DUMMYFUNCTION("VLOOKUP($D558,IMPORTRANGE(""1F5N2lheBqU_ssv2fEg7XSiyl0_Jtf24RQubw3IWp7fc"",""'LC-2 BOM'!C2:AF1000""),AB$1,FALSE)"),"#N/A")</f>
        <v>#N/A</v>
      </c>
      <c r="AE619" t="str">
        <f ca="1">IFERROR(__xludf.DUMMYFUNCTION("VLOOKUP($D558,IMPORTRANGE(""1F5N2lheBqU_ssv2fEg7XSiyl0_Jtf24RQubw3IWp7fc"",""'LC-2 BOM'!C2:AF1000""),AB$1,FALSE)"),"#N/A")</f>
        <v>#N/A</v>
      </c>
      <c r="AF619" t="str">
        <f ca="1">IFERROR(__xludf.DUMMYFUNCTION("VLOOKUP($D558,IMPORTRANGE(""1F5N2lheBqU_ssv2fEg7XSiyl0_Jtf24RQubw3IWp7fc"",""'LC-2 BOM'!C2:AF1000""),AB$1,FALSE)"),"#N/A")</f>
        <v>#N/A</v>
      </c>
      <c r="AG619" t="str">
        <f ca="1">IFERROR(__xludf.DUMMYFUNCTION("VLOOKUP($D558,IMPORTRANGE(""1F5N2lheBqU_ssv2fEg7XSiyl0_Jtf24RQubw3IWp7fc"",""'LC-2 BOM'!C2:AF1000""),AB$1,FALSE)"),"#N/A")</f>
        <v>#N/A</v>
      </c>
      <c r="AH619" t="str">
        <f ca="1">IFERROR(__xludf.DUMMYFUNCTION("VLOOKUP($D558,IMPORTRANGE(""1F5N2lheBqU_ssv2fEg7XSiyl0_Jtf24RQubw3IWp7fc"",""'LC-2 BOM'!C2:AF1000""),AB$1,FALSE)"),"#N/A")</f>
        <v>#N/A</v>
      </c>
      <c r="AI619" t="str">
        <f ca="1">IFERROR(__xludf.DUMMYFUNCTION("VLOOKUP($D558,IMPORTRANGE(""1F5N2lheBqU_ssv2fEg7XSiyl0_Jtf24RQubw3IWp7fc"",""'LC-2 BOM'!C2:AF1000""),AB$1,FALSE)"),"#N/A")</f>
        <v>#N/A</v>
      </c>
      <c r="AJ619" t="str">
        <f ca="1">IFERROR(__xludf.DUMMYFUNCTION("VLOOKUP($D558,IMPORTRANGE(""1F5N2lheBqU_ssv2fEg7XSiyl0_Jtf24RQubw3IWp7fc"",""'LC-2 BOM'!C2:AF1000""),AB$1,FALSE)"),"#N/A")</f>
        <v>#N/A</v>
      </c>
      <c r="AK619" t="str">
        <f ca="1">IFERROR(__xludf.DUMMYFUNCTION("VLOOKUP($D558,IMPORTRANGE(""1F5N2lheBqU_ssv2fEg7XSiyl0_Jtf24RQubw3IWp7fc"",""'LC-2 BOM'!C2:AF1000""),AB$1,FALSE)"),"#N/A")</f>
        <v>#N/A</v>
      </c>
      <c r="AL619" t="str">
        <f ca="1">IFERROR(__xludf.DUMMYFUNCTION("VLOOKUP($D558,IMPORTRANGE(""1F5N2lheBqU_ssv2fEg7XSiyl0_Jtf24RQubw3IWp7fc"",""'LC-2 BOM'!C2:AF1000""),AB$1,FALSE)"),"#N/A")</f>
        <v>#N/A</v>
      </c>
      <c r="AM619" t="str">
        <f ca="1">IFERROR(__xludf.DUMMYFUNCTION("VLOOKUP($D558,IMPORTRANGE(""1F5N2lheBqU_ssv2fEg7XSiyl0_Jtf24RQubw3IWp7fc"",""'LC-2 BOM'!C2:AF1000""),AB$1,FALSE)"),"#N/A")</f>
        <v>#N/A</v>
      </c>
      <c r="AN619" t="str">
        <f ca="1">IFERROR(__xludf.DUMMYFUNCTION("VLOOKUP($D558,IMPORTRANGE(""1F5N2lheBqU_ssv2fEg7XSiyl0_Jtf24RQubw3IWp7fc"",""'LC-2 BOM'!C2:AF1000""),AB$1,FALSE)"),"#N/A")</f>
        <v>#N/A</v>
      </c>
      <c r="AO619" t="str">
        <f ca="1">IFERROR(__xludf.DUMMYFUNCTION("VLOOKUP($D558,IMPORTRANGE(""1F5N2lheBqU_ssv2fEg7XSiyl0_Jtf24RQubw3IWp7fc"",""'LC-2 BOM'!C2:AF1000""),AB$1,FALSE)"),"#N/A")</f>
        <v>#N/A</v>
      </c>
      <c r="AP619" t="str">
        <f ca="1">IFERROR(__xludf.DUMMYFUNCTION("VLOOKUP($D558,IMPORTRANGE(""1F5N2lheBqU_ssv2fEg7XSiyl0_Jtf24RQubw3IWp7fc"",""'LC-2 BOM'!C2:AF1000""),AB$1,FALSE)"),"#N/A")</f>
        <v>#N/A</v>
      </c>
      <c r="AQ619" t="str">
        <f ca="1">IFERROR(__xludf.DUMMYFUNCTION("VLOOKUP($D558,IMPORTRANGE(""1F5N2lheBqU_ssv2fEg7XSiyl0_Jtf24RQubw3IWp7fc"",""'LC-2 BOM'!C2:AF1000""),AB$1,FALSE)"),"#N/A")</f>
        <v>#N/A</v>
      </c>
      <c r="AR619" t="str">
        <f ca="1">IFERROR(__xludf.DUMMYFUNCTION("VLOOKUP($D558,IMPORTRANGE(""1F5N2lheBqU_ssv2fEg7XSiyl0_Jtf24RQubw3IWp7fc"",""'LC-2 BOM'!C2:AF1000""),AB$1,FALSE)"),"#N/A")</f>
        <v>#N/A</v>
      </c>
      <c r="AS619" t="str">
        <f ca="1">IFERROR(__xludf.DUMMYFUNCTION("VLOOKUP($D558,IMPORTRANGE(""1F5N2lheBqU_ssv2fEg7XSiyl0_Jtf24RQubw3IWp7fc"",""'LC-2 BOM'!C2:AF1000""),AB$1,FALSE)"),"#N/A")</f>
        <v>#N/A</v>
      </c>
      <c r="AT619" t="str">
        <f ca="1">IFERROR(__xludf.DUMMYFUNCTION("VLOOKUP($D558,IMPORTRANGE(""1F5N2lheBqU_ssv2fEg7XSiyl0_Jtf24RQubw3IWp7fc"",""'LC-2 BOM'!C2:AF1000""),AB$1,FALSE)"),"#N/A")</f>
        <v>#N/A</v>
      </c>
      <c r="AU619" t="str">
        <f ca="1">IFERROR(__xludf.DUMMYFUNCTION("VLOOKUP($D558,IMPORTRANGE(""1F5N2lheBqU_ssv2fEg7XSiyl0_Jtf24RQubw3IWp7fc"",""'LC-2 BOM'!C2:AF1000""),AB$1,FALSE)"),"#N/A")</f>
        <v>#N/A</v>
      </c>
      <c r="AV619" t="str">
        <f ca="1">IFERROR(__xludf.DUMMYFUNCTION("VLOOKUP($D558,IMPORTRANGE(""1F5N2lheBqU_ssv2fEg7XSiyl0_Jtf24RQubw3IWp7fc"",""'LC-2 BOM'!C2:AF1000""),AB$1,FALSE)"),"#N/A")</f>
        <v>#N/A</v>
      </c>
      <c r="AW619" t="str">
        <f ca="1">IFERROR(__xludf.DUMMYFUNCTION("VLOOKUP($D558,IMPORTRANGE(""1F5N2lheBqU_ssv2fEg7XSiyl0_Jtf24RQubw3IWp7fc"",""'LC-2 BOM'!C2:AF1000""),AB$1,FALSE)"),"#N/A")</f>
        <v>#N/A</v>
      </c>
      <c r="AX619" t="str">
        <f ca="1">IFERROR(__xludf.DUMMYFUNCTION("VLOOKUP($D558,IMPORTRANGE(""1F5N2lheBqU_ssv2fEg7XSiyl0_Jtf24RQubw3IWp7fc"",""'LC-2 BOM'!C2:AF1000""),AB$1,FALSE)"),"#N/A")</f>
        <v>#N/A</v>
      </c>
      <c r="AY619" t="str">
        <f ca="1">IFERROR(__xludf.DUMMYFUNCTION("VLOOKUP($D558,IMPORTRANGE(""1F5N2lheBqU_ssv2fEg7XSiyl0_Jtf24RQubw3IWp7fc"",""'LC-2 BOM'!C2:AF1000""),AB$1,FALSE)"),"#N/A")</f>
        <v>#N/A</v>
      </c>
      <c r="AZ619" t="str">
        <f ca="1">IFERROR(__xludf.DUMMYFUNCTION("VLOOKUP($D558,IMPORTRANGE(""1F5N2lheBqU_ssv2fEg7XSiyl0_Jtf24RQubw3IWp7fc"",""'LC-2 BOM'!C2:AF1000""),AB$1,FALSE)"),"#N/A")</f>
        <v>#N/A</v>
      </c>
      <c r="BA619" t="str">
        <f ca="1">IFERROR(__xludf.DUMMYFUNCTION("VLOOKUP($D558,IMPORTRANGE(""1F5N2lheBqU_ssv2fEg7XSiyl0_Jtf24RQubw3IWp7fc"",""'LC-2 BOM'!C2:AF1000""),AB$1,FALSE)"),"#N/A")</f>
        <v>#N/A</v>
      </c>
    </row>
    <row r="620" spans="1:53" ht="13" x14ac:dyDescent="0.15">
      <c r="A620" t="str">
        <f t="shared" si="50"/>
        <v>S2J-S2H-PXS-PxR-438</v>
      </c>
      <c r="B620">
        <v>438</v>
      </c>
      <c r="C620" t="s">
        <v>1349</v>
      </c>
      <c r="D620" t="s">
        <v>1350</v>
      </c>
      <c r="E620" t="s">
        <v>504</v>
      </c>
      <c r="F620" t="s">
        <v>505</v>
      </c>
      <c r="G620" t="s">
        <v>416</v>
      </c>
      <c r="H620" t="s">
        <v>53</v>
      </c>
      <c r="I620" t="str">
        <f t="shared" si="52"/>
        <v>N4</v>
      </c>
      <c r="J620" t="str">
        <f>VLOOKUP(I620,'[1]REF - Interface Cards'!$F$2:$G$11,2,FALSE)</f>
        <v>CB5</v>
      </c>
      <c r="K620">
        <f t="shared" si="54"/>
        <v>1</v>
      </c>
      <c r="L620" t="s">
        <v>220</v>
      </c>
      <c r="M620">
        <v>11</v>
      </c>
      <c r="N620" t="s">
        <v>97</v>
      </c>
      <c r="O620" t="s">
        <v>211</v>
      </c>
      <c r="Q620" t="s">
        <v>213</v>
      </c>
      <c r="R620" t="s">
        <v>872</v>
      </c>
      <c r="S620" t="s">
        <v>60</v>
      </c>
      <c r="V620" t="b">
        <v>0</v>
      </c>
      <c r="W620" t="str">
        <f t="shared" si="53"/>
        <v>DI4:08</v>
      </c>
      <c r="X620" t="str">
        <f ca="1">IFERROR(__xludf.DUMMYFUNCTION("VLOOKUP($D475,IMPORTRANGE(""1F5N2lheBqU_ssv2fEg7XSiyl0_Jtf24RQubw3IWp7fc"",""'LC-2 BOM'!C2:AF1000""),X$1,FALSE)"),"04C706")</f>
        <v>04C706</v>
      </c>
      <c r="Y620" t="str">
        <f ca="1">IFERROR(__xludf.DUMMYFUNCTION("VLOOKUP($D559,IMPORTRANGE(""1F5N2lheBqU_ssv2fEg7XSiyl0_Jtf24RQubw3IWp7fc"",""'LC-2 BOM'!C2:AF900""),Y$1,FALSE)"),"#N/A")</f>
        <v>#N/A</v>
      </c>
      <c r="Z620" t="str">
        <f ca="1">IFERROR(__xludf.DUMMYFUNCTION("VLOOKUP($D559,IMPORTRANGE(""1F5N2lheBqU_ssv2fEg7XSiyl0_Jtf24RQubw3IWp7fc"",""'LC-2 BOM'!C2:AF900""),Y$1,FALSE)"),"#N/A")</f>
        <v>#N/A</v>
      </c>
      <c r="AA620" t="str">
        <f ca="1">IFERROR(__xludf.DUMMYFUNCTION("VLOOKUP($D559,IMPORTRANGE(""1F5N2lheBqU_ssv2fEg7XSiyl0_Jtf24RQubw3IWp7fc"",""'LC-2 BOM'!C2:AF900""),Y$1,FALSE)"),"#N/A")</f>
        <v>#N/A</v>
      </c>
      <c r="AB620" t="str">
        <f ca="1">IFERROR(__xludf.DUMMYFUNCTION("VLOOKUP($D559,IMPORTRANGE(""1F5N2lheBqU_ssv2fEg7XSiyl0_Jtf24RQubw3IWp7fc"",""'LC-2 BOM'!C2:AF1000""),AB$1,FALSE)"),"#N/A")</f>
        <v>#N/A</v>
      </c>
      <c r="AC620" t="str">
        <f ca="1">IFERROR(__xludf.DUMMYFUNCTION("VLOOKUP($D559,IMPORTRANGE(""1F5N2lheBqU_ssv2fEg7XSiyl0_Jtf24RQubw3IWp7fc"",""'LC-2 BOM'!C2:AF1000""),AB$1,FALSE)"),"#N/A")</f>
        <v>#N/A</v>
      </c>
      <c r="AD620" t="str">
        <f ca="1">IFERROR(__xludf.DUMMYFUNCTION("VLOOKUP($D559,IMPORTRANGE(""1F5N2lheBqU_ssv2fEg7XSiyl0_Jtf24RQubw3IWp7fc"",""'LC-2 BOM'!C2:AF1000""),AB$1,FALSE)"),"#N/A")</f>
        <v>#N/A</v>
      </c>
      <c r="AE620" t="str">
        <f ca="1">IFERROR(__xludf.DUMMYFUNCTION("VLOOKUP($D559,IMPORTRANGE(""1F5N2lheBqU_ssv2fEg7XSiyl0_Jtf24RQubw3IWp7fc"",""'LC-2 BOM'!C2:AF1000""),AB$1,FALSE)"),"#N/A")</f>
        <v>#N/A</v>
      </c>
      <c r="AF620" t="str">
        <f ca="1">IFERROR(__xludf.DUMMYFUNCTION("VLOOKUP($D559,IMPORTRANGE(""1F5N2lheBqU_ssv2fEg7XSiyl0_Jtf24RQubw3IWp7fc"",""'LC-2 BOM'!C2:AF1000""),AB$1,FALSE)"),"#N/A")</f>
        <v>#N/A</v>
      </c>
      <c r="AG620" t="str">
        <f ca="1">IFERROR(__xludf.DUMMYFUNCTION("VLOOKUP($D559,IMPORTRANGE(""1F5N2lheBqU_ssv2fEg7XSiyl0_Jtf24RQubw3IWp7fc"",""'LC-2 BOM'!C2:AF1000""),AB$1,FALSE)"),"#N/A")</f>
        <v>#N/A</v>
      </c>
      <c r="AH620" t="str">
        <f ca="1">IFERROR(__xludf.DUMMYFUNCTION("VLOOKUP($D559,IMPORTRANGE(""1F5N2lheBqU_ssv2fEg7XSiyl0_Jtf24RQubw3IWp7fc"",""'LC-2 BOM'!C2:AF1000""),AB$1,FALSE)"),"#N/A")</f>
        <v>#N/A</v>
      </c>
      <c r="AI620" t="str">
        <f ca="1">IFERROR(__xludf.DUMMYFUNCTION("VLOOKUP($D559,IMPORTRANGE(""1F5N2lheBqU_ssv2fEg7XSiyl0_Jtf24RQubw3IWp7fc"",""'LC-2 BOM'!C2:AF1000""),AB$1,FALSE)"),"#N/A")</f>
        <v>#N/A</v>
      </c>
      <c r="AJ620" t="str">
        <f ca="1">IFERROR(__xludf.DUMMYFUNCTION("VLOOKUP($D559,IMPORTRANGE(""1F5N2lheBqU_ssv2fEg7XSiyl0_Jtf24RQubw3IWp7fc"",""'LC-2 BOM'!C2:AF1000""),AB$1,FALSE)"),"#N/A")</f>
        <v>#N/A</v>
      </c>
      <c r="AK620" t="str">
        <f ca="1">IFERROR(__xludf.DUMMYFUNCTION("VLOOKUP($D559,IMPORTRANGE(""1F5N2lheBqU_ssv2fEg7XSiyl0_Jtf24RQubw3IWp7fc"",""'LC-2 BOM'!C2:AF1000""),AB$1,FALSE)"),"#N/A")</f>
        <v>#N/A</v>
      </c>
      <c r="AL620" t="str">
        <f ca="1">IFERROR(__xludf.DUMMYFUNCTION("VLOOKUP($D559,IMPORTRANGE(""1F5N2lheBqU_ssv2fEg7XSiyl0_Jtf24RQubw3IWp7fc"",""'LC-2 BOM'!C2:AF1000""),AB$1,FALSE)"),"#N/A")</f>
        <v>#N/A</v>
      </c>
      <c r="AM620" t="str">
        <f ca="1">IFERROR(__xludf.DUMMYFUNCTION("VLOOKUP($D559,IMPORTRANGE(""1F5N2lheBqU_ssv2fEg7XSiyl0_Jtf24RQubw3IWp7fc"",""'LC-2 BOM'!C2:AF1000""),AB$1,FALSE)"),"#N/A")</f>
        <v>#N/A</v>
      </c>
      <c r="AN620" t="str">
        <f ca="1">IFERROR(__xludf.DUMMYFUNCTION("VLOOKUP($D559,IMPORTRANGE(""1F5N2lheBqU_ssv2fEg7XSiyl0_Jtf24RQubw3IWp7fc"",""'LC-2 BOM'!C2:AF1000""),AB$1,FALSE)"),"#N/A")</f>
        <v>#N/A</v>
      </c>
      <c r="AO620" t="str">
        <f ca="1">IFERROR(__xludf.DUMMYFUNCTION("VLOOKUP($D559,IMPORTRANGE(""1F5N2lheBqU_ssv2fEg7XSiyl0_Jtf24RQubw3IWp7fc"",""'LC-2 BOM'!C2:AF1000""),AB$1,FALSE)"),"#N/A")</f>
        <v>#N/A</v>
      </c>
      <c r="AP620" t="str">
        <f ca="1">IFERROR(__xludf.DUMMYFUNCTION("VLOOKUP($D559,IMPORTRANGE(""1F5N2lheBqU_ssv2fEg7XSiyl0_Jtf24RQubw3IWp7fc"",""'LC-2 BOM'!C2:AF1000""),AB$1,FALSE)"),"#N/A")</f>
        <v>#N/A</v>
      </c>
      <c r="AQ620" t="str">
        <f ca="1">IFERROR(__xludf.DUMMYFUNCTION("VLOOKUP($D559,IMPORTRANGE(""1F5N2lheBqU_ssv2fEg7XSiyl0_Jtf24RQubw3IWp7fc"",""'LC-2 BOM'!C2:AF1000""),AB$1,FALSE)"),"#N/A")</f>
        <v>#N/A</v>
      </c>
      <c r="AR620" t="str">
        <f ca="1">IFERROR(__xludf.DUMMYFUNCTION("VLOOKUP($D559,IMPORTRANGE(""1F5N2lheBqU_ssv2fEg7XSiyl0_Jtf24RQubw3IWp7fc"",""'LC-2 BOM'!C2:AF1000""),AB$1,FALSE)"),"#N/A")</f>
        <v>#N/A</v>
      </c>
      <c r="AS620" t="str">
        <f ca="1">IFERROR(__xludf.DUMMYFUNCTION("VLOOKUP($D559,IMPORTRANGE(""1F5N2lheBqU_ssv2fEg7XSiyl0_Jtf24RQubw3IWp7fc"",""'LC-2 BOM'!C2:AF1000""),AB$1,FALSE)"),"#N/A")</f>
        <v>#N/A</v>
      </c>
      <c r="AT620" t="str">
        <f ca="1">IFERROR(__xludf.DUMMYFUNCTION("VLOOKUP($D559,IMPORTRANGE(""1F5N2lheBqU_ssv2fEg7XSiyl0_Jtf24RQubw3IWp7fc"",""'LC-2 BOM'!C2:AF1000""),AB$1,FALSE)"),"#N/A")</f>
        <v>#N/A</v>
      </c>
      <c r="AU620" t="str">
        <f ca="1">IFERROR(__xludf.DUMMYFUNCTION("VLOOKUP($D559,IMPORTRANGE(""1F5N2lheBqU_ssv2fEg7XSiyl0_Jtf24RQubw3IWp7fc"",""'LC-2 BOM'!C2:AF1000""),AB$1,FALSE)"),"#N/A")</f>
        <v>#N/A</v>
      </c>
      <c r="AV620" t="str">
        <f ca="1">IFERROR(__xludf.DUMMYFUNCTION("VLOOKUP($D559,IMPORTRANGE(""1F5N2lheBqU_ssv2fEg7XSiyl0_Jtf24RQubw3IWp7fc"",""'LC-2 BOM'!C2:AF1000""),AB$1,FALSE)"),"#N/A")</f>
        <v>#N/A</v>
      </c>
      <c r="AW620" t="str">
        <f ca="1">IFERROR(__xludf.DUMMYFUNCTION("VLOOKUP($D559,IMPORTRANGE(""1F5N2lheBqU_ssv2fEg7XSiyl0_Jtf24RQubw3IWp7fc"",""'LC-2 BOM'!C2:AF1000""),AB$1,FALSE)"),"#N/A")</f>
        <v>#N/A</v>
      </c>
      <c r="AX620" t="str">
        <f ca="1">IFERROR(__xludf.DUMMYFUNCTION("VLOOKUP($D559,IMPORTRANGE(""1F5N2lheBqU_ssv2fEg7XSiyl0_Jtf24RQubw3IWp7fc"",""'LC-2 BOM'!C2:AF1000""),AB$1,FALSE)"),"#N/A")</f>
        <v>#N/A</v>
      </c>
      <c r="AY620" t="str">
        <f ca="1">IFERROR(__xludf.DUMMYFUNCTION("VLOOKUP($D559,IMPORTRANGE(""1F5N2lheBqU_ssv2fEg7XSiyl0_Jtf24RQubw3IWp7fc"",""'LC-2 BOM'!C2:AF1000""),AB$1,FALSE)"),"#N/A")</f>
        <v>#N/A</v>
      </c>
      <c r="AZ620" t="str">
        <f ca="1">IFERROR(__xludf.DUMMYFUNCTION("VLOOKUP($D559,IMPORTRANGE(""1F5N2lheBqU_ssv2fEg7XSiyl0_Jtf24RQubw3IWp7fc"",""'LC-2 BOM'!C2:AF1000""),AB$1,FALSE)"),"#N/A")</f>
        <v>#N/A</v>
      </c>
      <c r="BA620" t="str">
        <f ca="1">IFERROR(__xludf.DUMMYFUNCTION("VLOOKUP($D559,IMPORTRANGE(""1F5N2lheBqU_ssv2fEg7XSiyl0_Jtf24RQubw3IWp7fc"",""'LC-2 BOM'!C2:AF1000""),AB$1,FALSE)"),"#N/A")</f>
        <v>#N/A</v>
      </c>
    </row>
    <row r="621" spans="1:53" ht="13" x14ac:dyDescent="0.15">
      <c r="A621" t="str">
        <f t="shared" si="50"/>
        <v>ASP--AxCt-ST-9</v>
      </c>
      <c r="B621">
        <v>9</v>
      </c>
      <c r="C621" t="s">
        <v>1351</v>
      </c>
      <c r="D621" t="s">
        <v>1352</v>
      </c>
      <c r="E621" t="s">
        <v>887</v>
      </c>
      <c r="F621" t="s">
        <v>888</v>
      </c>
      <c r="G621" t="s">
        <v>889</v>
      </c>
      <c r="H621" t="s">
        <v>53</v>
      </c>
      <c r="I621" t="str">
        <f t="shared" si="52"/>
        <v>N1</v>
      </c>
      <c r="J621" t="str">
        <f>VLOOKUP(I621,'[1]REF - Interface Cards'!$F$2:$G$11,2,FALSE)</f>
        <v>CB2</v>
      </c>
      <c r="K621">
        <f t="shared" si="54"/>
        <v>1</v>
      </c>
      <c r="L621" t="s">
        <v>692</v>
      </c>
      <c r="M621">
        <v>16</v>
      </c>
      <c r="N621">
        <v>13</v>
      </c>
      <c r="O621" t="s">
        <v>211</v>
      </c>
      <c r="P621" t="s">
        <v>277</v>
      </c>
      <c r="Q621" t="s">
        <v>890</v>
      </c>
      <c r="R621" t="s">
        <v>891</v>
      </c>
      <c r="S621" t="s">
        <v>60</v>
      </c>
      <c r="V621" t="b">
        <v>0</v>
      </c>
      <c r="W621" t="str">
        <f t="shared" si="53"/>
        <v>DI1:13</v>
      </c>
      <c r="X621" t="str">
        <f ca="1">IFERROR(__xludf.DUMMYFUNCTION("VLOOKUP($D119,IMPORTRANGE(""1F5N2lheBqU_ssv2fEg7XSiyl0_Jtf24RQubw3IWp7fc"",""'LC-2 BOM'!C2:AF1000""),X$1,FALSE)"),"05C360")</f>
        <v>05C360</v>
      </c>
      <c r="Y621" t="str">
        <f ca="1">IFERROR(__xludf.DUMMYFUNCTION("VLOOKUP($D323,IMPORTRANGE(""1zGeY54V42y3h6ga3LEauokEcjIAfHuNXKCYKLfLWtMI"",""'LC-2 BOM'!C2:AF900""),Y$1,FALSE)"),"#N/A")</f>
        <v>#N/A</v>
      </c>
      <c r="Z621" t="str">
        <f ca="1">IFERROR(__xludf.DUMMYFUNCTION("VLOOKUP($D323,IMPORTRANGE(""1zGeY54V42y3h6ga3LEauokEcjIAfHuNXKCYKLfLWtMI"",""'LC-2 BOM'!C2:AF900""),Y$1,FALSE)"),"#N/A")</f>
        <v>#N/A</v>
      </c>
      <c r="AA621" t="str">
        <f ca="1">IFERROR(__xludf.DUMMYFUNCTION("VLOOKUP($D323,IMPORTRANGE(""1zGeY54V42y3h6ga3LEauokEcjIAfHuNXKCYKLfLWtMI"",""'LC-2 BOM'!C2:AF900""),Y$1,FALSE)"),"#N/A")</f>
        <v>#N/A</v>
      </c>
      <c r="AB621" t="str">
        <f ca="1">IFERROR(__xludf.DUMMYFUNCTION("VLOOKUP($D323,IMPORTRANGE(""1F5N2lheBqU_ssv2fEg7XSiyl0_Jtf24RQubw3IWp7fc"",""'LC-2 BOM'!C2:AF1000""),AB$1,FALSE)"),"#N/A")</f>
        <v>#N/A</v>
      </c>
      <c r="AC621" t="str">
        <f ca="1">IFERROR(__xludf.DUMMYFUNCTION("VLOOKUP($D323,IMPORTRANGE(""1F5N2lheBqU_ssv2fEg7XSiyl0_Jtf24RQubw3IWp7fc"",""'LC-2 BOM'!C2:AF1000""),AB$1,FALSE)"),"#N/A")</f>
        <v>#N/A</v>
      </c>
      <c r="AD621" t="str">
        <f ca="1">IFERROR(__xludf.DUMMYFUNCTION("VLOOKUP($D323,IMPORTRANGE(""1F5N2lheBqU_ssv2fEg7XSiyl0_Jtf24RQubw3IWp7fc"",""'LC-2 BOM'!C2:AF1000""),AB$1,FALSE)"),"#N/A")</f>
        <v>#N/A</v>
      </c>
      <c r="AE621" t="str">
        <f ca="1">IFERROR(__xludf.DUMMYFUNCTION("VLOOKUP($D323,IMPORTRANGE(""1F5N2lheBqU_ssv2fEg7XSiyl0_Jtf24RQubw3IWp7fc"",""'LC-2 BOM'!C2:AF1000""),AB$1,FALSE)"),"#N/A")</f>
        <v>#N/A</v>
      </c>
      <c r="AF621" t="str">
        <f ca="1">IFERROR(__xludf.DUMMYFUNCTION("VLOOKUP($D323,IMPORTRANGE(""1F5N2lheBqU_ssv2fEg7XSiyl0_Jtf24RQubw3IWp7fc"",""'LC-2 BOM'!C2:AF1000""),AB$1,FALSE)"),"#N/A")</f>
        <v>#N/A</v>
      </c>
      <c r="AG621" t="str">
        <f ca="1">IFERROR(__xludf.DUMMYFUNCTION("VLOOKUP($D323,IMPORTRANGE(""1F5N2lheBqU_ssv2fEg7XSiyl0_Jtf24RQubw3IWp7fc"",""'LC-2 BOM'!C2:AF1000""),AB$1,FALSE)"),"#N/A")</f>
        <v>#N/A</v>
      </c>
      <c r="AH621" t="str">
        <f ca="1">IFERROR(__xludf.DUMMYFUNCTION("VLOOKUP($D323,IMPORTRANGE(""1F5N2lheBqU_ssv2fEg7XSiyl0_Jtf24RQubw3IWp7fc"",""'LC-2 BOM'!C2:AF1000""),AB$1,FALSE)"),"#N/A")</f>
        <v>#N/A</v>
      </c>
      <c r="AI621" t="str">
        <f ca="1">IFERROR(__xludf.DUMMYFUNCTION("VLOOKUP($D323,IMPORTRANGE(""1F5N2lheBqU_ssv2fEg7XSiyl0_Jtf24RQubw3IWp7fc"",""'LC-2 BOM'!C2:AF1000""),AB$1,FALSE)"),"#N/A")</f>
        <v>#N/A</v>
      </c>
      <c r="AJ621" t="str">
        <f ca="1">IFERROR(__xludf.DUMMYFUNCTION("VLOOKUP($D323,IMPORTRANGE(""1F5N2lheBqU_ssv2fEg7XSiyl0_Jtf24RQubw3IWp7fc"",""'LC-2 BOM'!C2:AF1000""),AB$1,FALSE)"),"#N/A")</f>
        <v>#N/A</v>
      </c>
      <c r="AK621" t="str">
        <f ca="1">IFERROR(__xludf.DUMMYFUNCTION("VLOOKUP($D323,IMPORTRANGE(""1F5N2lheBqU_ssv2fEg7XSiyl0_Jtf24RQubw3IWp7fc"",""'LC-2 BOM'!C2:AF1000""),AB$1,FALSE)"),"#N/A")</f>
        <v>#N/A</v>
      </c>
      <c r="AL621" t="str">
        <f ca="1">IFERROR(__xludf.DUMMYFUNCTION("VLOOKUP($D323,IMPORTRANGE(""1F5N2lheBqU_ssv2fEg7XSiyl0_Jtf24RQubw3IWp7fc"",""'LC-2 BOM'!C2:AF1000""),AB$1,FALSE)"),"#N/A")</f>
        <v>#N/A</v>
      </c>
      <c r="AM621" t="str">
        <f ca="1">IFERROR(__xludf.DUMMYFUNCTION("VLOOKUP($D323,IMPORTRANGE(""1F5N2lheBqU_ssv2fEg7XSiyl0_Jtf24RQubw3IWp7fc"",""'LC-2 BOM'!C2:AF1000""),AB$1,FALSE)"),"#N/A")</f>
        <v>#N/A</v>
      </c>
      <c r="AN621" t="str">
        <f ca="1">IFERROR(__xludf.DUMMYFUNCTION("VLOOKUP($D323,IMPORTRANGE(""1F5N2lheBqU_ssv2fEg7XSiyl0_Jtf24RQubw3IWp7fc"",""'LC-2 BOM'!C2:AF1000""),AB$1,FALSE)"),"#N/A")</f>
        <v>#N/A</v>
      </c>
      <c r="AO621" t="str">
        <f ca="1">IFERROR(__xludf.DUMMYFUNCTION("VLOOKUP($D323,IMPORTRANGE(""1F5N2lheBqU_ssv2fEg7XSiyl0_Jtf24RQubw3IWp7fc"",""'LC-2 BOM'!C2:AF1000""),AB$1,FALSE)"),"#N/A")</f>
        <v>#N/A</v>
      </c>
      <c r="AP621" t="str">
        <f ca="1">IFERROR(__xludf.DUMMYFUNCTION("VLOOKUP($D323,IMPORTRANGE(""1F5N2lheBqU_ssv2fEg7XSiyl0_Jtf24RQubw3IWp7fc"",""'LC-2 BOM'!C2:AF1000""),AB$1,FALSE)"),"#N/A")</f>
        <v>#N/A</v>
      </c>
      <c r="AQ621" t="str">
        <f ca="1">IFERROR(__xludf.DUMMYFUNCTION("VLOOKUP($D323,IMPORTRANGE(""1F5N2lheBqU_ssv2fEg7XSiyl0_Jtf24RQubw3IWp7fc"",""'LC-2 BOM'!C2:AF1000""),AB$1,FALSE)"),"#N/A")</f>
        <v>#N/A</v>
      </c>
      <c r="AR621" t="str">
        <f ca="1">IFERROR(__xludf.DUMMYFUNCTION("VLOOKUP($D323,IMPORTRANGE(""1F5N2lheBqU_ssv2fEg7XSiyl0_Jtf24RQubw3IWp7fc"",""'LC-2 BOM'!C2:AF1000""),AB$1,FALSE)"),"#N/A")</f>
        <v>#N/A</v>
      </c>
      <c r="AS621" t="str">
        <f ca="1">IFERROR(__xludf.DUMMYFUNCTION("VLOOKUP($D323,IMPORTRANGE(""1F5N2lheBqU_ssv2fEg7XSiyl0_Jtf24RQubw3IWp7fc"",""'LC-2 BOM'!C2:AF1000""),AB$1,FALSE)"),"#N/A")</f>
        <v>#N/A</v>
      </c>
      <c r="AT621" t="str">
        <f ca="1">IFERROR(__xludf.DUMMYFUNCTION("VLOOKUP($D323,IMPORTRANGE(""1F5N2lheBqU_ssv2fEg7XSiyl0_Jtf24RQubw3IWp7fc"",""'LC-2 BOM'!C2:AF1000""),AB$1,FALSE)"),"#N/A")</f>
        <v>#N/A</v>
      </c>
      <c r="AU621" t="str">
        <f ca="1">IFERROR(__xludf.DUMMYFUNCTION("VLOOKUP($D323,IMPORTRANGE(""1F5N2lheBqU_ssv2fEg7XSiyl0_Jtf24RQubw3IWp7fc"",""'LC-2 BOM'!C2:AF1000""),AB$1,FALSE)"),"#N/A")</f>
        <v>#N/A</v>
      </c>
      <c r="AV621" t="str">
        <f ca="1">IFERROR(__xludf.DUMMYFUNCTION("VLOOKUP($D323,IMPORTRANGE(""1F5N2lheBqU_ssv2fEg7XSiyl0_Jtf24RQubw3IWp7fc"",""'LC-2 BOM'!C2:AF1000""),AB$1,FALSE)"),"#N/A")</f>
        <v>#N/A</v>
      </c>
      <c r="AW621" t="str">
        <f ca="1">IFERROR(__xludf.DUMMYFUNCTION("VLOOKUP($D323,IMPORTRANGE(""1F5N2lheBqU_ssv2fEg7XSiyl0_Jtf24RQubw3IWp7fc"",""'LC-2 BOM'!C2:AF1000""),AB$1,FALSE)"),"#N/A")</f>
        <v>#N/A</v>
      </c>
      <c r="AX621" t="str">
        <f ca="1">IFERROR(__xludf.DUMMYFUNCTION("VLOOKUP($D323,IMPORTRANGE(""1F5N2lheBqU_ssv2fEg7XSiyl0_Jtf24RQubw3IWp7fc"",""'LC-2 BOM'!C2:AF1000""),AB$1,FALSE)"),"#N/A")</f>
        <v>#N/A</v>
      </c>
      <c r="AY621" t="str">
        <f ca="1">IFERROR(__xludf.DUMMYFUNCTION("VLOOKUP($D323,IMPORTRANGE(""1F5N2lheBqU_ssv2fEg7XSiyl0_Jtf24RQubw3IWp7fc"",""'LC-2 BOM'!C2:AF1000""),AB$1,FALSE)"),"#N/A")</f>
        <v>#N/A</v>
      </c>
      <c r="AZ621" t="str">
        <f ca="1">IFERROR(__xludf.DUMMYFUNCTION("VLOOKUP($D323,IMPORTRANGE(""1F5N2lheBqU_ssv2fEg7XSiyl0_Jtf24RQubw3IWp7fc"",""'LC-2 BOM'!C2:AF1000""),AB$1,FALSE)"),"#N/A")</f>
        <v>#N/A</v>
      </c>
      <c r="BA621" t="str">
        <f ca="1">IFERROR(__xludf.DUMMYFUNCTION("VLOOKUP($D323,IMPORTRANGE(""1F5N2lheBqU_ssv2fEg7XSiyl0_Jtf24RQubw3IWp7fc"",""'LC-2 BOM'!C2:AF1000""),AB$1,FALSE)"),"#N/A")</f>
        <v>#N/A</v>
      </c>
    </row>
    <row r="622" spans="1:53" ht="13" x14ac:dyDescent="0.15">
      <c r="A622" t="str">
        <f t="shared" si="50"/>
        <v>ASP--AxCt-ST-18</v>
      </c>
      <c r="B622">
        <v>18</v>
      </c>
      <c r="C622" t="s">
        <v>1353</v>
      </c>
      <c r="D622" t="s">
        <v>1354</v>
      </c>
      <c r="E622" t="s">
        <v>887</v>
      </c>
      <c r="F622" t="s">
        <v>888</v>
      </c>
      <c r="G622" t="s">
        <v>889</v>
      </c>
      <c r="H622" t="s">
        <v>53</v>
      </c>
      <c r="I622" t="str">
        <f t="shared" si="52"/>
        <v>N1</v>
      </c>
      <c r="J622" t="str">
        <f>VLOOKUP(I622,'[1]REF - Interface Cards'!$F$2:$G$11,2,FALSE)</f>
        <v>CB2</v>
      </c>
      <c r="K622">
        <f t="shared" si="54"/>
        <v>1</v>
      </c>
      <c r="L622" t="s">
        <v>692</v>
      </c>
      <c r="M622">
        <v>23</v>
      </c>
      <c r="N622">
        <v>19</v>
      </c>
      <c r="O622" t="s">
        <v>211</v>
      </c>
      <c r="P622" t="s">
        <v>277</v>
      </c>
      <c r="Q622" t="s">
        <v>890</v>
      </c>
      <c r="R622" t="s">
        <v>891</v>
      </c>
      <c r="S622" t="s">
        <v>60</v>
      </c>
      <c r="V622" t="b">
        <v>0</v>
      </c>
      <c r="W622" t="str">
        <f t="shared" si="53"/>
        <v>DI1:19</v>
      </c>
      <c r="X622" t="str">
        <f ca="1">IFERROR(__xludf.DUMMYFUNCTION("VLOOKUP($D119,IMPORTRANGE(""1F5N2lheBqU_ssv2fEg7XSiyl0_Jtf24RQubw3IWp7fc"",""'LC-2 BOM'!C2:AF1000""),X$1,FALSE)"),"05C360")</f>
        <v>05C360</v>
      </c>
      <c r="Y622" t="str">
        <f ca="1">IFERROR(__xludf.DUMMYFUNCTION("VLOOKUP($D329,IMPORTRANGE(""1zGeY54V42y3h6ga3LEauokEcjIAfHuNXKCYKLfLWtMI"",""'LC-2 BOM'!C2:AF900""),Y$1,FALSE)"),"#N/A")</f>
        <v>#N/A</v>
      </c>
      <c r="Z622" t="str">
        <f ca="1">IFERROR(__xludf.DUMMYFUNCTION("VLOOKUP($D329,IMPORTRANGE(""1zGeY54V42y3h6ga3LEauokEcjIAfHuNXKCYKLfLWtMI"",""'LC-2 BOM'!C2:AF900""),Y$1,FALSE)"),"#N/A")</f>
        <v>#N/A</v>
      </c>
      <c r="AA622" t="str">
        <f ca="1">IFERROR(__xludf.DUMMYFUNCTION("VLOOKUP($D329,IMPORTRANGE(""1zGeY54V42y3h6ga3LEauokEcjIAfHuNXKCYKLfLWtMI"",""'LC-2 BOM'!C2:AF900""),Y$1,FALSE)"),"#N/A")</f>
        <v>#N/A</v>
      </c>
      <c r="AB622" t="str">
        <f ca="1">IFERROR(__xludf.DUMMYFUNCTION("VLOOKUP($D329,IMPORTRANGE(""1F5N2lheBqU_ssv2fEg7XSiyl0_Jtf24RQubw3IWp7fc"",""'LC-2 BOM'!C2:AF1000""),AB$1,FALSE)"),"#N/A")</f>
        <v>#N/A</v>
      </c>
      <c r="AC622" t="str">
        <f ca="1">IFERROR(__xludf.DUMMYFUNCTION("VLOOKUP($D329,IMPORTRANGE(""1F5N2lheBqU_ssv2fEg7XSiyl0_Jtf24RQubw3IWp7fc"",""'LC-2 BOM'!C2:AF1000""),AB$1,FALSE)"),"#N/A")</f>
        <v>#N/A</v>
      </c>
      <c r="AD622" t="str">
        <f ca="1">IFERROR(__xludf.DUMMYFUNCTION("VLOOKUP($D329,IMPORTRANGE(""1F5N2lheBqU_ssv2fEg7XSiyl0_Jtf24RQubw3IWp7fc"",""'LC-2 BOM'!C2:AF1000""),AB$1,FALSE)"),"#N/A")</f>
        <v>#N/A</v>
      </c>
      <c r="AE622" t="str">
        <f ca="1">IFERROR(__xludf.DUMMYFUNCTION("VLOOKUP($D329,IMPORTRANGE(""1F5N2lheBqU_ssv2fEg7XSiyl0_Jtf24RQubw3IWp7fc"",""'LC-2 BOM'!C2:AF1000""),AB$1,FALSE)"),"#N/A")</f>
        <v>#N/A</v>
      </c>
      <c r="AF622" t="str">
        <f ca="1">IFERROR(__xludf.DUMMYFUNCTION("VLOOKUP($D329,IMPORTRANGE(""1F5N2lheBqU_ssv2fEg7XSiyl0_Jtf24RQubw3IWp7fc"",""'LC-2 BOM'!C2:AF1000""),AB$1,FALSE)"),"#N/A")</f>
        <v>#N/A</v>
      </c>
      <c r="AG622" t="str">
        <f ca="1">IFERROR(__xludf.DUMMYFUNCTION("VLOOKUP($D329,IMPORTRANGE(""1F5N2lheBqU_ssv2fEg7XSiyl0_Jtf24RQubw3IWp7fc"",""'LC-2 BOM'!C2:AF1000""),AB$1,FALSE)"),"#N/A")</f>
        <v>#N/A</v>
      </c>
      <c r="AH622" t="str">
        <f ca="1">IFERROR(__xludf.DUMMYFUNCTION("VLOOKUP($D329,IMPORTRANGE(""1F5N2lheBqU_ssv2fEg7XSiyl0_Jtf24RQubw3IWp7fc"",""'LC-2 BOM'!C2:AF1000""),AB$1,FALSE)"),"#N/A")</f>
        <v>#N/A</v>
      </c>
      <c r="AI622" t="str">
        <f ca="1">IFERROR(__xludf.DUMMYFUNCTION("VLOOKUP($D329,IMPORTRANGE(""1F5N2lheBqU_ssv2fEg7XSiyl0_Jtf24RQubw3IWp7fc"",""'LC-2 BOM'!C2:AF1000""),AB$1,FALSE)"),"#N/A")</f>
        <v>#N/A</v>
      </c>
      <c r="AJ622" t="str">
        <f ca="1">IFERROR(__xludf.DUMMYFUNCTION("VLOOKUP($D329,IMPORTRANGE(""1F5N2lheBqU_ssv2fEg7XSiyl0_Jtf24RQubw3IWp7fc"",""'LC-2 BOM'!C2:AF1000""),AB$1,FALSE)"),"#N/A")</f>
        <v>#N/A</v>
      </c>
      <c r="AK622" t="str">
        <f ca="1">IFERROR(__xludf.DUMMYFUNCTION("VLOOKUP($D329,IMPORTRANGE(""1F5N2lheBqU_ssv2fEg7XSiyl0_Jtf24RQubw3IWp7fc"",""'LC-2 BOM'!C2:AF1000""),AB$1,FALSE)"),"#N/A")</f>
        <v>#N/A</v>
      </c>
      <c r="AL622" t="str">
        <f ca="1">IFERROR(__xludf.DUMMYFUNCTION("VLOOKUP($D329,IMPORTRANGE(""1F5N2lheBqU_ssv2fEg7XSiyl0_Jtf24RQubw3IWp7fc"",""'LC-2 BOM'!C2:AF1000""),AB$1,FALSE)"),"#N/A")</f>
        <v>#N/A</v>
      </c>
      <c r="AM622" t="str">
        <f ca="1">IFERROR(__xludf.DUMMYFUNCTION("VLOOKUP($D329,IMPORTRANGE(""1F5N2lheBqU_ssv2fEg7XSiyl0_Jtf24RQubw3IWp7fc"",""'LC-2 BOM'!C2:AF1000""),AB$1,FALSE)"),"#N/A")</f>
        <v>#N/A</v>
      </c>
      <c r="AN622" t="str">
        <f ca="1">IFERROR(__xludf.DUMMYFUNCTION("VLOOKUP($D329,IMPORTRANGE(""1F5N2lheBqU_ssv2fEg7XSiyl0_Jtf24RQubw3IWp7fc"",""'LC-2 BOM'!C2:AF1000""),AB$1,FALSE)"),"#N/A")</f>
        <v>#N/A</v>
      </c>
      <c r="AO622" t="str">
        <f ca="1">IFERROR(__xludf.DUMMYFUNCTION("VLOOKUP($D329,IMPORTRANGE(""1F5N2lheBqU_ssv2fEg7XSiyl0_Jtf24RQubw3IWp7fc"",""'LC-2 BOM'!C2:AF1000""),AB$1,FALSE)"),"#N/A")</f>
        <v>#N/A</v>
      </c>
      <c r="AP622" t="str">
        <f ca="1">IFERROR(__xludf.DUMMYFUNCTION("VLOOKUP($D329,IMPORTRANGE(""1F5N2lheBqU_ssv2fEg7XSiyl0_Jtf24RQubw3IWp7fc"",""'LC-2 BOM'!C2:AF1000""),AB$1,FALSE)"),"#N/A")</f>
        <v>#N/A</v>
      </c>
      <c r="AQ622" t="str">
        <f ca="1">IFERROR(__xludf.DUMMYFUNCTION("VLOOKUP($D329,IMPORTRANGE(""1F5N2lheBqU_ssv2fEg7XSiyl0_Jtf24RQubw3IWp7fc"",""'LC-2 BOM'!C2:AF1000""),AB$1,FALSE)"),"#N/A")</f>
        <v>#N/A</v>
      </c>
      <c r="AR622" t="str">
        <f ca="1">IFERROR(__xludf.DUMMYFUNCTION("VLOOKUP($D329,IMPORTRANGE(""1F5N2lheBqU_ssv2fEg7XSiyl0_Jtf24RQubw3IWp7fc"",""'LC-2 BOM'!C2:AF1000""),AB$1,FALSE)"),"#N/A")</f>
        <v>#N/A</v>
      </c>
      <c r="AS622" t="str">
        <f ca="1">IFERROR(__xludf.DUMMYFUNCTION("VLOOKUP($D329,IMPORTRANGE(""1F5N2lheBqU_ssv2fEg7XSiyl0_Jtf24RQubw3IWp7fc"",""'LC-2 BOM'!C2:AF1000""),AB$1,FALSE)"),"#N/A")</f>
        <v>#N/A</v>
      </c>
      <c r="AT622" t="str">
        <f ca="1">IFERROR(__xludf.DUMMYFUNCTION("VLOOKUP($D329,IMPORTRANGE(""1F5N2lheBqU_ssv2fEg7XSiyl0_Jtf24RQubw3IWp7fc"",""'LC-2 BOM'!C2:AF1000""),AB$1,FALSE)"),"#N/A")</f>
        <v>#N/A</v>
      </c>
      <c r="AU622" t="str">
        <f ca="1">IFERROR(__xludf.DUMMYFUNCTION("VLOOKUP($D329,IMPORTRANGE(""1F5N2lheBqU_ssv2fEg7XSiyl0_Jtf24RQubw3IWp7fc"",""'LC-2 BOM'!C2:AF1000""),AB$1,FALSE)"),"#N/A")</f>
        <v>#N/A</v>
      </c>
      <c r="AV622" t="str">
        <f ca="1">IFERROR(__xludf.DUMMYFUNCTION("VLOOKUP($D329,IMPORTRANGE(""1F5N2lheBqU_ssv2fEg7XSiyl0_Jtf24RQubw3IWp7fc"",""'LC-2 BOM'!C2:AF1000""),AB$1,FALSE)"),"#N/A")</f>
        <v>#N/A</v>
      </c>
      <c r="AW622" t="str">
        <f ca="1">IFERROR(__xludf.DUMMYFUNCTION("VLOOKUP($D329,IMPORTRANGE(""1F5N2lheBqU_ssv2fEg7XSiyl0_Jtf24RQubw3IWp7fc"",""'LC-2 BOM'!C2:AF1000""),AB$1,FALSE)"),"#N/A")</f>
        <v>#N/A</v>
      </c>
      <c r="AX622" t="str">
        <f ca="1">IFERROR(__xludf.DUMMYFUNCTION("VLOOKUP($D329,IMPORTRANGE(""1F5N2lheBqU_ssv2fEg7XSiyl0_Jtf24RQubw3IWp7fc"",""'LC-2 BOM'!C2:AF1000""),AB$1,FALSE)"),"#N/A")</f>
        <v>#N/A</v>
      </c>
      <c r="AY622" t="str">
        <f ca="1">IFERROR(__xludf.DUMMYFUNCTION("VLOOKUP($D329,IMPORTRANGE(""1F5N2lheBqU_ssv2fEg7XSiyl0_Jtf24RQubw3IWp7fc"",""'LC-2 BOM'!C2:AF1000""),AB$1,FALSE)"),"#N/A")</f>
        <v>#N/A</v>
      </c>
      <c r="AZ622" t="str">
        <f ca="1">IFERROR(__xludf.DUMMYFUNCTION("VLOOKUP($D329,IMPORTRANGE(""1F5N2lheBqU_ssv2fEg7XSiyl0_Jtf24RQubw3IWp7fc"",""'LC-2 BOM'!C2:AF1000""),AB$1,FALSE)"),"#N/A")</f>
        <v>#N/A</v>
      </c>
      <c r="BA622" t="str">
        <f ca="1">IFERROR(__xludf.DUMMYFUNCTION("VLOOKUP($D329,IMPORTRANGE(""1F5N2lheBqU_ssv2fEg7XSiyl0_Jtf24RQubw3IWp7fc"",""'LC-2 BOM'!C2:AF1000""),AB$1,FALSE)"),"#N/A")</f>
        <v>#N/A</v>
      </c>
    </row>
    <row r="623" spans="1:53" ht="13" x14ac:dyDescent="0.15">
      <c r="A623" t="str">
        <f t="shared" si="50"/>
        <v>ASP--AxCt-ST-17</v>
      </c>
      <c r="B623">
        <v>17</v>
      </c>
      <c r="C623" t="s">
        <v>1355</v>
      </c>
      <c r="D623" t="s">
        <v>1356</v>
      </c>
      <c r="E623" t="s">
        <v>887</v>
      </c>
      <c r="F623" t="s">
        <v>888</v>
      </c>
      <c r="G623" t="s">
        <v>889</v>
      </c>
      <c r="H623" t="s">
        <v>53</v>
      </c>
      <c r="I623" t="str">
        <f t="shared" si="52"/>
        <v>N1</v>
      </c>
      <c r="J623" t="str">
        <f>VLOOKUP(I623,'[1]REF - Interface Cards'!$F$2:$G$11,2,FALSE)</f>
        <v>CB2</v>
      </c>
      <c r="K623">
        <f t="shared" si="54"/>
        <v>1</v>
      </c>
      <c r="L623" t="s">
        <v>692</v>
      </c>
      <c r="M623">
        <v>15</v>
      </c>
      <c r="N623">
        <v>12</v>
      </c>
      <c r="O623" t="s">
        <v>211</v>
      </c>
      <c r="P623" t="s">
        <v>277</v>
      </c>
      <c r="Q623" t="s">
        <v>890</v>
      </c>
      <c r="R623" t="s">
        <v>891</v>
      </c>
      <c r="S623" t="s">
        <v>60</v>
      </c>
      <c r="V623" t="b">
        <v>0</v>
      </c>
      <c r="W623" t="str">
        <f t="shared" si="53"/>
        <v>DI1:12</v>
      </c>
      <c r="X623" t="str">
        <f ca="1">IFERROR(__xludf.DUMMYFUNCTION("VLOOKUP($D119,IMPORTRANGE(""1F5N2lheBqU_ssv2fEg7XSiyl0_Jtf24RQubw3IWp7fc"",""'LC-2 BOM'!C2:AF1000""),X$1,FALSE)"),"05C360")</f>
        <v>05C360</v>
      </c>
      <c r="Y623" t="str">
        <f ca="1">IFERROR(__xludf.DUMMYFUNCTION("VLOOKUP($D322,IMPORTRANGE(""1F5N2lheBqU_ssv2fEg7XSiyl0_Jtf24RQubw3IWp7fc"",""'LC-2 BOM'!C2:AF900""),Y$1,FALSE)"),"#N/A")</f>
        <v>#N/A</v>
      </c>
      <c r="Z623" t="str">
        <f ca="1">IFERROR(__xludf.DUMMYFUNCTION("VLOOKUP($D322,IMPORTRANGE(""1F5N2lheBqU_ssv2fEg7XSiyl0_Jtf24RQubw3IWp7fc"",""'LC-2 BOM'!C2:AF900""),Y$1,FALSE)"),"#N/A")</f>
        <v>#N/A</v>
      </c>
      <c r="AA623" t="str">
        <f ca="1">IFERROR(__xludf.DUMMYFUNCTION("VLOOKUP($D322,IMPORTRANGE(""1F5N2lheBqU_ssv2fEg7XSiyl0_Jtf24RQubw3IWp7fc"",""'LC-2 BOM'!C2:AF900""),Y$1,FALSE)"),"#N/A")</f>
        <v>#N/A</v>
      </c>
      <c r="AB623" t="str">
        <f ca="1">IFERROR(__xludf.DUMMYFUNCTION("VLOOKUP($D322,IMPORTRANGE(""1F5N2lheBqU_ssv2fEg7XSiyl0_Jtf24RQubw3IWp7fc"",""'LC-2 BOM'!C2:AF1000""),AB$1,FALSE)"),"#N/A")</f>
        <v>#N/A</v>
      </c>
      <c r="AC623" t="str">
        <f ca="1">IFERROR(__xludf.DUMMYFUNCTION("VLOOKUP($D322,IMPORTRANGE(""1F5N2lheBqU_ssv2fEg7XSiyl0_Jtf24RQubw3IWp7fc"",""'LC-2 BOM'!C2:AF1000""),AB$1,FALSE)"),"#N/A")</f>
        <v>#N/A</v>
      </c>
      <c r="AD623" t="str">
        <f ca="1">IFERROR(__xludf.DUMMYFUNCTION("VLOOKUP($D322,IMPORTRANGE(""1F5N2lheBqU_ssv2fEg7XSiyl0_Jtf24RQubw3IWp7fc"",""'LC-2 BOM'!C2:AF1000""),AB$1,FALSE)"),"#N/A")</f>
        <v>#N/A</v>
      </c>
      <c r="AE623" t="str">
        <f ca="1">IFERROR(__xludf.DUMMYFUNCTION("VLOOKUP($D322,IMPORTRANGE(""1F5N2lheBqU_ssv2fEg7XSiyl0_Jtf24RQubw3IWp7fc"",""'LC-2 BOM'!C2:AF1000""),AB$1,FALSE)"),"#N/A")</f>
        <v>#N/A</v>
      </c>
      <c r="AF623" t="str">
        <f ca="1">IFERROR(__xludf.DUMMYFUNCTION("VLOOKUP($D322,IMPORTRANGE(""1F5N2lheBqU_ssv2fEg7XSiyl0_Jtf24RQubw3IWp7fc"",""'LC-2 BOM'!C2:AF1000""),AB$1,FALSE)"),"#N/A")</f>
        <v>#N/A</v>
      </c>
      <c r="AG623" t="str">
        <f ca="1">IFERROR(__xludf.DUMMYFUNCTION("VLOOKUP($D322,IMPORTRANGE(""1F5N2lheBqU_ssv2fEg7XSiyl0_Jtf24RQubw3IWp7fc"",""'LC-2 BOM'!C2:AF1000""),AB$1,FALSE)"),"#N/A")</f>
        <v>#N/A</v>
      </c>
      <c r="AH623" t="str">
        <f ca="1">IFERROR(__xludf.DUMMYFUNCTION("VLOOKUP($D322,IMPORTRANGE(""1F5N2lheBqU_ssv2fEg7XSiyl0_Jtf24RQubw3IWp7fc"",""'LC-2 BOM'!C2:AF1000""),AB$1,FALSE)"),"#N/A")</f>
        <v>#N/A</v>
      </c>
      <c r="AI623" t="str">
        <f ca="1">IFERROR(__xludf.DUMMYFUNCTION("VLOOKUP($D322,IMPORTRANGE(""1F5N2lheBqU_ssv2fEg7XSiyl0_Jtf24RQubw3IWp7fc"",""'LC-2 BOM'!C2:AF1000""),AB$1,FALSE)"),"#N/A")</f>
        <v>#N/A</v>
      </c>
      <c r="AJ623" t="str">
        <f ca="1">IFERROR(__xludf.DUMMYFUNCTION("VLOOKUP($D322,IMPORTRANGE(""1F5N2lheBqU_ssv2fEg7XSiyl0_Jtf24RQubw3IWp7fc"",""'LC-2 BOM'!C2:AF1000""),AB$1,FALSE)"),"#N/A")</f>
        <v>#N/A</v>
      </c>
      <c r="AK623" t="str">
        <f ca="1">IFERROR(__xludf.DUMMYFUNCTION("VLOOKUP($D322,IMPORTRANGE(""1F5N2lheBqU_ssv2fEg7XSiyl0_Jtf24RQubw3IWp7fc"",""'LC-2 BOM'!C2:AF1000""),AB$1,FALSE)"),"#N/A")</f>
        <v>#N/A</v>
      </c>
      <c r="AL623" t="str">
        <f ca="1">IFERROR(__xludf.DUMMYFUNCTION("VLOOKUP($D322,IMPORTRANGE(""1F5N2lheBqU_ssv2fEg7XSiyl0_Jtf24RQubw3IWp7fc"",""'LC-2 BOM'!C2:AF1000""),AB$1,FALSE)"),"#N/A")</f>
        <v>#N/A</v>
      </c>
      <c r="AM623" t="str">
        <f ca="1">IFERROR(__xludf.DUMMYFUNCTION("VLOOKUP($D322,IMPORTRANGE(""1F5N2lheBqU_ssv2fEg7XSiyl0_Jtf24RQubw3IWp7fc"",""'LC-2 BOM'!C2:AF1000""),AB$1,FALSE)"),"#N/A")</f>
        <v>#N/A</v>
      </c>
      <c r="AN623" t="str">
        <f ca="1">IFERROR(__xludf.DUMMYFUNCTION("VLOOKUP($D322,IMPORTRANGE(""1F5N2lheBqU_ssv2fEg7XSiyl0_Jtf24RQubw3IWp7fc"",""'LC-2 BOM'!C2:AF1000""),AB$1,FALSE)"),"#N/A")</f>
        <v>#N/A</v>
      </c>
      <c r="AO623" t="str">
        <f ca="1">IFERROR(__xludf.DUMMYFUNCTION("VLOOKUP($D322,IMPORTRANGE(""1F5N2lheBqU_ssv2fEg7XSiyl0_Jtf24RQubw3IWp7fc"",""'LC-2 BOM'!C2:AF1000""),AB$1,FALSE)"),"#N/A")</f>
        <v>#N/A</v>
      </c>
      <c r="AP623" t="str">
        <f ca="1">IFERROR(__xludf.DUMMYFUNCTION("VLOOKUP($D322,IMPORTRANGE(""1F5N2lheBqU_ssv2fEg7XSiyl0_Jtf24RQubw3IWp7fc"",""'LC-2 BOM'!C2:AF1000""),AB$1,FALSE)"),"#N/A")</f>
        <v>#N/A</v>
      </c>
      <c r="AQ623" t="str">
        <f ca="1">IFERROR(__xludf.DUMMYFUNCTION("VLOOKUP($D322,IMPORTRANGE(""1F5N2lheBqU_ssv2fEg7XSiyl0_Jtf24RQubw3IWp7fc"",""'LC-2 BOM'!C2:AF1000""),AB$1,FALSE)"),"#N/A")</f>
        <v>#N/A</v>
      </c>
      <c r="AR623" t="str">
        <f ca="1">IFERROR(__xludf.DUMMYFUNCTION("VLOOKUP($D322,IMPORTRANGE(""1F5N2lheBqU_ssv2fEg7XSiyl0_Jtf24RQubw3IWp7fc"",""'LC-2 BOM'!C2:AF1000""),AB$1,FALSE)"),"#N/A")</f>
        <v>#N/A</v>
      </c>
      <c r="AS623" t="str">
        <f ca="1">IFERROR(__xludf.DUMMYFUNCTION("VLOOKUP($D322,IMPORTRANGE(""1F5N2lheBqU_ssv2fEg7XSiyl0_Jtf24RQubw3IWp7fc"",""'LC-2 BOM'!C2:AF1000""),AB$1,FALSE)"),"#N/A")</f>
        <v>#N/A</v>
      </c>
      <c r="AT623" t="str">
        <f ca="1">IFERROR(__xludf.DUMMYFUNCTION("VLOOKUP($D322,IMPORTRANGE(""1F5N2lheBqU_ssv2fEg7XSiyl0_Jtf24RQubw3IWp7fc"",""'LC-2 BOM'!C2:AF1000""),AB$1,FALSE)"),"#N/A")</f>
        <v>#N/A</v>
      </c>
      <c r="AU623" t="str">
        <f ca="1">IFERROR(__xludf.DUMMYFUNCTION("VLOOKUP($D322,IMPORTRANGE(""1F5N2lheBqU_ssv2fEg7XSiyl0_Jtf24RQubw3IWp7fc"",""'LC-2 BOM'!C2:AF1000""),AB$1,FALSE)"),"#N/A")</f>
        <v>#N/A</v>
      </c>
      <c r="AV623" t="str">
        <f ca="1">IFERROR(__xludf.DUMMYFUNCTION("VLOOKUP($D322,IMPORTRANGE(""1F5N2lheBqU_ssv2fEg7XSiyl0_Jtf24RQubw3IWp7fc"",""'LC-2 BOM'!C2:AF1000""),AB$1,FALSE)"),"#N/A")</f>
        <v>#N/A</v>
      </c>
      <c r="AW623" t="str">
        <f ca="1">IFERROR(__xludf.DUMMYFUNCTION("VLOOKUP($D322,IMPORTRANGE(""1F5N2lheBqU_ssv2fEg7XSiyl0_Jtf24RQubw3IWp7fc"",""'LC-2 BOM'!C2:AF1000""),AB$1,FALSE)"),"#N/A")</f>
        <v>#N/A</v>
      </c>
      <c r="AX623" t="str">
        <f ca="1">IFERROR(__xludf.DUMMYFUNCTION("VLOOKUP($D322,IMPORTRANGE(""1F5N2lheBqU_ssv2fEg7XSiyl0_Jtf24RQubw3IWp7fc"",""'LC-2 BOM'!C2:AF1000""),AB$1,FALSE)"),"#N/A")</f>
        <v>#N/A</v>
      </c>
      <c r="AY623" t="str">
        <f ca="1">IFERROR(__xludf.DUMMYFUNCTION("VLOOKUP($D322,IMPORTRANGE(""1F5N2lheBqU_ssv2fEg7XSiyl0_Jtf24RQubw3IWp7fc"",""'LC-2 BOM'!C2:AF1000""),AB$1,FALSE)"),"#N/A")</f>
        <v>#N/A</v>
      </c>
      <c r="AZ623" t="str">
        <f ca="1">IFERROR(__xludf.DUMMYFUNCTION("VLOOKUP($D322,IMPORTRANGE(""1F5N2lheBqU_ssv2fEg7XSiyl0_Jtf24RQubw3IWp7fc"",""'LC-2 BOM'!C2:AF1000""),AB$1,FALSE)"),"#N/A")</f>
        <v>#N/A</v>
      </c>
      <c r="BA623" t="str">
        <f ca="1">IFERROR(__xludf.DUMMYFUNCTION("VLOOKUP($D322,IMPORTRANGE(""1F5N2lheBqU_ssv2fEg7XSiyl0_Jtf24RQubw3IWp7fc"",""'LC-2 BOM'!C2:AF1000""),AB$1,FALSE)"),"#N/A")</f>
        <v>#N/A</v>
      </c>
    </row>
    <row r="624" spans="1:53" ht="13" x14ac:dyDescent="0.15">
      <c r="A624" t="str">
        <f t="shared" si="50"/>
        <v>ASP--AxCt-ST-14</v>
      </c>
      <c r="B624">
        <v>14</v>
      </c>
      <c r="C624" t="s">
        <v>1357</v>
      </c>
      <c r="D624" t="s">
        <v>1358</v>
      </c>
      <c r="E624" t="s">
        <v>887</v>
      </c>
      <c r="F624" t="s">
        <v>888</v>
      </c>
      <c r="G624" t="s">
        <v>889</v>
      </c>
      <c r="H624" t="s">
        <v>53</v>
      </c>
      <c r="I624" t="str">
        <f t="shared" si="52"/>
        <v>N1</v>
      </c>
      <c r="J624" t="str">
        <f>VLOOKUP(I624,'[1]REF - Interface Cards'!$F$2:$G$11,2,FALSE)</f>
        <v>CB2</v>
      </c>
      <c r="K624">
        <f t="shared" si="54"/>
        <v>1</v>
      </c>
      <c r="L624" t="s">
        <v>692</v>
      </c>
      <c r="M624">
        <v>22</v>
      </c>
      <c r="N624">
        <v>18</v>
      </c>
      <c r="O624" t="s">
        <v>211</v>
      </c>
      <c r="P624" t="s">
        <v>277</v>
      </c>
      <c r="Q624" t="s">
        <v>890</v>
      </c>
      <c r="R624" t="s">
        <v>891</v>
      </c>
      <c r="S624" t="s">
        <v>60</v>
      </c>
      <c r="V624" t="b">
        <v>0</v>
      </c>
      <c r="W624" t="str">
        <f t="shared" si="53"/>
        <v>DI1:18</v>
      </c>
      <c r="X624" t="str">
        <f ca="1">IFERROR(__xludf.DUMMYFUNCTION("VLOOKUP($D119,IMPORTRANGE(""1F5N2lheBqU_ssv2fEg7XSiyl0_Jtf24RQubw3IWp7fc"",""'LC-2 BOM'!C2:AF1000""),X$1,FALSE)"),"05C360")</f>
        <v>05C360</v>
      </c>
      <c r="Y624" t="str">
        <f ca="1">IFERROR(__xludf.DUMMYFUNCTION("VLOOKUP($D328,IMPORTRANGE(""1zGeY54V42y3h6ga3LEauokEcjIAfHuNXKCYKLfLWtMI"",""'LC-2 BOM'!C2:AF900""),Y$1,FALSE)"),"#N/A")</f>
        <v>#N/A</v>
      </c>
      <c r="Z624" t="str">
        <f ca="1">IFERROR(__xludf.DUMMYFUNCTION("VLOOKUP($D328,IMPORTRANGE(""1zGeY54V42y3h6ga3LEauokEcjIAfHuNXKCYKLfLWtMI"",""'LC-2 BOM'!C2:AF900""),Y$1,FALSE)"),"#N/A")</f>
        <v>#N/A</v>
      </c>
      <c r="AA624" t="str">
        <f ca="1">IFERROR(__xludf.DUMMYFUNCTION("VLOOKUP($D328,IMPORTRANGE(""1zGeY54V42y3h6ga3LEauokEcjIAfHuNXKCYKLfLWtMI"",""'LC-2 BOM'!C2:AF900""),Y$1,FALSE)"),"#N/A")</f>
        <v>#N/A</v>
      </c>
      <c r="AB624" t="str">
        <f ca="1">IFERROR(__xludf.DUMMYFUNCTION("VLOOKUP($D328,IMPORTRANGE(""1F5N2lheBqU_ssv2fEg7XSiyl0_Jtf24RQubw3IWp7fc"",""'LC-2 BOM'!C2:AF1000""),AB$1,FALSE)"),"#N/A")</f>
        <v>#N/A</v>
      </c>
      <c r="AC624" t="str">
        <f ca="1">IFERROR(__xludf.DUMMYFUNCTION("VLOOKUP($D328,IMPORTRANGE(""1F5N2lheBqU_ssv2fEg7XSiyl0_Jtf24RQubw3IWp7fc"",""'LC-2 BOM'!C2:AF1000""),AB$1,FALSE)"),"#N/A")</f>
        <v>#N/A</v>
      </c>
      <c r="AD624" t="str">
        <f ca="1">IFERROR(__xludf.DUMMYFUNCTION("VLOOKUP($D328,IMPORTRANGE(""1F5N2lheBqU_ssv2fEg7XSiyl0_Jtf24RQubw3IWp7fc"",""'LC-2 BOM'!C2:AF1000""),AB$1,FALSE)"),"#N/A")</f>
        <v>#N/A</v>
      </c>
      <c r="AE624" t="str">
        <f ca="1">IFERROR(__xludf.DUMMYFUNCTION("VLOOKUP($D328,IMPORTRANGE(""1F5N2lheBqU_ssv2fEg7XSiyl0_Jtf24RQubw3IWp7fc"",""'LC-2 BOM'!C2:AF1000""),AB$1,FALSE)"),"#N/A")</f>
        <v>#N/A</v>
      </c>
      <c r="AF624" t="str">
        <f ca="1">IFERROR(__xludf.DUMMYFUNCTION("VLOOKUP($D328,IMPORTRANGE(""1F5N2lheBqU_ssv2fEg7XSiyl0_Jtf24RQubw3IWp7fc"",""'LC-2 BOM'!C2:AF1000""),AB$1,FALSE)"),"#N/A")</f>
        <v>#N/A</v>
      </c>
      <c r="AG624" t="str">
        <f ca="1">IFERROR(__xludf.DUMMYFUNCTION("VLOOKUP($D328,IMPORTRANGE(""1F5N2lheBqU_ssv2fEg7XSiyl0_Jtf24RQubw3IWp7fc"",""'LC-2 BOM'!C2:AF1000""),AB$1,FALSE)"),"#N/A")</f>
        <v>#N/A</v>
      </c>
      <c r="AH624" t="str">
        <f ca="1">IFERROR(__xludf.DUMMYFUNCTION("VLOOKUP($D328,IMPORTRANGE(""1F5N2lheBqU_ssv2fEg7XSiyl0_Jtf24RQubw3IWp7fc"",""'LC-2 BOM'!C2:AF1000""),AB$1,FALSE)"),"#N/A")</f>
        <v>#N/A</v>
      </c>
      <c r="AI624" t="str">
        <f ca="1">IFERROR(__xludf.DUMMYFUNCTION("VLOOKUP($D328,IMPORTRANGE(""1F5N2lheBqU_ssv2fEg7XSiyl0_Jtf24RQubw3IWp7fc"",""'LC-2 BOM'!C2:AF1000""),AB$1,FALSE)"),"#N/A")</f>
        <v>#N/A</v>
      </c>
      <c r="AJ624" t="str">
        <f ca="1">IFERROR(__xludf.DUMMYFUNCTION("VLOOKUP($D328,IMPORTRANGE(""1F5N2lheBqU_ssv2fEg7XSiyl0_Jtf24RQubw3IWp7fc"",""'LC-2 BOM'!C2:AF1000""),AB$1,FALSE)"),"#N/A")</f>
        <v>#N/A</v>
      </c>
      <c r="AK624" t="str">
        <f ca="1">IFERROR(__xludf.DUMMYFUNCTION("VLOOKUP($D328,IMPORTRANGE(""1F5N2lheBqU_ssv2fEg7XSiyl0_Jtf24RQubw3IWp7fc"",""'LC-2 BOM'!C2:AF1000""),AB$1,FALSE)"),"#N/A")</f>
        <v>#N/A</v>
      </c>
      <c r="AL624" t="str">
        <f ca="1">IFERROR(__xludf.DUMMYFUNCTION("VLOOKUP($D328,IMPORTRANGE(""1F5N2lheBqU_ssv2fEg7XSiyl0_Jtf24RQubw3IWp7fc"",""'LC-2 BOM'!C2:AF1000""),AB$1,FALSE)"),"#N/A")</f>
        <v>#N/A</v>
      </c>
      <c r="AM624" t="str">
        <f ca="1">IFERROR(__xludf.DUMMYFUNCTION("VLOOKUP($D328,IMPORTRANGE(""1F5N2lheBqU_ssv2fEg7XSiyl0_Jtf24RQubw3IWp7fc"",""'LC-2 BOM'!C2:AF1000""),AB$1,FALSE)"),"#N/A")</f>
        <v>#N/A</v>
      </c>
      <c r="AN624" t="str">
        <f ca="1">IFERROR(__xludf.DUMMYFUNCTION("VLOOKUP($D328,IMPORTRANGE(""1F5N2lheBqU_ssv2fEg7XSiyl0_Jtf24RQubw3IWp7fc"",""'LC-2 BOM'!C2:AF1000""),AB$1,FALSE)"),"#N/A")</f>
        <v>#N/A</v>
      </c>
      <c r="AO624" t="str">
        <f ca="1">IFERROR(__xludf.DUMMYFUNCTION("VLOOKUP($D328,IMPORTRANGE(""1F5N2lheBqU_ssv2fEg7XSiyl0_Jtf24RQubw3IWp7fc"",""'LC-2 BOM'!C2:AF1000""),AB$1,FALSE)"),"#N/A")</f>
        <v>#N/A</v>
      </c>
      <c r="AP624" t="str">
        <f ca="1">IFERROR(__xludf.DUMMYFUNCTION("VLOOKUP($D328,IMPORTRANGE(""1F5N2lheBqU_ssv2fEg7XSiyl0_Jtf24RQubw3IWp7fc"",""'LC-2 BOM'!C2:AF1000""),AB$1,FALSE)"),"#N/A")</f>
        <v>#N/A</v>
      </c>
      <c r="AQ624" t="str">
        <f ca="1">IFERROR(__xludf.DUMMYFUNCTION("VLOOKUP($D328,IMPORTRANGE(""1F5N2lheBqU_ssv2fEg7XSiyl0_Jtf24RQubw3IWp7fc"",""'LC-2 BOM'!C2:AF1000""),AB$1,FALSE)"),"#N/A")</f>
        <v>#N/A</v>
      </c>
      <c r="AR624" t="str">
        <f ca="1">IFERROR(__xludf.DUMMYFUNCTION("VLOOKUP($D328,IMPORTRANGE(""1F5N2lheBqU_ssv2fEg7XSiyl0_Jtf24RQubw3IWp7fc"",""'LC-2 BOM'!C2:AF1000""),AB$1,FALSE)"),"#N/A")</f>
        <v>#N/A</v>
      </c>
      <c r="AS624" t="str">
        <f ca="1">IFERROR(__xludf.DUMMYFUNCTION("VLOOKUP($D328,IMPORTRANGE(""1F5N2lheBqU_ssv2fEg7XSiyl0_Jtf24RQubw3IWp7fc"",""'LC-2 BOM'!C2:AF1000""),AB$1,FALSE)"),"#N/A")</f>
        <v>#N/A</v>
      </c>
      <c r="AT624" t="str">
        <f ca="1">IFERROR(__xludf.DUMMYFUNCTION("VLOOKUP($D328,IMPORTRANGE(""1F5N2lheBqU_ssv2fEg7XSiyl0_Jtf24RQubw3IWp7fc"",""'LC-2 BOM'!C2:AF1000""),AB$1,FALSE)"),"#N/A")</f>
        <v>#N/A</v>
      </c>
      <c r="AU624" t="str">
        <f ca="1">IFERROR(__xludf.DUMMYFUNCTION("VLOOKUP($D328,IMPORTRANGE(""1F5N2lheBqU_ssv2fEg7XSiyl0_Jtf24RQubw3IWp7fc"",""'LC-2 BOM'!C2:AF1000""),AB$1,FALSE)"),"#N/A")</f>
        <v>#N/A</v>
      </c>
      <c r="AV624" t="str">
        <f ca="1">IFERROR(__xludf.DUMMYFUNCTION("VLOOKUP($D328,IMPORTRANGE(""1F5N2lheBqU_ssv2fEg7XSiyl0_Jtf24RQubw3IWp7fc"",""'LC-2 BOM'!C2:AF1000""),AB$1,FALSE)"),"#N/A")</f>
        <v>#N/A</v>
      </c>
      <c r="AW624" t="str">
        <f ca="1">IFERROR(__xludf.DUMMYFUNCTION("VLOOKUP($D328,IMPORTRANGE(""1F5N2lheBqU_ssv2fEg7XSiyl0_Jtf24RQubw3IWp7fc"",""'LC-2 BOM'!C2:AF1000""),AB$1,FALSE)"),"#N/A")</f>
        <v>#N/A</v>
      </c>
      <c r="AX624" t="str">
        <f ca="1">IFERROR(__xludf.DUMMYFUNCTION("VLOOKUP($D328,IMPORTRANGE(""1F5N2lheBqU_ssv2fEg7XSiyl0_Jtf24RQubw3IWp7fc"",""'LC-2 BOM'!C2:AF1000""),AB$1,FALSE)"),"#N/A")</f>
        <v>#N/A</v>
      </c>
      <c r="AY624" t="str">
        <f ca="1">IFERROR(__xludf.DUMMYFUNCTION("VLOOKUP($D328,IMPORTRANGE(""1F5N2lheBqU_ssv2fEg7XSiyl0_Jtf24RQubw3IWp7fc"",""'LC-2 BOM'!C2:AF1000""),AB$1,FALSE)"),"#N/A")</f>
        <v>#N/A</v>
      </c>
      <c r="AZ624" t="str">
        <f ca="1">IFERROR(__xludf.DUMMYFUNCTION("VLOOKUP($D328,IMPORTRANGE(""1F5N2lheBqU_ssv2fEg7XSiyl0_Jtf24RQubw3IWp7fc"",""'LC-2 BOM'!C2:AF1000""),AB$1,FALSE)"),"#N/A")</f>
        <v>#N/A</v>
      </c>
      <c r="BA624" t="str">
        <f ca="1">IFERROR(__xludf.DUMMYFUNCTION("VLOOKUP($D328,IMPORTRANGE(""1F5N2lheBqU_ssv2fEg7XSiyl0_Jtf24RQubw3IWp7fc"",""'LC-2 BOM'!C2:AF1000""),AB$1,FALSE)"),"#N/A")</f>
        <v>#N/A</v>
      </c>
    </row>
    <row r="625" spans="1:53" ht="13" x14ac:dyDescent="0.15">
      <c r="A625" t="str">
        <f t="shared" si="50"/>
        <v>TMP-ZT-RTD-Ts-725</v>
      </c>
      <c r="B625">
        <v>725</v>
      </c>
      <c r="C625" t="s">
        <v>1359</v>
      </c>
      <c r="D625" t="s">
        <v>1360</v>
      </c>
      <c r="E625" t="s">
        <v>1006</v>
      </c>
      <c r="F625" t="s">
        <v>1007</v>
      </c>
      <c r="G625" t="s">
        <v>45</v>
      </c>
      <c r="H625" t="s">
        <v>312</v>
      </c>
      <c r="I625" t="str">
        <f t="shared" si="52"/>
        <v>N4</v>
      </c>
      <c r="J625" t="str">
        <f>VLOOKUP(I625,'[1]REF - Interface Cards'!$F$2:$G$11,2,FALSE)</f>
        <v>CB5</v>
      </c>
      <c r="K625">
        <f t="shared" si="54"/>
        <v>5</v>
      </c>
      <c r="L625" t="s">
        <v>650</v>
      </c>
      <c r="M625" t="s">
        <v>347</v>
      </c>
      <c r="N625" t="s">
        <v>348</v>
      </c>
      <c r="O625" t="s">
        <v>277</v>
      </c>
      <c r="P625" t="s">
        <v>783</v>
      </c>
      <c r="R625" t="s">
        <v>316</v>
      </c>
      <c r="S625" t="s">
        <v>317</v>
      </c>
      <c r="V625" t="b">
        <v>0</v>
      </c>
      <c r="W625" t="str">
        <f t="shared" si="53"/>
        <v>RTD6:EX3+,RTD3+,RTD3-,COM3</v>
      </c>
      <c r="X625" t="str">
        <f ca="1">IFERROR(__xludf.DUMMYFUNCTION("VLOOKUP($D475,IMPORTRANGE(""1F5N2lheBqU_ssv2fEg7XSiyl0_Jtf24RQubw3IWp7fc"",""'LC-2 BOM'!C2:AF1000""),X$1,FALSE)"),"04C706")</f>
        <v>04C706</v>
      </c>
      <c r="Y625" t="str">
        <f ca="1">IFERROR(__xludf.DUMMYFUNCTION("VLOOKUP($D591,IMPORTRANGE(""1zGeY54V42y3h6ga3LEauokEcjIAfHuNXKCYKLfLWtMI"",""'LC-2 BOM'!C2:AF900""),Y$1,FALSE)"),"#N/A")</f>
        <v>#N/A</v>
      </c>
      <c r="Z625" t="str">
        <f ca="1">IFERROR(__xludf.DUMMYFUNCTION("VLOOKUP($D591,IMPORTRANGE(""1zGeY54V42y3h6ga3LEauokEcjIAfHuNXKCYKLfLWtMI"",""'LC-2 BOM'!C2:AF900""),Y$1,FALSE)"),"#N/A")</f>
        <v>#N/A</v>
      </c>
      <c r="AA625" t="str">
        <f ca="1">IFERROR(__xludf.DUMMYFUNCTION("VLOOKUP($D591,IMPORTRANGE(""1zGeY54V42y3h6ga3LEauokEcjIAfHuNXKCYKLfLWtMI"",""'LC-2 BOM'!C2:AF900""),Y$1,FALSE)"),"#N/A")</f>
        <v>#N/A</v>
      </c>
      <c r="AB625" t="str">
        <f ca="1">IFERROR(__xludf.DUMMYFUNCTION("VLOOKUP($D591,IMPORTRANGE(""1F5N2lheBqU_ssv2fEg7XSiyl0_Jtf24RQubw3IWp7fc"",""'LC-2 BOM'!C2:AF1000""),AB$1,FALSE)"),"#N/A")</f>
        <v>#N/A</v>
      </c>
      <c r="AC625" t="str">
        <f ca="1">IFERROR(__xludf.DUMMYFUNCTION("VLOOKUP($D591,IMPORTRANGE(""1F5N2lheBqU_ssv2fEg7XSiyl0_Jtf24RQubw3IWp7fc"",""'LC-2 BOM'!C2:AF1000""),AB$1,FALSE)"),"#N/A")</f>
        <v>#N/A</v>
      </c>
      <c r="AD625" t="str">
        <f ca="1">IFERROR(__xludf.DUMMYFUNCTION("VLOOKUP($D591,IMPORTRANGE(""1F5N2lheBqU_ssv2fEg7XSiyl0_Jtf24RQubw3IWp7fc"",""'LC-2 BOM'!C2:AF1000""),AB$1,FALSE)"),"#N/A")</f>
        <v>#N/A</v>
      </c>
      <c r="AE625" t="str">
        <f ca="1">IFERROR(__xludf.DUMMYFUNCTION("VLOOKUP($D591,IMPORTRANGE(""1F5N2lheBqU_ssv2fEg7XSiyl0_Jtf24RQubw3IWp7fc"",""'LC-2 BOM'!C2:AF1000""),AB$1,FALSE)"),"#N/A")</f>
        <v>#N/A</v>
      </c>
      <c r="AF625" t="str">
        <f ca="1">IFERROR(__xludf.DUMMYFUNCTION("VLOOKUP($D591,IMPORTRANGE(""1F5N2lheBqU_ssv2fEg7XSiyl0_Jtf24RQubw3IWp7fc"",""'LC-2 BOM'!C2:AF1000""),AB$1,FALSE)"),"#N/A")</f>
        <v>#N/A</v>
      </c>
      <c r="AG625" t="str">
        <f ca="1">IFERROR(__xludf.DUMMYFUNCTION("VLOOKUP($D591,IMPORTRANGE(""1F5N2lheBqU_ssv2fEg7XSiyl0_Jtf24RQubw3IWp7fc"",""'LC-2 BOM'!C2:AF1000""),AB$1,FALSE)"),"#N/A")</f>
        <v>#N/A</v>
      </c>
      <c r="AH625" t="str">
        <f ca="1">IFERROR(__xludf.DUMMYFUNCTION("VLOOKUP($D591,IMPORTRANGE(""1F5N2lheBqU_ssv2fEg7XSiyl0_Jtf24RQubw3IWp7fc"",""'LC-2 BOM'!C2:AF1000""),AB$1,FALSE)"),"#N/A")</f>
        <v>#N/A</v>
      </c>
      <c r="AI625" t="str">
        <f ca="1">IFERROR(__xludf.DUMMYFUNCTION("VLOOKUP($D591,IMPORTRANGE(""1F5N2lheBqU_ssv2fEg7XSiyl0_Jtf24RQubw3IWp7fc"",""'LC-2 BOM'!C2:AF1000""),AB$1,FALSE)"),"#N/A")</f>
        <v>#N/A</v>
      </c>
      <c r="AJ625" t="str">
        <f ca="1">IFERROR(__xludf.DUMMYFUNCTION("VLOOKUP($D591,IMPORTRANGE(""1F5N2lheBqU_ssv2fEg7XSiyl0_Jtf24RQubw3IWp7fc"",""'LC-2 BOM'!C2:AF1000""),AB$1,FALSE)"),"#N/A")</f>
        <v>#N/A</v>
      </c>
      <c r="AK625" t="str">
        <f ca="1">IFERROR(__xludf.DUMMYFUNCTION("VLOOKUP($D591,IMPORTRANGE(""1F5N2lheBqU_ssv2fEg7XSiyl0_Jtf24RQubw3IWp7fc"",""'LC-2 BOM'!C2:AF1000""),AB$1,FALSE)"),"#N/A")</f>
        <v>#N/A</v>
      </c>
      <c r="AL625" t="str">
        <f ca="1">IFERROR(__xludf.DUMMYFUNCTION("VLOOKUP($D591,IMPORTRANGE(""1F5N2lheBqU_ssv2fEg7XSiyl0_Jtf24RQubw3IWp7fc"",""'LC-2 BOM'!C2:AF1000""),AB$1,FALSE)"),"#N/A")</f>
        <v>#N/A</v>
      </c>
      <c r="AM625" t="str">
        <f ca="1">IFERROR(__xludf.DUMMYFUNCTION("VLOOKUP($D591,IMPORTRANGE(""1F5N2lheBqU_ssv2fEg7XSiyl0_Jtf24RQubw3IWp7fc"",""'LC-2 BOM'!C2:AF1000""),AB$1,FALSE)"),"#N/A")</f>
        <v>#N/A</v>
      </c>
      <c r="AN625" t="str">
        <f ca="1">IFERROR(__xludf.DUMMYFUNCTION("VLOOKUP($D591,IMPORTRANGE(""1F5N2lheBqU_ssv2fEg7XSiyl0_Jtf24RQubw3IWp7fc"",""'LC-2 BOM'!C2:AF1000""),AB$1,FALSE)"),"#N/A")</f>
        <v>#N/A</v>
      </c>
      <c r="AO625" t="str">
        <f ca="1">IFERROR(__xludf.DUMMYFUNCTION("VLOOKUP($D591,IMPORTRANGE(""1F5N2lheBqU_ssv2fEg7XSiyl0_Jtf24RQubw3IWp7fc"",""'LC-2 BOM'!C2:AF1000""),AB$1,FALSE)"),"#N/A")</f>
        <v>#N/A</v>
      </c>
      <c r="AP625" t="str">
        <f ca="1">IFERROR(__xludf.DUMMYFUNCTION("VLOOKUP($D591,IMPORTRANGE(""1F5N2lheBqU_ssv2fEg7XSiyl0_Jtf24RQubw3IWp7fc"",""'LC-2 BOM'!C2:AF1000""),AB$1,FALSE)"),"#N/A")</f>
        <v>#N/A</v>
      </c>
      <c r="AQ625" t="str">
        <f ca="1">IFERROR(__xludf.DUMMYFUNCTION("VLOOKUP($D591,IMPORTRANGE(""1F5N2lheBqU_ssv2fEg7XSiyl0_Jtf24RQubw3IWp7fc"",""'LC-2 BOM'!C2:AF1000""),AB$1,FALSE)"),"#N/A")</f>
        <v>#N/A</v>
      </c>
      <c r="AR625" t="str">
        <f ca="1">IFERROR(__xludf.DUMMYFUNCTION("VLOOKUP($D591,IMPORTRANGE(""1F5N2lheBqU_ssv2fEg7XSiyl0_Jtf24RQubw3IWp7fc"",""'LC-2 BOM'!C2:AF1000""),AB$1,FALSE)"),"#N/A")</f>
        <v>#N/A</v>
      </c>
      <c r="AS625" t="str">
        <f ca="1">IFERROR(__xludf.DUMMYFUNCTION("VLOOKUP($D591,IMPORTRANGE(""1F5N2lheBqU_ssv2fEg7XSiyl0_Jtf24RQubw3IWp7fc"",""'LC-2 BOM'!C2:AF1000""),AB$1,FALSE)"),"#N/A")</f>
        <v>#N/A</v>
      </c>
      <c r="AT625" t="str">
        <f ca="1">IFERROR(__xludf.DUMMYFUNCTION("VLOOKUP($D591,IMPORTRANGE(""1F5N2lheBqU_ssv2fEg7XSiyl0_Jtf24RQubw3IWp7fc"",""'LC-2 BOM'!C2:AF1000""),AB$1,FALSE)"),"#N/A")</f>
        <v>#N/A</v>
      </c>
      <c r="AU625" t="str">
        <f ca="1">IFERROR(__xludf.DUMMYFUNCTION("VLOOKUP($D591,IMPORTRANGE(""1F5N2lheBqU_ssv2fEg7XSiyl0_Jtf24RQubw3IWp7fc"",""'LC-2 BOM'!C2:AF1000""),AB$1,FALSE)"),"#N/A")</f>
        <v>#N/A</v>
      </c>
      <c r="AV625" t="str">
        <f ca="1">IFERROR(__xludf.DUMMYFUNCTION("VLOOKUP($D591,IMPORTRANGE(""1F5N2lheBqU_ssv2fEg7XSiyl0_Jtf24RQubw3IWp7fc"",""'LC-2 BOM'!C2:AF1000""),AB$1,FALSE)"),"#N/A")</f>
        <v>#N/A</v>
      </c>
      <c r="AW625" t="str">
        <f ca="1">IFERROR(__xludf.DUMMYFUNCTION("VLOOKUP($D591,IMPORTRANGE(""1F5N2lheBqU_ssv2fEg7XSiyl0_Jtf24RQubw3IWp7fc"",""'LC-2 BOM'!C2:AF1000""),AB$1,FALSE)"),"#N/A")</f>
        <v>#N/A</v>
      </c>
      <c r="AX625" t="str">
        <f ca="1">IFERROR(__xludf.DUMMYFUNCTION("VLOOKUP($D591,IMPORTRANGE(""1F5N2lheBqU_ssv2fEg7XSiyl0_Jtf24RQubw3IWp7fc"",""'LC-2 BOM'!C2:AF1000""),AB$1,FALSE)"),"#N/A")</f>
        <v>#N/A</v>
      </c>
      <c r="AY625" t="str">
        <f ca="1">IFERROR(__xludf.DUMMYFUNCTION("VLOOKUP($D591,IMPORTRANGE(""1F5N2lheBqU_ssv2fEg7XSiyl0_Jtf24RQubw3IWp7fc"",""'LC-2 BOM'!C2:AF1000""),AB$1,FALSE)"),"#N/A")</f>
        <v>#N/A</v>
      </c>
      <c r="AZ625" t="str">
        <f ca="1">IFERROR(__xludf.DUMMYFUNCTION("VLOOKUP($D591,IMPORTRANGE(""1F5N2lheBqU_ssv2fEg7XSiyl0_Jtf24RQubw3IWp7fc"",""'LC-2 BOM'!C2:AF1000""),AB$1,FALSE)"),"#N/A")</f>
        <v>#N/A</v>
      </c>
      <c r="BA625" t="str">
        <f ca="1">IFERROR(__xludf.DUMMYFUNCTION("VLOOKUP($D591,IMPORTRANGE(""1F5N2lheBqU_ssv2fEg7XSiyl0_Jtf24RQubw3IWp7fc"",""'LC-2 BOM'!C2:AF1000""),AB$1,FALSE)"),"#N/A")</f>
        <v>#N/A</v>
      </c>
    </row>
    <row r="626" spans="1:53" ht="13" x14ac:dyDescent="0.15">
      <c r="A626" t="str">
        <f t="shared" si="50"/>
        <v>HYD-HPU-DVL-B-142</v>
      </c>
      <c r="B626">
        <v>142</v>
      </c>
      <c r="C626" t="s">
        <v>1361</v>
      </c>
      <c r="D626" t="s">
        <v>1362</v>
      </c>
      <c r="E626" t="s">
        <v>679</v>
      </c>
      <c r="F626" t="s">
        <v>856</v>
      </c>
      <c r="G626" t="s">
        <v>65</v>
      </c>
      <c r="H626" t="s">
        <v>66</v>
      </c>
      <c r="I626" t="str">
        <f t="shared" si="52"/>
        <v>N5</v>
      </c>
      <c r="J626" t="str">
        <f>VLOOKUP(I626,'[1]REF - Interface Cards'!$F$2:$G$11,2,FALSE)</f>
        <v>CB6</v>
      </c>
      <c r="K626">
        <f t="shared" si="54"/>
        <v>1</v>
      </c>
      <c r="L626" t="s">
        <v>532</v>
      </c>
      <c r="M626">
        <v>3</v>
      </c>
      <c r="N626" t="s">
        <v>72</v>
      </c>
      <c r="O626" t="s">
        <v>298</v>
      </c>
      <c r="Q626" t="s">
        <v>671</v>
      </c>
      <c r="R626" t="s">
        <v>69</v>
      </c>
      <c r="S626" t="s">
        <v>60</v>
      </c>
      <c r="V626" t="b">
        <v>0</v>
      </c>
      <c r="W626" t="str">
        <f t="shared" si="53"/>
        <v>DO5:02</v>
      </c>
      <c r="X626" t="str">
        <f ca="1">IFERROR(__xludf.DUMMYFUNCTION("VLOOKUP($D475,IMPORTRANGE(""1F5N2lheBqU_ssv2fEg7XSiyl0_Jtf24RQubw3IWp7fc"",""'LC-2 BOM'!C2:AF1000""),X$1,FALSE)"),"04C706")</f>
        <v>04C706</v>
      </c>
      <c r="Y626" t="str">
        <f ca="1">IFERROR(__xludf.DUMMYFUNCTION("VLOOKUP($D611,IMPORTRANGE(""1zGeY54V42y3h6ga3LEauokEcjIAfHuNXKCYKLfLWtMI"",""'LC-2 BOM'!C2:AF900""),Y$1,FALSE)"),"On/Off Solenoid Valve")</f>
        <v>On/Off Solenoid Valve</v>
      </c>
      <c r="Z626" t="str">
        <f ca="1">IFERROR(__xludf.DUMMYFUNCTION("VLOOKUP($D611,IMPORTRANGE(""1zGeY54V42y3h6ga3LEauokEcjIAfHuNXKCYKLfLWtMI"",""'LC-2 BOM'!C2:AF900""),Y$1,FALSE)"),"On/Off Solenoid Valve")</f>
        <v>On/Off Solenoid Valve</v>
      </c>
      <c r="AA626" t="str">
        <f ca="1">IFERROR(__xludf.DUMMYFUNCTION("VLOOKUP($D611,IMPORTRANGE(""1zGeY54V42y3h6ga3LEauokEcjIAfHuNXKCYKLfLWtMI"",""'LC-2 BOM'!C2:AF900""),Y$1,FALSE)"),"On/Off Solenoid Valve")</f>
        <v>On/Off Solenoid Valve</v>
      </c>
      <c r="AB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C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D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E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F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G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H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I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J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K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L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M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N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O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P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Q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R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S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T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U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V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W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X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Y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Z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BA626" t="str">
        <f ca="1">IFERROR(__xludf.DUMMYFUNCTION("VLOOKUP($D611,IMPORTRANGE(""1F5N2lheBqU_ssv2fEg7XSiyl0_Jtf24RQubw3IWp7fc"",""'LC-2 BOM'!C2:AF1000""),AB$1,FALSE)"),"Hydraulics Schematic 1069 RevF")</f>
        <v>Hydraulics Schematic 1069 RevF</v>
      </c>
    </row>
    <row r="627" spans="1:53" ht="13" x14ac:dyDescent="0.15">
      <c r="A627" t="str">
        <f t="shared" si="50"/>
        <v>HYD-S1U-DVL-B-208</v>
      </c>
      <c r="B627">
        <v>208</v>
      </c>
      <c r="C627" t="s">
        <v>1363</v>
      </c>
      <c r="D627" t="s">
        <v>1364</v>
      </c>
      <c r="E627" t="s">
        <v>679</v>
      </c>
      <c r="F627" t="s">
        <v>332</v>
      </c>
      <c r="G627" t="s">
        <v>65</v>
      </c>
      <c r="H627" t="s">
        <v>66</v>
      </c>
      <c r="I627" t="str">
        <f t="shared" si="52"/>
        <v>C1</v>
      </c>
      <c r="J627" t="str">
        <f>VLOOKUP(I627,'[1]REF - Interface Cards'!$F$2:$G$11,2,FALSE)</f>
        <v>CB1</v>
      </c>
      <c r="K627">
        <f t="shared" si="54"/>
        <v>3</v>
      </c>
      <c r="L627" t="s">
        <v>201</v>
      </c>
      <c r="M627">
        <v>22</v>
      </c>
      <c r="N627">
        <v>18</v>
      </c>
      <c r="O627" t="s">
        <v>211</v>
      </c>
      <c r="Q627" t="s">
        <v>456</v>
      </c>
      <c r="R627" t="s">
        <v>69</v>
      </c>
      <c r="S627" t="s">
        <v>60</v>
      </c>
      <c r="V627" t="b">
        <v>0</v>
      </c>
      <c r="W627" t="str">
        <f t="shared" si="53"/>
        <v>DO3:18</v>
      </c>
      <c r="X627" t="str">
        <f ca="1">IFERROR(__xludf.DUMMYFUNCTION("VLOOKUP($D4,IMPORTRANGE(""1F5N2lheBqU_ssv2fEg7XSiyl0_Jtf24RQubw3IWp7fc"",""'LC-2 BOM'!C2:AF1000""),X$1,FALSE)"),"S13.2")</f>
        <v>S13.2</v>
      </c>
      <c r="Y627" t="str">
        <f ca="1">IFERROR(__xludf.DUMMYFUNCTION("VLOOKUP($D71,IMPORTRANGE(""1F5N2lheBqU_ssv2fEg7XSiyl0_Jtf24RQubw3IWp7fc"",""'LC-2 BOM'!C2:AF900""),Y$1,FALSE)"),"#N/A")</f>
        <v>#N/A</v>
      </c>
      <c r="Z627" t="str">
        <f ca="1">IFERROR(__xludf.DUMMYFUNCTION("VLOOKUP($D71,IMPORTRANGE(""1F5N2lheBqU_ssv2fEg7XSiyl0_Jtf24RQubw3IWp7fc"",""'LC-2 BOM'!C2:AF900""),Y$1,FALSE)"),"#N/A")</f>
        <v>#N/A</v>
      </c>
      <c r="AA627" t="str">
        <f ca="1">IFERROR(__xludf.DUMMYFUNCTION("VLOOKUP($D71,IMPORTRANGE(""1F5N2lheBqU_ssv2fEg7XSiyl0_Jtf24RQubw3IWp7fc"",""'LC-2 BOM'!C2:AF900""),Y$1,FALSE)"),"#N/A")</f>
        <v>#N/A</v>
      </c>
      <c r="AB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C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D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E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F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G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H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I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J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K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L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M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N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O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P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Q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R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S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T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U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V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W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X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Y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Z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BA627" t="str">
        <f ca="1">IFERROR(__xludf.DUMMYFUNCTION("VLOOKUP($D71,IMPORTRANGE(""1F5N2lheBqU_ssv2fEg7XSiyl0_Jtf24RQubw3IWp7fc"",""'LC-2 BOM'!C2:AF1000""),AB$1,FALSE)"),"Hydraulics Schematic 1069 RevF")</f>
        <v>Hydraulics Schematic 1069 RevF</v>
      </c>
    </row>
    <row r="628" spans="1:53" ht="13" x14ac:dyDescent="0.15">
      <c r="A628" t="str">
        <f t="shared" si="50"/>
        <v>MEC-S1U-SSR-B-693</v>
      </c>
      <c r="B628">
        <v>693</v>
      </c>
      <c r="C628" t="s">
        <v>1365</v>
      </c>
      <c r="D628" t="s">
        <v>1366</v>
      </c>
      <c r="E628" t="s">
        <v>1013</v>
      </c>
      <c r="F628" t="s">
        <v>332</v>
      </c>
      <c r="G628" t="s">
        <v>960</v>
      </c>
      <c r="H628" t="s">
        <v>66</v>
      </c>
      <c r="I628" t="str">
        <f t="shared" si="52"/>
        <v>C1</v>
      </c>
      <c r="J628" t="str">
        <f>VLOOKUP(I628,'[1]REF - Interface Cards'!$F$2:$G$11,2,FALSE)</f>
        <v>CB1</v>
      </c>
      <c r="K628">
        <f t="shared" si="54"/>
        <v>6</v>
      </c>
      <c r="L628" t="s">
        <v>1015</v>
      </c>
      <c r="M628">
        <v>16</v>
      </c>
      <c r="N628" t="s">
        <v>975</v>
      </c>
      <c r="P628" t="s">
        <v>211</v>
      </c>
      <c r="Q628" t="s">
        <v>217</v>
      </c>
      <c r="R628" t="s">
        <v>69</v>
      </c>
      <c r="S628" t="s">
        <v>60</v>
      </c>
      <c r="V628" t="b">
        <v>0</v>
      </c>
      <c r="W628" t="str">
        <f t="shared" si="53"/>
        <v>DIO3:DO05</v>
      </c>
      <c r="X628" t="str">
        <f ca="1">IFERROR(__xludf.DUMMYFUNCTION("VLOOKUP($D119,IMPORTRANGE(""1F5N2lheBqU_ssv2fEg7XSiyl0_Jtf24RQubw3IWp7fc"",""'LC-2 BOM'!C2:AF1000""),X$1,FALSE)"),"05C360")</f>
        <v>05C360</v>
      </c>
      <c r="Y628" t="str">
        <f ca="1">IFERROR(__xludf.DUMMYFUNCTION("VLOOKUP($D140,IMPORTRANGE(""1zGeY54V42y3h6ga3LEauokEcjIAfHuNXKCYKLfLWtMI"",""'LC-2 BOM'!C2:AF900""),Y$1,FALSE)"),"#N/A")</f>
        <v>#N/A</v>
      </c>
      <c r="Z628" t="str">
        <f ca="1">IFERROR(__xludf.DUMMYFUNCTION("VLOOKUP($D140,IMPORTRANGE(""1zGeY54V42y3h6ga3LEauokEcjIAfHuNXKCYKLfLWtMI"",""'LC-2 BOM'!C2:AF900""),Y$1,FALSE)"),"#N/A")</f>
        <v>#N/A</v>
      </c>
      <c r="AA628" t="str">
        <f ca="1">IFERROR(__xludf.DUMMYFUNCTION("VLOOKUP($D140,IMPORTRANGE(""1zGeY54V42y3h6ga3LEauokEcjIAfHuNXKCYKLfLWtMI"",""'LC-2 BOM'!C2:AF900""),Y$1,FALSE)"),"#N/A")</f>
        <v>#N/A</v>
      </c>
      <c r="AB628" t="str">
        <f ca="1">IFERROR(__xludf.DUMMYFUNCTION("VLOOKUP($D140,IMPORTRANGE(""1F5N2lheBqU_ssv2fEg7XSiyl0_Jtf24RQubw3IWp7fc"",""'LC-2 BOM'!C2:AF1000""),AB$1,FALSE)"),"#N/A")</f>
        <v>#N/A</v>
      </c>
      <c r="AC628" t="str">
        <f ca="1">IFERROR(__xludf.DUMMYFUNCTION("VLOOKUP($D140,IMPORTRANGE(""1F5N2lheBqU_ssv2fEg7XSiyl0_Jtf24RQubw3IWp7fc"",""'LC-2 BOM'!C2:AF1000""),AB$1,FALSE)"),"#N/A")</f>
        <v>#N/A</v>
      </c>
      <c r="AD628" t="str">
        <f ca="1">IFERROR(__xludf.DUMMYFUNCTION("VLOOKUP($D140,IMPORTRANGE(""1F5N2lheBqU_ssv2fEg7XSiyl0_Jtf24RQubw3IWp7fc"",""'LC-2 BOM'!C2:AF1000""),AB$1,FALSE)"),"#N/A")</f>
        <v>#N/A</v>
      </c>
      <c r="AE628" t="str">
        <f ca="1">IFERROR(__xludf.DUMMYFUNCTION("VLOOKUP($D140,IMPORTRANGE(""1F5N2lheBqU_ssv2fEg7XSiyl0_Jtf24RQubw3IWp7fc"",""'LC-2 BOM'!C2:AF1000""),AB$1,FALSE)"),"#N/A")</f>
        <v>#N/A</v>
      </c>
      <c r="AF628" t="str">
        <f ca="1">IFERROR(__xludf.DUMMYFUNCTION("VLOOKUP($D140,IMPORTRANGE(""1F5N2lheBqU_ssv2fEg7XSiyl0_Jtf24RQubw3IWp7fc"",""'LC-2 BOM'!C2:AF1000""),AB$1,FALSE)"),"#N/A")</f>
        <v>#N/A</v>
      </c>
      <c r="AG628" t="str">
        <f ca="1">IFERROR(__xludf.DUMMYFUNCTION("VLOOKUP($D140,IMPORTRANGE(""1F5N2lheBqU_ssv2fEg7XSiyl0_Jtf24RQubw3IWp7fc"",""'LC-2 BOM'!C2:AF1000""),AB$1,FALSE)"),"#N/A")</f>
        <v>#N/A</v>
      </c>
      <c r="AH628" t="str">
        <f ca="1">IFERROR(__xludf.DUMMYFUNCTION("VLOOKUP($D140,IMPORTRANGE(""1F5N2lheBqU_ssv2fEg7XSiyl0_Jtf24RQubw3IWp7fc"",""'LC-2 BOM'!C2:AF1000""),AB$1,FALSE)"),"#N/A")</f>
        <v>#N/A</v>
      </c>
      <c r="AI628" t="str">
        <f ca="1">IFERROR(__xludf.DUMMYFUNCTION("VLOOKUP($D140,IMPORTRANGE(""1F5N2lheBqU_ssv2fEg7XSiyl0_Jtf24RQubw3IWp7fc"",""'LC-2 BOM'!C2:AF1000""),AB$1,FALSE)"),"#N/A")</f>
        <v>#N/A</v>
      </c>
      <c r="AJ628" t="str">
        <f ca="1">IFERROR(__xludf.DUMMYFUNCTION("VLOOKUP($D140,IMPORTRANGE(""1F5N2lheBqU_ssv2fEg7XSiyl0_Jtf24RQubw3IWp7fc"",""'LC-2 BOM'!C2:AF1000""),AB$1,FALSE)"),"#N/A")</f>
        <v>#N/A</v>
      </c>
      <c r="AK628" t="str">
        <f ca="1">IFERROR(__xludf.DUMMYFUNCTION("VLOOKUP($D140,IMPORTRANGE(""1F5N2lheBqU_ssv2fEg7XSiyl0_Jtf24RQubw3IWp7fc"",""'LC-2 BOM'!C2:AF1000""),AB$1,FALSE)"),"#N/A")</f>
        <v>#N/A</v>
      </c>
      <c r="AL628" t="str">
        <f ca="1">IFERROR(__xludf.DUMMYFUNCTION("VLOOKUP($D140,IMPORTRANGE(""1F5N2lheBqU_ssv2fEg7XSiyl0_Jtf24RQubw3IWp7fc"",""'LC-2 BOM'!C2:AF1000""),AB$1,FALSE)"),"#N/A")</f>
        <v>#N/A</v>
      </c>
      <c r="AM628" t="str">
        <f ca="1">IFERROR(__xludf.DUMMYFUNCTION("VLOOKUP($D140,IMPORTRANGE(""1F5N2lheBqU_ssv2fEg7XSiyl0_Jtf24RQubw3IWp7fc"",""'LC-2 BOM'!C2:AF1000""),AB$1,FALSE)"),"#N/A")</f>
        <v>#N/A</v>
      </c>
      <c r="AN628" t="str">
        <f ca="1">IFERROR(__xludf.DUMMYFUNCTION("VLOOKUP($D140,IMPORTRANGE(""1F5N2lheBqU_ssv2fEg7XSiyl0_Jtf24RQubw3IWp7fc"",""'LC-2 BOM'!C2:AF1000""),AB$1,FALSE)"),"#N/A")</f>
        <v>#N/A</v>
      </c>
      <c r="AO628" t="str">
        <f ca="1">IFERROR(__xludf.DUMMYFUNCTION("VLOOKUP($D140,IMPORTRANGE(""1F5N2lheBqU_ssv2fEg7XSiyl0_Jtf24RQubw3IWp7fc"",""'LC-2 BOM'!C2:AF1000""),AB$1,FALSE)"),"#N/A")</f>
        <v>#N/A</v>
      </c>
      <c r="AP628" t="str">
        <f ca="1">IFERROR(__xludf.DUMMYFUNCTION("VLOOKUP($D140,IMPORTRANGE(""1F5N2lheBqU_ssv2fEg7XSiyl0_Jtf24RQubw3IWp7fc"",""'LC-2 BOM'!C2:AF1000""),AB$1,FALSE)"),"#N/A")</f>
        <v>#N/A</v>
      </c>
      <c r="AQ628" t="str">
        <f ca="1">IFERROR(__xludf.DUMMYFUNCTION("VLOOKUP($D140,IMPORTRANGE(""1F5N2lheBqU_ssv2fEg7XSiyl0_Jtf24RQubw3IWp7fc"",""'LC-2 BOM'!C2:AF1000""),AB$1,FALSE)"),"#N/A")</f>
        <v>#N/A</v>
      </c>
      <c r="AR628" t="str">
        <f ca="1">IFERROR(__xludf.DUMMYFUNCTION("VLOOKUP($D140,IMPORTRANGE(""1F5N2lheBqU_ssv2fEg7XSiyl0_Jtf24RQubw3IWp7fc"",""'LC-2 BOM'!C2:AF1000""),AB$1,FALSE)"),"#N/A")</f>
        <v>#N/A</v>
      </c>
      <c r="AS628" t="str">
        <f ca="1">IFERROR(__xludf.DUMMYFUNCTION("VLOOKUP($D140,IMPORTRANGE(""1F5N2lheBqU_ssv2fEg7XSiyl0_Jtf24RQubw3IWp7fc"",""'LC-2 BOM'!C2:AF1000""),AB$1,FALSE)"),"#N/A")</f>
        <v>#N/A</v>
      </c>
      <c r="AT628" t="str">
        <f ca="1">IFERROR(__xludf.DUMMYFUNCTION("VLOOKUP($D140,IMPORTRANGE(""1F5N2lheBqU_ssv2fEg7XSiyl0_Jtf24RQubw3IWp7fc"",""'LC-2 BOM'!C2:AF1000""),AB$1,FALSE)"),"#N/A")</f>
        <v>#N/A</v>
      </c>
      <c r="AU628" t="str">
        <f ca="1">IFERROR(__xludf.DUMMYFUNCTION("VLOOKUP($D140,IMPORTRANGE(""1F5N2lheBqU_ssv2fEg7XSiyl0_Jtf24RQubw3IWp7fc"",""'LC-2 BOM'!C2:AF1000""),AB$1,FALSE)"),"#N/A")</f>
        <v>#N/A</v>
      </c>
      <c r="AV628" t="str">
        <f ca="1">IFERROR(__xludf.DUMMYFUNCTION("VLOOKUP($D140,IMPORTRANGE(""1F5N2lheBqU_ssv2fEg7XSiyl0_Jtf24RQubw3IWp7fc"",""'LC-2 BOM'!C2:AF1000""),AB$1,FALSE)"),"#N/A")</f>
        <v>#N/A</v>
      </c>
      <c r="AW628" t="str">
        <f ca="1">IFERROR(__xludf.DUMMYFUNCTION("VLOOKUP($D140,IMPORTRANGE(""1F5N2lheBqU_ssv2fEg7XSiyl0_Jtf24RQubw3IWp7fc"",""'LC-2 BOM'!C2:AF1000""),AB$1,FALSE)"),"#N/A")</f>
        <v>#N/A</v>
      </c>
      <c r="AX628" t="str">
        <f ca="1">IFERROR(__xludf.DUMMYFUNCTION("VLOOKUP($D140,IMPORTRANGE(""1F5N2lheBqU_ssv2fEg7XSiyl0_Jtf24RQubw3IWp7fc"",""'LC-2 BOM'!C2:AF1000""),AB$1,FALSE)"),"#N/A")</f>
        <v>#N/A</v>
      </c>
      <c r="AY628" t="str">
        <f ca="1">IFERROR(__xludf.DUMMYFUNCTION("VLOOKUP($D140,IMPORTRANGE(""1F5N2lheBqU_ssv2fEg7XSiyl0_Jtf24RQubw3IWp7fc"",""'LC-2 BOM'!C2:AF1000""),AB$1,FALSE)"),"#N/A")</f>
        <v>#N/A</v>
      </c>
      <c r="AZ628" t="str">
        <f ca="1">IFERROR(__xludf.DUMMYFUNCTION("VLOOKUP($D140,IMPORTRANGE(""1F5N2lheBqU_ssv2fEg7XSiyl0_Jtf24RQubw3IWp7fc"",""'LC-2 BOM'!C2:AF1000""),AB$1,FALSE)"),"#N/A")</f>
        <v>#N/A</v>
      </c>
      <c r="BA628" t="str">
        <f ca="1">IFERROR(__xludf.DUMMYFUNCTION("VLOOKUP($D140,IMPORTRANGE(""1F5N2lheBqU_ssv2fEg7XSiyl0_Jtf24RQubw3IWp7fc"",""'LC-2 BOM'!C2:AF1000""),AB$1,FALSE)"),"#N/A")</f>
        <v>#N/A</v>
      </c>
    </row>
    <row r="629" spans="1:53" ht="13" x14ac:dyDescent="0.15">
      <c r="A629" t="str">
        <f t="shared" si="50"/>
        <v>HYD-S1U-DVL-B-209</v>
      </c>
      <c r="B629">
        <v>209</v>
      </c>
      <c r="C629" t="s">
        <v>1367</v>
      </c>
      <c r="D629" t="s">
        <v>1368</v>
      </c>
      <c r="E629" t="s">
        <v>679</v>
      </c>
      <c r="F629" t="s">
        <v>332</v>
      </c>
      <c r="G629" t="s">
        <v>65</v>
      </c>
      <c r="H629" t="s">
        <v>66</v>
      </c>
      <c r="I629" t="str">
        <f t="shared" si="52"/>
        <v>C1</v>
      </c>
      <c r="J629" t="str">
        <f>VLOOKUP(I629,'[1]REF - Interface Cards'!$F$2:$G$11,2,FALSE)</f>
        <v>CB1</v>
      </c>
      <c r="K629">
        <f t="shared" si="54"/>
        <v>3</v>
      </c>
      <c r="L629" t="s">
        <v>201</v>
      </c>
      <c r="M629">
        <v>23</v>
      </c>
      <c r="N629">
        <v>19</v>
      </c>
      <c r="O629" t="s">
        <v>211</v>
      </c>
      <c r="Q629" t="s">
        <v>456</v>
      </c>
      <c r="R629" t="s">
        <v>69</v>
      </c>
      <c r="S629" t="s">
        <v>60</v>
      </c>
      <c r="V629" t="b">
        <v>0</v>
      </c>
      <c r="W629" t="str">
        <f t="shared" si="53"/>
        <v>DO3:19</v>
      </c>
      <c r="X629" t="str">
        <f ca="1">IFERROR(__xludf.DUMMYFUNCTION("VLOOKUP($D4,IMPORTRANGE(""1F5N2lheBqU_ssv2fEg7XSiyl0_Jtf24RQubw3IWp7fc"",""'LC-2 BOM'!C2:AF1000""),X$1,FALSE)"),"S13.2")</f>
        <v>S13.2</v>
      </c>
      <c r="Y629" t="str">
        <f ca="1">IFERROR(__xludf.DUMMYFUNCTION("VLOOKUP($D72,IMPORTRANGE(""1F5N2lheBqU_ssv2fEg7XSiyl0_Jtf24RQubw3IWp7fc"",""'LC-2 BOM'!C2:AF900""),Y$1,FALSE)"),"#N/A")</f>
        <v>#N/A</v>
      </c>
      <c r="Z629" t="str">
        <f ca="1">IFERROR(__xludf.DUMMYFUNCTION("VLOOKUP($D72,IMPORTRANGE(""1F5N2lheBqU_ssv2fEg7XSiyl0_Jtf24RQubw3IWp7fc"",""'LC-2 BOM'!C2:AF900""),Y$1,FALSE)"),"#N/A")</f>
        <v>#N/A</v>
      </c>
      <c r="AA629" t="str">
        <f ca="1">IFERROR(__xludf.DUMMYFUNCTION("VLOOKUP($D72,IMPORTRANGE(""1F5N2lheBqU_ssv2fEg7XSiyl0_Jtf24RQubw3IWp7fc"",""'LC-2 BOM'!C2:AF900""),Y$1,FALSE)"),"#N/A")</f>
        <v>#N/A</v>
      </c>
      <c r="AB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C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D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E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F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G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H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I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J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K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L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M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N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O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P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Q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R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S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T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U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V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W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X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Y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Z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BA629" t="str">
        <f ca="1">IFERROR(__xludf.DUMMYFUNCTION("VLOOKUP($D72,IMPORTRANGE(""1F5N2lheBqU_ssv2fEg7XSiyl0_Jtf24RQubw3IWp7fc"",""'LC-2 BOM'!C2:AF1000""),AB$1,FALSE)"),"Hydraulics Schematic 1069 RevF")</f>
        <v>Hydraulics Schematic 1069 RevF</v>
      </c>
    </row>
    <row r="630" spans="1:53" ht="13" x14ac:dyDescent="0.15">
      <c r="A630" t="str">
        <f t="shared" si="50"/>
        <v>HYD-S1U-DVL-B-210</v>
      </c>
      <c r="B630">
        <v>210</v>
      </c>
      <c r="C630" t="s">
        <v>1369</v>
      </c>
      <c r="D630" t="s">
        <v>1370</v>
      </c>
      <c r="E630" t="s">
        <v>679</v>
      </c>
      <c r="F630" t="s">
        <v>332</v>
      </c>
      <c r="G630" t="s">
        <v>65</v>
      </c>
      <c r="H630" t="s">
        <v>66</v>
      </c>
      <c r="I630" t="str">
        <f t="shared" si="52"/>
        <v>C1</v>
      </c>
      <c r="J630" t="str">
        <f>VLOOKUP(I630,'[1]REF - Interface Cards'!$F$2:$G$11,2,FALSE)</f>
        <v>CB1</v>
      </c>
      <c r="K630">
        <f t="shared" si="54"/>
        <v>1</v>
      </c>
      <c r="L630" t="s">
        <v>840</v>
      </c>
      <c r="M630">
        <v>31</v>
      </c>
      <c r="N630">
        <v>25</v>
      </c>
      <c r="O630" t="s">
        <v>211</v>
      </c>
      <c r="Q630" t="s">
        <v>456</v>
      </c>
      <c r="R630" t="s">
        <v>69</v>
      </c>
      <c r="S630" t="s">
        <v>60</v>
      </c>
      <c r="V630" t="b">
        <v>0</v>
      </c>
      <c r="W630" t="str">
        <f t="shared" si="53"/>
        <v>DO1:25</v>
      </c>
      <c r="X630" t="str">
        <f ca="1">IFERROR(__xludf.DUMMYFUNCTION("VLOOKUP($D4,IMPORTRANGE(""1F5N2lheBqU_ssv2fEg7XSiyl0_Jtf24RQubw3IWp7fc"",""'LC-2 BOM'!C2:AF1000""),X$1,FALSE)"),"S13.2")</f>
        <v>S13.2</v>
      </c>
      <c r="Y630" t="str">
        <f ca="1">IFERROR(__xludf.DUMMYFUNCTION("VLOOKUP($D17,IMPORTRANGE(""1F5N2lheBqU_ssv2fEg7XSiyl0_Jtf24RQubw3IWp7fc"",""'LC-2 BOM'!C2:AF900""),Y$1,FALSE)"),"#N/A")</f>
        <v>#N/A</v>
      </c>
      <c r="Z630" t="str">
        <f ca="1">IFERROR(__xludf.DUMMYFUNCTION("VLOOKUP($D17,IMPORTRANGE(""1F5N2lheBqU_ssv2fEg7XSiyl0_Jtf24RQubw3IWp7fc"",""'LC-2 BOM'!C2:AF900""),Y$1,FALSE)"),"#N/A")</f>
        <v>#N/A</v>
      </c>
      <c r="AA630" t="str">
        <f ca="1">IFERROR(__xludf.DUMMYFUNCTION("VLOOKUP($D17,IMPORTRANGE(""1F5N2lheBqU_ssv2fEg7XSiyl0_Jtf24RQubw3IWp7fc"",""'LC-2 BOM'!C2:AF900""),Y$1,FALSE)"),"#N/A")</f>
        <v>#N/A</v>
      </c>
      <c r="AB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C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D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E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F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G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H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I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J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K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L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M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N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O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P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Q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R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S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T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U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V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W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X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Y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Z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BA630" t="str">
        <f ca="1">IFERROR(__xludf.DUMMYFUNCTION("VLOOKUP($D17,IMPORTRANGE(""1F5N2lheBqU_ssv2fEg7XSiyl0_Jtf24RQubw3IWp7fc"",""'LC-2 BOM'!C2:AF1000""),AB$1,FALSE)"),"Hydraulics Schematic 1069 RevF")</f>
        <v>Hydraulics Schematic 1069 RevF</v>
      </c>
    </row>
    <row r="631" spans="1:53" ht="13" x14ac:dyDescent="0.15">
      <c r="A631" t="str">
        <f t="shared" si="50"/>
        <v>HYD-S1U-SSR-B-705</v>
      </c>
      <c r="B631">
        <v>705</v>
      </c>
      <c r="C631" t="s">
        <v>1371</v>
      </c>
      <c r="D631" t="s">
        <v>1372</v>
      </c>
      <c r="E631" t="s">
        <v>679</v>
      </c>
      <c r="F631" t="s">
        <v>332</v>
      </c>
      <c r="G631" t="s">
        <v>960</v>
      </c>
      <c r="H631" t="s">
        <v>66</v>
      </c>
      <c r="I631" t="str">
        <f t="shared" si="52"/>
        <v>C1</v>
      </c>
      <c r="J631" t="str">
        <f>VLOOKUP(I631,'[1]REF - Interface Cards'!$F$2:$G$11,2,FALSE)</f>
        <v>CB1</v>
      </c>
      <c r="K631">
        <f t="shared" si="54"/>
        <v>7</v>
      </c>
      <c r="L631" t="s">
        <v>1051</v>
      </c>
      <c r="M631">
        <v>33</v>
      </c>
      <c r="N631" t="s">
        <v>561</v>
      </c>
      <c r="P631" t="s">
        <v>211</v>
      </c>
      <c r="Q631" t="s">
        <v>217</v>
      </c>
      <c r="R631" t="s">
        <v>69</v>
      </c>
      <c r="S631" t="s">
        <v>60</v>
      </c>
      <c r="V631" t="b">
        <v>0</v>
      </c>
      <c r="W631" t="str">
        <f t="shared" si="53"/>
        <v>DIO4:DO11</v>
      </c>
      <c r="X631" t="str">
        <f ca="1">IFERROR(__xludf.DUMMYFUNCTION("VLOOKUP($D119,IMPORTRANGE(""1F5N2lheBqU_ssv2fEg7XSiyl0_Jtf24RQubw3IWp7fc"",""'LC-2 BOM'!C2:AF1000""),X$1,FALSE)"),"05C360")</f>
        <v>05C360</v>
      </c>
      <c r="Y631" t="str">
        <f ca="1">IFERROR(__xludf.DUMMYFUNCTION("VLOOKUP($D168,IMPORTRANGE(""1F5N2lheBqU_ssv2fEg7XSiyl0_Jtf24RQubw3IWp7fc"",""'LC-2 BOM'!C2:AF900""),Y$1,FALSE)"),"#N/A")</f>
        <v>#N/A</v>
      </c>
      <c r="Z631" t="str">
        <f ca="1">IFERROR(__xludf.DUMMYFUNCTION("VLOOKUP($D169,IMPORTRANGE(""1zGeY54V42y3h6ga3LEauokEcjIAfHuNXKCYKLfLWtMI"",""'LC-2 BOM'!C2:AF900""),Z$1,FALSE)"),"#N/A")</f>
        <v>#N/A</v>
      </c>
      <c r="AA631" t="str">
        <f ca="1">IFERROR(__xludf.DUMMYFUNCTION("VLOOKUP($D169,IMPORTRANGE(""1zGeY54V42y3h6ga3LEauokEcjIAfHuNXKCYKLfLWtMI"",""'LC-2 BOM'!C2:AF900""),Z$1,FALSE)"),"#N/A")</f>
        <v>#N/A</v>
      </c>
      <c r="AB631" t="str">
        <f ca="1">IFERROR(__xludf.DUMMYFUNCTION("VLOOKUP($D169,IMPORTRANGE(""1F5N2lheBqU_ssv2fEg7XSiyl0_Jtf24RQubw3IWp7fc"",""'LC-2 BOM'!C2:AF1000""),AB$1,FALSE)"),"#N/A")</f>
        <v>#N/A</v>
      </c>
      <c r="AC631" t="str">
        <f ca="1">IFERROR(__xludf.DUMMYFUNCTION("VLOOKUP($D169,IMPORTRANGE(""1F5N2lheBqU_ssv2fEg7XSiyl0_Jtf24RQubw3IWp7fc"",""'LC-2 BOM'!C2:AF1000""),AB$1,FALSE)"),"#N/A")</f>
        <v>#N/A</v>
      </c>
      <c r="AD631" t="str">
        <f ca="1">IFERROR(__xludf.DUMMYFUNCTION("VLOOKUP($D169,IMPORTRANGE(""1F5N2lheBqU_ssv2fEg7XSiyl0_Jtf24RQubw3IWp7fc"",""'LC-2 BOM'!C2:AF1000""),AB$1,FALSE)"),"#N/A")</f>
        <v>#N/A</v>
      </c>
      <c r="AE631" t="str">
        <f ca="1">IFERROR(__xludf.DUMMYFUNCTION("VLOOKUP($D169,IMPORTRANGE(""1F5N2lheBqU_ssv2fEg7XSiyl0_Jtf24RQubw3IWp7fc"",""'LC-2 BOM'!C2:AF1000""),AB$1,FALSE)"),"#N/A")</f>
        <v>#N/A</v>
      </c>
      <c r="AF631" t="str">
        <f ca="1">IFERROR(__xludf.DUMMYFUNCTION("VLOOKUP($D169,IMPORTRANGE(""1F5N2lheBqU_ssv2fEg7XSiyl0_Jtf24RQubw3IWp7fc"",""'LC-2 BOM'!C2:AF1000""),AB$1,FALSE)"),"#N/A")</f>
        <v>#N/A</v>
      </c>
      <c r="AG631" t="str">
        <f ca="1">IFERROR(__xludf.DUMMYFUNCTION("VLOOKUP($D169,IMPORTRANGE(""1F5N2lheBqU_ssv2fEg7XSiyl0_Jtf24RQubw3IWp7fc"",""'LC-2 BOM'!C2:AF1000""),AB$1,FALSE)"),"#N/A")</f>
        <v>#N/A</v>
      </c>
      <c r="AH631" t="str">
        <f ca="1">IFERROR(__xludf.DUMMYFUNCTION("VLOOKUP($D169,IMPORTRANGE(""1F5N2lheBqU_ssv2fEg7XSiyl0_Jtf24RQubw3IWp7fc"",""'LC-2 BOM'!C2:AF1000""),AB$1,FALSE)"),"#N/A")</f>
        <v>#N/A</v>
      </c>
      <c r="AI631" t="str">
        <f ca="1">IFERROR(__xludf.DUMMYFUNCTION("VLOOKUP($D169,IMPORTRANGE(""1F5N2lheBqU_ssv2fEg7XSiyl0_Jtf24RQubw3IWp7fc"",""'LC-2 BOM'!C2:AF1000""),AB$1,FALSE)"),"#N/A")</f>
        <v>#N/A</v>
      </c>
      <c r="AJ631" t="str">
        <f ca="1">IFERROR(__xludf.DUMMYFUNCTION("VLOOKUP($D169,IMPORTRANGE(""1F5N2lheBqU_ssv2fEg7XSiyl0_Jtf24RQubw3IWp7fc"",""'LC-2 BOM'!C2:AF1000""),AB$1,FALSE)"),"#N/A")</f>
        <v>#N/A</v>
      </c>
      <c r="AK631" t="str">
        <f ca="1">IFERROR(__xludf.DUMMYFUNCTION("VLOOKUP($D169,IMPORTRANGE(""1F5N2lheBqU_ssv2fEg7XSiyl0_Jtf24RQubw3IWp7fc"",""'LC-2 BOM'!C2:AF1000""),AB$1,FALSE)"),"#N/A")</f>
        <v>#N/A</v>
      </c>
      <c r="AL631" t="str">
        <f ca="1">IFERROR(__xludf.DUMMYFUNCTION("VLOOKUP($D169,IMPORTRANGE(""1F5N2lheBqU_ssv2fEg7XSiyl0_Jtf24RQubw3IWp7fc"",""'LC-2 BOM'!C2:AF1000""),AB$1,FALSE)"),"#N/A")</f>
        <v>#N/A</v>
      </c>
      <c r="AM631" t="str">
        <f ca="1">IFERROR(__xludf.DUMMYFUNCTION("VLOOKUP($D169,IMPORTRANGE(""1F5N2lheBqU_ssv2fEg7XSiyl0_Jtf24RQubw3IWp7fc"",""'LC-2 BOM'!C2:AF1000""),AB$1,FALSE)"),"#N/A")</f>
        <v>#N/A</v>
      </c>
      <c r="AN631" t="str">
        <f ca="1">IFERROR(__xludf.DUMMYFUNCTION("VLOOKUP($D169,IMPORTRANGE(""1F5N2lheBqU_ssv2fEg7XSiyl0_Jtf24RQubw3IWp7fc"",""'LC-2 BOM'!C2:AF1000""),AB$1,FALSE)"),"#N/A")</f>
        <v>#N/A</v>
      </c>
      <c r="AO631" t="str">
        <f ca="1">IFERROR(__xludf.DUMMYFUNCTION("VLOOKUP($D169,IMPORTRANGE(""1F5N2lheBqU_ssv2fEg7XSiyl0_Jtf24RQubw3IWp7fc"",""'LC-2 BOM'!C2:AF1000""),AB$1,FALSE)"),"#N/A")</f>
        <v>#N/A</v>
      </c>
      <c r="AP631" t="str">
        <f ca="1">IFERROR(__xludf.DUMMYFUNCTION("VLOOKUP($D169,IMPORTRANGE(""1F5N2lheBqU_ssv2fEg7XSiyl0_Jtf24RQubw3IWp7fc"",""'LC-2 BOM'!C2:AF1000""),AB$1,FALSE)"),"#N/A")</f>
        <v>#N/A</v>
      </c>
      <c r="AQ631" t="str">
        <f ca="1">IFERROR(__xludf.DUMMYFUNCTION("VLOOKUP($D169,IMPORTRANGE(""1F5N2lheBqU_ssv2fEg7XSiyl0_Jtf24RQubw3IWp7fc"",""'LC-2 BOM'!C2:AF1000""),AB$1,FALSE)"),"#N/A")</f>
        <v>#N/A</v>
      </c>
      <c r="AR631" t="str">
        <f ca="1">IFERROR(__xludf.DUMMYFUNCTION("VLOOKUP($D169,IMPORTRANGE(""1F5N2lheBqU_ssv2fEg7XSiyl0_Jtf24RQubw3IWp7fc"",""'LC-2 BOM'!C2:AF1000""),AB$1,FALSE)"),"#N/A")</f>
        <v>#N/A</v>
      </c>
      <c r="AS631" t="str">
        <f ca="1">IFERROR(__xludf.DUMMYFUNCTION("VLOOKUP($D169,IMPORTRANGE(""1F5N2lheBqU_ssv2fEg7XSiyl0_Jtf24RQubw3IWp7fc"",""'LC-2 BOM'!C2:AF1000""),AB$1,FALSE)"),"#N/A")</f>
        <v>#N/A</v>
      </c>
      <c r="AT631" t="str">
        <f ca="1">IFERROR(__xludf.DUMMYFUNCTION("VLOOKUP($D169,IMPORTRANGE(""1F5N2lheBqU_ssv2fEg7XSiyl0_Jtf24RQubw3IWp7fc"",""'LC-2 BOM'!C2:AF1000""),AB$1,FALSE)"),"#N/A")</f>
        <v>#N/A</v>
      </c>
      <c r="AU631" t="str">
        <f ca="1">IFERROR(__xludf.DUMMYFUNCTION("VLOOKUP($D169,IMPORTRANGE(""1F5N2lheBqU_ssv2fEg7XSiyl0_Jtf24RQubw3IWp7fc"",""'LC-2 BOM'!C2:AF1000""),AB$1,FALSE)"),"#N/A")</f>
        <v>#N/A</v>
      </c>
      <c r="AV631" t="str">
        <f ca="1">IFERROR(__xludf.DUMMYFUNCTION("VLOOKUP($D169,IMPORTRANGE(""1F5N2lheBqU_ssv2fEg7XSiyl0_Jtf24RQubw3IWp7fc"",""'LC-2 BOM'!C2:AF1000""),AB$1,FALSE)"),"#N/A")</f>
        <v>#N/A</v>
      </c>
      <c r="AW631" t="str">
        <f ca="1">IFERROR(__xludf.DUMMYFUNCTION("VLOOKUP($D169,IMPORTRANGE(""1F5N2lheBqU_ssv2fEg7XSiyl0_Jtf24RQubw3IWp7fc"",""'LC-2 BOM'!C2:AF1000""),AB$1,FALSE)"),"#N/A")</f>
        <v>#N/A</v>
      </c>
      <c r="AX631" t="str">
        <f ca="1">IFERROR(__xludf.DUMMYFUNCTION("VLOOKUP($D169,IMPORTRANGE(""1F5N2lheBqU_ssv2fEg7XSiyl0_Jtf24RQubw3IWp7fc"",""'LC-2 BOM'!C2:AF1000""),AB$1,FALSE)"),"#N/A")</f>
        <v>#N/A</v>
      </c>
      <c r="AY631" t="str">
        <f ca="1">IFERROR(__xludf.DUMMYFUNCTION("VLOOKUP($D169,IMPORTRANGE(""1F5N2lheBqU_ssv2fEg7XSiyl0_Jtf24RQubw3IWp7fc"",""'LC-2 BOM'!C2:AF1000""),AB$1,FALSE)"),"#N/A")</f>
        <v>#N/A</v>
      </c>
      <c r="AZ631" t="str">
        <f ca="1">IFERROR(__xludf.DUMMYFUNCTION("VLOOKUP($D169,IMPORTRANGE(""1F5N2lheBqU_ssv2fEg7XSiyl0_Jtf24RQubw3IWp7fc"",""'LC-2 BOM'!C2:AF1000""),AB$1,FALSE)"),"#N/A")</f>
        <v>#N/A</v>
      </c>
      <c r="BA631" t="str">
        <f ca="1">IFERROR(__xludf.DUMMYFUNCTION("VLOOKUP($D169,IMPORTRANGE(""1F5N2lheBqU_ssv2fEg7XSiyl0_Jtf24RQubw3IWp7fc"",""'LC-2 BOM'!C2:AF1000""),AB$1,FALSE)"),"#N/A")</f>
        <v>#N/A</v>
      </c>
    </row>
    <row r="632" spans="1:53" ht="13" x14ac:dyDescent="0.15">
      <c r="A632" t="str">
        <f t="shared" si="50"/>
        <v>HYD-S1U-DVL-B-211</v>
      </c>
      <c r="B632">
        <v>211</v>
      </c>
      <c r="C632" t="s">
        <v>1373</v>
      </c>
      <c r="D632" t="s">
        <v>1374</v>
      </c>
      <c r="E632" t="s">
        <v>679</v>
      </c>
      <c r="F632" t="s">
        <v>332</v>
      </c>
      <c r="G632" t="s">
        <v>65</v>
      </c>
      <c r="H632" t="s">
        <v>66</v>
      </c>
      <c r="I632" t="str">
        <f t="shared" si="52"/>
        <v>C1</v>
      </c>
      <c r="J632" t="str">
        <f>VLOOKUP(I632,'[1]REF - Interface Cards'!$F$2:$G$11,2,FALSE)</f>
        <v>CB1</v>
      </c>
      <c r="K632">
        <f t="shared" si="54"/>
        <v>1</v>
      </c>
      <c r="L632" t="s">
        <v>840</v>
      </c>
      <c r="M632">
        <v>32</v>
      </c>
      <c r="N632">
        <v>26</v>
      </c>
      <c r="O632" t="s">
        <v>211</v>
      </c>
      <c r="Q632" t="s">
        <v>456</v>
      </c>
      <c r="R632" t="s">
        <v>69</v>
      </c>
      <c r="S632" t="s">
        <v>60</v>
      </c>
      <c r="V632" t="b">
        <v>0</v>
      </c>
      <c r="W632" t="str">
        <f t="shared" si="53"/>
        <v>DO1:26</v>
      </c>
      <c r="X632" t="str">
        <f ca="1">IFERROR(__xludf.DUMMYFUNCTION("VLOOKUP($D4,IMPORTRANGE(""1F5N2lheBqU_ssv2fEg7XSiyl0_Jtf24RQubw3IWp7fc"",""'LC-2 BOM'!C2:AF1000""),X$1,FALSE)"),"S13.2")</f>
        <v>S13.2</v>
      </c>
      <c r="Y632" t="str">
        <f ca="1">IFERROR(__xludf.DUMMYFUNCTION("VLOOKUP($D18,IMPORTRANGE(""1F5N2lheBqU_ssv2fEg7XSiyl0_Jtf24RQubw3IWp7fc"",""'LC-2 BOM'!C2:AF900""),Y$1,FALSE)"),"#N/A")</f>
        <v>#N/A</v>
      </c>
      <c r="Z632" t="str">
        <f ca="1">IFERROR(__xludf.DUMMYFUNCTION("VLOOKUP($D18,IMPORTRANGE(""1F5N2lheBqU_ssv2fEg7XSiyl0_Jtf24RQubw3IWp7fc"",""'LC-2 BOM'!C2:AF900""),Y$1,FALSE)"),"#N/A")</f>
        <v>#N/A</v>
      </c>
      <c r="AA632" t="str">
        <f ca="1">IFERROR(__xludf.DUMMYFUNCTION("VLOOKUP($D18,IMPORTRANGE(""1F5N2lheBqU_ssv2fEg7XSiyl0_Jtf24RQubw3IWp7fc"",""'LC-2 BOM'!C2:AF900""),Y$1,FALSE)"),"#N/A")</f>
        <v>#N/A</v>
      </c>
      <c r="AB632" t="str">
        <f ca="1">IFERROR(__xludf.DUMMYFUNCTION("VLOOKUP($D18,IMPORTRANGE(""1F5N2lheBqU_ssv2fEg7XSiyl0_Jtf24RQubw3IWp7fc"",""'LC-2 BOM'!C2:AF1000""),AB$1,FALSE)"),"#N/A")</f>
        <v>#N/A</v>
      </c>
      <c r="AC632" t="str">
        <f ca="1">IFERROR(__xludf.DUMMYFUNCTION("VLOOKUP($D18,IMPORTRANGE(""1F5N2lheBqU_ssv2fEg7XSiyl0_Jtf24RQubw3IWp7fc"",""'LC-2 BOM'!C2:AF1000""),AB$1,FALSE)"),"#N/A")</f>
        <v>#N/A</v>
      </c>
      <c r="AD632" t="str">
        <f ca="1">IFERROR(__xludf.DUMMYFUNCTION("VLOOKUP($D18,IMPORTRANGE(""1F5N2lheBqU_ssv2fEg7XSiyl0_Jtf24RQubw3IWp7fc"",""'LC-2 BOM'!C2:AF1000""),AB$1,FALSE)"),"#N/A")</f>
        <v>#N/A</v>
      </c>
      <c r="AE632" t="str">
        <f ca="1">IFERROR(__xludf.DUMMYFUNCTION("VLOOKUP($D18,IMPORTRANGE(""1F5N2lheBqU_ssv2fEg7XSiyl0_Jtf24RQubw3IWp7fc"",""'LC-2 BOM'!C2:AF1000""),AB$1,FALSE)"),"#N/A")</f>
        <v>#N/A</v>
      </c>
      <c r="AF632" t="str">
        <f ca="1">IFERROR(__xludf.DUMMYFUNCTION("VLOOKUP($D18,IMPORTRANGE(""1F5N2lheBqU_ssv2fEg7XSiyl0_Jtf24RQubw3IWp7fc"",""'LC-2 BOM'!C2:AF1000""),AB$1,FALSE)"),"#N/A")</f>
        <v>#N/A</v>
      </c>
      <c r="AG632" t="str">
        <f ca="1">IFERROR(__xludf.DUMMYFUNCTION("VLOOKUP($D18,IMPORTRANGE(""1F5N2lheBqU_ssv2fEg7XSiyl0_Jtf24RQubw3IWp7fc"",""'LC-2 BOM'!C2:AF1000""),AB$1,FALSE)"),"#N/A")</f>
        <v>#N/A</v>
      </c>
      <c r="AH632" t="str">
        <f ca="1">IFERROR(__xludf.DUMMYFUNCTION("VLOOKUP($D18,IMPORTRANGE(""1F5N2lheBqU_ssv2fEg7XSiyl0_Jtf24RQubw3IWp7fc"",""'LC-2 BOM'!C2:AF1000""),AB$1,FALSE)"),"#N/A")</f>
        <v>#N/A</v>
      </c>
      <c r="AI632" t="str">
        <f ca="1">IFERROR(__xludf.DUMMYFUNCTION("VLOOKUP($D18,IMPORTRANGE(""1F5N2lheBqU_ssv2fEg7XSiyl0_Jtf24RQubw3IWp7fc"",""'LC-2 BOM'!C2:AF1000""),AB$1,FALSE)"),"#N/A")</f>
        <v>#N/A</v>
      </c>
      <c r="AJ632" t="str">
        <f ca="1">IFERROR(__xludf.DUMMYFUNCTION("VLOOKUP($D18,IMPORTRANGE(""1F5N2lheBqU_ssv2fEg7XSiyl0_Jtf24RQubw3IWp7fc"",""'LC-2 BOM'!C2:AF1000""),AB$1,FALSE)"),"#N/A")</f>
        <v>#N/A</v>
      </c>
      <c r="AK632" t="str">
        <f ca="1">IFERROR(__xludf.DUMMYFUNCTION("VLOOKUP($D18,IMPORTRANGE(""1F5N2lheBqU_ssv2fEg7XSiyl0_Jtf24RQubw3IWp7fc"",""'LC-2 BOM'!C2:AF1000""),AB$1,FALSE)"),"#N/A")</f>
        <v>#N/A</v>
      </c>
      <c r="AL632" t="str">
        <f ca="1">IFERROR(__xludf.DUMMYFUNCTION("VLOOKUP($D18,IMPORTRANGE(""1F5N2lheBqU_ssv2fEg7XSiyl0_Jtf24RQubw3IWp7fc"",""'LC-2 BOM'!C2:AF1000""),AB$1,FALSE)"),"#N/A")</f>
        <v>#N/A</v>
      </c>
      <c r="AM632" t="str">
        <f ca="1">IFERROR(__xludf.DUMMYFUNCTION("VLOOKUP($D18,IMPORTRANGE(""1F5N2lheBqU_ssv2fEg7XSiyl0_Jtf24RQubw3IWp7fc"",""'LC-2 BOM'!C2:AF1000""),AB$1,FALSE)"),"#N/A")</f>
        <v>#N/A</v>
      </c>
      <c r="AN632" t="str">
        <f ca="1">IFERROR(__xludf.DUMMYFUNCTION("VLOOKUP($D18,IMPORTRANGE(""1F5N2lheBqU_ssv2fEg7XSiyl0_Jtf24RQubw3IWp7fc"",""'LC-2 BOM'!C2:AF1000""),AB$1,FALSE)"),"#N/A")</f>
        <v>#N/A</v>
      </c>
      <c r="AO632" t="str">
        <f ca="1">IFERROR(__xludf.DUMMYFUNCTION("VLOOKUP($D18,IMPORTRANGE(""1F5N2lheBqU_ssv2fEg7XSiyl0_Jtf24RQubw3IWp7fc"",""'LC-2 BOM'!C2:AF1000""),AB$1,FALSE)"),"#N/A")</f>
        <v>#N/A</v>
      </c>
      <c r="AP632" t="str">
        <f ca="1">IFERROR(__xludf.DUMMYFUNCTION("VLOOKUP($D18,IMPORTRANGE(""1F5N2lheBqU_ssv2fEg7XSiyl0_Jtf24RQubw3IWp7fc"",""'LC-2 BOM'!C2:AF1000""),AB$1,FALSE)"),"#N/A")</f>
        <v>#N/A</v>
      </c>
      <c r="AQ632" t="str">
        <f ca="1">IFERROR(__xludf.DUMMYFUNCTION("VLOOKUP($D18,IMPORTRANGE(""1F5N2lheBqU_ssv2fEg7XSiyl0_Jtf24RQubw3IWp7fc"",""'LC-2 BOM'!C2:AF1000""),AB$1,FALSE)"),"#N/A")</f>
        <v>#N/A</v>
      </c>
      <c r="AR632" t="str">
        <f ca="1">IFERROR(__xludf.DUMMYFUNCTION("VLOOKUP($D18,IMPORTRANGE(""1F5N2lheBqU_ssv2fEg7XSiyl0_Jtf24RQubw3IWp7fc"",""'LC-2 BOM'!C2:AF1000""),AB$1,FALSE)"),"#N/A")</f>
        <v>#N/A</v>
      </c>
      <c r="AS632" t="str">
        <f ca="1">IFERROR(__xludf.DUMMYFUNCTION("VLOOKUP($D18,IMPORTRANGE(""1F5N2lheBqU_ssv2fEg7XSiyl0_Jtf24RQubw3IWp7fc"",""'LC-2 BOM'!C2:AF1000""),AB$1,FALSE)"),"#N/A")</f>
        <v>#N/A</v>
      </c>
      <c r="AT632" t="str">
        <f ca="1">IFERROR(__xludf.DUMMYFUNCTION("VLOOKUP($D18,IMPORTRANGE(""1F5N2lheBqU_ssv2fEg7XSiyl0_Jtf24RQubw3IWp7fc"",""'LC-2 BOM'!C2:AF1000""),AB$1,FALSE)"),"#N/A")</f>
        <v>#N/A</v>
      </c>
      <c r="AU632" t="str">
        <f ca="1">IFERROR(__xludf.DUMMYFUNCTION("VLOOKUP($D18,IMPORTRANGE(""1F5N2lheBqU_ssv2fEg7XSiyl0_Jtf24RQubw3IWp7fc"",""'LC-2 BOM'!C2:AF1000""),AB$1,FALSE)"),"#N/A")</f>
        <v>#N/A</v>
      </c>
      <c r="AV632" t="str">
        <f ca="1">IFERROR(__xludf.DUMMYFUNCTION("VLOOKUP($D18,IMPORTRANGE(""1F5N2lheBqU_ssv2fEg7XSiyl0_Jtf24RQubw3IWp7fc"",""'LC-2 BOM'!C2:AF1000""),AB$1,FALSE)"),"#N/A")</f>
        <v>#N/A</v>
      </c>
      <c r="AW632" t="str">
        <f ca="1">IFERROR(__xludf.DUMMYFUNCTION("VLOOKUP($D18,IMPORTRANGE(""1F5N2lheBqU_ssv2fEg7XSiyl0_Jtf24RQubw3IWp7fc"",""'LC-2 BOM'!C2:AF1000""),AB$1,FALSE)"),"#N/A")</f>
        <v>#N/A</v>
      </c>
      <c r="AX632" t="str">
        <f ca="1">IFERROR(__xludf.DUMMYFUNCTION("VLOOKUP($D18,IMPORTRANGE(""1F5N2lheBqU_ssv2fEg7XSiyl0_Jtf24RQubw3IWp7fc"",""'LC-2 BOM'!C2:AF1000""),AB$1,FALSE)"),"#N/A")</f>
        <v>#N/A</v>
      </c>
      <c r="AY632" t="str">
        <f ca="1">IFERROR(__xludf.DUMMYFUNCTION("VLOOKUP($D18,IMPORTRANGE(""1F5N2lheBqU_ssv2fEg7XSiyl0_Jtf24RQubw3IWp7fc"",""'LC-2 BOM'!C2:AF1000""),AB$1,FALSE)"),"#N/A")</f>
        <v>#N/A</v>
      </c>
      <c r="AZ632" t="str">
        <f ca="1">IFERROR(__xludf.DUMMYFUNCTION("VLOOKUP($D18,IMPORTRANGE(""1F5N2lheBqU_ssv2fEg7XSiyl0_Jtf24RQubw3IWp7fc"",""'LC-2 BOM'!C2:AF1000""),AB$1,FALSE)"),"#N/A")</f>
        <v>#N/A</v>
      </c>
      <c r="BA632" t="str">
        <f ca="1">IFERROR(__xludf.DUMMYFUNCTION("VLOOKUP($D18,IMPORTRANGE(""1F5N2lheBqU_ssv2fEg7XSiyl0_Jtf24RQubw3IWp7fc"",""'LC-2 BOM'!C2:AF1000""),AB$1,FALSE)"),"#N/A")</f>
        <v>#N/A</v>
      </c>
    </row>
    <row r="633" spans="1:53" ht="13" x14ac:dyDescent="0.15">
      <c r="A633" t="str">
        <f t="shared" si="50"/>
        <v>HYD-S1U-DVL-B-203</v>
      </c>
      <c r="B633">
        <v>203</v>
      </c>
      <c r="C633" t="s">
        <v>1375</v>
      </c>
      <c r="D633" t="s">
        <v>1376</v>
      </c>
      <c r="E633" t="s">
        <v>679</v>
      </c>
      <c r="F633" t="s">
        <v>332</v>
      </c>
      <c r="G633" t="s">
        <v>65</v>
      </c>
      <c r="H633" t="s">
        <v>66</v>
      </c>
      <c r="I633" t="str">
        <f t="shared" si="52"/>
        <v>C1</v>
      </c>
      <c r="J633" t="str">
        <f>VLOOKUP(I633,'[1]REF - Interface Cards'!$F$2:$G$11,2,FALSE)</f>
        <v>CB1</v>
      </c>
      <c r="K633">
        <f t="shared" si="54"/>
        <v>1</v>
      </c>
      <c r="L633" t="s">
        <v>840</v>
      </c>
      <c r="M633">
        <v>22</v>
      </c>
      <c r="N633">
        <v>18</v>
      </c>
      <c r="O633" t="s">
        <v>211</v>
      </c>
      <c r="Q633" t="s">
        <v>456</v>
      </c>
      <c r="R633" t="s">
        <v>69</v>
      </c>
      <c r="S633" t="s">
        <v>60</v>
      </c>
      <c r="V633" t="b">
        <v>0</v>
      </c>
      <c r="W633" t="str">
        <f t="shared" si="53"/>
        <v>DO1:18</v>
      </c>
      <c r="X633" t="str">
        <f ca="1">IFERROR(__xludf.DUMMYFUNCTION("VLOOKUP($D4,IMPORTRANGE(""1F5N2lheBqU_ssv2fEg7XSiyl0_Jtf24RQubw3IWp7fc"",""'LC-2 BOM'!C2:AF1000""),X$1,FALSE)"),"S13.2")</f>
        <v>S13.2</v>
      </c>
      <c r="Y633" t="str">
        <f ca="1">IFERROR(__xludf.DUMMYFUNCTION("VLOOKUP($D12,IMPORTRANGE(""1F5N2lheBqU_ssv2fEg7XSiyl0_Jtf24RQubw3IWp7fc"",""'LC-2 BOM'!C2:AF900""),Y$1,FALSE)"),"#N/A")</f>
        <v>#N/A</v>
      </c>
      <c r="Z633" t="str">
        <f ca="1">IFERROR(__xludf.DUMMYFUNCTION("VLOOKUP($D12,IMPORTRANGE(""1F5N2lheBqU_ssv2fEg7XSiyl0_Jtf24RQubw3IWp7fc"",""'LC-2 BOM'!C2:AF900""),Y$1,FALSE)"),"#N/A")</f>
        <v>#N/A</v>
      </c>
      <c r="AA633" t="str">
        <f ca="1">IFERROR(__xludf.DUMMYFUNCTION("VLOOKUP($D12,IMPORTRANGE(""1F5N2lheBqU_ssv2fEg7XSiyl0_Jtf24RQubw3IWp7fc"",""'LC-2 BOM'!C2:AF900""),Y$1,FALSE)"),"#N/A")</f>
        <v>#N/A</v>
      </c>
      <c r="AB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C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D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E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F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G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H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I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J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K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L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M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N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O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P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Q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R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S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T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U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V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W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X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Y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Z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BA633" t="str">
        <f ca="1">IFERROR(__xludf.DUMMYFUNCTION("VLOOKUP($D12,IMPORTRANGE(""1F5N2lheBqU_ssv2fEg7XSiyl0_Jtf24RQubw3IWp7fc"",""'LC-2 BOM'!C2:AF1000""),AB$1,FALSE)"),"Hydraulics Schematic 1069 RevF")</f>
        <v>Hydraulics Schematic 1069 RevF</v>
      </c>
    </row>
    <row r="634" spans="1:53" ht="13" x14ac:dyDescent="0.15">
      <c r="A634" t="str">
        <f t="shared" si="50"/>
        <v>HYD-S1U-DVL-B-204</v>
      </c>
      <c r="B634">
        <v>204</v>
      </c>
      <c r="C634" t="s">
        <v>1377</v>
      </c>
      <c r="D634" t="s">
        <v>1378</v>
      </c>
      <c r="E634" t="s">
        <v>679</v>
      </c>
      <c r="F634" t="s">
        <v>332</v>
      </c>
      <c r="G634" t="s">
        <v>65</v>
      </c>
      <c r="H634" t="s">
        <v>66</v>
      </c>
      <c r="I634" t="str">
        <f t="shared" si="52"/>
        <v>C1</v>
      </c>
      <c r="J634" t="str">
        <f>VLOOKUP(I634,'[1]REF - Interface Cards'!$F$2:$G$11,2,FALSE)</f>
        <v>CB1</v>
      </c>
      <c r="K634">
        <f t="shared" si="54"/>
        <v>1</v>
      </c>
      <c r="L634" t="s">
        <v>840</v>
      </c>
      <c r="M634">
        <v>23</v>
      </c>
      <c r="N634">
        <v>19</v>
      </c>
      <c r="O634" t="s">
        <v>211</v>
      </c>
      <c r="Q634" t="s">
        <v>456</v>
      </c>
      <c r="R634" t="s">
        <v>69</v>
      </c>
      <c r="S634" t="s">
        <v>60</v>
      </c>
      <c r="V634" t="b">
        <v>0</v>
      </c>
      <c r="W634" t="str">
        <f t="shared" si="53"/>
        <v>DO1:19</v>
      </c>
      <c r="X634" t="str">
        <f ca="1">IFERROR(__xludf.DUMMYFUNCTION("VLOOKUP($D4,IMPORTRANGE(""1F5N2lheBqU_ssv2fEg7XSiyl0_Jtf24RQubw3IWp7fc"",""'LC-2 BOM'!C2:AF1000""),X$1,FALSE)"),"S13.2")</f>
        <v>S13.2</v>
      </c>
      <c r="Y634" t="str">
        <f ca="1">IFERROR(__xludf.DUMMYFUNCTION("VLOOKUP($D13,IMPORTRANGE(""1F5N2lheBqU_ssv2fEg7XSiyl0_Jtf24RQubw3IWp7fc"",""'LC-2 BOM'!C2:AF900""),Y$1,FALSE)"),"#N/A")</f>
        <v>#N/A</v>
      </c>
      <c r="Z634" t="str">
        <f ca="1">IFERROR(__xludf.DUMMYFUNCTION("VLOOKUP($D13,IMPORTRANGE(""1F5N2lheBqU_ssv2fEg7XSiyl0_Jtf24RQubw3IWp7fc"",""'LC-2 BOM'!C2:AF900""),Y$1,FALSE)"),"#N/A")</f>
        <v>#N/A</v>
      </c>
      <c r="AA634" t="str">
        <f ca="1">IFERROR(__xludf.DUMMYFUNCTION("VLOOKUP($D13,IMPORTRANGE(""1F5N2lheBqU_ssv2fEg7XSiyl0_Jtf24RQubw3IWp7fc"",""'LC-2 BOM'!C2:AF900""),Y$1,FALSE)"),"#N/A")</f>
        <v>#N/A</v>
      </c>
      <c r="AB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C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D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E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F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G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H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I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J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K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L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M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N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O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P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Q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R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S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T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U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V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W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X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Y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Z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BA634" t="str">
        <f ca="1">IFERROR(__xludf.DUMMYFUNCTION("VLOOKUP($D13,IMPORTRANGE(""1F5N2lheBqU_ssv2fEg7XSiyl0_Jtf24RQubw3IWp7fc"",""'LC-2 BOM'!C2:AF1000""),AB$1,FALSE)"),"Hydraulics Schematic 1069 RevF")</f>
        <v>Hydraulics Schematic 1069 RevF</v>
      </c>
    </row>
    <row r="635" spans="1:53" ht="13" x14ac:dyDescent="0.15">
      <c r="A635" t="str">
        <f t="shared" si="50"/>
        <v>MEC-S1U-SSR-B-703</v>
      </c>
      <c r="B635">
        <v>703</v>
      </c>
      <c r="C635" t="s">
        <v>1379</v>
      </c>
      <c r="D635" t="s">
        <v>1378</v>
      </c>
      <c r="E635" t="s">
        <v>1013</v>
      </c>
      <c r="F635" t="s">
        <v>332</v>
      </c>
      <c r="G635" t="s">
        <v>960</v>
      </c>
      <c r="H635" t="s">
        <v>66</v>
      </c>
      <c r="I635" t="str">
        <f t="shared" si="52"/>
        <v>C1</v>
      </c>
      <c r="J635" t="str">
        <f>VLOOKUP(I635,'[1]REF - Interface Cards'!$F$2:$G$11,2,FALSE)</f>
        <v>CB1</v>
      </c>
      <c r="K635">
        <f t="shared" si="54"/>
        <v>7</v>
      </c>
      <c r="L635" t="s">
        <v>1051</v>
      </c>
      <c r="M635">
        <v>31</v>
      </c>
      <c r="N635" t="s">
        <v>556</v>
      </c>
      <c r="P635" t="s">
        <v>211</v>
      </c>
      <c r="Q635" t="s">
        <v>217</v>
      </c>
      <c r="R635" t="s">
        <v>69</v>
      </c>
      <c r="S635" t="s">
        <v>60</v>
      </c>
      <c r="V635" t="b">
        <v>0</v>
      </c>
      <c r="W635" t="str">
        <f t="shared" si="53"/>
        <v>DIO4:DO9</v>
      </c>
      <c r="X635" t="str">
        <f ca="1">IFERROR(__xludf.DUMMYFUNCTION("VLOOKUP($D119,IMPORTRANGE(""1F5N2lheBqU_ssv2fEg7XSiyl0_Jtf24RQubw3IWp7fc"",""'LC-2 BOM'!C2:AF1000""),X$1,FALSE)"),"05C360")</f>
        <v>05C360</v>
      </c>
      <c r="Y635" t="str">
        <f ca="1">IFERROR(__xludf.DUMMYFUNCTION("VLOOKUP($D168,IMPORTRANGE(""1F5N2lheBqU_ssv2fEg7XSiyl0_Jtf24RQubw3IWp7fc"",""'LC-2 BOM'!C2:AF900""),Y$1,FALSE)"),"#N/A")</f>
        <v>#N/A</v>
      </c>
      <c r="Z635" t="str">
        <f ca="1">IFERROR(__xludf.DUMMYFUNCTION("VLOOKUP($D171,IMPORTRANGE(""1zGeY54V42y3h6ga3LEauokEcjIAfHuNXKCYKLfLWtMI"",""'LC-2 BOM'!C2:AF900""),Z$1,FALSE)"),"#N/A")</f>
        <v>#N/A</v>
      </c>
      <c r="AA635" t="str">
        <f ca="1">IFERROR(__xludf.DUMMYFUNCTION("VLOOKUP($D171,IMPORTRANGE(""1zGeY54V42y3h6ga3LEauokEcjIAfHuNXKCYKLfLWtMI"",""'LC-2 BOM'!C2:AF900""),Z$1,FALSE)"),"#N/A")</f>
        <v>#N/A</v>
      </c>
      <c r="AB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C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D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E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F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G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H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I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J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K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L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M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N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O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P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Q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R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S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T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U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V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W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X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Y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Z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BA635" t="str">
        <f ca="1">IFERROR(__xludf.DUMMYFUNCTION("VLOOKUP($D171,IMPORTRANGE(""1F5N2lheBqU_ssv2fEg7XSiyl0_Jtf24RQubw3IWp7fc"",""'LC-2 BOM'!C2:AF1000""),AB$1,FALSE)"),"Hydraulics Schematic 1069 RevF")</f>
        <v>Hydraulics Schematic 1069 RevF</v>
      </c>
    </row>
    <row r="636" spans="1:53" ht="13" x14ac:dyDescent="0.15">
      <c r="A636" t="str">
        <f t="shared" si="50"/>
        <v>HYD-S1U-DVL-B-205</v>
      </c>
      <c r="B636">
        <v>205</v>
      </c>
      <c r="C636" t="s">
        <v>1380</v>
      </c>
      <c r="D636" t="s">
        <v>1381</v>
      </c>
      <c r="E636" t="s">
        <v>679</v>
      </c>
      <c r="F636" t="s">
        <v>332</v>
      </c>
      <c r="G636" t="s">
        <v>65</v>
      </c>
      <c r="H636" t="s">
        <v>66</v>
      </c>
      <c r="I636" t="str">
        <f t="shared" si="52"/>
        <v>C1</v>
      </c>
      <c r="J636" t="str">
        <f>VLOOKUP(I636,'[1]REF - Interface Cards'!$F$2:$G$11,2,FALSE)</f>
        <v>CB1</v>
      </c>
      <c r="K636">
        <f t="shared" si="54"/>
        <v>1</v>
      </c>
      <c r="L636" t="s">
        <v>840</v>
      </c>
      <c r="M636">
        <v>24</v>
      </c>
      <c r="N636">
        <v>20</v>
      </c>
      <c r="O636" t="s">
        <v>211</v>
      </c>
      <c r="Q636" t="s">
        <v>456</v>
      </c>
      <c r="R636" t="s">
        <v>69</v>
      </c>
      <c r="S636" t="s">
        <v>60</v>
      </c>
      <c r="V636" t="b">
        <v>0</v>
      </c>
      <c r="W636" t="str">
        <f t="shared" si="53"/>
        <v>DO1:20</v>
      </c>
      <c r="X636" t="str">
        <f ca="1">IFERROR(__xludf.DUMMYFUNCTION("VLOOKUP($D4,IMPORTRANGE(""1F5N2lheBqU_ssv2fEg7XSiyl0_Jtf24RQubw3IWp7fc"",""'LC-2 BOM'!C2:AF1000""),X$1,FALSE)"),"S13.2")</f>
        <v>S13.2</v>
      </c>
      <c r="Y636" t="str">
        <f ca="1">IFERROR(__xludf.DUMMYFUNCTION("VLOOKUP($D14,IMPORTRANGE(""1F5N2lheBqU_ssv2fEg7XSiyl0_Jtf24RQubw3IWp7fc"",""'LC-2 BOM'!C2:AF900""),Y$1,FALSE)"),"#N/A")</f>
        <v>#N/A</v>
      </c>
      <c r="Z636" t="str">
        <f ca="1">IFERROR(__xludf.DUMMYFUNCTION("VLOOKUP($D14,IMPORTRANGE(""1F5N2lheBqU_ssv2fEg7XSiyl0_Jtf24RQubw3IWp7fc"",""'LC-2 BOM'!C2:AF900""),Y$1,FALSE)"),"#N/A")</f>
        <v>#N/A</v>
      </c>
      <c r="AA636" t="str">
        <f ca="1">IFERROR(__xludf.DUMMYFUNCTION("VLOOKUP($D14,IMPORTRANGE(""1F5N2lheBqU_ssv2fEg7XSiyl0_Jtf24RQubw3IWp7fc"",""'LC-2 BOM'!C2:AF900""),Y$1,FALSE)"),"#N/A")</f>
        <v>#N/A</v>
      </c>
      <c r="AB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C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D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E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F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G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H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I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J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K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L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M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N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O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P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Q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R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S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T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U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V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W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X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Y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Z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BA636" t="str">
        <f ca="1">IFERROR(__xludf.DUMMYFUNCTION("VLOOKUP($D14,IMPORTRANGE(""1F5N2lheBqU_ssv2fEg7XSiyl0_Jtf24RQubw3IWp7fc"",""'LC-2 BOM'!C2:AF1000""),AB$1,FALSE)"),"Hydraulics Schematic 1069 RevF")</f>
        <v>Hydraulics Schematic 1069 RevF</v>
      </c>
    </row>
    <row r="637" spans="1:53" ht="13" x14ac:dyDescent="0.15">
      <c r="A637" t="str">
        <f t="shared" si="50"/>
        <v>HYD-S1U-SSR-B-704</v>
      </c>
      <c r="B637">
        <v>704</v>
      </c>
      <c r="C637" t="s">
        <v>1382</v>
      </c>
      <c r="D637" t="s">
        <v>1381</v>
      </c>
      <c r="E637" t="s">
        <v>679</v>
      </c>
      <c r="F637" t="s">
        <v>332</v>
      </c>
      <c r="G637" t="s">
        <v>960</v>
      </c>
      <c r="H637" t="s">
        <v>66</v>
      </c>
      <c r="I637" t="str">
        <f t="shared" si="52"/>
        <v>C1</v>
      </c>
      <c r="J637" t="str">
        <f>VLOOKUP(I637,'[1]REF - Interface Cards'!$F$2:$G$11,2,FALSE)</f>
        <v>CB1</v>
      </c>
      <c r="K637">
        <f t="shared" si="54"/>
        <v>7</v>
      </c>
      <c r="L637" t="s">
        <v>1051</v>
      </c>
      <c r="M637">
        <v>32</v>
      </c>
      <c r="N637" t="s">
        <v>558</v>
      </c>
      <c r="P637" t="s">
        <v>211</v>
      </c>
      <c r="Q637" t="s">
        <v>217</v>
      </c>
      <c r="R637" t="s">
        <v>69</v>
      </c>
      <c r="S637" t="s">
        <v>60</v>
      </c>
      <c r="V637" t="b">
        <v>0</v>
      </c>
      <c r="W637" t="str">
        <f t="shared" si="53"/>
        <v>DIO4:DO10</v>
      </c>
      <c r="X637" t="str">
        <f ca="1">IFERROR(__xludf.DUMMYFUNCTION("VLOOKUP($D119,IMPORTRANGE(""1F5N2lheBqU_ssv2fEg7XSiyl0_Jtf24RQubw3IWp7fc"",""'LC-2 BOM'!C2:AF1000""),X$1,FALSE)"),"05C360")</f>
        <v>05C360</v>
      </c>
      <c r="Y637" t="str">
        <f ca="1">IFERROR(__xludf.DUMMYFUNCTION("VLOOKUP($D168,IMPORTRANGE(""1F5N2lheBqU_ssv2fEg7XSiyl0_Jtf24RQubw3IWp7fc"",""'LC-2 BOM'!C2:AF900""),Y$1,FALSE)"),"#N/A")</f>
        <v>#N/A</v>
      </c>
      <c r="Z637" t="str">
        <f ca="1">IFERROR(__xludf.DUMMYFUNCTION("VLOOKUP($D168,IMPORTRANGE(""1zGeY54V42y3h6ga3LEauokEcjIAfHuNXKCYKLfLWtMI"",""'LC-2 BOM'!C2:AF900""),Z$1,FALSE)"),"#N/A")</f>
        <v>#N/A</v>
      </c>
      <c r="AA637" t="str">
        <f ca="1">IFERROR(__xludf.DUMMYFUNCTION("VLOOKUP($D168,IMPORTRANGE(""1zGeY54V42y3h6ga3LEauokEcjIAfHuNXKCYKLfLWtMI"",""'LC-2 BOM'!C2:AF900""),Z$1,FALSE)"),"#N/A")</f>
        <v>#N/A</v>
      </c>
      <c r="AB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C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D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E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F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G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H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I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J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K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L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M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N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O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P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Q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R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S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T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U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V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W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X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Y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Z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BA637" t="str">
        <f ca="1">IFERROR(__xludf.DUMMYFUNCTION("VLOOKUP($D168,IMPORTRANGE(""1F5N2lheBqU_ssv2fEg7XSiyl0_Jtf24RQubw3IWp7fc"",""'LC-2 BOM'!C2:AF1000""),AB$1,FALSE)"),"Hydraulics Schematic 1069 RevF")</f>
        <v>Hydraulics Schematic 1069 RevF</v>
      </c>
    </row>
    <row r="638" spans="1:53" ht="13" x14ac:dyDescent="0.15">
      <c r="A638" t="str">
        <f t="shared" si="50"/>
        <v>HYD-S1U-DVL-B-207</v>
      </c>
      <c r="B638">
        <v>207</v>
      </c>
      <c r="C638" t="s">
        <v>1383</v>
      </c>
      <c r="D638" t="s">
        <v>1384</v>
      </c>
      <c r="E638" t="s">
        <v>679</v>
      </c>
      <c r="F638" t="s">
        <v>332</v>
      </c>
      <c r="G638" t="s">
        <v>65</v>
      </c>
      <c r="H638" t="s">
        <v>66</v>
      </c>
      <c r="I638" t="str">
        <f t="shared" si="52"/>
        <v>C1</v>
      </c>
      <c r="J638" t="str">
        <f>VLOOKUP(I638,'[1]REF - Interface Cards'!$F$2:$G$11,2,FALSE)</f>
        <v>CB1</v>
      </c>
      <c r="K638">
        <f t="shared" si="54"/>
        <v>1</v>
      </c>
      <c r="L638" t="s">
        <v>840</v>
      </c>
      <c r="M638">
        <v>26</v>
      </c>
      <c r="N638">
        <v>22</v>
      </c>
      <c r="O638" t="s">
        <v>211</v>
      </c>
      <c r="R638" t="s">
        <v>69</v>
      </c>
      <c r="S638" t="s">
        <v>60</v>
      </c>
      <c r="V638" t="b">
        <v>0</v>
      </c>
      <c r="W638" t="str">
        <f t="shared" si="53"/>
        <v>DO1:22</v>
      </c>
      <c r="X638" t="str">
        <f ca="1">IFERROR(__xludf.DUMMYFUNCTION("VLOOKUP($D4,IMPORTRANGE(""1F5N2lheBqU_ssv2fEg7XSiyl0_Jtf24RQubw3IWp7fc"",""'LC-2 BOM'!C2:AF1000""),X$1,FALSE)"),"S13.2")</f>
        <v>S13.2</v>
      </c>
      <c r="Y638" t="str">
        <f ca="1">IFERROR(__xludf.DUMMYFUNCTION("VLOOKUP($D16,IMPORTRANGE(""1F5N2lheBqU_ssv2fEg7XSiyl0_Jtf24RQubw3IWp7fc"",""'LC-2 BOM'!C2:AF900""),Y$1,FALSE)"),"#N/A")</f>
        <v>#N/A</v>
      </c>
      <c r="Z638" t="str">
        <f ca="1">IFERROR(__xludf.DUMMYFUNCTION("VLOOKUP($D16,IMPORTRANGE(""1F5N2lheBqU_ssv2fEg7XSiyl0_Jtf24RQubw3IWp7fc"",""'LC-2 BOM'!C2:AF900""),Y$1,FALSE)"),"#N/A")</f>
        <v>#N/A</v>
      </c>
      <c r="AA638" t="str">
        <f ca="1">IFERROR(__xludf.DUMMYFUNCTION("VLOOKUP($D16,IMPORTRANGE(""1F5N2lheBqU_ssv2fEg7XSiyl0_Jtf24RQubw3IWp7fc"",""'LC-2 BOM'!C2:AF900""),Y$1,FALSE)"),"#N/A")</f>
        <v>#N/A</v>
      </c>
      <c r="AB638" t="str">
        <f ca="1">IFERROR(__xludf.DUMMYFUNCTION("VLOOKUP($D16,IMPORTRANGE(""1F5N2lheBqU_ssv2fEg7XSiyl0_Jtf24RQubw3IWp7fc"",""'LC-2 BOM'!C2:AF1000""),AB$1,FALSE)"),"#N/A")</f>
        <v>#N/A</v>
      </c>
      <c r="AC638" t="str">
        <f ca="1">IFERROR(__xludf.DUMMYFUNCTION("VLOOKUP($D16,IMPORTRANGE(""1F5N2lheBqU_ssv2fEg7XSiyl0_Jtf24RQubw3IWp7fc"",""'LC-2 BOM'!C2:AF1000""),AB$1,FALSE)"),"#N/A")</f>
        <v>#N/A</v>
      </c>
      <c r="AD638" t="str">
        <f ca="1">IFERROR(__xludf.DUMMYFUNCTION("VLOOKUP($D16,IMPORTRANGE(""1F5N2lheBqU_ssv2fEg7XSiyl0_Jtf24RQubw3IWp7fc"",""'LC-2 BOM'!C2:AF1000""),AB$1,FALSE)"),"#N/A")</f>
        <v>#N/A</v>
      </c>
      <c r="AE638" t="str">
        <f ca="1">IFERROR(__xludf.DUMMYFUNCTION("VLOOKUP($D16,IMPORTRANGE(""1F5N2lheBqU_ssv2fEg7XSiyl0_Jtf24RQubw3IWp7fc"",""'LC-2 BOM'!C2:AF1000""),AB$1,FALSE)"),"#N/A")</f>
        <v>#N/A</v>
      </c>
      <c r="AF638" t="str">
        <f ca="1">IFERROR(__xludf.DUMMYFUNCTION("VLOOKUP($D16,IMPORTRANGE(""1F5N2lheBqU_ssv2fEg7XSiyl0_Jtf24RQubw3IWp7fc"",""'LC-2 BOM'!C2:AF1000""),AB$1,FALSE)"),"#N/A")</f>
        <v>#N/A</v>
      </c>
      <c r="AG638" t="str">
        <f ca="1">IFERROR(__xludf.DUMMYFUNCTION("VLOOKUP($D16,IMPORTRANGE(""1F5N2lheBqU_ssv2fEg7XSiyl0_Jtf24RQubw3IWp7fc"",""'LC-2 BOM'!C2:AF1000""),AB$1,FALSE)"),"#N/A")</f>
        <v>#N/A</v>
      </c>
      <c r="AH638" t="str">
        <f ca="1">IFERROR(__xludf.DUMMYFUNCTION("VLOOKUP($D16,IMPORTRANGE(""1F5N2lheBqU_ssv2fEg7XSiyl0_Jtf24RQubw3IWp7fc"",""'LC-2 BOM'!C2:AF1000""),AB$1,FALSE)"),"#N/A")</f>
        <v>#N/A</v>
      </c>
      <c r="AI638" t="str">
        <f ca="1">IFERROR(__xludf.DUMMYFUNCTION("VLOOKUP($D16,IMPORTRANGE(""1F5N2lheBqU_ssv2fEg7XSiyl0_Jtf24RQubw3IWp7fc"",""'LC-2 BOM'!C2:AF1000""),AB$1,FALSE)"),"#N/A")</f>
        <v>#N/A</v>
      </c>
      <c r="AJ638" t="str">
        <f ca="1">IFERROR(__xludf.DUMMYFUNCTION("VLOOKUP($D16,IMPORTRANGE(""1F5N2lheBqU_ssv2fEg7XSiyl0_Jtf24RQubw3IWp7fc"",""'LC-2 BOM'!C2:AF1000""),AB$1,FALSE)"),"#N/A")</f>
        <v>#N/A</v>
      </c>
      <c r="AK638" t="str">
        <f ca="1">IFERROR(__xludf.DUMMYFUNCTION("VLOOKUP($D16,IMPORTRANGE(""1F5N2lheBqU_ssv2fEg7XSiyl0_Jtf24RQubw3IWp7fc"",""'LC-2 BOM'!C2:AF1000""),AB$1,FALSE)"),"#N/A")</f>
        <v>#N/A</v>
      </c>
      <c r="AL638" t="str">
        <f ca="1">IFERROR(__xludf.DUMMYFUNCTION("VLOOKUP($D16,IMPORTRANGE(""1F5N2lheBqU_ssv2fEg7XSiyl0_Jtf24RQubw3IWp7fc"",""'LC-2 BOM'!C2:AF1000""),AB$1,FALSE)"),"#N/A")</f>
        <v>#N/A</v>
      </c>
      <c r="AM638" t="str">
        <f ca="1">IFERROR(__xludf.DUMMYFUNCTION("VLOOKUP($D16,IMPORTRANGE(""1F5N2lheBqU_ssv2fEg7XSiyl0_Jtf24RQubw3IWp7fc"",""'LC-2 BOM'!C2:AF1000""),AB$1,FALSE)"),"#N/A")</f>
        <v>#N/A</v>
      </c>
      <c r="AN638" t="str">
        <f ca="1">IFERROR(__xludf.DUMMYFUNCTION("VLOOKUP($D16,IMPORTRANGE(""1F5N2lheBqU_ssv2fEg7XSiyl0_Jtf24RQubw3IWp7fc"",""'LC-2 BOM'!C2:AF1000""),AB$1,FALSE)"),"#N/A")</f>
        <v>#N/A</v>
      </c>
      <c r="AO638" t="str">
        <f ca="1">IFERROR(__xludf.DUMMYFUNCTION("VLOOKUP($D16,IMPORTRANGE(""1F5N2lheBqU_ssv2fEg7XSiyl0_Jtf24RQubw3IWp7fc"",""'LC-2 BOM'!C2:AF1000""),AB$1,FALSE)"),"#N/A")</f>
        <v>#N/A</v>
      </c>
      <c r="AP638" t="str">
        <f ca="1">IFERROR(__xludf.DUMMYFUNCTION("VLOOKUP($D16,IMPORTRANGE(""1F5N2lheBqU_ssv2fEg7XSiyl0_Jtf24RQubw3IWp7fc"",""'LC-2 BOM'!C2:AF1000""),AB$1,FALSE)"),"#N/A")</f>
        <v>#N/A</v>
      </c>
      <c r="AQ638" t="str">
        <f ca="1">IFERROR(__xludf.DUMMYFUNCTION("VLOOKUP($D16,IMPORTRANGE(""1F5N2lheBqU_ssv2fEg7XSiyl0_Jtf24RQubw3IWp7fc"",""'LC-2 BOM'!C2:AF1000""),AB$1,FALSE)"),"#N/A")</f>
        <v>#N/A</v>
      </c>
      <c r="AR638" t="str">
        <f ca="1">IFERROR(__xludf.DUMMYFUNCTION("VLOOKUP($D16,IMPORTRANGE(""1F5N2lheBqU_ssv2fEg7XSiyl0_Jtf24RQubw3IWp7fc"",""'LC-2 BOM'!C2:AF1000""),AB$1,FALSE)"),"#N/A")</f>
        <v>#N/A</v>
      </c>
      <c r="AS638" t="str">
        <f ca="1">IFERROR(__xludf.DUMMYFUNCTION("VLOOKUP($D16,IMPORTRANGE(""1F5N2lheBqU_ssv2fEg7XSiyl0_Jtf24RQubw3IWp7fc"",""'LC-2 BOM'!C2:AF1000""),AB$1,FALSE)"),"#N/A")</f>
        <v>#N/A</v>
      </c>
      <c r="AT638" t="str">
        <f ca="1">IFERROR(__xludf.DUMMYFUNCTION("VLOOKUP($D16,IMPORTRANGE(""1F5N2lheBqU_ssv2fEg7XSiyl0_Jtf24RQubw3IWp7fc"",""'LC-2 BOM'!C2:AF1000""),AB$1,FALSE)"),"#N/A")</f>
        <v>#N/A</v>
      </c>
      <c r="AU638" t="str">
        <f ca="1">IFERROR(__xludf.DUMMYFUNCTION("VLOOKUP($D16,IMPORTRANGE(""1F5N2lheBqU_ssv2fEg7XSiyl0_Jtf24RQubw3IWp7fc"",""'LC-2 BOM'!C2:AF1000""),AB$1,FALSE)"),"#N/A")</f>
        <v>#N/A</v>
      </c>
      <c r="AV638" t="str">
        <f ca="1">IFERROR(__xludf.DUMMYFUNCTION("VLOOKUP($D16,IMPORTRANGE(""1F5N2lheBqU_ssv2fEg7XSiyl0_Jtf24RQubw3IWp7fc"",""'LC-2 BOM'!C2:AF1000""),AB$1,FALSE)"),"#N/A")</f>
        <v>#N/A</v>
      </c>
      <c r="AW638" t="str">
        <f ca="1">IFERROR(__xludf.DUMMYFUNCTION("VLOOKUP($D16,IMPORTRANGE(""1F5N2lheBqU_ssv2fEg7XSiyl0_Jtf24RQubw3IWp7fc"",""'LC-2 BOM'!C2:AF1000""),AB$1,FALSE)"),"#N/A")</f>
        <v>#N/A</v>
      </c>
      <c r="AX638" t="str">
        <f ca="1">IFERROR(__xludf.DUMMYFUNCTION("VLOOKUP($D16,IMPORTRANGE(""1F5N2lheBqU_ssv2fEg7XSiyl0_Jtf24RQubw3IWp7fc"",""'LC-2 BOM'!C2:AF1000""),AB$1,FALSE)"),"#N/A")</f>
        <v>#N/A</v>
      </c>
      <c r="AY638" t="str">
        <f ca="1">IFERROR(__xludf.DUMMYFUNCTION("VLOOKUP($D16,IMPORTRANGE(""1F5N2lheBqU_ssv2fEg7XSiyl0_Jtf24RQubw3IWp7fc"",""'LC-2 BOM'!C2:AF1000""),AB$1,FALSE)"),"#N/A")</f>
        <v>#N/A</v>
      </c>
      <c r="AZ638" t="str">
        <f ca="1">IFERROR(__xludf.DUMMYFUNCTION("VLOOKUP($D16,IMPORTRANGE(""1F5N2lheBqU_ssv2fEg7XSiyl0_Jtf24RQubw3IWp7fc"",""'LC-2 BOM'!C2:AF1000""),AB$1,FALSE)"),"#N/A")</f>
        <v>#N/A</v>
      </c>
      <c r="BA638" t="str">
        <f ca="1">IFERROR(__xludf.DUMMYFUNCTION("VLOOKUP($D16,IMPORTRANGE(""1F5N2lheBqU_ssv2fEg7XSiyl0_Jtf24RQubw3IWp7fc"",""'LC-2 BOM'!C2:AF1000""),AB$1,FALSE)"),"#N/A")</f>
        <v>#N/A</v>
      </c>
    </row>
    <row r="639" spans="1:53" ht="13" x14ac:dyDescent="0.15">
      <c r="A639" t="str">
        <f t="shared" si="50"/>
        <v>MEC-S1U-SSR-B-696</v>
      </c>
      <c r="B639">
        <v>696</v>
      </c>
      <c r="C639" t="s">
        <v>1385</v>
      </c>
      <c r="D639" t="s">
        <v>1386</v>
      </c>
      <c r="E639" t="s">
        <v>1013</v>
      </c>
      <c r="F639" t="s">
        <v>332</v>
      </c>
      <c r="G639" t="s">
        <v>960</v>
      </c>
      <c r="H639" t="s">
        <v>66</v>
      </c>
      <c r="I639" t="str">
        <f t="shared" si="52"/>
        <v>C1</v>
      </c>
      <c r="J639" t="str">
        <f>VLOOKUP(I639,'[1]REF - Interface Cards'!$F$2:$G$11,2,FALSE)</f>
        <v>CB1</v>
      </c>
      <c r="K639">
        <f t="shared" si="54"/>
        <v>6</v>
      </c>
      <c r="L639" t="s">
        <v>1015</v>
      </c>
      <c r="M639">
        <v>30</v>
      </c>
      <c r="N639" t="s">
        <v>981</v>
      </c>
      <c r="P639" t="s">
        <v>211</v>
      </c>
      <c r="Q639" t="s">
        <v>217</v>
      </c>
      <c r="R639" t="s">
        <v>69</v>
      </c>
      <c r="S639" t="s">
        <v>60</v>
      </c>
      <c r="V639" t="b">
        <v>0</v>
      </c>
      <c r="W639" t="str">
        <f t="shared" si="53"/>
        <v>DIO3:DO08</v>
      </c>
      <c r="X639" t="str">
        <f ca="1">IFERROR(__xludf.DUMMYFUNCTION("VLOOKUP($D119,IMPORTRANGE(""1F5N2lheBqU_ssv2fEg7XSiyl0_Jtf24RQubw3IWp7fc"",""'LC-2 BOM'!C2:AF1000""),X$1,FALSE)"),"05C360")</f>
        <v>05C360</v>
      </c>
      <c r="Y639" t="str">
        <f ca="1">IFERROR(__xludf.DUMMYFUNCTION("VLOOKUP($D143,IMPORTRANGE(""1zGeY54V42y3h6ga3LEauokEcjIAfHuNXKCYKLfLWtMI"",""'LC-2 BOM'!C2:AF900""),Y$1,FALSE)"),"#N/A")</f>
        <v>#N/A</v>
      </c>
      <c r="Z639" t="str">
        <f ca="1">IFERROR(__xludf.DUMMYFUNCTION("VLOOKUP($D143,IMPORTRANGE(""1zGeY54V42y3h6ga3LEauokEcjIAfHuNXKCYKLfLWtMI"",""'LC-2 BOM'!C2:AF900""),Y$1,FALSE)"),"#N/A")</f>
        <v>#N/A</v>
      </c>
      <c r="AA639" t="str">
        <f ca="1">IFERROR(__xludf.DUMMYFUNCTION("VLOOKUP($D143,IMPORTRANGE(""1zGeY54V42y3h6ga3LEauokEcjIAfHuNXKCYKLfLWtMI"",""'LC-2 BOM'!C2:AF900""),Y$1,FALSE)"),"#N/A")</f>
        <v>#N/A</v>
      </c>
      <c r="AB639" t="str">
        <f ca="1">IFERROR(__xludf.DUMMYFUNCTION("VLOOKUP($D143,IMPORTRANGE(""1F5N2lheBqU_ssv2fEg7XSiyl0_Jtf24RQubw3IWp7fc"",""'LC-2 BOM'!C2:AF1000""),AB$1,FALSE)"),"#N/A")</f>
        <v>#N/A</v>
      </c>
      <c r="AC639" t="str">
        <f ca="1">IFERROR(__xludf.DUMMYFUNCTION("VLOOKUP($D143,IMPORTRANGE(""1F5N2lheBqU_ssv2fEg7XSiyl0_Jtf24RQubw3IWp7fc"",""'LC-2 BOM'!C2:AF1000""),AB$1,FALSE)"),"#N/A")</f>
        <v>#N/A</v>
      </c>
      <c r="AD639" t="str">
        <f ca="1">IFERROR(__xludf.DUMMYFUNCTION("VLOOKUP($D143,IMPORTRANGE(""1F5N2lheBqU_ssv2fEg7XSiyl0_Jtf24RQubw3IWp7fc"",""'LC-2 BOM'!C2:AF1000""),AB$1,FALSE)"),"#N/A")</f>
        <v>#N/A</v>
      </c>
      <c r="AE639" t="str">
        <f ca="1">IFERROR(__xludf.DUMMYFUNCTION("VLOOKUP($D143,IMPORTRANGE(""1F5N2lheBqU_ssv2fEg7XSiyl0_Jtf24RQubw3IWp7fc"",""'LC-2 BOM'!C2:AF1000""),AB$1,FALSE)"),"#N/A")</f>
        <v>#N/A</v>
      </c>
      <c r="AF639" t="str">
        <f ca="1">IFERROR(__xludf.DUMMYFUNCTION("VLOOKUP($D143,IMPORTRANGE(""1F5N2lheBqU_ssv2fEg7XSiyl0_Jtf24RQubw3IWp7fc"",""'LC-2 BOM'!C2:AF1000""),AB$1,FALSE)"),"#N/A")</f>
        <v>#N/A</v>
      </c>
      <c r="AG639" t="str">
        <f ca="1">IFERROR(__xludf.DUMMYFUNCTION("VLOOKUP($D143,IMPORTRANGE(""1F5N2lheBqU_ssv2fEg7XSiyl0_Jtf24RQubw3IWp7fc"",""'LC-2 BOM'!C2:AF1000""),AB$1,FALSE)"),"#N/A")</f>
        <v>#N/A</v>
      </c>
      <c r="AH639" t="str">
        <f ca="1">IFERROR(__xludf.DUMMYFUNCTION("VLOOKUP($D143,IMPORTRANGE(""1F5N2lheBqU_ssv2fEg7XSiyl0_Jtf24RQubw3IWp7fc"",""'LC-2 BOM'!C2:AF1000""),AB$1,FALSE)"),"#N/A")</f>
        <v>#N/A</v>
      </c>
      <c r="AI639" t="str">
        <f ca="1">IFERROR(__xludf.DUMMYFUNCTION("VLOOKUP($D143,IMPORTRANGE(""1F5N2lheBqU_ssv2fEg7XSiyl0_Jtf24RQubw3IWp7fc"",""'LC-2 BOM'!C2:AF1000""),AB$1,FALSE)"),"#N/A")</f>
        <v>#N/A</v>
      </c>
      <c r="AJ639" t="str">
        <f ca="1">IFERROR(__xludf.DUMMYFUNCTION("VLOOKUP($D143,IMPORTRANGE(""1F5N2lheBqU_ssv2fEg7XSiyl0_Jtf24RQubw3IWp7fc"",""'LC-2 BOM'!C2:AF1000""),AB$1,FALSE)"),"#N/A")</f>
        <v>#N/A</v>
      </c>
      <c r="AK639" t="str">
        <f ca="1">IFERROR(__xludf.DUMMYFUNCTION("VLOOKUP($D143,IMPORTRANGE(""1F5N2lheBqU_ssv2fEg7XSiyl0_Jtf24RQubw3IWp7fc"",""'LC-2 BOM'!C2:AF1000""),AB$1,FALSE)"),"#N/A")</f>
        <v>#N/A</v>
      </c>
      <c r="AL639" t="str">
        <f ca="1">IFERROR(__xludf.DUMMYFUNCTION("VLOOKUP($D143,IMPORTRANGE(""1F5N2lheBqU_ssv2fEg7XSiyl0_Jtf24RQubw3IWp7fc"",""'LC-2 BOM'!C2:AF1000""),AB$1,FALSE)"),"#N/A")</f>
        <v>#N/A</v>
      </c>
      <c r="AM639" t="str">
        <f ca="1">IFERROR(__xludf.DUMMYFUNCTION("VLOOKUP($D143,IMPORTRANGE(""1F5N2lheBqU_ssv2fEg7XSiyl0_Jtf24RQubw3IWp7fc"",""'LC-2 BOM'!C2:AF1000""),AB$1,FALSE)"),"#N/A")</f>
        <v>#N/A</v>
      </c>
      <c r="AN639" t="str">
        <f ca="1">IFERROR(__xludf.DUMMYFUNCTION("VLOOKUP($D143,IMPORTRANGE(""1F5N2lheBqU_ssv2fEg7XSiyl0_Jtf24RQubw3IWp7fc"",""'LC-2 BOM'!C2:AF1000""),AB$1,FALSE)"),"#N/A")</f>
        <v>#N/A</v>
      </c>
      <c r="AO639" t="str">
        <f ca="1">IFERROR(__xludf.DUMMYFUNCTION("VLOOKUP($D143,IMPORTRANGE(""1F5N2lheBqU_ssv2fEg7XSiyl0_Jtf24RQubw3IWp7fc"",""'LC-2 BOM'!C2:AF1000""),AB$1,FALSE)"),"#N/A")</f>
        <v>#N/A</v>
      </c>
      <c r="AP639" t="str">
        <f ca="1">IFERROR(__xludf.DUMMYFUNCTION("VLOOKUP($D143,IMPORTRANGE(""1F5N2lheBqU_ssv2fEg7XSiyl0_Jtf24RQubw3IWp7fc"",""'LC-2 BOM'!C2:AF1000""),AB$1,FALSE)"),"#N/A")</f>
        <v>#N/A</v>
      </c>
      <c r="AQ639" t="str">
        <f ca="1">IFERROR(__xludf.DUMMYFUNCTION("VLOOKUP($D143,IMPORTRANGE(""1F5N2lheBqU_ssv2fEg7XSiyl0_Jtf24RQubw3IWp7fc"",""'LC-2 BOM'!C2:AF1000""),AB$1,FALSE)"),"#N/A")</f>
        <v>#N/A</v>
      </c>
      <c r="AR639" t="str">
        <f ca="1">IFERROR(__xludf.DUMMYFUNCTION("VLOOKUP($D143,IMPORTRANGE(""1F5N2lheBqU_ssv2fEg7XSiyl0_Jtf24RQubw3IWp7fc"",""'LC-2 BOM'!C2:AF1000""),AB$1,FALSE)"),"#N/A")</f>
        <v>#N/A</v>
      </c>
      <c r="AS639" t="str">
        <f ca="1">IFERROR(__xludf.DUMMYFUNCTION("VLOOKUP($D143,IMPORTRANGE(""1F5N2lheBqU_ssv2fEg7XSiyl0_Jtf24RQubw3IWp7fc"",""'LC-2 BOM'!C2:AF1000""),AB$1,FALSE)"),"#N/A")</f>
        <v>#N/A</v>
      </c>
      <c r="AT639" t="str">
        <f ca="1">IFERROR(__xludf.DUMMYFUNCTION("VLOOKUP($D143,IMPORTRANGE(""1F5N2lheBqU_ssv2fEg7XSiyl0_Jtf24RQubw3IWp7fc"",""'LC-2 BOM'!C2:AF1000""),AB$1,FALSE)"),"#N/A")</f>
        <v>#N/A</v>
      </c>
      <c r="AU639" t="str">
        <f ca="1">IFERROR(__xludf.DUMMYFUNCTION("VLOOKUP($D143,IMPORTRANGE(""1F5N2lheBqU_ssv2fEg7XSiyl0_Jtf24RQubw3IWp7fc"",""'LC-2 BOM'!C2:AF1000""),AB$1,FALSE)"),"#N/A")</f>
        <v>#N/A</v>
      </c>
      <c r="AV639" t="str">
        <f ca="1">IFERROR(__xludf.DUMMYFUNCTION("VLOOKUP($D143,IMPORTRANGE(""1F5N2lheBqU_ssv2fEg7XSiyl0_Jtf24RQubw3IWp7fc"",""'LC-2 BOM'!C2:AF1000""),AB$1,FALSE)"),"#N/A")</f>
        <v>#N/A</v>
      </c>
      <c r="AW639" t="str">
        <f ca="1">IFERROR(__xludf.DUMMYFUNCTION("VLOOKUP($D143,IMPORTRANGE(""1F5N2lheBqU_ssv2fEg7XSiyl0_Jtf24RQubw3IWp7fc"",""'LC-2 BOM'!C2:AF1000""),AB$1,FALSE)"),"#N/A")</f>
        <v>#N/A</v>
      </c>
      <c r="AX639" t="str">
        <f ca="1">IFERROR(__xludf.DUMMYFUNCTION("VLOOKUP($D143,IMPORTRANGE(""1F5N2lheBqU_ssv2fEg7XSiyl0_Jtf24RQubw3IWp7fc"",""'LC-2 BOM'!C2:AF1000""),AB$1,FALSE)"),"#N/A")</f>
        <v>#N/A</v>
      </c>
      <c r="AY639" t="str">
        <f ca="1">IFERROR(__xludf.DUMMYFUNCTION("VLOOKUP($D143,IMPORTRANGE(""1F5N2lheBqU_ssv2fEg7XSiyl0_Jtf24RQubw3IWp7fc"",""'LC-2 BOM'!C2:AF1000""),AB$1,FALSE)"),"#N/A")</f>
        <v>#N/A</v>
      </c>
      <c r="AZ639" t="str">
        <f ca="1">IFERROR(__xludf.DUMMYFUNCTION("VLOOKUP($D143,IMPORTRANGE(""1F5N2lheBqU_ssv2fEg7XSiyl0_Jtf24RQubw3IWp7fc"",""'LC-2 BOM'!C2:AF1000""),AB$1,FALSE)"),"#N/A")</f>
        <v>#N/A</v>
      </c>
      <c r="BA639" t="str">
        <f ca="1">IFERROR(__xludf.DUMMYFUNCTION("VLOOKUP($D143,IMPORTRANGE(""1F5N2lheBqU_ssv2fEg7XSiyl0_Jtf24RQubw3IWp7fc"",""'LC-2 BOM'!C2:AF1000""),AB$1,FALSE)"),"#N/A")</f>
        <v>#N/A</v>
      </c>
    </row>
    <row r="640" spans="1:53" ht="13" x14ac:dyDescent="0.15">
      <c r="A640" t="str">
        <f t="shared" si="50"/>
        <v>HYD-S1U-DVL-B-701</v>
      </c>
      <c r="B640">
        <v>701</v>
      </c>
      <c r="C640" t="s">
        <v>1387</v>
      </c>
      <c r="D640" t="s">
        <v>1388</v>
      </c>
      <c r="E640" t="s">
        <v>679</v>
      </c>
      <c r="F640" t="s">
        <v>332</v>
      </c>
      <c r="G640" t="s">
        <v>65</v>
      </c>
      <c r="H640" t="s">
        <v>66</v>
      </c>
      <c r="I640" t="str">
        <f t="shared" si="52"/>
        <v>C1</v>
      </c>
      <c r="J640" t="str">
        <f>VLOOKUP(I640,'[1]REF - Interface Cards'!$F$2:$G$11,2,FALSE)</f>
        <v>CB1</v>
      </c>
      <c r="K640">
        <f t="shared" si="54"/>
        <v>2</v>
      </c>
      <c r="L640" t="s">
        <v>517</v>
      </c>
      <c r="M640">
        <v>36</v>
      </c>
      <c r="N640">
        <v>31</v>
      </c>
      <c r="O640" t="s">
        <v>211</v>
      </c>
      <c r="P640" t="s">
        <v>277</v>
      </c>
      <c r="Q640" t="s">
        <v>456</v>
      </c>
      <c r="R640" t="s">
        <v>69</v>
      </c>
      <c r="S640" t="s">
        <v>60</v>
      </c>
      <c r="V640" t="b">
        <v>0</v>
      </c>
      <c r="W640" t="str">
        <f t="shared" si="53"/>
        <v>DO2:31</v>
      </c>
      <c r="X640" t="str">
        <f ca="1">IFERROR(__xludf.DUMMYFUNCTION("VLOOKUP($D4,IMPORTRANGE(""1F5N2lheBqU_ssv2fEg7XSiyl0_Jtf24RQubw3IWp7fc"",""'LC-2 BOM'!C2:AF1000""),X$1,FALSE)"),"S13.2")</f>
        <v>S13.2</v>
      </c>
      <c r="Y640" t="str">
        <f ca="1">IFERROR(__xludf.DUMMYFUNCTION("VLOOKUP($D52,IMPORTRANGE(""1F5N2lheBqU_ssv2fEg7XSiyl0_Jtf24RQubw3IWp7fc"",""'LC-2 BOM'!C2:AF900""),Y$1,FALSE)"),"#N/A")</f>
        <v>#N/A</v>
      </c>
      <c r="Z640" t="str">
        <f ca="1">IFERROR(__xludf.DUMMYFUNCTION("VLOOKUP($D52,IMPORTRANGE(""1zGeY54V42y3h6ga3LEauokEcjIAfHuNXKCYKLfLWtMI"",""'LC-2 BOM'!C2:AF900""),Z$1,FALSE)"),"#N/A")</f>
        <v>#N/A</v>
      </c>
      <c r="AA640" t="str">
        <f ca="1">IFERROR(__xludf.DUMMYFUNCTION("VLOOKUP($D52,IMPORTRANGE(""1zGeY54V42y3h6ga3LEauokEcjIAfHuNXKCYKLfLWtMI"",""'LC-2 BOM'!C2:AF900""),Z$1,FALSE)"),"#N/A")</f>
        <v>#N/A</v>
      </c>
      <c r="AB640" t="str">
        <f ca="1">IFERROR(__xludf.DUMMYFUNCTION("VLOOKUP($D52,IMPORTRANGE(""1F5N2lheBqU_ssv2fEg7XSiyl0_Jtf24RQubw3IWp7fc"",""'LC-2 BOM'!C2:AF1000""),AB$1,FALSE)"),"#N/A")</f>
        <v>#N/A</v>
      </c>
      <c r="AC640" t="str">
        <f ca="1">IFERROR(__xludf.DUMMYFUNCTION("VLOOKUP($D52,IMPORTRANGE(""1F5N2lheBqU_ssv2fEg7XSiyl0_Jtf24RQubw3IWp7fc"",""'LC-2 BOM'!C2:AF1000""),AB$1,FALSE)"),"#N/A")</f>
        <v>#N/A</v>
      </c>
      <c r="AD640" t="str">
        <f ca="1">IFERROR(__xludf.DUMMYFUNCTION("VLOOKUP($D52,IMPORTRANGE(""1F5N2lheBqU_ssv2fEg7XSiyl0_Jtf24RQubw3IWp7fc"",""'LC-2 BOM'!C2:AF1000""),AB$1,FALSE)"),"#N/A")</f>
        <v>#N/A</v>
      </c>
      <c r="AE640" t="str">
        <f ca="1">IFERROR(__xludf.DUMMYFUNCTION("VLOOKUP($D52,IMPORTRANGE(""1F5N2lheBqU_ssv2fEg7XSiyl0_Jtf24RQubw3IWp7fc"",""'LC-2 BOM'!C2:AF1000""),AB$1,FALSE)"),"#N/A")</f>
        <v>#N/A</v>
      </c>
      <c r="AF640" t="str">
        <f ca="1">IFERROR(__xludf.DUMMYFUNCTION("VLOOKUP($D52,IMPORTRANGE(""1F5N2lheBqU_ssv2fEg7XSiyl0_Jtf24RQubw3IWp7fc"",""'LC-2 BOM'!C2:AF1000""),AB$1,FALSE)"),"#N/A")</f>
        <v>#N/A</v>
      </c>
      <c r="AG640" t="str">
        <f ca="1">IFERROR(__xludf.DUMMYFUNCTION("VLOOKUP($D52,IMPORTRANGE(""1F5N2lheBqU_ssv2fEg7XSiyl0_Jtf24RQubw3IWp7fc"",""'LC-2 BOM'!C2:AF1000""),AB$1,FALSE)"),"#N/A")</f>
        <v>#N/A</v>
      </c>
      <c r="AH640" t="str">
        <f ca="1">IFERROR(__xludf.DUMMYFUNCTION("VLOOKUP($D52,IMPORTRANGE(""1F5N2lheBqU_ssv2fEg7XSiyl0_Jtf24RQubw3IWp7fc"",""'LC-2 BOM'!C2:AF1000""),AB$1,FALSE)"),"#N/A")</f>
        <v>#N/A</v>
      </c>
      <c r="AI640" t="str">
        <f ca="1">IFERROR(__xludf.DUMMYFUNCTION("VLOOKUP($D52,IMPORTRANGE(""1F5N2lheBqU_ssv2fEg7XSiyl0_Jtf24RQubw3IWp7fc"",""'LC-2 BOM'!C2:AF1000""),AB$1,FALSE)"),"#N/A")</f>
        <v>#N/A</v>
      </c>
      <c r="AJ640" t="str">
        <f ca="1">IFERROR(__xludf.DUMMYFUNCTION("VLOOKUP($D52,IMPORTRANGE(""1F5N2lheBqU_ssv2fEg7XSiyl0_Jtf24RQubw3IWp7fc"",""'LC-2 BOM'!C2:AF1000""),AB$1,FALSE)"),"#N/A")</f>
        <v>#N/A</v>
      </c>
      <c r="AK640" t="str">
        <f ca="1">IFERROR(__xludf.DUMMYFUNCTION("VLOOKUP($D52,IMPORTRANGE(""1F5N2lheBqU_ssv2fEg7XSiyl0_Jtf24RQubw3IWp7fc"",""'LC-2 BOM'!C2:AF1000""),AB$1,FALSE)"),"#N/A")</f>
        <v>#N/A</v>
      </c>
      <c r="AL640" t="str">
        <f ca="1">IFERROR(__xludf.DUMMYFUNCTION("VLOOKUP($D52,IMPORTRANGE(""1F5N2lheBqU_ssv2fEg7XSiyl0_Jtf24RQubw3IWp7fc"",""'LC-2 BOM'!C2:AF1000""),AB$1,FALSE)"),"#N/A")</f>
        <v>#N/A</v>
      </c>
      <c r="AM640" t="str">
        <f ca="1">IFERROR(__xludf.DUMMYFUNCTION("VLOOKUP($D52,IMPORTRANGE(""1F5N2lheBqU_ssv2fEg7XSiyl0_Jtf24RQubw3IWp7fc"",""'LC-2 BOM'!C2:AF1000""),AB$1,FALSE)"),"#N/A")</f>
        <v>#N/A</v>
      </c>
      <c r="AN640" t="str">
        <f ca="1">IFERROR(__xludf.DUMMYFUNCTION("VLOOKUP($D52,IMPORTRANGE(""1F5N2lheBqU_ssv2fEg7XSiyl0_Jtf24RQubw3IWp7fc"",""'LC-2 BOM'!C2:AF1000""),AB$1,FALSE)"),"#N/A")</f>
        <v>#N/A</v>
      </c>
      <c r="AO640" t="str">
        <f ca="1">IFERROR(__xludf.DUMMYFUNCTION("VLOOKUP($D52,IMPORTRANGE(""1F5N2lheBqU_ssv2fEg7XSiyl0_Jtf24RQubw3IWp7fc"",""'LC-2 BOM'!C2:AF1000""),AB$1,FALSE)"),"#N/A")</f>
        <v>#N/A</v>
      </c>
      <c r="AP640" t="str">
        <f ca="1">IFERROR(__xludf.DUMMYFUNCTION("VLOOKUP($D52,IMPORTRANGE(""1F5N2lheBqU_ssv2fEg7XSiyl0_Jtf24RQubw3IWp7fc"",""'LC-2 BOM'!C2:AF1000""),AB$1,FALSE)"),"#N/A")</f>
        <v>#N/A</v>
      </c>
      <c r="AQ640" t="str">
        <f ca="1">IFERROR(__xludf.DUMMYFUNCTION("VLOOKUP($D52,IMPORTRANGE(""1F5N2lheBqU_ssv2fEg7XSiyl0_Jtf24RQubw3IWp7fc"",""'LC-2 BOM'!C2:AF1000""),AB$1,FALSE)"),"#N/A")</f>
        <v>#N/A</v>
      </c>
      <c r="AR640" t="str">
        <f ca="1">IFERROR(__xludf.DUMMYFUNCTION("VLOOKUP($D52,IMPORTRANGE(""1F5N2lheBqU_ssv2fEg7XSiyl0_Jtf24RQubw3IWp7fc"",""'LC-2 BOM'!C2:AF1000""),AB$1,FALSE)"),"#N/A")</f>
        <v>#N/A</v>
      </c>
      <c r="AS640" t="str">
        <f ca="1">IFERROR(__xludf.DUMMYFUNCTION("VLOOKUP($D52,IMPORTRANGE(""1F5N2lheBqU_ssv2fEg7XSiyl0_Jtf24RQubw3IWp7fc"",""'LC-2 BOM'!C2:AF1000""),AB$1,FALSE)"),"#N/A")</f>
        <v>#N/A</v>
      </c>
      <c r="AT640" t="str">
        <f ca="1">IFERROR(__xludf.DUMMYFUNCTION("VLOOKUP($D52,IMPORTRANGE(""1F5N2lheBqU_ssv2fEg7XSiyl0_Jtf24RQubw3IWp7fc"",""'LC-2 BOM'!C2:AF1000""),AB$1,FALSE)"),"#N/A")</f>
        <v>#N/A</v>
      </c>
      <c r="AU640" t="str">
        <f ca="1">IFERROR(__xludf.DUMMYFUNCTION("VLOOKUP($D52,IMPORTRANGE(""1F5N2lheBqU_ssv2fEg7XSiyl0_Jtf24RQubw3IWp7fc"",""'LC-2 BOM'!C2:AF1000""),AB$1,FALSE)"),"#N/A")</f>
        <v>#N/A</v>
      </c>
      <c r="AV640" t="str">
        <f ca="1">IFERROR(__xludf.DUMMYFUNCTION("VLOOKUP($D52,IMPORTRANGE(""1F5N2lheBqU_ssv2fEg7XSiyl0_Jtf24RQubw3IWp7fc"",""'LC-2 BOM'!C2:AF1000""),AB$1,FALSE)"),"#N/A")</f>
        <v>#N/A</v>
      </c>
      <c r="AW640" t="str">
        <f ca="1">IFERROR(__xludf.DUMMYFUNCTION("VLOOKUP($D52,IMPORTRANGE(""1F5N2lheBqU_ssv2fEg7XSiyl0_Jtf24RQubw3IWp7fc"",""'LC-2 BOM'!C2:AF1000""),AB$1,FALSE)"),"#N/A")</f>
        <v>#N/A</v>
      </c>
      <c r="AX640" t="str">
        <f ca="1">IFERROR(__xludf.DUMMYFUNCTION("VLOOKUP($D52,IMPORTRANGE(""1F5N2lheBqU_ssv2fEg7XSiyl0_Jtf24RQubw3IWp7fc"",""'LC-2 BOM'!C2:AF1000""),AB$1,FALSE)"),"#N/A")</f>
        <v>#N/A</v>
      </c>
      <c r="AY640" t="str">
        <f ca="1">IFERROR(__xludf.DUMMYFUNCTION("VLOOKUP($D52,IMPORTRANGE(""1F5N2lheBqU_ssv2fEg7XSiyl0_Jtf24RQubw3IWp7fc"",""'LC-2 BOM'!C2:AF1000""),AB$1,FALSE)"),"#N/A")</f>
        <v>#N/A</v>
      </c>
      <c r="AZ640" t="str">
        <f ca="1">IFERROR(__xludf.DUMMYFUNCTION("VLOOKUP($D52,IMPORTRANGE(""1F5N2lheBqU_ssv2fEg7XSiyl0_Jtf24RQubw3IWp7fc"",""'LC-2 BOM'!C2:AF1000""),AB$1,FALSE)"),"#N/A")</f>
        <v>#N/A</v>
      </c>
      <c r="BA640" t="str">
        <f ca="1">IFERROR(__xludf.DUMMYFUNCTION("VLOOKUP($D52,IMPORTRANGE(""1F5N2lheBqU_ssv2fEg7XSiyl0_Jtf24RQubw3IWp7fc"",""'LC-2 BOM'!C2:AF1000""),AB$1,FALSE)"),"#N/A")</f>
        <v>#N/A</v>
      </c>
    </row>
    <row r="641" spans="1:53" ht="13" x14ac:dyDescent="0.15">
      <c r="A641" t="str">
        <f t="shared" si="50"/>
        <v>MEC-S1U-SSR-B-697</v>
      </c>
      <c r="B641">
        <v>697</v>
      </c>
      <c r="C641" t="s">
        <v>1389</v>
      </c>
      <c r="D641" t="s">
        <v>1388</v>
      </c>
      <c r="E641" t="s">
        <v>1013</v>
      </c>
      <c r="F641" t="s">
        <v>332</v>
      </c>
      <c r="G641" t="s">
        <v>960</v>
      </c>
      <c r="H641" t="s">
        <v>66</v>
      </c>
      <c r="I641" t="str">
        <f t="shared" si="52"/>
        <v>C1</v>
      </c>
      <c r="J641" t="str">
        <f>VLOOKUP(I641,'[1]REF - Interface Cards'!$F$2:$G$11,2,FALSE)</f>
        <v>CB1</v>
      </c>
      <c r="K641">
        <f t="shared" si="54"/>
        <v>7</v>
      </c>
      <c r="L641" t="s">
        <v>1051</v>
      </c>
      <c r="M641">
        <v>11</v>
      </c>
      <c r="N641" t="s">
        <v>965</v>
      </c>
      <c r="P641" t="s">
        <v>211</v>
      </c>
      <c r="Q641" t="s">
        <v>217</v>
      </c>
      <c r="R641" t="s">
        <v>69</v>
      </c>
      <c r="S641" t="s">
        <v>60</v>
      </c>
      <c r="V641" t="b">
        <v>0</v>
      </c>
      <c r="W641" t="str">
        <f t="shared" si="53"/>
        <v>DIO4:DO00</v>
      </c>
      <c r="X641" t="str">
        <f ca="1">IFERROR(__xludf.DUMMYFUNCTION("VLOOKUP($D119,IMPORTRANGE(""1F5N2lheBqU_ssv2fEg7XSiyl0_Jtf24RQubw3IWp7fc"",""'LC-2 BOM'!C2:AF1000""),X$1,FALSE)"),"05C360")</f>
        <v>05C360</v>
      </c>
      <c r="Y641" t="str">
        <f ca="1">IFERROR(__xludf.DUMMYFUNCTION("VLOOKUP($D164,IMPORTRANGE(""1zGeY54V42y3h6ga3LEauokEcjIAfHuNXKCYKLfLWtMI"",""'LC-2 BOM'!C2:AF900""),Y$1,FALSE)"),"#N/A")</f>
        <v>#N/A</v>
      </c>
      <c r="Z641" t="str">
        <f ca="1">IFERROR(__xludf.DUMMYFUNCTION("VLOOKUP($D164,IMPORTRANGE(""1zGeY54V42y3h6ga3LEauokEcjIAfHuNXKCYKLfLWtMI"",""'LC-2 BOM'!C2:AF900""),Y$1,FALSE)"),"#N/A")</f>
        <v>#N/A</v>
      </c>
      <c r="AA641" t="str">
        <f ca="1">IFERROR(__xludf.DUMMYFUNCTION("VLOOKUP($D164,IMPORTRANGE(""1zGeY54V42y3h6ga3LEauokEcjIAfHuNXKCYKLfLWtMI"",""'LC-2 BOM'!C2:AF900""),Y$1,FALSE)"),"#N/A")</f>
        <v>#N/A</v>
      </c>
      <c r="AB641" t="str">
        <f ca="1">IFERROR(__xludf.DUMMYFUNCTION("VLOOKUP($D164,IMPORTRANGE(""1F5N2lheBqU_ssv2fEg7XSiyl0_Jtf24RQubw3IWp7fc"",""'LC-2 BOM'!C2:AF1000""),AB$1,FALSE)"),"#N/A")</f>
        <v>#N/A</v>
      </c>
      <c r="AC641" t="str">
        <f ca="1">IFERROR(__xludf.DUMMYFUNCTION("VLOOKUP($D164,IMPORTRANGE(""1F5N2lheBqU_ssv2fEg7XSiyl0_Jtf24RQubw3IWp7fc"",""'LC-2 BOM'!C2:AF1000""),AB$1,FALSE)"),"#N/A")</f>
        <v>#N/A</v>
      </c>
      <c r="AD641" t="str">
        <f ca="1">IFERROR(__xludf.DUMMYFUNCTION("VLOOKUP($D164,IMPORTRANGE(""1F5N2lheBqU_ssv2fEg7XSiyl0_Jtf24RQubw3IWp7fc"",""'LC-2 BOM'!C2:AF1000""),AB$1,FALSE)"),"#N/A")</f>
        <v>#N/A</v>
      </c>
      <c r="AE641" t="str">
        <f ca="1">IFERROR(__xludf.DUMMYFUNCTION("VLOOKUP($D164,IMPORTRANGE(""1F5N2lheBqU_ssv2fEg7XSiyl0_Jtf24RQubw3IWp7fc"",""'LC-2 BOM'!C2:AF1000""),AB$1,FALSE)"),"#N/A")</f>
        <v>#N/A</v>
      </c>
      <c r="AF641" t="str">
        <f ca="1">IFERROR(__xludf.DUMMYFUNCTION("VLOOKUP($D164,IMPORTRANGE(""1F5N2lheBqU_ssv2fEg7XSiyl0_Jtf24RQubw3IWp7fc"",""'LC-2 BOM'!C2:AF1000""),AB$1,FALSE)"),"#N/A")</f>
        <v>#N/A</v>
      </c>
      <c r="AG641" t="str">
        <f ca="1">IFERROR(__xludf.DUMMYFUNCTION("VLOOKUP($D164,IMPORTRANGE(""1F5N2lheBqU_ssv2fEg7XSiyl0_Jtf24RQubw3IWp7fc"",""'LC-2 BOM'!C2:AF1000""),AB$1,FALSE)"),"#N/A")</f>
        <v>#N/A</v>
      </c>
      <c r="AH641" t="str">
        <f ca="1">IFERROR(__xludf.DUMMYFUNCTION("VLOOKUP($D164,IMPORTRANGE(""1F5N2lheBqU_ssv2fEg7XSiyl0_Jtf24RQubw3IWp7fc"",""'LC-2 BOM'!C2:AF1000""),AB$1,FALSE)"),"#N/A")</f>
        <v>#N/A</v>
      </c>
      <c r="AI641" t="str">
        <f ca="1">IFERROR(__xludf.DUMMYFUNCTION("VLOOKUP($D164,IMPORTRANGE(""1F5N2lheBqU_ssv2fEg7XSiyl0_Jtf24RQubw3IWp7fc"",""'LC-2 BOM'!C2:AF1000""),AB$1,FALSE)"),"#N/A")</f>
        <v>#N/A</v>
      </c>
      <c r="AJ641" t="str">
        <f ca="1">IFERROR(__xludf.DUMMYFUNCTION("VLOOKUP($D164,IMPORTRANGE(""1F5N2lheBqU_ssv2fEg7XSiyl0_Jtf24RQubw3IWp7fc"",""'LC-2 BOM'!C2:AF1000""),AB$1,FALSE)"),"#N/A")</f>
        <v>#N/A</v>
      </c>
      <c r="AK641" t="str">
        <f ca="1">IFERROR(__xludf.DUMMYFUNCTION("VLOOKUP($D164,IMPORTRANGE(""1F5N2lheBqU_ssv2fEg7XSiyl0_Jtf24RQubw3IWp7fc"",""'LC-2 BOM'!C2:AF1000""),AB$1,FALSE)"),"#N/A")</f>
        <v>#N/A</v>
      </c>
      <c r="AL641" t="str">
        <f ca="1">IFERROR(__xludf.DUMMYFUNCTION("VLOOKUP($D164,IMPORTRANGE(""1F5N2lheBqU_ssv2fEg7XSiyl0_Jtf24RQubw3IWp7fc"",""'LC-2 BOM'!C2:AF1000""),AB$1,FALSE)"),"#N/A")</f>
        <v>#N/A</v>
      </c>
      <c r="AM641" t="str">
        <f ca="1">IFERROR(__xludf.DUMMYFUNCTION("VLOOKUP($D164,IMPORTRANGE(""1F5N2lheBqU_ssv2fEg7XSiyl0_Jtf24RQubw3IWp7fc"",""'LC-2 BOM'!C2:AF1000""),AB$1,FALSE)"),"#N/A")</f>
        <v>#N/A</v>
      </c>
      <c r="AN641" t="str">
        <f ca="1">IFERROR(__xludf.DUMMYFUNCTION("VLOOKUP($D164,IMPORTRANGE(""1F5N2lheBqU_ssv2fEg7XSiyl0_Jtf24RQubw3IWp7fc"",""'LC-2 BOM'!C2:AF1000""),AB$1,FALSE)"),"#N/A")</f>
        <v>#N/A</v>
      </c>
      <c r="AO641" t="str">
        <f ca="1">IFERROR(__xludf.DUMMYFUNCTION("VLOOKUP($D164,IMPORTRANGE(""1F5N2lheBqU_ssv2fEg7XSiyl0_Jtf24RQubw3IWp7fc"",""'LC-2 BOM'!C2:AF1000""),AB$1,FALSE)"),"#N/A")</f>
        <v>#N/A</v>
      </c>
      <c r="AP641" t="str">
        <f ca="1">IFERROR(__xludf.DUMMYFUNCTION("VLOOKUP($D164,IMPORTRANGE(""1F5N2lheBqU_ssv2fEg7XSiyl0_Jtf24RQubw3IWp7fc"",""'LC-2 BOM'!C2:AF1000""),AB$1,FALSE)"),"#N/A")</f>
        <v>#N/A</v>
      </c>
      <c r="AQ641" t="str">
        <f ca="1">IFERROR(__xludf.DUMMYFUNCTION("VLOOKUP($D164,IMPORTRANGE(""1F5N2lheBqU_ssv2fEg7XSiyl0_Jtf24RQubw3IWp7fc"",""'LC-2 BOM'!C2:AF1000""),AB$1,FALSE)"),"#N/A")</f>
        <v>#N/A</v>
      </c>
      <c r="AR641" t="str">
        <f ca="1">IFERROR(__xludf.DUMMYFUNCTION("VLOOKUP($D164,IMPORTRANGE(""1F5N2lheBqU_ssv2fEg7XSiyl0_Jtf24RQubw3IWp7fc"",""'LC-2 BOM'!C2:AF1000""),AB$1,FALSE)"),"#N/A")</f>
        <v>#N/A</v>
      </c>
      <c r="AS641" t="str">
        <f ca="1">IFERROR(__xludf.DUMMYFUNCTION("VLOOKUP($D164,IMPORTRANGE(""1F5N2lheBqU_ssv2fEg7XSiyl0_Jtf24RQubw3IWp7fc"",""'LC-2 BOM'!C2:AF1000""),AB$1,FALSE)"),"#N/A")</f>
        <v>#N/A</v>
      </c>
      <c r="AT641" t="str">
        <f ca="1">IFERROR(__xludf.DUMMYFUNCTION("VLOOKUP($D164,IMPORTRANGE(""1F5N2lheBqU_ssv2fEg7XSiyl0_Jtf24RQubw3IWp7fc"",""'LC-2 BOM'!C2:AF1000""),AB$1,FALSE)"),"#N/A")</f>
        <v>#N/A</v>
      </c>
      <c r="AU641" t="str">
        <f ca="1">IFERROR(__xludf.DUMMYFUNCTION("VLOOKUP($D164,IMPORTRANGE(""1F5N2lheBqU_ssv2fEg7XSiyl0_Jtf24RQubw3IWp7fc"",""'LC-2 BOM'!C2:AF1000""),AB$1,FALSE)"),"#N/A")</f>
        <v>#N/A</v>
      </c>
      <c r="AV641" t="str">
        <f ca="1">IFERROR(__xludf.DUMMYFUNCTION("VLOOKUP($D164,IMPORTRANGE(""1F5N2lheBqU_ssv2fEg7XSiyl0_Jtf24RQubw3IWp7fc"",""'LC-2 BOM'!C2:AF1000""),AB$1,FALSE)"),"#N/A")</f>
        <v>#N/A</v>
      </c>
      <c r="AW641" t="str">
        <f ca="1">IFERROR(__xludf.DUMMYFUNCTION("VLOOKUP($D164,IMPORTRANGE(""1F5N2lheBqU_ssv2fEg7XSiyl0_Jtf24RQubw3IWp7fc"",""'LC-2 BOM'!C2:AF1000""),AB$1,FALSE)"),"#N/A")</f>
        <v>#N/A</v>
      </c>
      <c r="AX641" t="str">
        <f ca="1">IFERROR(__xludf.DUMMYFUNCTION("VLOOKUP($D164,IMPORTRANGE(""1F5N2lheBqU_ssv2fEg7XSiyl0_Jtf24RQubw3IWp7fc"",""'LC-2 BOM'!C2:AF1000""),AB$1,FALSE)"),"#N/A")</f>
        <v>#N/A</v>
      </c>
      <c r="AY641" t="str">
        <f ca="1">IFERROR(__xludf.DUMMYFUNCTION("VLOOKUP($D164,IMPORTRANGE(""1F5N2lheBqU_ssv2fEg7XSiyl0_Jtf24RQubw3IWp7fc"",""'LC-2 BOM'!C2:AF1000""),AB$1,FALSE)"),"#N/A")</f>
        <v>#N/A</v>
      </c>
      <c r="AZ641" t="str">
        <f ca="1">IFERROR(__xludf.DUMMYFUNCTION("VLOOKUP($D164,IMPORTRANGE(""1F5N2lheBqU_ssv2fEg7XSiyl0_Jtf24RQubw3IWp7fc"",""'LC-2 BOM'!C2:AF1000""),AB$1,FALSE)"),"#N/A")</f>
        <v>#N/A</v>
      </c>
      <c r="BA641" t="str">
        <f ca="1">IFERROR(__xludf.DUMMYFUNCTION("VLOOKUP($D164,IMPORTRANGE(""1F5N2lheBqU_ssv2fEg7XSiyl0_Jtf24RQubw3IWp7fc"",""'LC-2 BOM'!C2:AF1000""),AB$1,FALSE)"),"#N/A")</f>
        <v>#N/A</v>
      </c>
    </row>
    <row r="642" spans="1:53" ht="13" x14ac:dyDescent="0.15">
      <c r="A642" t="str">
        <f t="shared" si="50"/>
        <v>HYD-S1U-DVL-B-206</v>
      </c>
      <c r="B642">
        <v>206</v>
      </c>
      <c r="C642" t="s">
        <v>1390</v>
      </c>
      <c r="D642" t="s">
        <v>1391</v>
      </c>
      <c r="E642" t="s">
        <v>679</v>
      </c>
      <c r="F642" t="s">
        <v>332</v>
      </c>
      <c r="G642" t="s">
        <v>65</v>
      </c>
      <c r="H642" t="s">
        <v>66</v>
      </c>
      <c r="I642" t="str">
        <f t="shared" si="52"/>
        <v>C1</v>
      </c>
      <c r="J642" t="str">
        <f>VLOOKUP(I642,'[1]REF - Interface Cards'!$F$2:$G$11,2,FALSE)</f>
        <v>CB1</v>
      </c>
      <c r="K642">
        <f t="shared" si="54"/>
        <v>1</v>
      </c>
      <c r="L642" t="s">
        <v>840</v>
      </c>
      <c r="M642">
        <v>25</v>
      </c>
      <c r="N642">
        <v>21</v>
      </c>
      <c r="O642" t="s">
        <v>211</v>
      </c>
      <c r="Q642" t="s">
        <v>456</v>
      </c>
      <c r="R642" t="s">
        <v>69</v>
      </c>
      <c r="S642" t="s">
        <v>60</v>
      </c>
      <c r="V642" t="b">
        <v>0</v>
      </c>
      <c r="W642" t="str">
        <f t="shared" si="53"/>
        <v>DO1:21</v>
      </c>
      <c r="X642" t="str">
        <f ca="1">IFERROR(__xludf.DUMMYFUNCTION("VLOOKUP($D4,IMPORTRANGE(""1F5N2lheBqU_ssv2fEg7XSiyl0_Jtf24RQubw3IWp7fc"",""'LC-2 BOM'!C2:AF1000""),X$1,FALSE)"),"S13.2")</f>
        <v>S13.2</v>
      </c>
      <c r="Y642" t="str">
        <f ca="1">IFERROR(__xludf.DUMMYFUNCTION("VLOOKUP($D15,IMPORTRANGE(""1F5N2lheBqU_ssv2fEg7XSiyl0_Jtf24RQubw3IWp7fc"",""'LC-2 BOM'!C2:AF900""),Y$1,FALSE)"),"#N/A")</f>
        <v>#N/A</v>
      </c>
      <c r="Z642" t="str">
        <f ca="1">IFERROR(__xludf.DUMMYFUNCTION("VLOOKUP($D15,IMPORTRANGE(""1F5N2lheBqU_ssv2fEg7XSiyl0_Jtf24RQubw3IWp7fc"",""'LC-2 BOM'!C2:AF900""),Y$1,FALSE)"),"#N/A")</f>
        <v>#N/A</v>
      </c>
      <c r="AA642" t="str">
        <f ca="1">IFERROR(__xludf.DUMMYFUNCTION("VLOOKUP($D15,IMPORTRANGE(""1F5N2lheBqU_ssv2fEg7XSiyl0_Jtf24RQubw3IWp7fc"",""'LC-2 BOM'!C2:AF900""),Y$1,FALSE)"),"#N/A")</f>
        <v>#N/A</v>
      </c>
      <c r="AB642" t="str">
        <f ca="1">IFERROR(__xludf.DUMMYFUNCTION("VLOOKUP($D15,IMPORTRANGE(""1F5N2lheBqU_ssv2fEg7XSiyl0_Jtf24RQubw3IWp7fc"",""'LC-2 BOM'!C2:AF1000""),AB$1,FALSE)"),"#N/A")</f>
        <v>#N/A</v>
      </c>
      <c r="AC642" t="str">
        <f ca="1">IFERROR(__xludf.DUMMYFUNCTION("VLOOKUP($D15,IMPORTRANGE(""1F5N2lheBqU_ssv2fEg7XSiyl0_Jtf24RQubw3IWp7fc"",""'LC-2 BOM'!C2:AF1000""),AB$1,FALSE)"),"#N/A")</f>
        <v>#N/A</v>
      </c>
      <c r="AD642" t="str">
        <f ca="1">IFERROR(__xludf.DUMMYFUNCTION("VLOOKUP($D15,IMPORTRANGE(""1F5N2lheBqU_ssv2fEg7XSiyl0_Jtf24RQubw3IWp7fc"",""'LC-2 BOM'!C2:AF1000""),AB$1,FALSE)"),"#N/A")</f>
        <v>#N/A</v>
      </c>
      <c r="AE642" t="str">
        <f ca="1">IFERROR(__xludf.DUMMYFUNCTION("VLOOKUP($D15,IMPORTRANGE(""1F5N2lheBqU_ssv2fEg7XSiyl0_Jtf24RQubw3IWp7fc"",""'LC-2 BOM'!C2:AF1000""),AB$1,FALSE)"),"#N/A")</f>
        <v>#N/A</v>
      </c>
      <c r="AF642" t="str">
        <f ca="1">IFERROR(__xludf.DUMMYFUNCTION("VLOOKUP($D15,IMPORTRANGE(""1F5N2lheBqU_ssv2fEg7XSiyl0_Jtf24RQubw3IWp7fc"",""'LC-2 BOM'!C2:AF1000""),AB$1,FALSE)"),"#N/A")</f>
        <v>#N/A</v>
      </c>
      <c r="AG642" t="str">
        <f ca="1">IFERROR(__xludf.DUMMYFUNCTION("VLOOKUP($D15,IMPORTRANGE(""1F5N2lheBqU_ssv2fEg7XSiyl0_Jtf24RQubw3IWp7fc"",""'LC-2 BOM'!C2:AF1000""),AB$1,FALSE)"),"#N/A")</f>
        <v>#N/A</v>
      </c>
      <c r="AH642" t="str">
        <f ca="1">IFERROR(__xludf.DUMMYFUNCTION("VLOOKUP($D15,IMPORTRANGE(""1F5N2lheBqU_ssv2fEg7XSiyl0_Jtf24RQubw3IWp7fc"",""'LC-2 BOM'!C2:AF1000""),AB$1,FALSE)"),"#N/A")</f>
        <v>#N/A</v>
      </c>
      <c r="AI642" t="str">
        <f ca="1">IFERROR(__xludf.DUMMYFUNCTION("VLOOKUP($D15,IMPORTRANGE(""1F5N2lheBqU_ssv2fEg7XSiyl0_Jtf24RQubw3IWp7fc"",""'LC-2 BOM'!C2:AF1000""),AB$1,FALSE)"),"#N/A")</f>
        <v>#N/A</v>
      </c>
      <c r="AJ642" t="str">
        <f ca="1">IFERROR(__xludf.DUMMYFUNCTION("VLOOKUP($D15,IMPORTRANGE(""1F5N2lheBqU_ssv2fEg7XSiyl0_Jtf24RQubw3IWp7fc"",""'LC-2 BOM'!C2:AF1000""),AB$1,FALSE)"),"#N/A")</f>
        <v>#N/A</v>
      </c>
      <c r="AK642" t="str">
        <f ca="1">IFERROR(__xludf.DUMMYFUNCTION("VLOOKUP($D15,IMPORTRANGE(""1F5N2lheBqU_ssv2fEg7XSiyl0_Jtf24RQubw3IWp7fc"",""'LC-2 BOM'!C2:AF1000""),AB$1,FALSE)"),"#N/A")</f>
        <v>#N/A</v>
      </c>
      <c r="AL642" t="str">
        <f ca="1">IFERROR(__xludf.DUMMYFUNCTION("VLOOKUP($D15,IMPORTRANGE(""1F5N2lheBqU_ssv2fEg7XSiyl0_Jtf24RQubw3IWp7fc"",""'LC-2 BOM'!C2:AF1000""),AB$1,FALSE)"),"#N/A")</f>
        <v>#N/A</v>
      </c>
      <c r="AM642" t="str">
        <f ca="1">IFERROR(__xludf.DUMMYFUNCTION("VLOOKUP($D15,IMPORTRANGE(""1F5N2lheBqU_ssv2fEg7XSiyl0_Jtf24RQubw3IWp7fc"",""'LC-2 BOM'!C2:AF1000""),AB$1,FALSE)"),"#N/A")</f>
        <v>#N/A</v>
      </c>
      <c r="AN642" t="str">
        <f ca="1">IFERROR(__xludf.DUMMYFUNCTION("VLOOKUP($D15,IMPORTRANGE(""1F5N2lheBqU_ssv2fEg7XSiyl0_Jtf24RQubw3IWp7fc"",""'LC-2 BOM'!C2:AF1000""),AB$1,FALSE)"),"#N/A")</f>
        <v>#N/A</v>
      </c>
      <c r="AO642" t="str">
        <f ca="1">IFERROR(__xludf.DUMMYFUNCTION("VLOOKUP($D15,IMPORTRANGE(""1F5N2lheBqU_ssv2fEg7XSiyl0_Jtf24RQubw3IWp7fc"",""'LC-2 BOM'!C2:AF1000""),AB$1,FALSE)"),"#N/A")</f>
        <v>#N/A</v>
      </c>
      <c r="AP642" t="str">
        <f ca="1">IFERROR(__xludf.DUMMYFUNCTION("VLOOKUP($D15,IMPORTRANGE(""1F5N2lheBqU_ssv2fEg7XSiyl0_Jtf24RQubw3IWp7fc"",""'LC-2 BOM'!C2:AF1000""),AB$1,FALSE)"),"#N/A")</f>
        <v>#N/A</v>
      </c>
      <c r="AQ642" t="str">
        <f ca="1">IFERROR(__xludf.DUMMYFUNCTION("VLOOKUP($D15,IMPORTRANGE(""1F5N2lheBqU_ssv2fEg7XSiyl0_Jtf24RQubw3IWp7fc"",""'LC-2 BOM'!C2:AF1000""),AB$1,FALSE)"),"#N/A")</f>
        <v>#N/A</v>
      </c>
      <c r="AR642" t="str">
        <f ca="1">IFERROR(__xludf.DUMMYFUNCTION("VLOOKUP($D15,IMPORTRANGE(""1F5N2lheBqU_ssv2fEg7XSiyl0_Jtf24RQubw3IWp7fc"",""'LC-2 BOM'!C2:AF1000""),AB$1,FALSE)"),"#N/A")</f>
        <v>#N/A</v>
      </c>
      <c r="AS642" t="str">
        <f ca="1">IFERROR(__xludf.DUMMYFUNCTION("VLOOKUP($D15,IMPORTRANGE(""1F5N2lheBqU_ssv2fEg7XSiyl0_Jtf24RQubw3IWp7fc"",""'LC-2 BOM'!C2:AF1000""),AB$1,FALSE)"),"#N/A")</f>
        <v>#N/A</v>
      </c>
      <c r="AT642" t="str">
        <f ca="1">IFERROR(__xludf.DUMMYFUNCTION("VLOOKUP($D15,IMPORTRANGE(""1F5N2lheBqU_ssv2fEg7XSiyl0_Jtf24RQubw3IWp7fc"",""'LC-2 BOM'!C2:AF1000""),AB$1,FALSE)"),"#N/A")</f>
        <v>#N/A</v>
      </c>
      <c r="AU642" t="str">
        <f ca="1">IFERROR(__xludf.DUMMYFUNCTION("VLOOKUP($D15,IMPORTRANGE(""1F5N2lheBqU_ssv2fEg7XSiyl0_Jtf24RQubw3IWp7fc"",""'LC-2 BOM'!C2:AF1000""),AB$1,FALSE)"),"#N/A")</f>
        <v>#N/A</v>
      </c>
      <c r="AV642" t="str">
        <f ca="1">IFERROR(__xludf.DUMMYFUNCTION("VLOOKUP($D15,IMPORTRANGE(""1F5N2lheBqU_ssv2fEg7XSiyl0_Jtf24RQubw3IWp7fc"",""'LC-2 BOM'!C2:AF1000""),AB$1,FALSE)"),"#N/A")</f>
        <v>#N/A</v>
      </c>
      <c r="AW642" t="str">
        <f ca="1">IFERROR(__xludf.DUMMYFUNCTION("VLOOKUP($D15,IMPORTRANGE(""1F5N2lheBqU_ssv2fEg7XSiyl0_Jtf24RQubw3IWp7fc"",""'LC-2 BOM'!C2:AF1000""),AB$1,FALSE)"),"#N/A")</f>
        <v>#N/A</v>
      </c>
      <c r="AX642" t="str">
        <f ca="1">IFERROR(__xludf.DUMMYFUNCTION("VLOOKUP($D15,IMPORTRANGE(""1F5N2lheBqU_ssv2fEg7XSiyl0_Jtf24RQubw3IWp7fc"",""'LC-2 BOM'!C2:AF1000""),AB$1,FALSE)"),"#N/A")</f>
        <v>#N/A</v>
      </c>
      <c r="AY642" t="str">
        <f ca="1">IFERROR(__xludf.DUMMYFUNCTION("VLOOKUP($D15,IMPORTRANGE(""1F5N2lheBqU_ssv2fEg7XSiyl0_Jtf24RQubw3IWp7fc"",""'LC-2 BOM'!C2:AF1000""),AB$1,FALSE)"),"#N/A")</f>
        <v>#N/A</v>
      </c>
      <c r="AZ642" t="str">
        <f ca="1">IFERROR(__xludf.DUMMYFUNCTION("VLOOKUP($D15,IMPORTRANGE(""1F5N2lheBqU_ssv2fEg7XSiyl0_Jtf24RQubw3IWp7fc"",""'LC-2 BOM'!C2:AF1000""),AB$1,FALSE)"),"#N/A")</f>
        <v>#N/A</v>
      </c>
      <c r="BA642" t="str">
        <f ca="1">IFERROR(__xludf.DUMMYFUNCTION("VLOOKUP($D15,IMPORTRANGE(""1F5N2lheBqU_ssv2fEg7XSiyl0_Jtf24RQubw3IWp7fc"",""'LC-2 BOM'!C2:AF1000""),AB$1,FALSE)"),"#N/A")</f>
        <v>#N/A</v>
      </c>
    </row>
    <row r="643" spans="1:53" ht="13" x14ac:dyDescent="0.15">
      <c r="A643" t="str">
        <f t="shared" si="50"/>
        <v>ASP--AxCt-ST-8</v>
      </c>
      <c r="B643">
        <v>8</v>
      </c>
      <c r="C643" t="s">
        <v>1392</v>
      </c>
      <c r="D643" t="s">
        <v>1393</v>
      </c>
      <c r="E643" t="s">
        <v>887</v>
      </c>
      <c r="F643" t="s">
        <v>888</v>
      </c>
      <c r="G643" t="s">
        <v>889</v>
      </c>
      <c r="H643" t="s">
        <v>53</v>
      </c>
      <c r="I643" t="str">
        <f t="shared" si="52"/>
        <v>N1</v>
      </c>
      <c r="J643" t="str">
        <f>VLOOKUP(I643,'[1]REF - Interface Cards'!$F$2:$G$11,2,FALSE)</f>
        <v>CB2</v>
      </c>
      <c r="K643">
        <f t="shared" si="54"/>
        <v>1</v>
      </c>
      <c r="L643" t="s">
        <v>692</v>
      </c>
      <c r="M643">
        <v>14</v>
      </c>
      <c r="N643">
        <v>11</v>
      </c>
      <c r="O643" t="s">
        <v>211</v>
      </c>
      <c r="P643" t="s">
        <v>277</v>
      </c>
      <c r="Q643" t="s">
        <v>890</v>
      </c>
      <c r="R643" t="s">
        <v>891</v>
      </c>
      <c r="S643" t="s">
        <v>60</v>
      </c>
      <c r="V643" t="b">
        <v>0</v>
      </c>
      <c r="W643" t="str">
        <f t="shared" si="53"/>
        <v>DI1:11</v>
      </c>
      <c r="X643" t="str">
        <f ca="1">IFERROR(__xludf.DUMMYFUNCTION("VLOOKUP($D119,IMPORTRANGE(""1F5N2lheBqU_ssv2fEg7XSiyl0_Jtf24RQubw3IWp7fc"",""'LC-2 BOM'!C2:AF1000""),X$1,FALSE)"),"05C360")</f>
        <v>05C360</v>
      </c>
      <c r="Y643" t="str">
        <f ca="1">IFERROR(__xludf.DUMMYFUNCTION("VLOOKUP($D321,IMPORTRANGE(""1F5N2lheBqU_ssv2fEg7XSiyl0_Jtf24RQubw3IWp7fc"",""'LC-2 BOM'!C2:AF900""),Y$1,FALSE)"),"#N/A")</f>
        <v>#N/A</v>
      </c>
      <c r="Z643" t="str">
        <f ca="1">IFERROR(__xludf.DUMMYFUNCTION("VLOOKUP($D321,IMPORTRANGE(""1F5N2lheBqU_ssv2fEg7XSiyl0_Jtf24RQubw3IWp7fc"",""'LC-2 BOM'!C2:AF900""),Y$1,FALSE)"),"#N/A")</f>
        <v>#N/A</v>
      </c>
      <c r="AA643" t="str">
        <f ca="1">IFERROR(__xludf.DUMMYFUNCTION("VLOOKUP($D321,IMPORTRANGE(""1F5N2lheBqU_ssv2fEg7XSiyl0_Jtf24RQubw3IWp7fc"",""'LC-2 BOM'!C2:AF900""),Y$1,FALSE)"),"#N/A")</f>
        <v>#N/A</v>
      </c>
      <c r="AB643" t="str">
        <f ca="1">IFERROR(__xludf.DUMMYFUNCTION("VLOOKUP($D321,IMPORTRANGE(""1F5N2lheBqU_ssv2fEg7XSiyl0_Jtf24RQubw3IWp7fc"",""'LC-2 BOM'!C2:AF1000""),AB$1,FALSE)"),"#N/A")</f>
        <v>#N/A</v>
      </c>
      <c r="AC643" t="str">
        <f ca="1">IFERROR(__xludf.DUMMYFUNCTION("VLOOKUP($D321,IMPORTRANGE(""1F5N2lheBqU_ssv2fEg7XSiyl0_Jtf24RQubw3IWp7fc"",""'LC-2 BOM'!C2:AF1000""),AB$1,FALSE)"),"#N/A")</f>
        <v>#N/A</v>
      </c>
      <c r="AD643" t="str">
        <f ca="1">IFERROR(__xludf.DUMMYFUNCTION("VLOOKUP($D321,IMPORTRANGE(""1F5N2lheBqU_ssv2fEg7XSiyl0_Jtf24RQubw3IWp7fc"",""'LC-2 BOM'!C2:AF1000""),AB$1,FALSE)"),"#N/A")</f>
        <v>#N/A</v>
      </c>
      <c r="AE643" t="str">
        <f ca="1">IFERROR(__xludf.DUMMYFUNCTION("VLOOKUP($D321,IMPORTRANGE(""1F5N2lheBqU_ssv2fEg7XSiyl0_Jtf24RQubw3IWp7fc"",""'LC-2 BOM'!C2:AF1000""),AB$1,FALSE)"),"#N/A")</f>
        <v>#N/A</v>
      </c>
      <c r="AF643" t="str">
        <f ca="1">IFERROR(__xludf.DUMMYFUNCTION("VLOOKUP($D321,IMPORTRANGE(""1F5N2lheBqU_ssv2fEg7XSiyl0_Jtf24RQubw3IWp7fc"",""'LC-2 BOM'!C2:AF1000""),AB$1,FALSE)"),"#N/A")</f>
        <v>#N/A</v>
      </c>
      <c r="AG643" t="str">
        <f ca="1">IFERROR(__xludf.DUMMYFUNCTION("VLOOKUP($D321,IMPORTRANGE(""1F5N2lheBqU_ssv2fEg7XSiyl0_Jtf24RQubw3IWp7fc"",""'LC-2 BOM'!C2:AF1000""),AB$1,FALSE)"),"#N/A")</f>
        <v>#N/A</v>
      </c>
      <c r="AH643" t="str">
        <f ca="1">IFERROR(__xludf.DUMMYFUNCTION("VLOOKUP($D321,IMPORTRANGE(""1F5N2lheBqU_ssv2fEg7XSiyl0_Jtf24RQubw3IWp7fc"",""'LC-2 BOM'!C2:AF1000""),AB$1,FALSE)"),"#N/A")</f>
        <v>#N/A</v>
      </c>
      <c r="AI643" t="str">
        <f ca="1">IFERROR(__xludf.DUMMYFUNCTION("VLOOKUP($D321,IMPORTRANGE(""1F5N2lheBqU_ssv2fEg7XSiyl0_Jtf24RQubw3IWp7fc"",""'LC-2 BOM'!C2:AF1000""),AB$1,FALSE)"),"#N/A")</f>
        <v>#N/A</v>
      </c>
      <c r="AJ643" t="str">
        <f ca="1">IFERROR(__xludf.DUMMYFUNCTION("VLOOKUP($D321,IMPORTRANGE(""1F5N2lheBqU_ssv2fEg7XSiyl0_Jtf24RQubw3IWp7fc"",""'LC-2 BOM'!C2:AF1000""),AB$1,FALSE)"),"#N/A")</f>
        <v>#N/A</v>
      </c>
      <c r="AK643" t="str">
        <f ca="1">IFERROR(__xludf.DUMMYFUNCTION("VLOOKUP($D321,IMPORTRANGE(""1F5N2lheBqU_ssv2fEg7XSiyl0_Jtf24RQubw3IWp7fc"",""'LC-2 BOM'!C2:AF1000""),AB$1,FALSE)"),"#N/A")</f>
        <v>#N/A</v>
      </c>
      <c r="AL643" t="str">
        <f ca="1">IFERROR(__xludf.DUMMYFUNCTION("VLOOKUP($D321,IMPORTRANGE(""1F5N2lheBqU_ssv2fEg7XSiyl0_Jtf24RQubw3IWp7fc"",""'LC-2 BOM'!C2:AF1000""),AB$1,FALSE)"),"#N/A")</f>
        <v>#N/A</v>
      </c>
      <c r="AM643" t="str">
        <f ca="1">IFERROR(__xludf.DUMMYFUNCTION("VLOOKUP($D321,IMPORTRANGE(""1F5N2lheBqU_ssv2fEg7XSiyl0_Jtf24RQubw3IWp7fc"",""'LC-2 BOM'!C2:AF1000""),AB$1,FALSE)"),"#N/A")</f>
        <v>#N/A</v>
      </c>
      <c r="AN643" t="str">
        <f ca="1">IFERROR(__xludf.DUMMYFUNCTION("VLOOKUP($D321,IMPORTRANGE(""1F5N2lheBqU_ssv2fEg7XSiyl0_Jtf24RQubw3IWp7fc"",""'LC-2 BOM'!C2:AF1000""),AB$1,FALSE)"),"#N/A")</f>
        <v>#N/A</v>
      </c>
      <c r="AO643" t="str">
        <f ca="1">IFERROR(__xludf.DUMMYFUNCTION("VLOOKUP($D321,IMPORTRANGE(""1F5N2lheBqU_ssv2fEg7XSiyl0_Jtf24RQubw3IWp7fc"",""'LC-2 BOM'!C2:AF1000""),AB$1,FALSE)"),"#N/A")</f>
        <v>#N/A</v>
      </c>
      <c r="AP643" t="str">
        <f ca="1">IFERROR(__xludf.DUMMYFUNCTION("VLOOKUP($D321,IMPORTRANGE(""1F5N2lheBqU_ssv2fEg7XSiyl0_Jtf24RQubw3IWp7fc"",""'LC-2 BOM'!C2:AF1000""),AB$1,FALSE)"),"#N/A")</f>
        <v>#N/A</v>
      </c>
      <c r="AQ643" t="str">
        <f ca="1">IFERROR(__xludf.DUMMYFUNCTION("VLOOKUP($D321,IMPORTRANGE(""1F5N2lheBqU_ssv2fEg7XSiyl0_Jtf24RQubw3IWp7fc"",""'LC-2 BOM'!C2:AF1000""),AB$1,FALSE)"),"#N/A")</f>
        <v>#N/A</v>
      </c>
      <c r="AR643" t="str">
        <f ca="1">IFERROR(__xludf.DUMMYFUNCTION("VLOOKUP($D321,IMPORTRANGE(""1F5N2lheBqU_ssv2fEg7XSiyl0_Jtf24RQubw3IWp7fc"",""'LC-2 BOM'!C2:AF1000""),AB$1,FALSE)"),"#N/A")</f>
        <v>#N/A</v>
      </c>
      <c r="AS643" t="str">
        <f ca="1">IFERROR(__xludf.DUMMYFUNCTION("VLOOKUP($D321,IMPORTRANGE(""1F5N2lheBqU_ssv2fEg7XSiyl0_Jtf24RQubw3IWp7fc"",""'LC-2 BOM'!C2:AF1000""),AB$1,FALSE)"),"#N/A")</f>
        <v>#N/A</v>
      </c>
      <c r="AT643" t="str">
        <f ca="1">IFERROR(__xludf.DUMMYFUNCTION("VLOOKUP($D321,IMPORTRANGE(""1F5N2lheBqU_ssv2fEg7XSiyl0_Jtf24RQubw3IWp7fc"",""'LC-2 BOM'!C2:AF1000""),AB$1,FALSE)"),"#N/A")</f>
        <v>#N/A</v>
      </c>
      <c r="AU643" t="str">
        <f ca="1">IFERROR(__xludf.DUMMYFUNCTION("VLOOKUP($D321,IMPORTRANGE(""1F5N2lheBqU_ssv2fEg7XSiyl0_Jtf24RQubw3IWp7fc"",""'LC-2 BOM'!C2:AF1000""),AB$1,FALSE)"),"#N/A")</f>
        <v>#N/A</v>
      </c>
      <c r="AV643" t="str">
        <f ca="1">IFERROR(__xludf.DUMMYFUNCTION("VLOOKUP($D321,IMPORTRANGE(""1F5N2lheBqU_ssv2fEg7XSiyl0_Jtf24RQubw3IWp7fc"",""'LC-2 BOM'!C2:AF1000""),AB$1,FALSE)"),"#N/A")</f>
        <v>#N/A</v>
      </c>
      <c r="AW643" t="str">
        <f ca="1">IFERROR(__xludf.DUMMYFUNCTION("VLOOKUP($D321,IMPORTRANGE(""1F5N2lheBqU_ssv2fEg7XSiyl0_Jtf24RQubw3IWp7fc"",""'LC-2 BOM'!C2:AF1000""),AB$1,FALSE)"),"#N/A")</f>
        <v>#N/A</v>
      </c>
      <c r="AX643" t="str">
        <f ca="1">IFERROR(__xludf.DUMMYFUNCTION("VLOOKUP($D321,IMPORTRANGE(""1F5N2lheBqU_ssv2fEg7XSiyl0_Jtf24RQubw3IWp7fc"",""'LC-2 BOM'!C2:AF1000""),AB$1,FALSE)"),"#N/A")</f>
        <v>#N/A</v>
      </c>
      <c r="AY643" t="str">
        <f ca="1">IFERROR(__xludf.DUMMYFUNCTION("VLOOKUP($D321,IMPORTRANGE(""1F5N2lheBqU_ssv2fEg7XSiyl0_Jtf24RQubw3IWp7fc"",""'LC-2 BOM'!C2:AF1000""),AB$1,FALSE)"),"#N/A")</f>
        <v>#N/A</v>
      </c>
      <c r="AZ643" t="str">
        <f ca="1">IFERROR(__xludf.DUMMYFUNCTION("VLOOKUP($D321,IMPORTRANGE(""1F5N2lheBqU_ssv2fEg7XSiyl0_Jtf24RQubw3IWp7fc"",""'LC-2 BOM'!C2:AF1000""),AB$1,FALSE)"),"#N/A")</f>
        <v>#N/A</v>
      </c>
      <c r="BA643" t="str">
        <f ca="1">IFERROR(__xludf.DUMMYFUNCTION("VLOOKUP($D321,IMPORTRANGE(""1F5N2lheBqU_ssv2fEg7XSiyl0_Jtf24RQubw3IWp7fc"",""'LC-2 BOM'!C2:AF1000""),AB$1,FALSE)"),"#N/A")</f>
        <v>#N/A</v>
      </c>
    </row>
    <row r="644" spans="1:53" ht="13" x14ac:dyDescent="0.15">
      <c r="A644" t="str">
        <f t="shared" si="50"/>
        <v>ASP--AxCt-ST-13</v>
      </c>
      <c r="B644">
        <v>13</v>
      </c>
      <c r="C644" t="s">
        <v>1394</v>
      </c>
      <c r="D644" t="s">
        <v>1395</v>
      </c>
      <c r="E644" t="s">
        <v>887</v>
      </c>
      <c r="F644" t="s">
        <v>888</v>
      </c>
      <c r="G644" t="s">
        <v>889</v>
      </c>
      <c r="H644" t="s">
        <v>53</v>
      </c>
      <c r="I644" t="str">
        <f t="shared" si="52"/>
        <v>N1</v>
      </c>
      <c r="J644" t="str">
        <f>VLOOKUP(I644,'[1]REF - Interface Cards'!$F$2:$G$11,2,FALSE)</f>
        <v>CB2</v>
      </c>
      <c r="K644">
        <f t="shared" si="54"/>
        <v>1</v>
      </c>
      <c r="L644" t="s">
        <v>692</v>
      </c>
      <c r="M644">
        <v>21</v>
      </c>
      <c r="N644">
        <v>17</v>
      </c>
      <c r="O644" t="s">
        <v>211</v>
      </c>
      <c r="P644" t="s">
        <v>277</v>
      </c>
      <c r="Q644" t="s">
        <v>890</v>
      </c>
      <c r="R644" t="s">
        <v>891</v>
      </c>
      <c r="S644" t="s">
        <v>60</v>
      </c>
      <c r="V644" t="b">
        <v>0</v>
      </c>
      <c r="W644" t="str">
        <f t="shared" si="53"/>
        <v>DI1:17</v>
      </c>
      <c r="X644" t="str">
        <f ca="1">IFERROR(__xludf.DUMMYFUNCTION("VLOOKUP($D119,IMPORTRANGE(""1F5N2lheBqU_ssv2fEg7XSiyl0_Jtf24RQubw3IWp7fc"",""'LC-2 BOM'!C2:AF1000""),X$1,FALSE)"),"05C360")</f>
        <v>05C360</v>
      </c>
      <c r="Y644" t="str">
        <f ca="1">IFERROR(__xludf.DUMMYFUNCTION("VLOOKUP($D327,IMPORTRANGE(""1F5N2lheBqU_ssv2fEg7XSiyl0_Jtf24RQubw3IWp7fc"",""'LC-2 BOM'!C2:AF900""),Y$1,FALSE)"),"#N/A")</f>
        <v>#N/A</v>
      </c>
      <c r="Z644" t="str">
        <f ca="1">IFERROR(__xludf.DUMMYFUNCTION("VLOOKUP($D327,IMPORTRANGE(""1F5N2lheBqU_ssv2fEg7XSiyl0_Jtf24RQubw3IWp7fc"",""'LC-2 BOM'!C2:AF900""),Y$1,FALSE)"),"#N/A")</f>
        <v>#N/A</v>
      </c>
      <c r="AA644" t="str">
        <f ca="1">IFERROR(__xludf.DUMMYFUNCTION("VLOOKUP($D327,IMPORTRANGE(""1F5N2lheBqU_ssv2fEg7XSiyl0_Jtf24RQubw3IWp7fc"",""'LC-2 BOM'!C2:AF900""),Y$1,FALSE)"),"#N/A")</f>
        <v>#N/A</v>
      </c>
      <c r="AB644" t="str">
        <f ca="1">IFERROR(__xludf.DUMMYFUNCTION("VLOOKUP($D327,IMPORTRANGE(""1F5N2lheBqU_ssv2fEg7XSiyl0_Jtf24RQubw3IWp7fc"",""'LC-2 BOM'!C2:AF1000""),AB$1,FALSE)"),"#N/A")</f>
        <v>#N/A</v>
      </c>
      <c r="AC644" t="str">
        <f ca="1">IFERROR(__xludf.DUMMYFUNCTION("VLOOKUP($D327,IMPORTRANGE(""1F5N2lheBqU_ssv2fEg7XSiyl0_Jtf24RQubw3IWp7fc"",""'LC-2 BOM'!C2:AF1000""),AB$1,FALSE)"),"#N/A")</f>
        <v>#N/A</v>
      </c>
      <c r="AD644" t="str">
        <f ca="1">IFERROR(__xludf.DUMMYFUNCTION("VLOOKUP($D327,IMPORTRANGE(""1F5N2lheBqU_ssv2fEg7XSiyl0_Jtf24RQubw3IWp7fc"",""'LC-2 BOM'!C2:AF1000""),AB$1,FALSE)"),"#N/A")</f>
        <v>#N/A</v>
      </c>
      <c r="AE644" t="str">
        <f ca="1">IFERROR(__xludf.DUMMYFUNCTION("VLOOKUP($D327,IMPORTRANGE(""1F5N2lheBqU_ssv2fEg7XSiyl0_Jtf24RQubw3IWp7fc"",""'LC-2 BOM'!C2:AF1000""),AB$1,FALSE)"),"#N/A")</f>
        <v>#N/A</v>
      </c>
      <c r="AF644" t="str">
        <f ca="1">IFERROR(__xludf.DUMMYFUNCTION("VLOOKUP($D327,IMPORTRANGE(""1F5N2lheBqU_ssv2fEg7XSiyl0_Jtf24RQubw3IWp7fc"",""'LC-2 BOM'!C2:AF1000""),AB$1,FALSE)"),"#N/A")</f>
        <v>#N/A</v>
      </c>
      <c r="AG644" t="str">
        <f ca="1">IFERROR(__xludf.DUMMYFUNCTION("VLOOKUP($D327,IMPORTRANGE(""1F5N2lheBqU_ssv2fEg7XSiyl0_Jtf24RQubw3IWp7fc"",""'LC-2 BOM'!C2:AF1000""),AB$1,FALSE)"),"#N/A")</f>
        <v>#N/A</v>
      </c>
      <c r="AH644" t="str">
        <f ca="1">IFERROR(__xludf.DUMMYFUNCTION("VLOOKUP($D327,IMPORTRANGE(""1F5N2lheBqU_ssv2fEg7XSiyl0_Jtf24RQubw3IWp7fc"",""'LC-2 BOM'!C2:AF1000""),AB$1,FALSE)"),"#N/A")</f>
        <v>#N/A</v>
      </c>
      <c r="AI644" t="str">
        <f ca="1">IFERROR(__xludf.DUMMYFUNCTION("VLOOKUP($D327,IMPORTRANGE(""1F5N2lheBqU_ssv2fEg7XSiyl0_Jtf24RQubw3IWp7fc"",""'LC-2 BOM'!C2:AF1000""),AB$1,FALSE)"),"#N/A")</f>
        <v>#N/A</v>
      </c>
      <c r="AJ644" t="str">
        <f ca="1">IFERROR(__xludf.DUMMYFUNCTION("VLOOKUP($D327,IMPORTRANGE(""1F5N2lheBqU_ssv2fEg7XSiyl0_Jtf24RQubw3IWp7fc"",""'LC-2 BOM'!C2:AF1000""),AB$1,FALSE)"),"#N/A")</f>
        <v>#N/A</v>
      </c>
      <c r="AK644" t="str">
        <f ca="1">IFERROR(__xludf.DUMMYFUNCTION("VLOOKUP($D327,IMPORTRANGE(""1F5N2lheBqU_ssv2fEg7XSiyl0_Jtf24RQubw3IWp7fc"",""'LC-2 BOM'!C2:AF1000""),AB$1,FALSE)"),"#N/A")</f>
        <v>#N/A</v>
      </c>
      <c r="AL644" t="str">
        <f ca="1">IFERROR(__xludf.DUMMYFUNCTION("VLOOKUP($D327,IMPORTRANGE(""1F5N2lheBqU_ssv2fEg7XSiyl0_Jtf24RQubw3IWp7fc"",""'LC-2 BOM'!C2:AF1000""),AB$1,FALSE)"),"#N/A")</f>
        <v>#N/A</v>
      </c>
      <c r="AM644" t="str">
        <f ca="1">IFERROR(__xludf.DUMMYFUNCTION("VLOOKUP($D327,IMPORTRANGE(""1F5N2lheBqU_ssv2fEg7XSiyl0_Jtf24RQubw3IWp7fc"",""'LC-2 BOM'!C2:AF1000""),AB$1,FALSE)"),"#N/A")</f>
        <v>#N/A</v>
      </c>
      <c r="AN644" t="str">
        <f ca="1">IFERROR(__xludf.DUMMYFUNCTION("VLOOKUP($D327,IMPORTRANGE(""1F5N2lheBqU_ssv2fEg7XSiyl0_Jtf24RQubw3IWp7fc"",""'LC-2 BOM'!C2:AF1000""),AB$1,FALSE)"),"#N/A")</f>
        <v>#N/A</v>
      </c>
      <c r="AO644" t="str">
        <f ca="1">IFERROR(__xludf.DUMMYFUNCTION("VLOOKUP($D327,IMPORTRANGE(""1F5N2lheBqU_ssv2fEg7XSiyl0_Jtf24RQubw3IWp7fc"",""'LC-2 BOM'!C2:AF1000""),AB$1,FALSE)"),"#N/A")</f>
        <v>#N/A</v>
      </c>
      <c r="AP644" t="str">
        <f ca="1">IFERROR(__xludf.DUMMYFUNCTION("VLOOKUP($D327,IMPORTRANGE(""1F5N2lheBqU_ssv2fEg7XSiyl0_Jtf24RQubw3IWp7fc"",""'LC-2 BOM'!C2:AF1000""),AB$1,FALSE)"),"#N/A")</f>
        <v>#N/A</v>
      </c>
      <c r="AQ644" t="str">
        <f ca="1">IFERROR(__xludf.DUMMYFUNCTION("VLOOKUP($D327,IMPORTRANGE(""1F5N2lheBqU_ssv2fEg7XSiyl0_Jtf24RQubw3IWp7fc"",""'LC-2 BOM'!C2:AF1000""),AB$1,FALSE)"),"#N/A")</f>
        <v>#N/A</v>
      </c>
      <c r="AR644" t="str">
        <f ca="1">IFERROR(__xludf.DUMMYFUNCTION("VLOOKUP($D327,IMPORTRANGE(""1F5N2lheBqU_ssv2fEg7XSiyl0_Jtf24RQubw3IWp7fc"",""'LC-2 BOM'!C2:AF1000""),AB$1,FALSE)"),"#N/A")</f>
        <v>#N/A</v>
      </c>
      <c r="AS644" t="str">
        <f ca="1">IFERROR(__xludf.DUMMYFUNCTION("VLOOKUP($D327,IMPORTRANGE(""1F5N2lheBqU_ssv2fEg7XSiyl0_Jtf24RQubw3IWp7fc"",""'LC-2 BOM'!C2:AF1000""),AB$1,FALSE)"),"#N/A")</f>
        <v>#N/A</v>
      </c>
      <c r="AT644" t="str">
        <f ca="1">IFERROR(__xludf.DUMMYFUNCTION("VLOOKUP($D327,IMPORTRANGE(""1F5N2lheBqU_ssv2fEg7XSiyl0_Jtf24RQubw3IWp7fc"",""'LC-2 BOM'!C2:AF1000""),AB$1,FALSE)"),"#N/A")</f>
        <v>#N/A</v>
      </c>
      <c r="AU644" t="str">
        <f ca="1">IFERROR(__xludf.DUMMYFUNCTION("VLOOKUP($D327,IMPORTRANGE(""1F5N2lheBqU_ssv2fEg7XSiyl0_Jtf24RQubw3IWp7fc"",""'LC-2 BOM'!C2:AF1000""),AB$1,FALSE)"),"#N/A")</f>
        <v>#N/A</v>
      </c>
      <c r="AV644" t="str">
        <f ca="1">IFERROR(__xludf.DUMMYFUNCTION("VLOOKUP($D327,IMPORTRANGE(""1F5N2lheBqU_ssv2fEg7XSiyl0_Jtf24RQubw3IWp7fc"",""'LC-2 BOM'!C2:AF1000""),AB$1,FALSE)"),"#N/A")</f>
        <v>#N/A</v>
      </c>
      <c r="AW644" t="str">
        <f ca="1">IFERROR(__xludf.DUMMYFUNCTION("VLOOKUP($D327,IMPORTRANGE(""1F5N2lheBqU_ssv2fEg7XSiyl0_Jtf24RQubw3IWp7fc"",""'LC-2 BOM'!C2:AF1000""),AB$1,FALSE)"),"#N/A")</f>
        <v>#N/A</v>
      </c>
      <c r="AX644" t="str">
        <f ca="1">IFERROR(__xludf.DUMMYFUNCTION("VLOOKUP($D327,IMPORTRANGE(""1F5N2lheBqU_ssv2fEg7XSiyl0_Jtf24RQubw3IWp7fc"",""'LC-2 BOM'!C2:AF1000""),AB$1,FALSE)"),"#N/A")</f>
        <v>#N/A</v>
      </c>
      <c r="AY644" t="str">
        <f ca="1">IFERROR(__xludf.DUMMYFUNCTION("VLOOKUP($D327,IMPORTRANGE(""1F5N2lheBqU_ssv2fEg7XSiyl0_Jtf24RQubw3IWp7fc"",""'LC-2 BOM'!C2:AF1000""),AB$1,FALSE)"),"#N/A")</f>
        <v>#N/A</v>
      </c>
      <c r="AZ644" t="str">
        <f ca="1">IFERROR(__xludf.DUMMYFUNCTION("VLOOKUP($D327,IMPORTRANGE(""1F5N2lheBqU_ssv2fEg7XSiyl0_Jtf24RQubw3IWp7fc"",""'LC-2 BOM'!C2:AF1000""),AB$1,FALSE)"),"#N/A")</f>
        <v>#N/A</v>
      </c>
      <c r="BA644" t="str">
        <f ca="1">IFERROR(__xludf.DUMMYFUNCTION("VLOOKUP($D327,IMPORTRANGE(""1F5N2lheBqU_ssv2fEg7XSiyl0_Jtf24RQubw3IWp7fc"",""'LC-2 BOM'!C2:AF1000""),AB$1,FALSE)"),"#N/A")</f>
        <v>#N/A</v>
      </c>
    </row>
    <row r="645" spans="1:53" ht="13" x14ac:dyDescent="0.15">
      <c r="A645" t="str">
        <f t="shared" ref="A645:A677" si="55">CONCATENATE(VLOOKUP(E645,Systems,2,FALSE),"-",VLOOKUP(F645,Subsystems,2,FALSE),"-",VLOOKUP(G645,Components,2,FALSE),"-",VLOOKUP(R645,Metrics,2,FALSE),"-",B645)</f>
        <v>HYD-HPU-SLD-B-647</v>
      </c>
      <c r="B645">
        <v>647</v>
      </c>
      <c r="C645" t="s">
        <v>1396</v>
      </c>
      <c r="D645" t="s">
        <v>1397</v>
      </c>
      <c r="E645" t="s">
        <v>679</v>
      </c>
      <c r="F645" t="s">
        <v>856</v>
      </c>
      <c r="G645" t="s">
        <v>521</v>
      </c>
      <c r="H645" t="s">
        <v>66</v>
      </c>
      <c r="I645" t="str">
        <f t="shared" si="52"/>
        <v>N5</v>
      </c>
      <c r="J645" t="str">
        <f>VLOOKUP(I645,'[1]REF - Interface Cards'!$F$2:$G$11,2,FALSE)</f>
        <v>CB6</v>
      </c>
      <c r="K645">
        <f t="shared" si="54"/>
        <v>1</v>
      </c>
      <c r="L645" t="s">
        <v>532</v>
      </c>
      <c r="M645">
        <v>32</v>
      </c>
      <c r="N645">
        <v>26</v>
      </c>
      <c r="O645" t="s">
        <v>298</v>
      </c>
      <c r="Q645" t="s">
        <v>671</v>
      </c>
      <c r="R645" t="s">
        <v>69</v>
      </c>
      <c r="S645" t="s">
        <v>60</v>
      </c>
      <c r="V645" t="b">
        <v>0</v>
      </c>
      <c r="W645" t="str">
        <f t="shared" si="53"/>
        <v>DO5:26</v>
      </c>
      <c r="X645" t="str">
        <f ca="1">IFERROR(__xludf.DUMMYFUNCTION("VLOOKUP($D475,IMPORTRANGE(""1F5N2lheBqU_ssv2fEg7XSiyl0_Jtf24RQubw3IWp7fc"",""'LC-2 BOM'!C2:AF1000""),X$1,FALSE)"),"04C706")</f>
        <v>04C706</v>
      </c>
      <c r="Y645" t="str">
        <f ca="1">IFERROR(__xludf.DUMMYFUNCTION("VLOOKUP($D608,IMPORTRANGE(""1F5N2lheBqU_ssv2fEg7XSiyl0_Jtf24RQubw3IWp7fc"",""'LC-2 BOM'!C2:AF900""),Y$1,FALSE)"),"On/Off Solenoid Valve")</f>
        <v>On/Off Solenoid Valve</v>
      </c>
      <c r="Z645" t="str">
        <f ca="1">IFERROR(__xludf.DUMMYFUNCTION("VLOOKUP($D608,IMPORTRANGE(""1F5N2lheBqU_ssv2fEg7XSiyl0_Jtf24RQubw3IWp7fc"",""'LC-2 BOM'!C2:AF900""),Y$1,FALSE)"),"On/Off Solenoid Valve")</f>
        <v>On/Off Solenoid Valve</v>
      </c>
      <c r="AA645" t="str">
        <f ca="1">IFERROR(__xludf.DUMMYFUNCTION("VLOOKUP($D608,IMPORTRANGE(""1F5N2lheBqU_ssv2fEg7XSiyl0_Jtf24RQubw3IWp7fc"",""'LC-2 BOM'!C2:AF900""),Y$1,FALSE)"),"On/Off Solenoid Valve")</f>
        <v>On/Off Solenoid Valve</v>
      </c>
      <c r="AB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C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D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E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F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G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H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I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J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K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L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M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N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O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P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Q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R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S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T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U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V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W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X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Y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Z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BA645" t="str">
        <f ca="1">IFERROR(__xludf.DUMMYFUNCTION("VLOOKUP($D608,IMPORTRANGE(""1F5N2lheBqU_ssv2fEg7XSiyl0_Jtf24RQubw3IWp7fc"",""'LC-2 BOM'!C2:AF1000""),AB$1,FALSE)"),"Hydraulics Schematic 1069 RevF")</f>
        <v>Hydraulics Schematic 1069 RevF</v>
      </c>
    </row>
    <row r="646" spans="1:53" ht="13" x14ac:dyDescent="0.15">
      <c r="A646" t="str">
        <f t="shared" si="55"/>
        <v>HYD-HDL-DVL-B-258</v>
      </c>
      <c r="B646">
        <v>258</v>
      </c>
      <c r="C646" t="s">
        <v>1398</v>
      </c>
      <c r="D646" t="s">
        <v>1399</v>
      </c>
      <c r="E646" t="s">
        <v>679</v>
      </c>
      <c r="F646" t="s">
        <v>838</v>
      </c>
      <c r="G646" t="s">
        <v>65</v>
      </c>
      <c r="H646" t="s">
        <v>66</v>
      </c>
      <c r="I646" t="str">
        <f t="shared" si="52"/>
        <v>C1</v>
      </c>
      <c r="J646" t="str">
        <f>VLOOKUP(I646,'[1]REF - Interface Cards'!$F$2:$G$11,2,FALSE)</f>
        <v>CB1</v>
      </c>
      <c r="K646">
        <f t="shared" si="54"/>
        <v>2</v>
      </c>
      <c r="L646" t="s">
        <v>517</v>
      </c>
      <c r="M646">
        <v>3</v>
      </c>
      <c r="N646" t="s">
        <v>72</v>
      </c>
      <c r="O646" t="s">
        <v>211</v>
      </c>
      <c r="Q646" t="s">
        <v>485</v>
      </c>
      <c r="R646" t="s">
        <v>69</v>
      </c>
      <c r="S646" t="s">
        <v>60</v>
      </c>
      <c r="V646" t="b">
        <v>0</v>
      </c>
      <c r="W646" t="str">
        <f t="shared" si="53"/>
        <v>DO2:02</v>
      </c>
      <c r="X646" t="str">
        <f ca="1">IFERROR(__xludf.DUMMYFUNCTION("VLOOKUP($D4,IMPORTRANGE(""1F5N2lheBqU_ssv2fEg7XSiyl0_Jtf24RQubw3IWp7fc"",""'LC-2 BOM'!C2:AF1000""),X$1,FALSE)"),"S13.2")</f>
        <v>S13.2</v>
      </c>
      <c r="Y646" t="str">
        <f ca="1">IFERROR(__xludf.DUMMYFUNCTION("VLOOKUP($D55,IMPORTRANGE(""1zGeY54V42y3h6ga3LEauokEcjIAfHuNXKCYKLfLWtMI"",""'LC-2 BOM'!C2:AF900""),Y$1,FALSE)"),"#N/A")</f>
        <v>#N/A</v>
      </c>
      <c r="Z646" t="str">
        <f ca="1">IFERROR(__xludf.DUMMYFUNCTION("VLOOKUP($D55,IMPORTRANGE(""1zGeY54V42y3h6ga3LEauokEcjIAfHuNXKCYKLfLWtMI"",""'LC-2 BOM'!C2:AF900""),Y$1,FALSE)"),"#N/A")</f>
        <v>#N/A</v>
      </c>
      <c r="AA646" t="str">
        <f ca="1">IFERROR(__xludf.DUMMYFUNCTION("VLOOKUP($D55,IMPORTRANGE(""1zGeY54V42y3h6ga3LEauokEcjIAfHuNXKCYKLfLWtMI"",""'LC-2 BOM'!C2:AF900""),Y$1,FALSE)"),"#N/A")</f>
        <v>#N/A</v>
      </c>
      <c r="AB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C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D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E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F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G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H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I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J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K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L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M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N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O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P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Q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R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S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T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U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V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W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X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Y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Z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BA646" t="str">
        <f ca="1">IFERROR(__xludf.DUMMYFUNCTION("VLOOKUP($D55,IMPORTRANGE(""1F5N2lheBqU_ssv2fEg7XSiyl0_Jtf24RQubw3IWp7fc"",""'LC-2 BOM'!C2:AF1000""),AB$1,FALSE)"),"Hydraulics Schematic 1069 RevF")</f>
        <v>Hydraulics Schematic 1069 RevF</v>
      </c>
    </row>
    <row r="647" spans="1:53" ht="13" x14ac:dyDescent="0.15">
      <c r="A647" t="str">
        <f t="shared" si="55"/>
        <v>HYD-HDL-DVL-B-259</v>
      </c>
      <c r="B647">
        <v>259</v>
      </c>
      <c r="C647" t="s">
        <v>1400</v>
      </c>
      <c r="D647" t="s">
        <v>1401</v>
      </c>
      <c r="E647" t="s">
        <v>679</v>
      </c>
      <c r="F647" t="s">
        <v>838</v>
      </c>
      <c r="G647" t="s">
        <v>65</v>
      </c>
      <c r="H647" t="s">
        <v>66</v>
      </c>
      <c r="I647" t="str">
        <f t="shared" si="52"/>
        <v>C1</v>
      </c>
      <c r="J647" t="str">
        <f>VLOOKUP(I647,'[1]REF - Interface Cards'!$F$2:$G$11,2,FALSE)</f>
        <v>CB1</v>
      </c>
      <c r="K647">
        <f t="shared" si="54"/>
        <v>2</v>
      </c>
      <c r="L647" t="s">
        <v>517</v>
      </c>
      <c r="M647">
        <v>4</v>
      </c>
      <c r="N647" t="s">
        <v>77</v>
      </c>
      <c r="O647" t="s">
        <v>211</v>
      </c>
      <c r="Q647" t="s">
        <v>485</v>
      </c>
      <c r="R647" t="s">
        <v>69</v>
      </c>
      <c r="S647" t="s">
        <v>60</v>
      </c>
      <c r="V647" t="b">
        <v>0</v>
      </c>
      <c r="W647" t="str">
        <f t="shared" si="53"/>
        <v>DO2:03</v>
      </c>
      <c r="X647" t="str">
        <f ca="1">IFERROR(__xludf.DUMMYFUNCTION("VLOOKUP($D4,IMPORTRANGE(""1F5N2lheBqU_ssv2fEg7XSiyl0_Jtf24RQubw3IWp7fc"",""'LC-2 BOM'!C2:AF1000""),X$1,FALSE)"),"S13.2")</f>
        <v>S13.2</v>
      </c>
      <c r="Y647" t="str">
        <f ca="1">IFERROR(__xludf.DUMMYFUNCTION("VLOOKUP($D56,IMPORTRANGE(""1zGeY54V42y3h6ga3LEauokEcjIAfHuNXKCYKLfLWtMI"",""'LC-2 BOM'!C2:AF900""),Y$1,FALSE)"),"#N/A")</f>
        <v>#N/A</v>
      </c>
      <c r="Z647" t="str">
        <f ca="1">IFERROR(__xludf.DUMMYFUNCTION("VLOOKUP($D56,IMPORTRANGE(""1zGeY54V42y3h6ga3LEauokEcjIAfHuNXKCYKLfLWtMI"",""'LC-2 BOM'!C2:AF900""),Y$1,FALSE)"),"#N/A")</f>
        <v>#N/A</v>
      </c>
      <c r="AA647" t="str">
        <f ca="1">IFERROR(__xludf.DUMMYFUNCTION("VLOOKUP($D56,IMPORTRANGE(""1zGeY54V42y3h6ga3LEauokEcjIAfHuNXKCYKLfLWtMI"",""'LC-2 BOM'!C2:AF900""),Y$1,FALSE)"),"#N/A")</f>
        <v>#N/A</v>
      </c>
      <c r="AB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C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D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E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F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G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H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I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J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K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L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M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N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O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P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Q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R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S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T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U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V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W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X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Y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Z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BA647" t="str">
        <f ca="1">IFERROR(__xludf.DUMMYFUNCTION("VLOOKUP($D56,IMPORTRANGE(""1F5N2lheBqU_ssv2fEg7XSiyl0_Jtf24RQubw3IWp7fc"",""'LC-2 BOM'!C2:AF1000""),AB$1,FALSE)"),"Hydraulics Schematic 1069 RevF")</f>
        <v>Hydraulics Schematic 1069 RevF</v>
      </c>
    </row>
    <row r="648" spans="1:53" ht="13" x14ac:dyDescent="0.15">
      <c r="A648" t="str">
        <f t="shared" si="55"/>
        <v>HYD-HDL-DVL-B-260</v>
      </c>
      <c r="B648">
        <v>260</v>
      </c>
      <c r="C648" t="s">
        <v>1402</v>
      </c>
      <c r="D648" t="s">
        <v>1403</v>
      </c>
      <c r="E648" t="s">
        <v>679</v>
      </c>
      <c r="F648" t="s">
        <v>838</v>
      </c>
      <c r="G648" t="s">
        <v>65</v>
      </c>
      <c r="H648" t="s">
        <v>66</v>
      </c>
      <c r="I648" t="str">
        <f t="shared" si="52"/>
        <v>C1</v>
      </c>
      <c r="J648" t="str">
        <f>VLOOKUP(I648,'[1]REF - Interface Cards'!$F$2:$G$11,2,FALSE)</f>
        <v>CB1</v>
      </c>
      <c r="K648">
        <f t="shared" si="54"/>
        <v>2</v>
      </c>
      <c r="L648" t="s">
        <v>517</v>
      </c>
      <c r="M648">
        <v>5</v>
      </c>
      <c r="N648" t="s">
        <v>82</v>
      </c>
      <c r="O648" t="s">
        <v>211</v>
      </c>
      <c r="Q648" t="s">
        <v>485</v>
      </c>
      <c r="R648" t="s">
        <v>69</v>
      </c>
      <c r="S648" t="s">
        <v>60</v>
      </c>
      <c r="V648" t="b">
        <v>0</v>
      </c>
      <c r="W648" t="str">
        <f t="shared" si="53"/>
        <v>DO2:04</v>
      </c>
      <c r="X648" t="str">
        <f ca="1">IFERROR(__xludf.DUMMYFUNCTION("VLOOKUP($D4,IMPORTRANGE(""1F5N2lheBqU_ssv2fEg7XSiyl0_Jtf24RQubw3IWp7fc"",""'LC-2 BOM'!C2:AF1000""),X$1,FALSE)"),"S13.2")</f>
        <v>S13.2</v>
      </c>
      <c r="Y648" t="str">
        <f ca="1">IFERROR(__xludf.DUMMYFUNCTION("VLOOKUP($D57,IMPORTRANGE(""1zGeY54V42y3h6ga3LEauokEcjIAfHuNXKCYKLfLWtMI"",""'LC-2 BOM'!C2:AF900""),Y$1,FALSE)"),"#N/A")</f>
        <v>#N/A</v>
      </c>
      <c r="Z648" t="str">
        <f ca="1">IFERROR(__xludf.DUMMYFUNCTION("VLOOKUP($D57,IMPORTRANGE(""1zGeY54V42y3h6ga3LEauokEcjIAfHuNXKCYKLfLWtMI"",""'LC-2 BOM'!C2:AF900""),Y$1,FALSE)"),"#N/A")</f>
        <v>#N/A</v>
      </c>
      <c r="AA648" t="str">
        <f ca="1">IFERROR(__xludf.DUMMYFUNCTION("VLOOKUP($D57,IMPORTRANGE(""1zGeY54V42y3h6ga3LEauokEcjIAfHuNXKCYKLfLWtMI"",""'LC-2 BOM'!C2:AF900""),Y$1,FALSE)"),"#N/A")</f>
        <v>#N/A</v>
      </c>
      <c r="AB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C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D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E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F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G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H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I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J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K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L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M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N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O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P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Q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R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S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T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U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V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W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X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Y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Z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BA648" t="str">
        <f ca="1">IFERROR(__xludf.DUMMYFUNCTION("VLOOKUP($D57,IMPORTRANGE(""1F5N2lheBqU_ssv2fEg7XSiyl0_Jtf24RQubw3IWp7fc"",""'LC-2 BOM'!C2:AF1000""),AB$1,FALSE)"),"Hydraulics Schematic 1069 RevF")</f>
        <v>Hydraulics Schematic 1069 RevF</v>
      </c>
    </row>
    <row r="649" spans="1:53" ht="13" x14ac:dyDescent="0.15">
      <c r="A649" t="str">
        <f t="shared" si="55"/>
        <v>HYD-HDL-DVL-B-261</v>
      </c>
      <c r="B649">
        <v>261</v>
      </c>
      <c r="C649" t="s">
        <v>1404</v>
      </c>
      <c r="D649" t="s">
        <v>1405</v>
      </c>
      <c r="E649" t="s">
        <v>679</v>
      </c>
      <c r="F649" t="s">
        <v>838</v>
      </c>
      <c r="G649" t="s">
        <v>65</v>
      </c>
      <c r="H649" t="s">
        <v>66</v>
      </c>
      <c r="I649" t="str">
        <f t="shared" si="52"/>
        <v>C1</v>
      </c>
      <c r="J649" t="str">
        <f>VLOOKUP(I649,'[1]REF - Interface Cards'!$F$2:$G$11,2,FALSE)</f>
        <v>CB1</v>
      </c>
      <c r="K649">
        <f t="shared" ref="K649:K661" si="56">VLOOKUP(L649,InterfaceCards,3,FALSE)</f>
        <v>2</v>
      </c>
      <c r="L649" t="s">
        <v>517</v>
      </c>
      <c r="M649">
        <v>6</v>
      </c>
      <c r="N649" t="s">
        <v>93</v>
      </c>
      <c r="O649" t="s">
        <v>211</v>
      </c>
      <c r="Q649" t="s">
        <v>485</v>
      </c>
      <c r="R649" t="s">
        <v>69</v>
      </c>
      <c r="S649" t="s">
        <v>60</v>
      </c>
      <c r="V649" t="b">
        <v>0</v>
      </c>
      <c r="W649" t="str">
        <f t="shared" si="53"/>
        <v>DO2:05</v>
      </c>
      <c r="X649" t="str">
        <f ca="1">IFERROR(__xludf.DUMMYFUNCTION("VLOOKUP($D4,IMPORTRANGE(""1F5N2lheBqU_ssv2fEg7XSiyl0_Jtf24RQubw3IWp7fc"",""'LC-2 BOM'!C2:AF1000""),X$1,FALSE)"),"S13.2")</f>
        <v>S13.2</v>
      </c>
      <c r="Y649" t="str">
        <f ca="1">IFERROR(__xludf.DUMMYFUNCTION("VLOOKUP($D58,IMPORTRANGE(""1F5N2lheBqU_ssv2fEg7XSiyl0_Jtf24RQubw3IWp7fc"",""'LC-2 BOM'!C2:AF900""),Y$1,FALSE)"),"#N/A")</f>
        <v>#N/A</v>
      </c>
      <c r="Z649" t="str">
        <f ca="1">IFERROR(__xludf.DUMMYFUNCTION("VLOOKUP($D58,IMPORTRANGE(""1F5N2lheBqU_ssv2fEg7XSiyl0_Jtf24RQubw3IWp7fc"",""'LC-2 BOM'!C2:AF900""),Y$1,FALSE)"),"#N/A")</f>
        <v>#N/A</v>
      </c>
      <c r="AA649" t="str">
        <f ca="1">IFERROR(__xludf.DUMMYFUNCTION("VLOOKUP($D58,IMPORTRANGE(""1F5N2lheBqU_ssv2fEg7XSiyl0_Jtf24RQubw3IWp7fc"",""'LC-2 BOM'!C2:AF900""),Y$1,FALSE)"),"#N/A")</f>
        <v>#N/A</v>
      </c>
      <c r="AB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C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D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E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F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G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H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I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J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K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L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M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N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O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P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Q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R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S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T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U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V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W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X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Y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Z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BA649" t="str">
        <f ca="1">IFERROR(__xludf.DUMMYFUNCTION("VLOOKUP($D58,IMPORTRANGE(""1F5N2lheBqU_ssv2fEg7XSiyl0_Jtf24RQubw3IWp7fc"",""'LC-2 BOM'!C2:AF1000""),AB$1,FALSE)"),"Hydraulics Schematic 1069 RevF")</f>
        <v>Hydraulics Schematic 1069 RevF</v>
      </c>
    </row>
    <row r="650" spans="1:53" ht="13" x14ac:dyDescent="0.15">
      <c r="A650" t="str">
        <f t="shared" si="55"/>
        <v>HYD-HDL-SSR-B-707</v>
      </c>
      <c r="B650">
        <v>707</v>
      </c>
      <c r="C650" t="s">
        <v>1406</v>
      </c>
      <c r="D650" t="s">
        <v>1405</v>
      </c>
      <c r="E650" t="s">
        <v>679</v>
      </c>
      <c r="F650" t="s">
        <v>838</v>
      </c>
      <c r="G650" t="s">
        <v>960</v>
      </c>
      <c r="H650" t="s">
        <v>66</v>
      </c>
      <c r="I650" t="str">
        <f t="shared" si="52"/>
        <v>C1</v>
      </c>
      <c r="J650" t="str">
        <f>VLOOKUP(I650,'[1]REF - Interface Cards'!$F$2:$G$11,2,FALSE)</f>
        <v>CB1</v>
      </c>
      <c r="K650">
        <f t="shared" si="56"/>
        <v>6</v>
      </c>
      <c r="L650" t="s">
        <v>1015</v>
      </c>
      <c r="M650">
        <v>36</v>
      </c>
      <c r="N650" t="s">
        <v>586</v>
      </c>
      <c r="P650" t="s">
        <v>211</v>
      </c>
      <c r="Q650" t="s">
        <v>217</v>
      </c>
      <c r="R650" t="s">
        <v>69</v>
      </c>
      <c r="S650" t="s">
        <v>60</v>
      </c>
      <c r="V650" t="b">
        <v>0</v>
      </c>
      <c r="W650" t="str">
        <f t="shared" si="53"/>
        <v>DIO3:DO14</v>
      </c>
      <c r="X650" t="str">
        <f ca="1">IFERROR(__xludf.DUMMYFUNCTION("VLOOKUP($D119,IMPORTRANGE(""1F5N2lheBqU_ssv2fEg7XSiyl0_Jtf24RQubw3IWp7fc"",""'LC-2 BOM'!C2:AF1000""),X$1,FALSE)"),"05C360")</f>
        <v>05C360</v>
      </c>
      <c r="Y650" t="str">
        <f ca="1">IFERROR(__xludf.DUMMYFUNCTION("VLOOKUP($D148,IMPORTRANGE(""1F5N2lheBqU_ssv2fEg7XSiyl0_Jtf24RQubw3IWp7fc"",""'LC-2 BOM'!C2:AF900""),Y$1,FALSE)"),"#N/A")</f>
        <v>#N/A</v>
      </c>
      <c r="Z650" t="str">
        <f ca="1">IFERROR(__xludf.DUMMYFUNCTION("VLOOKUP($D149,IMPORTRANGE(""1zGeY54V42y3h6ga3LEauokEcjIAfHuNXKCYKLfLWtMI"",""'LC-2 BOM'!C2:AF900""),Z$1,FALSE)"),"#N/A")</f>
        <v>#N/A</v>
      </c>
      <c r="AA650" t="str">
        <f ca="1">IFERROR(__xludf.DUMMYFUNCTION("VLOOKUP($D149,IMPORTRANGE(""1zGeY54V42y3h6ga3LEauokEcjIAfHuNXKCYKLfLWtMI"",""'LC-2 BOM'!C2:AF900""),Z$1,FALSE)"),"#N/A")</f>
        <v>#N/A</v>
      </c>
      <c r="AB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C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D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E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F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G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H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I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J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K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L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M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N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O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P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Q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R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S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T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U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V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W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X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Y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Z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BA650" t="str">
        <f ca="1">IFERROR(__xludf.DUMMYFUNCTION("VLOOKUP($D149,IMPORTRANGE(""1F5N2lheBqU_ssv2fEg7XSiyl0_Jtf24RQubw3IWp7fc"",""'LC-2 BOM'!C2:AF1000""),AB$1,FALSE)"),"Hydraulics Schematic 1069 RevF")</f>
        <v>Hydraulics Schematic 1069 RevF</v>
      </c>
    </row>
    <row r="651" spans="1:53" ht="13" x14ac:dyDescent="0.15">
      <c r="A651" t="str">
        <f t="shared" si="55"/>
        <v>HYD-HDL-DVL-B-262</v>
      </c>
      <c r="B651">
        <v>262</v>
      </c>
      <c r="C651" t="s">
        <v>1407</v>
      </c>
      <c r="D651" t="s">
        <v>1408</v>
      </c>
      <c r="E651" t="s">
        <v>679</v>
      </c>
      <c r="F651" t="s">
        <v>838</v>
      </c>
      <c r="G651" t="s">
        <v>65</v>
      </c>
      <c r="H651" t="s">
        <v>66</v>
      </c>
      <c r="I651" t="str">
        <f t="shared" si="52"/>
        <v>C1</v>
      </c>
      <c r="J651" t="str">
        <f>VLOOKUP(I651,'[1]REF - Interface Cards'!$F$2:$G$11,2,FALSE)</f>
        <v>CB1</v>
      </c>
      <c r="K651">
        <f t="shared" si="56"/>
        <v>2</v>
      </c>
      <c r="L651" t="s">
        <v>517</v>
      </c>
      <c r="M651">
        <v>7</v>
      </c>
      <c r="N651" t="s">
        <v>87</v>
      </c>
      <c r="O651" t="s">
        <v>211</v>
      </c>
      <c r="Q651" t="s">
        <v>485</v>
      </c>
      <c r="R651" t="s">
        <v>69</v>
      </c>
      <c r="S651" t="s">
        <v>60</v>
      </c>
      <c r="V651" t="b">
        <v>0</v>
      </c>
      <c r="W651" t="str">
        <f t="shared" si="53"/>
        <v>DO2:06</v>
      </c>
      <c r="X651" t="str">
        <f ca="1">IFERROR(__xludf.DUMMYFUNCTION("VLOOKUP($D4,IMPORTRANGE(""1F5N2lheBqU_ssv2fEg7XSiyl0_Jtf24RQubw3IWp7fc"",""'LC-2 BOM'!C2:AF1000""),X$1,FALSE)"),"S13.2")</f>
        <v>S13.2</v>
      </c>
      <c r="Y651" t="str">
        <f ca="1">IFERROR(__xludf.DUMMYFUNCTION("VLOOKUP($D59,IMPORTRANGE(""1zGeY54V42y3h6ga3LEauokEcjIAfHuNXKCYKLfLWtMI"",""'LC-2 BOM'!C2:AF900""),Y$1,FALSE)"),"#N/A")</f>
        <v>#N/A</v>
      </c>
      <c r="Z651" t="str">
        <f ca="1">IFERROR(__xludf.DUMMYFUNCTION("VLOOKUP($D59,IMPORTRANGE(""1zGeY54V42y3h6ga3LEauokEcjIAfHuNXKCYKLfLWtMI"",""'LC-2 BOM'!C2:AF900""),Y$1,FALSE)"),"#N/A")</f>
        <v>#N/A</v>
      </c>
      <c r="AA651" t="str">
        <f ca="1">IFERROR(__xludf.DUMMYFUNCTION("VLOOKUP($D59,IMPORTRANGE(""1zGeY54V42y3h6ga3LEauokEcjIAfHuNXKCYKLfLWtMI"",""'LC-2 BOM'!C2:AF900""),Y$1,FALSE)"),"#N/A")</f>
        <v>#N/A</v>
      </c>
      <c r="AB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C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D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E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F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G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H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I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J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K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L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M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N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O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P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Q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R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S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T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U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V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W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X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Y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Z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BA651" t="str">
        <f ca="1">IFERROR(__xludf.DUMMYFUNCTION("VLOOKUP($D59,IMPORTRANGE(""1F5N2lheBqU_ssv2fEg7XSiyl0_Jtf24RQubw3IWp7fc"",""'LC-2 BOM'!C2:AF1000""),AB$1,FALSE)"),"Hydraulics Schematic 1069 RevF")</f>
        <v>Hydraulics Schematic 1069 RevF</v>
      </c>
    </row>
    <row r="652" spans="1:53" ht="13" x14ac:dyDescent="0.15">
      <c r="A652" t="str">
        <f t="shared" si="55"/>
        <v>HYD-HDL-SSR-B-708</v>
      </c>
      <c r="B652">
        <v>708</v>
      </c>
      <c r="C652" t="s">
        <v>1409</v>
      </c>
      <c r="D652" t="s">
        <v>1408</v>
      </c>
      <c r="E652" t="s">
        <v>679</v>
      </c>
      <c r="F652" t="s">
        <v>838</v>
      </c>
      <c r="G652" t="s">
        <v>960</v>
      </c>
      <c r="H652" t="s">
        <v>66</v>
      </c>
      <c r="I652" t="str">
        <f t="shared" si="52"/>
        <v>C1</v>
      </c>
      <c r="J652" t="str">
        <f>VLOOKUP(I652,'[1]REF - Interface Cards'!$F$2:$G$11,2,FALSE)</f>
        <v>CB1</v>
      </c>
      <c r="K652">
        <f t="shared" si="56"/>
        <v>6</v>
      </c>
      <c r="L652" t="s">
        <v>1015</v>
      </c>
      <c r="M652">
        <v>31</v>
      </c>
      <c r="N652" t="s">
        <v>983</v>
      </c>
      <c r="P652" t="s">
        <v>211</v>
      </c>
      <c r="Q652" t="s">
        <v>217</v>
      </c>
      <c r="R652" t="s">
        <v>69</v>
      </c>
      <c r="S652" t="s">
        <v>60</v>
      </c>
      <c r="V652" t="b">
        <v>0</v>
      </c>
      <c r="W652" t="str">
        <f t="shared" si="53"/>
        <v>DIO3:DO09</v>
      </c>
      <c r="X652" t="str">
        <f ca="1">IFERROR(__xludf.DUMMYFUNCTION("VLOOKUP($D119,IMPORTRANGE(""1F5N2lheBqU_ssv2fEg7XSiyl0_Jtf24RQubw3IWp7fc"",""'LC-2 BOM'!C2:AF1000""),X$1,FALSE)"),"05C360")</f>
        <v>05C360</v>
      </c>
      <c r="Y652" t="str">
        <f ca="1">IFERROR(__xludf.DUMMYFUNCTION("VLOOKUP($D144,IMPORTRANGE(""1F5N2lheBqU_ssv2fEg7XSiyl0_Jtf24RQubw3IWp7fc"",""'LC-2 BOM'!C2:AF900""),Y$1,FALSE)"),"#N/A")</f>
        <v>#N/A</v>
      </c>
      <c r="Z652" t="str">
        <f ca="1">IFERROR(__xludf.DUMMYFUNCTION("VLOOKUP($D144,IMPORTRANGE(""1zGeY54V42y3h6ga3LEauokEcjIAfHuNXKCYKLfLWtMI"",""'LC-2 BOM'!C2:AF900""),Z$1,FALSE)"),"#N/A")</f>
        <v>#N/A</v>
      </c>
      <c r="AA652" t="str">
        <f ca="1">IFERROR(__xludf.DUMMYFUNCTION("VLOOKUP($D144,IMPORTRANGE(""1zGeY54V42y3h6ga3LEauokEcjIAfHuNXKCYKLfLWtMI"",""'LC-2 BOM'!C2:AF900""),Z$1,FALSE)"),"#N/A")</f>
        <v>#N/A</v>
      </c>
      <c r="AB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C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D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E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F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G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H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I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J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K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L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M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N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O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P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Q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R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S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T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U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V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W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X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Y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Z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BA652" t="str">
        <f ca="1">IFERROR(__xludf.DUMMYFUNCTION("VLOOKUP($D144,IMPORTRANGE(""1F5N2lheBqU_ssv2fEg7XSiyl0_Jtf24RQubw3IWp7fc"",""'LC-2 BOM'!C2:AF1000""),AB$1,FALSE)"),"Hydraulics Schematic 1069 RevF")</f>
        <v>Hydraulics Schematic 1069 RevF</v>
      </c>
    </row>
    <row r="653" spans="1:53" ht="13" x14ac:dyDescent="0.15">
      <c r="A653" t="str">
        <f t="shared" si="55"/>
        <v>HYD-HDL-DVL-B-263</v>
      </c>
      <c r="B653">
        <v>263</v>
      </c>
      <c r="C653" t="s">
        <v>1410</v>
      </c>
      <c r="D653" t="s">
        <v>1411</v>
      </c>
      <c r="E653" t="s">
        <v>679</v>
      </c>
      <c r="F653" t="s">
        <v>838</v>
      </c>
      <c r="G653" t="s">
        <v>65</v>
      </c>
      <c r="H653" t="s">
        <v>66</v>
      </c>
      <c r="I653" t="str">
        <f t="shared" si="52"/>
        <v>C1</v>
      </c>
      <c r="J653" t="str">
        <f>VLOOKUP(I653,'[1]REF - Interface Cards'!$F$2:$G$11,2,FALSE)</f>
        <v>CB1</v>
      </c>
      <c r="K653">
        <f t="shared" si="56"/>
        <v>2</v>
      </c>
      <c r="L653" t="s">
        <v>517</v>
      </c>
      <c r="M653">
        <v>8</v>
      </c>
      <c r="N653" t="s">
        <v>62</v>
      </c>
      <c r="O653" t="s">
        <v>211</v>
      </c>
      <c r="Q653" t="s">
        <v>485</v>
      </c>
      <c r="R653" t="s">
        <v>69</v>
      </c>
      <c r="S653" t="s">
        <v>60</v>
      </c>
      <c r="V653" t="b">
        <v>0</v>
      </c>
      <c r="W653" t="str">
        <f t="shared" si="53"/>
        <v>DO2:07</v>
      </c>
      <c r="X653" t="str">
        <f ca="1">IFERROR(__xludf.DUMMYFUNCTION("VLOOKUP($D4,IMPORTRANGE(""1F5N2lheBqU_ssv2fEg7XSiyl0_Jtf24RQubw3IWp7fc"",""'LC-2 BOM'!C2:AF1000""),X$1,FALSE)"),"S13.2")</f>
        <v>S13.2</v>
      </c>
      <c r="Y653" t="str">
        <f ca="1">IFERROR(__xludf.DUMMYFUNCTION("VLOOKUP($D60,IMPORTRANGE(""1F5N2lheBqU_ssv2fEg7XSiyl0_Jtf24RQubw3IWp7fc"",""'LC-2 BOM'!C2:AF900""),Y$1,FALSE)"),"#N/A")</f>
        <v>#N/A</v>
      </c>
      <c r="Z653" t="str">
        <f ca="1">IFERROR(__xludf.DUMMYFUNCTION("VLOOKUP($D60,IMPORTRANGE(""1F5N2lheBqU_ssv2fEg7XSiyl0_Jtf24RQubw3IWp7fc"",""'LC-2 BOM'!C2:AF900""),Y$1,FALSE)"),"#N/A")</f>
        <v>#N/A</v>
      </c>
      <c r="AA653" t="str">
        <f ca="1">IFERROR(__xludf.DUMMYFUNCTION("VLOOKUP($D60,IMPORTRANGE(""1F5N2lheBqU_ssv2fEg7XSiyl0_Jtf24RQubw3IWp7fc"",""'LC-2 BOM'!C2:AF900""),Y$1,FALSE)"),"#N/A")</f>
        <v>#N/A</v>
      </c>
      <c r="AB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C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D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E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F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G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H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I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J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K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L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M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N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O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P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Q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R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S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T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U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V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W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X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Y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Z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BA653" t="str">
        <f ca="1">IFERROR(__xludf.DUMMYFUNCTION("VLOOKUP($D60,IMPORTRANGE(""1F5N2lheBqU_ssv2fEg7XSiyl0_Jtf24RQubw3IWp7fc"",""'LC-2 BOM'!C2:AF1000""),AB$1,FALSE)"),"Hydraulics Schematic 1069 RevF")</f>
        <v>Hydraulics Schematic 1069 RevF</v>
      </c>
    </row>
    <row r="654" spans="1:53" ht="13" x14ac:dyDescent="0.15">
      <c r="A654" t="str">
        <f t="shared" si="55"/>
        <v>HYD-HDL-SSR-B-709</v>
      </c>
      <c r="B654">
        <v>709</v>
      </c>
      <c r="C654" t="s">
        <v>1412</v>
      </c>
      <c r="D654" t="s">
        <v>1411</v>
      </c>
      <c r="E654" t="s">
        <v>679</v>
      </c>
      <c r="F654" t="s">
        <v>838</v>
      </c>
      <c r="G654" t="s">
        <v>960</v>
      </c>
      <c r="H654" t="s">
        <v>66</v>
      </c>
      <c r="I654" t="str">
        <f t="shared" ref="I654:I663" si="57">VLOOKUP(L654,InterfaceCards,2,FALSE)</f>
        <v>C1</v>
      </c>
      <c r="J654" t="str">
        <f>VLOOKUP(I654,'[1]REF - Interface Cards'!$F$2:$G$11,2,FALSE)</f>
        <v>CB1</v>
      </c>
      <c r="K654">
        <f t="shared" si="56"/>
        <v>7</v>
      </c>
      <c r="L654" t="s">
        <v>1051</v>
      </c>
      <c r="M654">
        <v>12</v>
      </c>
      <c r="N654" t="s">
        <v>967</v>
      </c>
      <c r="P654" t="s">
        <v>211</v>
      </c>
      <c r="Q654" t="s">
        <v>217</v>
      </c>
      <c r="R654" t="s">
        <v>69</v>
      </c>
      <c r="S654" t="s">
        <v>60</v>
      </c>
      <c r="V654" t="b">
        <v>0</v>
      </c>
      <c r="W654" t="str">
        <f t="shared" ref="W654:W717" si="58">CONCATENATE(L654,":",N654)</f>
        <v>DIO4:DO01</v>
      </c>
      <c r="X654" t="str">
        <f ca="1">IFERROR(__xludf.DUMMYFUNCTION("VLOOKUP($D119,IMPORTRANGE(""1F5N2lheBqU_ssv2fEg7XSiyl0_Jtf24RQubw3IWp7fc"",""'LC-2 BOM'!C2:AF1000""),X$1,FALSE)"),"05C360")</f>
        <v>05C360</v>
      </c>
      <c r="Y654" t="str">
        <f ca="1">IFERROR(__xludf.DUMMYFUNCTION("VLOOKUP($D165,IMPORTRANGE(""1F5N2lheBqU_ssv2fEg7XSiyl0_Jtf24RQubw3IWp7fc"",""'LC-2 BOM'!C2:AF900""),Y$1,FALSE)"),"#N/A")</f>
        <v>#N/A</v>
      </c>
      <c r="Z654" t="str">
        <f ca="1">IFERROR(__xludf.DUMMYFUNCTION("VLOOKUP($D165,IMPORTRANGE(""1zGeY54V42y3h6ga3LEauokEcjIAfHuNXKCYKLfLWtMI"",""'LC-2 BOM'!C2:AF900""),Z$1,FALSE)"),"#N/A")</f>
        <v>#N/A</v>
      </c>
      <c r="AA654" t="str">
        <f ca="1">IFERROR(__xludf.DUMMYFUNCTION("VLOOKUP($D165,IMPORTRANGE(""1zGeY54V42y3h6ga3LEauokEcjIAfHuNXKCYKLfLWtMI"",""'LC-2 BOM'!C2:AF900""),Z$1,FALSE)"),"#N/A")</f>
        <v>#N/A</v>
      </c>
      <c r="AB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C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D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E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F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G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H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I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J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K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L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M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N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O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P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Q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R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S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T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U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V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W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X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Y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Z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BA654" t="str">
        <f ca="1">IFERROR(__xludf.DUMMYFUNCTION("VLOOKUP($D165,IMPORTRANGE(""1F5N2lheBqU_ssv2fEg7XSiyl0_Jtf24RQubw3IWp7fc"",""'LC-2 BOM'!C2:AF1000""),AB$1,FALSE)"),"Hydraulics Schematic 1069 RevF")</f>
        <v>Hydraulics Schematic 1069 RevF</v>
      </c>
    </row>
    <row r="655" spans="1:53" ht="13" x14ac:dyDescent="0.15">
      <c r="A655" t="str">
        <f t="shared" si="55"/>
        <v>HYD-HDL-DVL-B-264</v>
      </c>
      <c r="B655">
        <v>264</v>
      </c>
      <c r="C655" t="s">
        <v>1413</v>
      </c>
      <c r="D655" t="s">
        <v>1414</v>
      </c>
      <c r="E655" t="s">
        <v>679</v>
      </c>
      <c r="F655" t="s">
        <v>838</v>
      </c>
      <c r="G655" t="s">
        <v>65</v>
      </c>
      <c r="H655" t="s">
        <v>66</v>
      </c>
      <c r="I655" t="str">
        <f t="shared" si="57"/>
        <v>C1</v>
      </c>
      <c r="J655" t="str">
        <f>VLOOKUP(I655,'[1]REF - Interface Cards'!$F$2:$G$11,2,FALSE)</f>
        <v>CB1</v>
      </c>
      <c r="K655">
        <f t="shared" si="56"/>
        <v>2</v>
      </c>
      <c r="L655" t="s">
        <v>517</v>
      </c>
      <c r="M655">
        <v>11</v>
      </c>
      <c r="N655" t="s">
        <v>97</v>
      </c>
      <c r="O655" t="s">
        <v>211</v>
      </c>
      <c r="Q655" t="s">
        <v>485</v>
      </c>
      <c r="R655" t="s">
        <v>69</v>
      </c>
      <c r="S655" t="s">
        <v>60</v>
      </c>
      <c r="V655" t="b">
        <v>0</v>
      </c>
      <c r="W655" t="str">
        <f t="shared" si="58"/>
        <v>DO2:08</v>
      </c>
      <c r="X655" t="str">
        <f ca="1">IFERROR(__xludf.DUMMYFUNCTION("VLOOKUP($D4,IMPORTRANGE(""1F5N2lheBqU_ssv2fEg7XSiyl0_Jtf24RQubw3IWp7fc"",""'LC-2 BOM'!C2:AF1000""),X$1,FALSE)"),"S13.2")</f>
        <v>S13.2</v>
      </c>
      <c r="Y655" t="str">
        <f ca="1">IFERROR(__xludf.DUMMYFUNCTION("VLOOKUP($D61,IMPORTRANGE(""1F5N2lheBqU_ssv2fEg7XSiyl0_Jtf24RQubw3IWp7fc"",""'LC-2 BOM'!C2:AF900""),Y$1,FALSE)"),"#N/A")</f>
        <v>#N/A</v>
      </c>
      <c r="Z655" t="str">
        <f ca="1">IFERROR(__xludf.DUMMYFUNCTION("VLOOKUP($D61,IMPORTRANGE(""1F5N2lheBqU_ssv2fEg7XSiyl0_Jtf24RQubw3IWp7fc"",""'LC-2 BOM'!C2:AF900""),Y$1,FALSE)"),"#N/A")</f>
        <v>#N/A</v>
      </c>
      <c r="AA655" t="str">
        <f ca="1">IFERROR(__xludf.DUMMYFUNCTION("VLOOKUP($D61,IMPORTRANGE(""1F5N2lheBqU_ssv2fEg7XSiyl0_Jtf24RQubw3IWp7fc"",""'LC-2 BOM'!C2:AF900""),Y$1,FALSE)"),"#N/A")</f>
        <v>#N/A</v>
      </c>
      <c r="AB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C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D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E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F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G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H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I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J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K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L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M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N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O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P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Q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R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S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T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U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V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W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X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Y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Z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BA655" t="str">
        <f ca="1">IFERROR(__xludf.DUMMYFUNCTION("VLOOKUP($D61,IMPORTRANGE(""1F5N2lheBqU_ssv2fEg7XSiyl0_Jtf24RQubw3IWp7fc"",""'LC-2 BOM'!C2:AF1000""),AB$1,FALSE)"),"Hydraulics Schematic 1069 RevF")</f>
        <v>Hydraulics Schematic 1069 RevF</v>
      </c>
    </row>
    <row r="656" spans="1:53" ht="13" x14ac:dyDescent="0.15">
      <c r="A656" t="str">
        <f t="shared" si="55"/>
        <v>HYD-HDL-SSR-B-710</v>
      </c>
      <c r="B656">
        <v>710</v>
      </c>
      <c r="C656" t="s">
        <v>1415</v>
      </c>
      <c r="D656" t="s">
        <v>1414</v>
      </c>
      <c r="E656" t="s">
        <v>679</v>
      </c>
      <c r="F656" t="s">
        <v>838</v>
      </c>
      <c r="G656" t="s">
        <v>960</v>
      </c>
      <c r="H656" t="s">
        <v>66</v>
      </c>
      <c r="I656" t="str">
        <f t="shared" si="57"/>
        <v>C1</v>
      </c>
      <c r="J656" t="str">
        <f>VLOOKUP(I656,'[1]REF - Interface Cards'!$F$2:$G$11,2,FALSE)</f>
        <v>CB1</v>
      </c>
      <c r="K656">
        <f t="shared" si="56"/>
        <v>7</v>
      </c>
      <c r="L656" t="s">
        <v>1051</v>
      </c>
      <c r="M656">
        <v>14</v>
      </c>
      <c r="N656" t="s">
        <v>969</v>
      </c>
      <c r="P656" t="s">
        <v>211</v>
      </c>
      <c r="Q656" t="s">
        <v>217</v>
      </c>
      <c r="R656" t="s">
        <v>69</v>
      </c>
      <c r="S656" t="s">
        <v>60</v>
      </c>
      <c r="V656" t="b">
        <v>0</v>
      </c>
      <c r="W656" t="str">
        <f t="shared" si="58"/>
        <v>DIO4:DO02</v>
      </c>
      <c r="X656" t="str">
        <f ca="1">IFERROR(__xludf.DUMMYFUNCTION("VLOOKUP($D119,IMPORTRANGE(""1F5N2lheBqU_ssv2fEg7XSiyl0_Jtf24RQubw3IWp7fc"",""'LC-2 BOM'!C2:AF1000""),X$1,FALSE)"),"05C360")</f>
        <v>05C360</v>
      </c>
      <c r="Y656" t="str">
        <f ca="1">IFERROR(__xludf.DUMMYFUNCTION("VLOOKUP($D165,IMPORTRANGE(""1F5N2lheBqU_ssv2fEg7XSiyl0_Jtf24RQubw3IWp7fc"",""'LC-2 BOM'!C2:AF900""),Y$1,FALSE)"),"#N/A")</f>
        <v>#N/A</v>
      </c>
      <c r="Z656" t="str">
        <f ca="1">IFERROR(__xludf.DUMMYFUNCTION("VLOOKUP($D166,IMPORTRANGE(""1zGeY54V42y3h6ga3LEauokEcjIAfHuNXKCYKLfLWtMI"",""'LC-2 BOM'!C2:AF900""),Z$1,FALSE)"),"#N/A")</f>
        <v>#N/A</v>
      </c>
      <c r="AA656" t="str">
        <f ca="1">IFERROR(__xludf.DUMMYFUNCTION("VLOOKUP($D166,IMPORTRANGE(""1zGeY54V42y3h6ga3LEauokEcjIAfHuNXKCYKLfLWtMI"",""'LC-2 BOM'!C2:AF900""),Z$1,FALSE)"),"#N/A")</f>
        <v>#N/A</v>
      </c>
      <c r="AB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C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D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E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F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G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H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I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J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K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L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M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N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O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P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Q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R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S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T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U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V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W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X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Y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Z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BA656" t="str">
        <f ca="1">IFERROR(__xludf.DUMMYFUNCTION("VLOOKUP($D166,IMPORTRANGE(""1F5N2lheBqU_ssv2fEg7XSiyl0_Jtf24RQubw3IWp7fc"",""'LC-2 BOM'!C2:AF1000""),AB$1,FALSE)"),"Hydraulics Schematic 1069 RevF")</f>
        <v>Hydraulics Schematic 1069 RevF</v>
      </c>
    </row>
    <row r="657" spans="1:53" ht="13" x14ac:dyDescent="0.15">
      <c r="A657" t="str">
        <f t="shared" si="55"/>
        <v>HYD-HD-SLD-B-643</v>
      </c>
      <c r="B657">
        <v>643</v>
      </c>
      <c r="C657" t="s">
        <v>1416</v>
      </c>
      <c r="D657" t="s">
        <v>1417</v>
      </c>
      <c r="E657" t="s">
        <v>679</v>
      </c>
      <c r="F657" t="s">
        <v>864</v>
      </c>
      <c r="G657" t="s">
        <v>521</v>
      </c>
      <c r="H657" t="s">
        <v>66</v>
      </c>
      <c r="I657" t="str">
        <f t="shared" si="57"/>
        <v>C1</v>
      </c>
      <c r="J657" t="str">
        <f>VLOOKUP(I657,'[1]REF - Interface Cards'!$F$2:$G$11,2,FALSE)</f>
        <v>CB1</v>
      </c>
      <c r="K657">
        <f t="shared" si="56"/>
        <v>3</v>
      </c>
      <c r="L657" t="s">
        <v>201</v>
      </c>
      <c r="M657">
        <v>16</v>
      </c>
      <c r="N657">
        <v>13</v>
      </c>
      <c r="O657" t="s">
        <v>211</v>
      </c>
      <c r="Q657" t="s">
        <v>485</v>
      </c>
      <c r="R657" t="s">
        <v>69</v>
      </c>
      <c r="S657" t="s">
        <v>60</v>
      </c>
      <c r="V657" t="b">
        <v>0</v>
      </c>
      <c r="W657" t="str">
        <f t="shared" si="58"/>
        <v>DO3:13</v>
      </c>
      <c r="X657" t="str">
        <f ca="1">IFERROR(__xludf.DUMMYFUNCTION("VLOOKUP($D4,IMPORTRANGE(""1F5N2lheBqU_ssv2fEg7XSiyl0_Jtf24RQubw3IWp7fc"",""'LC-2 BOM'!C2:AF1000""),X$1,FALSE)"),"S13.2")</f>
        <v>S13.2</v>
      </c>
      <c r="Y657" t="str">
        <f ca="1">IFERROR(__xludf.DUMMYFUNCTION("VLOOKUP($D66,IMPORTRANGE(""1F5N2lheBqU_ssv2fEg7XSiyl0_Jtf24RQubw3IWp7fc"",""'LC-2 BOM'!C2:AF900""),Y$1,FALSE)"),"#N/A")</f>
        <v>#N/A</v>
      </c>
      <c r="Z657" t="str">
        <f ca="1">IFERROR(__xludf.DUMMYFUNCTION("VLOOKUP($D66,IMPORTRANGE(""1F5N2lheBqU_ssv2fEg7XSiyl0_Jtf24RQubw3IWp7fc"",""'LC-2 BOM'!C2:AF900""),Y$1,FALSE)"),"#N/A")</f>
        <v>#N/A</v>
      </c>
      <c r="AA657" t="str">
        <f ca="1">IFERROR(__xludf.DUMMYFUNCTION("VLOOKUP($D66,IMPORTRANGE(""1F5N2lheBqU_ssv2fEg7XSiyl0_Jtf24RQubw3IWp7fc"",""'LC-2 BOM'!C2:AF900""),Y$1,FALSE)"),"#N/A")</f>
        <v>#N/A</v>
      </c>
      <c r="AB657" t="str">
        <f ca="1">IFERROR(__xludf.DUMMYFUNCTION("VLOOKUP($D66,IMPORTRANGE(""1F5N2lheBqU_ssv2fEg7XSiyl0_Jtf24RQubw3IWp7fc"",""'LC-2 BOM'!C2:AF1000""),AB$1,FALSE)"),"#N/A")</f>
        <v>#N/A</v>
      </c>
      <c r="AC657" t="str">
        <f ca="1">IFERROR(__xludf.DUMMYFUNCTION("VLOOKUP($D66,IMPORTRANGE(""1F5N2lheBqU_ssv2fEg7XSiyl0_Jtf24RQubw3IWp7fc"",""'LC-2 BOM'!C2:AF1000""),AB$1,FALSE)"),"#N/A")</f>
        <v>#N/A</v>
      </c>
      <c r="AD657" t="str">
        <f ca="1">IFERROR(__xludf.DUMMYFUNCTION("VLOOKUP($D66,IMPORTRANGE(""1F5N2lheBqU_ssv2fEg7XSiyl0_Jtf24RQubw3IWp7fc"",""'LC-2 BOM'!C2:AF1000""),AB$1,FALSE)"),"#N/A")</f>
        <v>#N/A</v>
      </c>
      <c r="AE657" t="str">
        <f ca="1">IFERROR(__xludf.DUMMYFUNCTION("VLOOKUP($D66,IMPORTRANGE(""1F5N2lheBqU_ssv2fEg7XSiyl0_Jtf24RQubw3IWp7fc"",""'LC-2 BOM'!C2:AF1000""),AB$1,FALSE)"),"#N/A")</f>
        <v>#N/A</v>
      </c>
      <c r="AF657" t="str">
        <f ca="1">IFERROR(__xludf.DUMMYFUNCTION("VLOOKUP($D66,IMPORTRANGE(""1F5N2lheBqU_ssv2fEg7XSiyl0_Jtf24RQubw3IWp7fc"",""'LC-2 BOM'!C2:AF1000""),AB$1,FALSE)"),"#N/A")</f>
        <v>#N/A</v>
      </c>
      <c r="AG657" t="str">
        <f ca="1">IFERROR(__xludf.DUMMYFUNCTION("VLOOKUP($D66,IMPORTRANGE(""1F5N2lheBqU_ssv2fEg7XSiyl0_Jtf24RQubw3IWp7fc"",""'LC-2 BOM'!C2:AF1000""),AB$1,FALSE)"),"#N/A")</f>
        <v>#N/A</v>
      </c>
      <c r="AH657" t="str">
        <f ca="1">IFERROR(__xludf.DUMMYFUNCTION("VLOOKUP($D66,IMPORTRANGE(""1F5N2lheBqU_ssv2fEg7XSiyl0_Jtf24RQubw3IWp7fc"",""'LC-2 BOM'!C2:AF1000""),AB$1,FALSE)"),"#N/A")</f>
        <v>#N/A</v>
      </c>
      <c r="AI657" t="str">
        <f ca="1">IFERROR(__xludf.DUMMYFUNCTION("VLOOKUP($D66,IMPORTRANGE(""1F5N2lheBqU_ssv2fEg7XSiyl0_Jtf24RQubw3IWp7fc"",""'LC-2 BOM'!C2:AF1000""),AB$1,FALSE)"),"#N/A")</f>
        <v>#N/A</v>
      </c>
      <c r="AJ657" t="str">
        <f ca="1">IFERROR(__xludf.DUMMYFUNCTION("VLOOKUP($D66,IMPORTRANGE(""1F5N2lheBqU_ssv2fEg7XSiyl0_Jtf24RQubw3IWp7fc"",""'LC-2 BOM'!C2:AF1000""),AB$1,FALSE)"),"#N/A")</f>
        <v>#N/A</v>
      </c>
      <c r="AK657" t="str">
        <f ca="1">IFERROR(__xludf.DUMMYFUNCTION("VLOOKUP($D66,IMPORTRANGE(""1F5N2lheBqU_ssv2fEg7XSiyl0_Jtf24RQubw3IWp7fc"",""'LC-2 BOM'!C2:AF1000""),AB$1,FALSE)"),"#N/A")</f>
        <v>#N/A</v>
      </c>
      <c r="AL657" t="str">
        <f ca="1">IFERROR(__xludf.DUMMYFUNCTION("VLOOKUP($D66,IMPORTRANGE(""1F5N2lheBqU_ssv2fEg7XSiyl0_Jtf24RQubw3IWp7fc"",""'LC-2 BOM'!C2:AF1000""),AB$1,FALSE)"),"#N/A")</f>
        <v>#N/A</v>
      </c>
      <c r="AM657" t="str">
        <f ca="1">IFERROR(__xludf.DUMMYFUNCTION("VLOOKUP($D66,IMPORTRANGE(""1F5N2lheBqU_ssv2fEg7XSiyl0_Jtf24RQubw3IWp7fc"",""'LC-2 BOM'!C2:AF1000""),AB$1,FALSE)"),"#N/A")</f>
        <v>#N/A</v>
      </c>
      <c r="AN657" t="str">
        <f ca="1">IFERROR(__xludf.DUMMYFUNCTION("VLOOKUP($D66,IMPORTRANGE(""1F5N2lheBqU_ssv2fEg7XSiyl0_Jtf24RQubw3IWp7fc"",""'LC-2 BOM'!C2:AF1000""),AB$1,FALSE)"),"#N/A")</f>
        <v>#N/A</v>
      </c>
      <c r="AO657" t="str">
        <f ca="1">IFERROR(__xludf.DUMMYFUNCTION("VLOOKUP($D66,IMPORTRANGE(""1F5N2lheBqU_ssv2fEg7XSiyl0_Jtf24RQubw3IWp7fc"",""'LC-2 BOM'!C2:AF1000""),AB$1,FALSE)"),"#N/A")</f>
        <v>#N/A</v>
      </c>
      <c r="AP657" t="str">
        <f ca="1">IFERROR(__xludf.DUMMYFUNCTION("VLOOKUP($D66,IMPORTRANGE(""1F5N2lheBqU_ssv2fEg7XSiyl0_Jtf24RQubw3IWp7fc"",""'LC-2 BOM'!C2:AF1000""),AB$1,FALSE)"),"#N/A")</f>
        <v>#N/A</v>
      </c>
      <c r="AQ657" t="str">
        <f ca="1">IFERROR(__xludf.DUMMYFUNCTION("VLOOKUP($D66,IMPORTRANGE(""1F5N2lheBqU_ssv2fEg7XSiyl0_Jtf24RQubw3IWp7fc"",""'LC-2 BOM'!C2:AF1000""),AB$1,FALSE)"),"#N/A")</f>
        <v>#N/A</v>
      </c>
      <c r="AR657" t="str">
        <f ca="1">IFERROR(__xludf.DUMMYFUNCTION("VLOOKUP($D66,IMPORTRANGE(""1F5N2lheBqU_ssv2fEg7XSiyl0_Jtf24RQubw3IWp7fc"",""'LC-2 BOM'!C2:AF1000""),AB$1,FALSE)"),"#N/A")</f>
        <v>#N/A</v>
      </c>
      <c r="AS657" t="str">
        <f ca="1">IFERROR(__xludf.DUMMYFUNCTION("VLOOKUP($D66,IMPORTRANGE(""1F5N2lheBqU_ssv2fEg7XSiyl0_Jtf24RQubw3IWp7fc"",""'LC-2 BOM'!C2:AF1000""),AB$1,FALSE)"),"#N/A")</f>
        <v>#N/A</v>
      </c>
      <c r="AT657" t="str">
        <f ca="1">IFERROR(__xludf.DUMMYFUNCTION("VLOOKUP($D66,IMPORTRANGE(""1F5N2lheBqU_ssv2fEg7XSiyl0_Jtf24RQubw3IWp7fc"",""'LC-2 BOM'!C2:AF1000""),AB$1,FALSE)"),"#N/A")</f>
        <v>#N/A</v>
      </c>
      <c r="AU657" t="str">
        <f ca="1">IFERROR(__xludf.DUMMYFUNCTION("VLOOKUP($D66,IMPORTRANGE(""1F5N2lheBqU_ssv2fEg7XSiyl0_Jtf24RQubw3IWp7fc"",""'LC-2 BOM'!C2:AF1000""),AB$1,FALSE)"),"#N/A")</f>
        <v>#N/A</v>
      </c>
      <c r="AV657" t="str">
        <f ca="1">IFERROR(__xludf.DUMMYFUNCTION("VLOOKUP($D66,IMPORTRANGE(""1F5N2lheBqU_ssv2fEg7XSiyl0_Jtf24RQubw3IWp7fc"",""'LC-2 BOM'!C2:AF1000""),AB$1,FALSE)"),"#N/A")</f>
        <v>#N/A</v>
      </c>
      <c r="AW657" t="str">
        <f ca="1">IFERROR(__xludf.DUMMYFUNCTION("VLOOKUP($D66,IMPORTRANGE(""1F5N2lheBqU_ssv2fEg7XSiyl0_Jtf24RQubw3IWp7fc"",""'LC-2 BOM'!C2:AF1000""),AB$1,FALSE)"),"#N/A")</f>
        <v>#N/A</v>
      </c>
      <c r="AX657" t="str">
        <f ca="1">IFERROR(__xludf.DUMMYFUNCTION("VLOOKUP($D66,IMPORTRANGE(""1F5N2lheBqU_ssv2fEg7XSiyl0_Jtf24RQubw3IWp7fc"",""'LC-2 BOM'!C2:AF1000""),AB$1,FALSE)"),"#N/A")</f>
        <v>#N/A</v>
      </c>
      <c r="AY657" t="str">
        <f ca="1">IFERROR(__xludf.DUMMYFUNCTION("VLOOKUP($D66,IMPORTRANGE(""1F5N2lheBqU_ssv2fEg7XSiyl0_Jtf24RQubw3IWp7fc"",""'LC-2 BOM'!C2:AF1000""),AB$1,FALSE)"),"#N/A")</f>
        <v>#N/A</v>
      </c>
      <c r="AZ657" t="str">
        <f ca="1">IFERROR(__xludf.DUMMYFUNCTION("VLOOKUP($D66,IMPORTRANGE(""1F5N2lheBqU_ssv2fEg7XSiyl0_Jtf24RQubw3IWp7fc"",""'LC-2 BOM'!C2:AF1000""),AB$1,FALSE)"),"#N/A")</f>
        <v>#N/A</v>
      </c>
      <c r="BA657" t="str">
        <f ca="1">IFERROR(__xludf.DUMMYFUNCTION("VLOOKUP($D66,IMPORTRANGE(""1F5N2lheBqU_ssv2fEg7XSiyl0_Jtf24RQubw3IWp7fc"",""'LC-2 BOM'!C2:AF1000""),AB$1,FALSE)"),"#N/A")</f>
        <v>#N/A</v>
      </c>
    </row>
    <row r="658" spans="1:53" ht="13" x14ac:dyDescent="0.15">
      <c r="A658" t="str">
        <f t="shared" si="55"/>
        <v>HYD-HD-SLD-B-644</v>
      </c>
      <c r="B658">
        <v>644</v>
      </c>
      <c r="C658" t="s">
        <v>1418</v>
      </c>
      <c r="D658" t="s">
        <v>1419</v>
      </c>
      <c r="E658" t="s">
        <v>679</v>
      </c>
      <c r="F658" t="s">
        <v>864</v>
      </c>
      <c r="G658" t="s">
        <v>521</v>
      </c>
      <c r="H658" t="s">
        <v>66</v>
      </c>
      <c r="I658" t="str">
        <f t="shared" si="57"/>
        <v>C1</v>
      </c>
      <c r="J658" t="str">
        <f>VLOOKUP(I658,'[1]REF - Interface Cards'!$F$2:$G$11,2,FALSE)</f>
        <v>CB1</v>
      </c>
      <c r="K658">
        <f t="shared" si="56"/>
        <v>3</v>
      </c>
      <c r="L658" t="s">
        <v>201</v>
      </c>
      <c r="M658">
        <v>17</v>
      </c>
      <c r="N658">
        <v>14</v>
      </c>
      <c r="O658" t="s">
        <v>211</v>
      </c>
      <c r="Q658" t="s">
        <v>302</v>
      </c>
      <c r="R658" t="s">
        <v>69</v>
      </c>
      <c r="S658" t="s">
        <v>60</v>
      </c>
      <c r="V658" t="b">
        <v>0</v>
      </c>
      <c r="W658" t="str">
        <f t="shared" si="58"/>
        <v>DO3:14</v>
      </c>
      <c r="X658" t="str">
        <f ca="1">IFERROR(__xludf.DUMMYFUNCTION("VLOOKUP($D4,IMPORTRANGE(""1F5N2lheBqU_ssv2fEg7XSiyl0_Jtf24RQubw3IWp7fc"",""'LC-2 BOM'!C2:AF1000""),X$1,FALSE)"),"S13.2")</f>
        <v>S13.2</v>
      </c>
      <c r="Y658" t="str">
        <f ca="1">IFERROR(__xludf.DUMMYFUNCTION("VLOOKUP($D67,IMPORTRANGE(""1zGeY54V42y3h6ga3LEauokEcjIAfHuNXKCYKLfLWtMI"",""'LC-2 BOM'!C2:AF900""),Y$1,FALSE)"),"#N/A")</f>
        <v>#N/A</v>
      </c>
      <c r="Z658" t="str">
        <f ca="1">IFERROR(__xludf.DUMMYFUNCTION("VLOOKUP($D67,IMPORTRANGE(""1zGeY54V42y3h6ga3LEauokEcjIAfHuNXKCYKLfLWtMI"",""'LC-2 BOM'!C2:AF900""),Y$1,FALSE)"),"#N/A")</f>
        <v>#N/A</v>
      </c>
      <c r="AA658" t="str">
        <f ca="1">IFERROR(__xludf.DUMMYFUNCTION("VLOOKUP($D67,IMPORTRANGE(""1zGeY54V42y3h6ga3LEauokEcjIAfHuNXKCYKLfLWtMI"",""'LC-2 BOM'!C2:AF900""),Y$1,FALSE)"),"#N/A")</f>
        <v>#N/A</v>
      </c>
      <c r="AB658" t="str">
        <f ca="1">IFERROR(__xludf.DUMMYFUNCTION("VLOOKUP($D67,IMPORTRANGE(""1F5N2lheBqU_ssv2fEg7XSiyl0_Jtf24RQubw3IWp7fc"",""'LC-2 BOM'!C2:AF1000""),AB$1,FALSE)"),"#N/A")</f>
        <v>#N/A</v>
      </c>
      <c r="AC658" t="str">
        <f ca="1">IFERROR(__xludf.DUMMYFUNCTION("VLOOKUP($D67,IMPORTRANGE(""1F5N2lheBqU_ssv2fEg7XSiyl0_Jtf24RQubw3IWp7fc"",""'LC-2 BOM'!C2:AF1000""),AB$1,FALSE)"),"#N/A")</f>
        <v>#N/A</v>
      </c>
      <c r="AD658" t="str">
        <f ca="1">IFERROR(__xludf.DUMMYFUNCTION("VLOOKUP($D67,IMPORTRANGE(""1F5N2lheBqU_ssv2fEg7XSiyl0_Jtf24RQubw3IWp7fc"",""'LC-2 BOM'!C2:AF1000""),AB$1,FALSE)"),"#N/A")</f>
        <v>#N/A</v>
      </c>
      <c r="AE658" t="str">
        <f ca="1">IFERROR(__xludf.DUMMYFUNCTION("VLOOKUP($D67,IMPORTRANGE(""1F5N2lheBqU_ssv2fEg7XSiyl0_Jtf24RQubw3IWp7fc"",""'LC-2 BOM'!C2:AF1000""),AB$1,FALSE)"),"#N/A")</f>
        <v>#N/A</v>
      </c>
      <c r="AF658" t="str">
        <f ca="1">IFERROR(__xludf.DUMMYFUNCTION("VLOOKUP($D67,IMPORTRANGE(""1F5N2lheBqU_ssv2fEg7XSiyl0_Jtf24RQubw3IWp7fc"",""'LC-2 BOM'!C2:AF1000""),AB$1,FALSE)"),"#N/A")</f>
        <v>#N/A</v>
      </c>
      <c r="AG658" t="str">
        <f ca="1">IFERROR(__xludf.DUMMYFUNCTION("VLOOKUP($D67,IMPORTRANGE(""1F5N2lheBqU_ssv2fEg7XSiyl0_Jtf24RQubw3IWp7fc"",""'LC-2 BOM'!C2:AF1000""),AB$1,FALSE)"),"#N/A")</f>
        <v>#N/A</v>
      </c>
      <c r="AH658" t="str">
        <f ca="1">IFERROR(__xludf.DUMMYFUNCTION("VLOOKUP($D67,IMPORTRANGE(""1F5N2lheBqU_ssv2fEg7XSiyl0_Jtf24RQubw3IWp7fc"",""'LC-2 BOM'!C2:AF1000""),AB$1,FALSE)"),"#N/A")</f>
        <v>#N/A</v>
      </c>
      <c r="AI658" t="str">
        <f ca="1">IFERROR(__xludf.DUMMYFUNCTION("VLOOKUP($D67,IMPORTRANGE(""1F5N2lheBqU_ssv2fEg7XSiyl0_Jtf24RQubw3IWp7fc"",""'LC-2 BOM'!C2:AF1000""),AB$1,FALSE)"),"#N/A")</f>
        <v>#N/A</v>
      </c>
      <c r="AJ658" t="str">
        <f ca="1">IFERROR(__xludf.DUMMYFUNCTION("VLOOKUP($D67,IMPORTRANGE(""1F5N2lheBqU_ssv2fEg7XSiyl0_Jtf24RQubw3IWp7fc"",""'LC-2 BOM'!C2:AF1000""),AB$1,FALSE)"),"#N/A")</f>
        <v>#N/A</v>
      </c>
      <c r="AK658" t="str">
        <f ca="1">IFERROR(__xludf.DUMMYFUNCTION("VLOOKUP($D67,IMPORTRANGE(""1F5N2lheBqU_ssv2fEg7XSiyl0_Jtf24RQubw3IWp7fc"",""'LC-2 BOM'!C2:AF1000""),AB$1,FALSE)"),"#N/A")</f>
        <v>#N/A</v>
      </c>
      <c r="AL658" t="str">
        <f ca="1">IFERROR(__xludf.DUMMYFUNCTION("VLOOKUP($D67,IMPORTRANGE(""1F5N2lheBqU_ssv2fEg7XSiyl0_Jtf24RQubw3IWp7fc"",""'LC-2 BOM'!C2:AF1000""),AB$1,FALSE)"),"#N/A")</f>
        <v>#N/A</v>
      </c>
      <c r="AM658" t="str">
        <f ca="1">IFERROR(__xludf.DUMMYFUNCTION("VLOOKUP($D67,IMPORTRANGE(""1F5N2lheBqU_ssv2fEg7XSiyl0_Jtf24RQubw3IWp7fc"",""'LC-2 BOM'!C2:AF1000""),AB$1,FALSE)"),"#N/A")</f>
        <v>#N/A</v>
      </c>
      <c r="AN658" t="str">
        <f ca="1">IFERROR(__xludf.DUMMYFUNCTION("VLOOKUP($D67,IMPORTRANGE(""1F5N2lheBqU_ssv2fEg7XSiyl0_Jtf24RQubw3IWp7fc"",""'LC-2 BOM'!C2:AF1000""),AB$1,FALSE)"),"#N/A")</f>
        <v>#N/A</v>
      </c>
      <c r="AO658" t="str">
        <f ca="1">IFERROR(__xludf.DUMMYFUNCTION("VLOOKUP($D67,IMPORTRANGE(""1F5N2lheBqU_ssv2fEg7XSiyl0_Jtf24RQubw3IWp7fc"",""'LC-2 BOM'!C2:AF1000""),AB$1,FALSE)"),"#N/A")</f>
        <v>#N/A</v>
      </c>
      <c r="AP658" t="str">
        <f ca="1">IFERROR(__xludf.DUMMYFUNCTION("VLOOKUP($D67,IMPORTRANGE(""1F5N2lheBqU_ssv2fEg7XSiyl0_Jtf24RQubw3IWp7fc"",""'LC-2 BOM'!C2:AF1000""),AB$1,FALSE)"),"#N/A")</f>
        <v>#N/A</v>
      </c>
      <c r="AQ658" t="str">
        <f ca="1">IFERROR(__xludf.DUMMYFUNCTION("VLOOKUP($D67,IMPORTRANGE(""1F5N2lheBqU_ssv2fEg7XSiyl0_Jtf24RQubw3IWp7fc"",""'LC-2 BOM'!C2:AF1000""),AB$1,FALSE)"),"#N/A")</f>
        <v>#N/A</v>
      </c>
      <c r="AR658" t="str">
        <f ca="1">IFERROR(__xludf.DUMMYFUNCTION("VLOOKUP($D67,IMPORTRANGE(""1F5N2lheBqU_ssv2fEg7XSiyl0_Jtf24RQubw3IWp7fc"",""'LC-2 BOM'!C2:AF1000""),AB$1,FALSE)"),"#N/A")</f>
        <v>#N/A</v>
      </c>
      <c r="AS658" t="str">
        <f ca="1">IFERROR(__xludf.DUMMYFUNCTION("VLOOKUP($D67,IMPORTRANGE(""1F5N2lheBqU_ssv2fEg7XSiyl0_Jtf24RQubw3IWp7fc"",""'LC-2 BOM'!C2:AF1000""),AB$1,FALSE)"),"#N/A")</f>
        <v>#N/A</v>
      </c>
      <c r="AT658" t="str">
        <f ca="1">IFERROR(__xludf.DUMMYFUNCTION("VLOOKUP($D67,IMPORTRANGE(""1F5N2lheBqU_ssv2fEg7XSiyl0_Jtf24RQubw3IWp7fc"",""'LC-2 BOM'!C2:AF1000""),AB$1,FALSE)"),"#N/A")</f>
        <v>#N/A</v>
      </c>
      <c r="AU658" t="str">
        <f ca="1">IFERROR(__xludf.DUMMYFUNCTION("VLOOKUP($D67,IMPORTRANGE(""1F5N2lheBqU_ssv2fEg7XSiyl0_Jtf24RQubw3IWp7fc"",""'LC-2 BOM'!C2:AF1000""),AB$1,FALSE)"),"#N/A")</f>
        <v>#N/A</v>
      </c>
      <c r="AV658" t="str">
        <f ca="1">IFERROR(__xludf.DUMMYFUNCTION("VLOOKUP($D67,IMPORTRANGE(""1F5N2lheBqU_ssv2fEg7XSiyl0_Jtf24RQubw3IWp7fc"",""'LC-2 BOM'!C2:AF1000""),AB$1,FALSE)"),"#N/A")</f>
        <v>#N/A</v>
      </c>
      <c r="AW658" t="str">
        <f ca="1">IFERROR(__xludf.DUMMYFUNCTION("VLOOKUP($D67,IMPORTRANGE(""1F5N2lheBqU_ssv2fEg7XSiyl0_Jtf24RQubw3IWp7fc"",""'LC-2 BOM'!C2:AF1000""),AB$1,FALSE)"),"#N/A")</f>
        <v>#N/A</v>
      </c>
      <c r="AX658" t="str">
        <f ca="1">IFERROR(__xludf.DUMMYFUNCTION("VLOOKUP($D67,IMPORTRANGE(""1F5N2lheBqU_ssv2fEg7XSiyl0_Jtf24RQubw3IWp7fc"",""'LC-2 BOM'!C2:AF1000""),AB$1,FALSE)"),"#N/A")</f>
        <v>#N/A</v>
      </c>
      <c r="AY658" t="str">
        <f ca="1">IFERROR(__xludf.DUMMYFUNCTION("VLOOKUP($D67,IMPORTRANGE(""1F5N2lheBqU_ssv2fEg7XSiyl0_Jtf24RQubw3IWp7fc"",""'LC-2 BOM'!C2:AF1000""),AB$1,FALSE)"),"#N/A")</f>
        <v>#N/A</v>
      </c>
      <c r="AZ658" t="str">
        <f ca="1">IFERROR(__xludf.DUMMYFUNCTION("VLOOKUP($D67,IMPORTRANGE(""1F5N2lheBqU_ssv2fEg7XSiyl0_Jtf24RQubw3IWp7fc"",""'LC-2 BOM'!C2:AF1000""),AB$1,FALSE)"),"#N/A")</f>
        <v>#N/A</v>
      </c>
      <c r="BA658" t="str">
        <f ca="1">IFERROR(__xludf.DUMMYFUNCTION("VLOOKUP($D67,IMPORTRANGE(""1F5N2lheBqU_ssv2fEg7XSiyl0_Jtf24RQubw3IWp7fc"",""'LC-2 BOM'!C2:AF1000""),AB$1,FALSE)"),"#N/A")</f>
        <v>#N/A</v>
      </c>
    </row>
    <row r="659" spans="1:53" ht="13" x14ac:dyDescent="0.15">
      <c r="A659" t="str">
        <f t="shared" si="55"/>
        <v>HYD-HD-SLD-B-645</v>
      </c>
      <c r="B659">
        <v>645</v>
      </c>
      <c r="C659" t="s">
        <v>1420</v>
      </c>
      <c r="D659" t="s">
        <v>1421</v>
      </c>
      <c r="E659" t="s">
        <v>679</v>
      </c>
      <c r="F659" t="s">
        <v>864</v>
      </c>
      <c r="G659" t="s">
        <v>521</v>
      </c>
      <c r="H659" t="s">
        <v>66</v>
      </c>
      <c r="I659" t="str">
        <f t="shared" si="57"/>
        <v>C1</v>
      </c>
      <c r="J659" t="str">
        <f>VLOOKUP(I659,'[1]REF - Interface Cards'!$F$2:$G$11,2,FALSE)</f>
        <v>CB1</v>
      </c>
      <c r="K659">
        <f t="shared" si="56"/>
        <v>3</v>
      </c>
      <c r="L659" t="s">
        <v>201</v>
      </c>
      <c r="M659">
        <v>18</v>
      </c>
      <c r="N659">
        <v>15</v>
      </c>
      <c r="O659" t="s">
        <v>211</v>
      </c>
      <c r="Q659" t="s">
        <v>456</v>
      </c>
      <c r="R659" t="s">
        <v>69</v>
      </c>
      <c r="S659" t="s">
        <v>60</v>
      </c>
      <c r="V659" t="b">
        <v>0</v>
      </c>
      <c r="W659" t="str">
        <f t="shared" si="58"/>
        <v>DO3:15</v>
      </c>
      <c r="X659" t="str">
        <f ca="1">IFERROR(__xludf.DUMMYFUNCTION("VLOOKUP($D4,IMPORTRANGE(""1F5N2lheBqU_ssv2fEg7XSiyl0_Jtf24RQubw3IWp7fc"",""'LC-2 BOM'!C2:AF1000""),X$1,FALSE)"),"S13.2")</f>
        <v>S13.2</v>
      </c>
      <c r="Y659" t="str">
        <f ca="1">IFERROR(__xludf.DUMMYFUNCTION("VLOOKUP($D68,IMPORTRANGE(""1F5N2lheBqU_ssv2fEg7XSiyl0_Jtf24RQubw3IWp7fc"",""'LC-2 BOM'!C2:AF900""),Y$1,FALSE)"),"#N/A")</f>
        <v>#N/A</v>
      </c>
      <c r="Z659" t="str">
        <f ca="1">IFERROR(__xludf.DUMMYFUNCTION("VLOOKUP($D68,IMPORTRANGE(""1F5N2lheBqU_ssv2fEg7XSiyl0_Jtf24RQubw3IWp7fc"",""'LC-2 BOM'!C2:AF900""),Y$1,FALSE)"),"#N/A")</f>
        <v>#N/A</v>
      </c>
      <c r="AA659" t="str">
        <f ca="1">IFERROR(__xludf.DUMMYFUNCTION("VLOOKUP($D68,IMPORTRANGE(""1F5N2lheBqU_ssv2fEg7XSiyl0_Jtf24RQubw3IWp7fc"",""'LC-2 BOM'!C2:AF900""),Y$1,FALSE)"),"#N/A")</f>
        <v>#N/A</v>
      </c>
      <c r="AB659" t="str">
        <f ca="1">IFERROR(__xludf.DUMMYFUNCTION("VLOOKUP($D68,IMPORTRANGE(""1F5N2lheBqU_ssv2fEg7XSiyl0_Jtf24RQubw3IWp7fc"",""'LC-2 BOM'!C2:AF1000""),AB$1,FALSE)"),"#N/A")</f>
        <v>#N/A</v>
      </c>
      <c r="AC659" t="str">
        <f ca="1">IFERROR(__xludf.DUMMYFUNCTION("VLOOKUP($D68,IMPORTRANGE(""1F5N2lheBqU_ssv2fEg7XSiyl0_Jtf24RQubw3IWp7fc"",""'LC-2 BOM'!C2:AF1000""),AB$1,FALSE)"),"#N/A")</f>
        <v>#N/A</v>
      </c>
      <c r="AD659" t="str">
        <f ca="1">IFERROR(__xludf.DUMMYFUNCTION("VLOOKUP($D68,IMPORTRANGE(""1F5N2lheBqU_ssv2fEg7XSiyl0_Jtf24RQubw3IWp7fc"",""'LC-2 BOM'!C2:AF1000""),AB$1,FALSE)"),"#N/A")</f>
        <v>#N/A</v>
      </c>
      <c r="AE659" t="str">
        <f ca="1">IFERROR(__xludf.DUMMYFUNCTION("VLOOKUP($D68,IMPORTRANGE(""1F5N2lheBqU_ssv2fEg7XSiyl0_Jtf24RQubw3IWp7fc"",""'LC-2 BOM'!C2:AF1000""),AB$1,FALSE)"),"#N/A")</f>
        <v>#N/A</v>
      </c>
      <c r="AF659" t="str">
        <f ca="1">IFERROR(__xludf.DUMMYFUNCTION("VLOOKUP($D68,IMPORTRANGE(""1F5N2lheBqU_ssv2fEg7XSiyl0_Jtf24RQubw3IWp7fc"",""'LC-2 BOM'!C2:AF1000""),AB$1,FALSE)"),"#N/A")</f>
        <v>#N/A</v>
      </c>
      <c r="AG659" t="str">
        <f ca="1">IFERROR(__xludf.DUMMYFUNCTION("VLOOKUP($D68,IMPORTRANGE(""1F5N2lheBqU_ssv2fEg7XSiyl0_Jtf24RQubw3IWp7fc"",""'LC-2 BOM'!C2:AF1000""),AB$1,FALSE)"),"#N/A")</f>
        <v>#N/A</v>
      </c>
      <c r="AH659" t="str">
        <f ca="1">IFERROR(__xludf.DUMMYFUNCTION("VLOOKUP($D68,IMPORTRANGE(""1F5N2lheBqU_ssv2fEg7XSiyl0_Jtf24RQubw3IWp7fc"",""'LC-2 BOM'!C2:AF1000""),AB$1,FALSE)"),"#N/A")</f>
        <v>#N/A</v>
      </c>
      <c r="AI659" t="str">
        <f ca="1">IFERROR(__xludf.DUMMYFUNCTION("VLOOKUP($D68,IMPORTRANGE(""1F5N2lheBqU_ssv2fEg7XSiyl0_Jtf24RQubw3IWp7fc"",""'LC-2 BOM'!C2:AF1000""),AB$1,FALSE)"),"#N/A")</f>
        <v>#N/A</v>
      </c>
      <c r="AJ659" t="str">
        <f ca="1">IFERROR(__xludf.DUMMYFUNCTION("VLOOKUP($D68,IMPORTRANGE(""1F5N2lheBqU_ssv2fEg7XSiyl0_Jtf24RQubw3IWp7fc"",""'LC-2 BOM'!C2:AF1000""),AB$1,FALSE)"),"#N/A")</f>
        <v>#N/A</v>
      </c>
      <c r="AK659" t="str">
        <f ca="1">IFERROR(__xludf.DUMMYFUNCTION("VLOOKUP($D68,IMPORTRANGE(""1F5N2lheBqU_ssv2fEg7XSiyl0_Jtf24RQubw3IWp7fc"",""'LC-2 BOM'!C2:AF1000""),AB$1,FALSE)"),"#N/A")</f>
        <v>#N/A</v>
      </c>
      <c r="AL659" t="str">
        <f ca="1">IFERROR(__xludf.DUMMYFUNCTION("VLOOKUP($D68,IMPORTRANGE(""1F5N2lheBqU_ssv2fEg7XSiyl0_Jtf24RQubw3IWp7fc"",""'LC-2 BOM'!C2:AF1000""),AB$1,FALSE)"),"#N/A")</f>
        <v>#N/A</v>
      </c>
      <c r="AM659" t="str">
        <f ca="1">IFERROR(__xludf.DUMMYFUNCTION("VLOOKUP($D68,IMPORTRANGE(""1F5N2lheBqU_ssv2fEg7XSiyl0_Jtf24RQubw3IWp7fc"",""'LC-2 BOM'!C2:AF1000""),AB$1,FALSE)"),"#N/A")</f>
        <v>#N/A</v>
      </c>
      <c r="AN659" t="str">
        <f ca="1">IFERROR(__xludf.DUMMYFUNCTION("VLOOKUP($D68,IMPORTRANGE(""1F5N2lheBqU_ssv2fEg7XSiyl0_Jtf24RQubw3IWp7fc"",""'LC-2 BOM'!C2:AF1000""),AB$1,FALSE)"),"#N/A")</f>
        <v>#N/A</v>
      </c>
      <c r="AO659" t="str">
        <f ca="1">IFERROR(__xludf.DUMMYFUNCTION("VLOOKUP($D68,IMPORTRANGE(""1F5N2lheBqU_ssv2fEg7XSiyl0_Jtf24RQubw3IWp7fc"",""'LC-2 BOM'!C2:AF1000""),AB$1,FALSE)"),"#N/A")</f>
        <v>#N/A</v>
      </c>
      <c r="AP659" t="str">
        <f ca="1">IFERROR(__xludf.DUMMYFUNCTION("VLOOKUP($D68,IMPORTRANGE(""1F5N2lheBqU_ssv2fEg7XSiyl0_Jtf24RQubw3IWp7fc"",""'LC-2 BOM'!C2:AF1000""),AB$1,FALSE)"),"#N/A")</f>
        <v>#N/A</v>
      </c>
      <c r="AQ659" t="str">
        <f ca="1">IFERROR(__xludf.DUMMYFUNCTION("VLOOKUP($D68,IMPORTRANGE(""1F5N2lheBqU_ssv2fEg7XSiyl0_Jtf24RQubw3IWp7fc"",""'LC-2 BOM'!C2:AF1000""),AB$1,FALSE)"),"#N/A")</f>
        <v>#N/A</v>
      </c>
      <c r="AR659" t="str">
        <f ca="1">IFERROR(__xludf.DUMMYFUNCTION("VLOOKUP($D68,IMPORTRANGE(""1F5N2lheBqU_ssv2fEg7XSiyl0_Jtf24RQubw3IWp7fc"",""'LC-2 BOM'!C2:AF1000""),AB$1,FALSE)"),"#N/A")</f>
        <v>#N/A</v>
      </c>
      <c r="AS659" t="str">
        <f ca="1">IFERROR(__xludf.DUMMYFUNCTION("VLOOKUP($D68,IMPORTRANGE(""1F5N2lheBqU_ssv2fEg7XSiyl0_Jtf24RQubw3IWp7fc"",""'LC-2 BOM'!C2:AF1000""),AB$1,FALSE)"),"#N/A")</f>
        <v>#N/A</v>
      </c>
      <c r="AT659" t="str">
        <f ca="1">IFERROR(__xludf.DUMMYFUNCTION("VLOOKUP($D68,IMPORTRANGE(""1F5N2lheBqU_ssv2fEg7XSiyl0_Jtf24RQubw3IWp7fc"",""'LC-2 BOM'!C2:AF1000""),AB$1,FALSE)"),"#N/A")</f>
        <v>#N/A</v>
      </c>
      <c r="AU659" t="str">
        <f ca="1">IFERROR(__xludf.DUMMYFUNCTION("VLOOKUP($D68,IMPORTRANGE(""1F5N2lheBqU_ssv2fEg7XSiyl0_Jtf24RQubw3IWp7fc"",""'LC-2 BOM'!C2:AF1000""),AB$1,FALSE)"),"#N/A")</f>
        <v>#N/A</v>
      </c>
      <c r="AV659" t="str">
        <f ca="1">IFERROR(__xludf.DUMMYFUNCTION("VLOOKUP($D68,IMPORTRANGE(""1F5N2lheBqU_ssv2fEg7XSiyl0_Jtf24RQubw3IWp7fc"",""'LC-2 BOM'!C2:AF1000""),AB$1,FALSE)"),"#N/A")</f>
        <v>#N/A</v>
      </c>
      <c r="AW659" t="str">
        <f ca="1">IFERROR(__xludf.DUMMYFUNCTION("VLOOKUP($D68,IMPORTRANGE(""1F5N2lheBqU_ssv2fEg7XSiyl0_Jtf24RQubw3IWp7fc"",""'LC-2 BOM'!C2:AF1000""),AB$1,FALSE)"),"#N/A")</f>
        <v>#N/A</v>
      </c>
      <c r="AX659" t="str">
        <f ca="1">IFERROR(__xludf.DUMMYFUNCTION("VLOOKUP($D68,IMPORTRANGE(""1F5N2lheBqU_ssv2fEg7XSiyl0_Jtf24RQubw3IWp7fc"",""'LC-2 BOM'!C2:AF1000""),AB$1,FALSE)"),"#N/A")</f>
        <v>#N/A</v>
      </c>
      <c r="AY659" t="str">
        <f ca="1">IFERROR(__xludf.DUMMYFUNCTION("VLOOKUP($D68,IMPORTRANGE(""1F5N2lheBqU_ssv2fEg7XSiyl0_Jtf24RQubw3IWp7fc"",""'LC-2 BOM'!C2:AF1000""),AB$1,FALSE)"),"#N/A")</f>
        <v>#N/A</v>
      </c>
      <c r="AZ659" t="str">
        <f ca="1">IFERROR(__xludf.DUMMYFUNCTION("VLOOKUP($D68,IMPORTRANGE(""1F5N2lheBqU_ssv2fEg7XSiyl0_Jtf24RQubw3IWp7fc"",""'LC-2 BOM'!C2:AF1000""),AB$1,FALSE)"),"#N/A")</f>
        <v>#N/A</v>
      </c>
      <c r="BA659" t="str">
        <f ca="1">IFERROR(__xludf.DUMMYFUNCTION("VLOOKUP($D68,IMPORTRANGE(""1F5N2lheBqU_ssv2fEg7XSiyl0_Jtf24RQubw3IWp7fc"",""'LC-2 BOM'!C2:AF1000""),AB$1,FALSE)"),"#N/A")</f>
        <v>#N/A</v>
      </c>
    </row>
    <row r="660" spans="1:53" ht="13" x14ac:dyDescent="0.15">
      <c r="A660" t="str">
        <f t="shared" si="55"/>
        <v>HYD-HD-SLD-B-646</v>
      </c>
      <c r="B660">
        <v>646</v>
      </c>
      <c r="C660" t="s">
        <v>1422</v>
      </c>
      <c r="D660" t="s">
        <v>1423</v>
      </c>
      <c r="E660" t="s">
        <v>679</v>
      </c>
      <c r="F660" t="s">
        <v>864</v>
      </c>
      <c r="G660" t="s">
        <v>521</v>
      </c>
      <c r="H660" t="s">
        <v>66</v>
      </c>
      <c r="I660" t="str">
        <f t="shared" si="57"/>
        <v>C1</v>
      </c>
      <c r="J660" t="str">
        <f>VLOOKUP(I660,'[1]REF - Interface Cards'!$F$2:$G$11,2,FALSE)</f>
        <v>CB1</v>
      </c>
      <c r="K660">
        <f t="shared" si="56"/>
        <v>3</v>
      </c>
      <c r="L660" t="s">
        <v>201</v>
      </c>
      <c r="M660">
        <v>19</v>
      </c>
      <c r="N660">
        <v>16</v>
      </c>
      <c r="O660" t="s">
        <v>211</v>
      </c>
      <c r="Q660" t="s">
        <v>754</v>
      </c>
      <c r="R660" t="s">
        <v>69</v>
      </c>
      <c r="S660" t="s">
        <v>60</v>
      </c>
      <c r="V660" t="b">
        <v>0</v>
      </c>
      <c r="W660" t="str">
        <f t="shared" si="58"/>
        <v>DO3:16</v>
      </c>
      <c r="X660" t="str">
        <f ca="1">IFERROR(__xludf.DUMMYFUNCTION("VLOOKUP($D4,IMPORTRANGE(""1F5N2lheBqU_ssv2fEg7XSiyl0_Jtf24RQubw3IWp7fc"",""'LC-2 BOM'!C2:AF1000""),X$1,FALSE)"),"S13.2")</f>
        <v>S13.2</v>
      </c>
      <c r="Y660" t="str">
        <f ca="1">IFERROR(__xludf.DUMMYFUNCTION("VLOOKUP($D69,IMPORTRANGE(""1zGeY54V42y3h6ga3LEauokEcjIAfHuNXKCYKLfLWtMI"",""'LC-2 BOM'!C2:AF900""),Y$1,FALSE)"),"#N/A")</f>
        <v>#N/A</v>
      </c>
      <c r="Z660" t="str">
        <f ca="1">IFERROR(__xludf.DUMMYFUNCTION("VLOOKUP($D69,IMPORTRANGE(""1zGeY54V42y3h6ga3LEauokEcjIAfHuNXKCYKLfLWtMI"",""'LC-2 BOM'!C2:AF900""),Y$1,FALSE)"),"#N/A")</f>
        <v>#N/A</v>
      </c>
      <c r="AA660" t="str">
        <f ca="1">IFERROR(__xludf.DUMMYFUNCTION("VLOOKUP($D69,IMPORTRANGE(""1zGeY54V42y3h6ga3LEauokEcjIAfHuNXKCYKLfLWtMI"",""'LC-2 BOM'!C2:AF900""),Y$1,FALSE)"),"#N/A")</f>
        <v>#N/A</v>
      </c>
      <c r="AB660" t="str">
        <f ca="1">IFERROR(__xludf.DUMMYFUNCTION("VLOOKUP($D69,IMPORTRANGE(""1F5N2lheBqU_ssv2fEg7XSiyl0_Jtf24RQubw3IWp7fc"",""'LC-2 BOM'!C2:AF1000""),AB$1,FALSE)"),"#N/A")</f>
        <v>#N/A</v>
      </c>
      <c r="AC660" t="str">
        <f ca="1">IFERROR(__xludf.DUMMYFUNCTION("VLOOKUP($D69,IMPORTRANGE(""1F5N2lheBqU_ssv2fEg7XSiyl0_Jtf24RQubw3IWp7fc"",""'LC-2 BOM'!C2:AF1000""),AB$1,FALSE)"),"#N/A")</f>
        <v>#N/A</v>
      </c>
      <c r="AD660" t="str">
        <f ca="1">IFERROR(__xludf.DUMMYFUNCTION("VLOOKUP($D69,IMPORTRANGE(""1F5N2lheBqU_ssv2fEg7XSiyl0_Jtf24RQubw3IWp7fc"",""'LC-2 BOM'!C2:AF1000""),AB$1,FALSE)"),"#N/A")</f>
        <v>#N/A</v>
      </c>
      <c r="AE660" t="str">
        <f ca="1">IFERROR(__xludf.DUMMYFUNCTION("VLOOKUP($D69,IMPORTRANGE(""1F5N2lheBqU_ssv2fEg7XSiyl0_Jtf24RQubw3IWp7fc"",""'LC-2 BOM'!C2:AF1000""),AB$1,FALSE)"),"#N/A")</f>
        <v>#N/A</v>
      </c>
      <c r="AF660" t="str">
        <f ca="1">IFERROR(__xludf.DUMMYFUNCTION("VLOOKUP($D69,IMPORTRANGE(""1F5N2lheBqU_ssv2fEg7XSiyl0_Jtf24RQubw3IWp7fc"",""'LC-2 BOM'!C2:AF1000""),AB$1,FALSE)"),"#N/A")</f>
        <v>#N/A</v>
      </c>
      <c r="AG660" t="str">
        <f ca="1">IFERROR(__xludf.DUMMYFUNCTION("VLOOKUP($D69,IMPORTRANGE(""1F5N2lheBqU_ssv2fEg7XSiyl0_Jtf24RQubw3IWp7fc"",""'LC-2 BOM'!C2:AF1000""),AB$1,FALSE)"),"#N/A")</f>
        <v>#N/A</v>
      </c>
      <c r="AH660" t="str">
        <f ca="1">IFERROR(__xludf.DUMMYFUNCTION("VLOOKUP($D69,IMPORTRANGE(""1F5N2lheBqU_ssv2fEg7XSiyl0_Jtf24RQubw3IWp7fc"",""'LC-2 BOM'!C2:AF1000""),AB$1,FALSE)"),"#N/A")</f>
        <v>#N/A</v>
      </c>
      <c r="AI660" t="str">
        <f ca="1">IFERROR(__xludf.DUMMYFUNCTION("VLOOKUP($D69,IMPORTRANGE(""1F5N2lheBqU_ssv2fEg7XSiyl0_Jtf24RQubw3IWp7fc"",""'LC-2 BOM'!C2:AF1000""),AB$1,FALSE)"),"#N/A")</f>
        <v>#N/A</v>
      </c>
      <c r="AJ660" t="str">
        <f ca="1">IFERROR(__xludf.DUMMYFUNCTION("VLOOKUP($D69,IMPORTRANGE(""1F5N2lheBqU_ssv2fEg7XSiyl0_Jtf24RQubw3IWp7fc"",""'LC-2 BOM'!C2:AF1000""),AB$1,FALSE)"),"#N/A")</f>
        <v>#N/A</v>
      </c>
      <c r="AK660" t="str">
        <f ca="1">IFERROR(__xludf.DUMMYFUNCTION("VLOOKUP($D69,IMPORTRANGE(""1F5N2lheBqU_ssv2fEg7XSiyl0_Jtf24RQubw3IWp7fc"",""'LC-2 BOM'!C2:AF1000""),AB$1,FALSE)"),"#N/A")</f>
        <v>#N/A</v>
      </c>
      <c r="AL660" t="str">
        <f ca="1">IFERROR(__xludf.DUMMYFUNCTION("VLOOKUP($D69,IMPORTRANGE(""1F5N2lheBqU_ssv2fEg7XSiyl0_Jtf24RQubw3IWp7fc"",""'LC-2 BOM'!C2:AF1000""),AB$1,FALSE)"),"#N/A")</f>
        <v>#N/A</v>
      </c>
      <c r="AM660" t="str">
        <f ca="1">IFERROR(__xludf.DUMMYFUNCTION("VLOOKUP($D69,IMPORTRANGE(""1F5N2lheBqU_ssv2fEg7XSiyl0_Jtf24RQubw3IWp7fc"",""'LC-2 BOM'!C2:AF1000""),AB$1,FALSE)"),"#N/A")</f>
        <v>#N/A</v>
      </c>
      <c r="AN660" t="str">
        <f ca="1">IFERROR(__xludf.DUMMYFUNCTION("VLOOKUP($D69,IMPORTRANGE(""1F5N2lheBqU_ssv2fEg7XSiyl0_Jtf24RQubw3IWp7fc"",""'LC-2 BOM'!C2:AF1000""),AB$1,FALSE)"),"#N/A")</f>
        <v>#N/A</v>
      </c>
      <c r="AO660" t="str">
        <f ca="1">IFERROR(__xludf.DUMMYFUNCTION("VLOOKUP($D69,IMPORTRANGE(""1F5N2lheBqU_ssv2fEg7XSiyl0_Jtf24RQubw3IWp7fc"",""'LC-2 BOM'!C2:AF1000""),AB$1,FALSE)"),"#N/A")</f>
        <v>#N/A</v>
      </c>
      <c r="AP660" t="str">
        <f ca="1">IFERROR(__xludf.DUMMYFUNCTION("VLOOKUP($D69,IMPORTRANGE(""1F5N2lheBqU_ssv2fEg7XSiyl0_Jtf24RQubw3IWp7fc"",""'LC-2 BOM'!C2:AF1000""),AB$1,FALSE)"),"#N/A")</f>
        <v>#N/A</v>
      </c>
      <c r="AQ660" t="str">
        <f ca="1">IFERROR(__xludf.DUMMYFUNCTION("VLOOKUP($D69,IMPORTRANGE(""1F5N2lheBqU_ssv2fEg7XSiyl0_Jtf24RQubw3IWp7fc"",""'LC-2 BOM'!C2:AF1000""),AB$1,FALSE)"),"#N/A")</f>
        <v>#N/A</v>
      </c>
      <c r="AR660" t="str">
        <f ca="1">IFERROR(__xludf.DUMMYFUNCTION("VLOOKUP($D69,IMPORTRANGE(""1F5N2lheBqU_ssv2fEg7XSiyl0_Jtf24RQubw3IWp7fc"",""'LC-2 BOM'!C2:AF1000""),AB$1,FALSE)"),"#N/A")</f>
        <v>#N/A</v>
      </c>
      <c r="AS660" t="str">
        <f ca="1">IFERROR(__xludf.DUMMYFUNCTION("VLOOKUP($D69,IMPORTRANGE(""1F5N2lheBqU_ssv2fEg7XSiyl0_Jtf24RQubw3IWp7fc"",""'LC-2 BOM'!C2:AF1000""),AB$1,FALSE)"),"#N/A")</f>
        <v>#N/A</v>
      </c>
      <c r="AT660" t="str">
        <f ca="1">IFERROR(__xludf.DUMMYFUNCTION("VLOOKUP($D69,IMPORTRANGE(""1F5N2lheBqU_ssv2fEg7XSiyl0_Jtf24RQubw3IWp7fc"",""'LC-2 BOM'!C2:AF1000""),AB$1,FALSE)"),"#N/A")</f>
        <v>#N/A</v>
      </c>
      <c r="AU660" t="str">
        <f ca="1">IFERROR(__xludf.DUMMYFUNCTION("VLOOKUP($D69,IMPORTRANGE(""1F5N2lheBqU_ssv2fEg7XSiyl0_Jtf24RQubw3IWp7fc"",""'LC-2 BOM'!C2:AF1000""),AB$1,FALSE)"),"#N/A")</f>
        <v>#N/A</v>
      </c>
      <c r="AV660" t="str">
        <f ca="1">IFERROR(__xludf.DUMMYFUNCTION("VLOOKUP($D69,IMPORTRANGE(""1F5N2lheBqU_ssv2fEg7XSiyl0_Jtf24RQubw3IWp7fc"",""'LC-2 BOM'!C2:AF1000""),AB$1,FALSE)"),"#N/A")</f>
        <v>#N/A</v>
      </c>
      <c r="AW660" t="str">
        <f ca="1">IFERROR(__xludf.DUMMYFUNCTION("VLOOKUP($D69,IMPORTRANGE(""1F5N2lheBqU_ssv2fEg7XSiyl0_Jtf24RQubw3IWp7fc"",""'LC-2 BOM'!C2:AF1000""),AB$1,FALSE)"),"#N/A")</f>
        <v>#N/A</v>
      </c>
      <c r="AX660" t="str">
        <f ca="1">IFERROR(__xludf.DUMMYFUNCTION("VLOOKUP($D69,IMPORTRANGE(""1F5N2lheBqU_ssv2fEg7XSiyl0_Jtf24RQubw3IWp7fc"",""'LC-2 BOM'!C2:AF1000""),AB$1,FALSE)"),"#N/A")</f>
        <v>#N/A</v>
      </c>
      <c r="AY660" t="str">
        <f ca="1">IFERROR(__xludf.DUMMYFUNCTION("VLOOKUP($D69,IMPORTRANGE(""1F5N2lheBqU_ssv2fEg7XSiyl0_Jtf24RQubw3IWp7fc"",""'LC-2 BOM'!C2:AF1000""),AB$1,FALSE)"),"#N/A")</f>
        <v>#N/A</v>
      </c>
      <c r="AZ660" t="str">
        <f ca="1">IFERROR(__xludf.DUMMYFUNCTION("VLOOKUP($D69,IMPORTRANGE(""1F5N2lheBqU_ssv2fEg7XSiyl0_Jtf24RQubw3IWp7fc"",""'LC-2 BOM'!C2:AF1000""),AB$1,FALSE)"),"#N/A")</f>
        <v>#N/A</v>
      </c>
      <c r="BA660" t="str">
        <f ca="1">IFERROR(__xludf.DUMMYFUNCTION("VLOOKUP($D69,IMPORTRANGE(""1F5N2lheBqU_ssv2fEg7XSiyl0_Jtf24RQubw3IWp7fc"",""'LC-2 BOM'!C2:AF1000""),AB$1,FALSE)"),"#N/A")</f>
        <v>#N/A</v>
      </c>
    </row>
    <row r="661" spans="1:53" ht="13" x14ac:dyDescent="0.15">
      <c r="A661" t="str">
        <f t="shared" si="55"/>
        <v>HYD-LFT-PVL-B-637</v>
      </c>
      <c r="B661">
        <v>637</v>
      </c>
      <c r="C661" t="s">
        <v>1424</v>
      </c>
      <c r="D661" t="s">
        <v>1425</v>
      </c>
      <c r="E661" t="s">
        <v>679</v>
      </c>
      <c r="F661" t="s">
        <v>680</v>
      </c>
      <c r="G661" t="s">
        <v>110</v>
      </c>
      <c r="H661" t="s">
        <v>66</v>
      </c>
      <c r="I661" t="str">
        <f t="shared" si="57"/>
        <v>C1</v>
      </c>
      <c r="J661" t="str">
        <f>VLOOKUP(I661,'[1]REF - Interface Cards'!$F$2:$G$11,2,FALSE)</f>
        <v>CB1</v>
      </c>
      <c r="K661">
        <f t="shared" si="56"/>
        <v>4</v>
      </c>
      <c r="L661" t="s">
        <v>529</v>
      </c>
      <c r="O661" t="s">
        <v>211</v>
      </c>
      <c r="P661" t="s">
        <v>277</v>
      </c>
      <c r="Q661" t="s">
        <v>485</v>
      </c>
      <c r="R661" t="s">
        <v>69</v>
      </c>
      <c r="S661" t="s">
        <v>60</v>
      </c>
      <c r="V661" t="b">
        <v>0</v>
      </c>
      <c r="W661" t="str">
        <f t="shared" si="58"/>
        <v>DO4:</v>
      </c>
      <c r="X661" t="str">
        <f ca="1">IFERROR(__xludf.DUMMYFUNCTION("VLOOKUP($D4,IMPORTRANGE(""1F5N2lheBqU_ssv2fEg7XSiyl0_Jtf24RQubw3IWp7fc"",""'LC-2 BOM'!C2:AF1000""),X$1,FALSE)"),"S13.2")</f>
        <v>S13.2</v>
      </c>
      <c r="Y661" t="str">
        <f ca="1">IFERROR(__xludf.DUMMYFUNCTION("VLOOKUP($D98,IMPORTRANGE(""1F5N2lheBqU_ssv2fEg7XSiyl0_Jtf24RQubw3IWp7fc"",""'LC-2 BOM'!C2:AF900""),Y$1,FALSE)"),"Proportional Valve")</f>
        <v>Proportional Valve</v>
      </c>
      <c r="Z661" t="str">
        <f ca="1">IFERROR(__xludf.DUMMYFUNCTION("VLOOKUP($D98,IMPORTRANGE(""1F5N2lheBqU_ssv2fEg7XSiyl0_Jtf24RQubw3IWp7fc"",""'LC-2 BOM'!C2:AF900""),Y$1,FALSE)"),"Proportional Valve")</f>
        <v>Proportional Valve</v>
      </c>
      <c r="AA661" t="str">
        <f ca="1">IFERROR(__xludf.DUMMYFUNCTION("VLOOKUP($D98,IMPORTRANGE(""1F5N2lheBqU_ssv2fEg7XSiyl0_Jtf24RQubw3IWp7fc"",""'LC-2 BOM'!C2:AF900""),Y$1,FALSE)"),"Proportional Valve")</f>
        <v>Proportional Valve</v>
      </c>
      <c r="AB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C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D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E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F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G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H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I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J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K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L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M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N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O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P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Q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R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S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T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U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V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W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X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Y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Z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BA661" t="str">
        <f ca="1">IFERROR(__xludf.DUMMYFUNCTION("VLOOKUP($D98,IMPORTRANGE(""1F5N2lheBqU_ssv2fEg7XSiyl0_Jtf24RQubw3IWp7fc"",""'LC-2 BOM'!C2:AF1000""),AB$1,FALSE)"),"Hydraulics Schematic 1069 RevF")</f>
        <v>Hydraulics Schematic 1069 RevF</v>
      </c>
    </row>
    <row r="662" spans="1:53" ht="13" x14ac:dyDescent="0.15">
      <c r="A662" t="str">
        <f t="shared" si="55"/>
        <v>MEC-LFT-PVL-CD-687</v>
      </c>
      <c r="B662">
        <v>687</v>
      </c>
      <c r="C662" t="s">
        <v>1426</v>
      </c>
      <c r="D662" t="s">
        <v>1425</v>
      </c>
      <c r="E662" t="s">
        <v>1013</v>
      </c>
      <c r="F662" t="s">
        <v>680</v>
      </c>
      <c r="G662" t="s">
        <v>110</v>
      </c>
      <c r="H662" t="s">
        <v>111</v>
      </c>
      <c r="I662" t="str">
        <f t="shared" si="57"/>
        <v>C1</v>
      </c>
      <c r="J662" t="str">
        <f>VLOOKUP(I662,'[1]REF - Interface Cards'!$F$2:$G$11,2,FALSE)</f>
        <v>CB1</v>
      </c>
      <c r="K662">
        <v>8</v>
      </c>
      <c r="L662" t="s">
        <v>1116</v>
      </c>
      <c r="M662">
        <v>6</v>
      </c>
      <c r="N662" t="s">
        <v>93</v>
      </c>
      <c r="P662" t="s">
        <v>1052</v>
      </c>
      <c r="Q662" t="s">
        <v>485</v>
      </c>
      <c r="R662" t="s">
        <v>854</v>
      </c>
      <c r="S662" t="s">
        <v>942</v>
      </c>
      <c r="V662" t="b">
        <v>0</v>
      </c>
      <c r="W662" t="str">
        <f t="shared" si="58"/>
        <v>AI17:05</v>
      </c>
      <c r="X662" t="str">
        <f ca="1">IFERROR(__xludf.DUMMYFUNCTION("VLOOKUP($D119,IMPORTRANGE(""1F5N2lheBqU_ssv2fEg7XSiyl0_Jtf24RQubw3IWp7fc"",""'LC-2 BOM'!C2:AF1000""),X$1,FALSE)"),"05C360")</f>
        <v>05C360</v>
      </c>
      <c r="Y662" t="str">
        <f ca="1">IFERROR(__xludf.DUMMYFUNCTION("VLOOKUP($D177,IMPORTRANGE(""1zGeY54V42y3h6ga3LEauokEcjIAfHuNXKCYKLfLWtMI"",""'LC-2 BOM'!C2:AF900""),Y$1,FALSE)"),"Proportional Valve")</f>
        <v>Proportional Valve</v>
      </c>
      <c r="Z662" t="str">
        <f ca="1">IFERROR(__xludf.DUMMYFUNCTION("VLOOKUP($D177,IMPORTRANGE(""1zGeY54V42y3h6ga3LEauokEcjIAfHuNXKCYKLfLWtMI"",""'LC-2 BOM'!C2:AF900""),Y$1,FALSE)"),"Proportional Valve")</f>
        <v>Proportional Valve</v>
      </c>
      <c r="AA662" t="str">
        <f ca="1">IFERROR(__xludf.DUMMYFUNCTION("VLOOKUP($D177,IMPORTRANGE(""1zGeY54V42y3h6ga3LEauokEcjIAfHuNXKCYKLfLWtMI"",""'LC-2 BOM'!C2:AF900""),Y$1,FALSE)"),"Proportional Valve")</f>
        <v>Proportional Valve</v>
      </c>
      <c r="AB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C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D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E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F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G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H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I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J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K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L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M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N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O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P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Q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R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S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T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U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V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W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X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Y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Z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BA662" t="str">
        <f ca="1">IFERROR(__xludf.DUMMYFUNCTION("VLOOKUP($D177,IMPORTRANGE(""1F5N2lheBqU_ssv2fEg7XSiyl0_Jtf24RQubw3IWp7fc"",""'LC-2 BOM'!C2:AF1000""),AB$1,FALSE)"),"Hydraulics Schematic 1069 RevF")</f>
        <v>Hydraulics Schematic 1069 RevF</v>
      </c>
    </row>
    <row r="663" spans="1:53" ht="13" x14ac:dyDescent="0.15">
      <c r="A663" t="str">
        <f t="shared" si="55"/>
        <v>HYD-LFT-PVL-Pos-151</v>
      </c>
      <c r="B663">
        <v>151</v>
      </c>
      <c r="C663" t="s">
        <v>1427</v>
      </c>
      <c r="D663" t="s">
        <v>1425</v>
      </c>
      <c r="E663" t="s">
        <v>679</v>
      </c>
      <c r="F663" t="s">
        <v>680</v>
      </c>
      <c r="G663" t="s">
        <v>110</v>
      </c>
      <c r="H663" t="s">
        <v>116</v>
      </c>
      <c r="I663" t="str">
        <f t="shared" si="57"/>
        <v>N1</v>
      </c>
      <c r="J663" t="str">
        <f>VLOOKUP(I663,'[1]REF - Interface Cards'!$F$2:$G$11,2,FALSE)</f>
        <v>CB2</v>
      </c>
      <c r="K663">
        <f>VLOOKUP(L663,InterfaceCards,3,FALSE)</f>
        <v>6</v>
      </c>
      <c r="L663" t="s">
        <v>397</v>
      </c>
      <c r="M663">
        <v>4</v>
      </c>
      <c r="N663" t="s">
        <v>72</v>
      </c>
      <c r="O663" t="s">
        <v>211</v>
      </c>
      <c r="P663" t="s">
        <v>277</v>
      </c>
      <c r="Q663" t="s">
        <v>485</v>
      </c>
      <c r="R663" t="s">
        <v>113</v>
      </c>
      <c r="S663" t="s">
        <v>1222</v>
      </c>
      <c r="V663" t="b">
        <v>0</v>
      </c>
      <c r="W663" t="str">
        <f t="shared" si="58"/>
        <v>AO1:02</v>
      </c>
      <c r="X663" t="str">
        <f ca="1">IFERROR(__xludf.DUMMYFUNCTION("VLOOKUP($D119,IMPORTRANGE(""1F5N2lheBqU_ssv2fEg7XSiyl0_Jtf24RQubw3IWp7fc"",""'LC-2 BOM'!C2:AF1000""),X$1,FALSE)"),"05C360")</f>
        <v>05C360</v>
      </c>
      <c r="Y663" t="str">
        <f ca="1">IFERROR(__xludf.DUMMYFUNCTION("VLOOKUP($D391,IMPORTRANGE(""1F5N2lheBqU_ssv2fEg7XSiyl0_Jtf24RQubw3IWp7fc"",""'LC-2 BOM'!C2:AF900""),Y$1,FALSE)"),"Proportional Valve")</f>
        <v>Proportional Valve</v>
      </c>
      <c r="Z663" t="str">
        <f ca="1">IFERROR(__xludf.DUMMYFUNCTION("VLOOKUP($D391,IMPORTRANGE(""1F5N2lheBqU_ssv2fEg7XSiyl0_Jtf24RQubw3IWp7fc"",""'LC-2 BOM'!C2:AF900""),Y$1,FALSE)"),"Proportional Valve")</f>
        <v>Proportional Valve</v>
      </c>
      <c r="AA663" t="str">
        <f ca="1">IFERROR(__xludf.DUMMYFUNCTION("VLOOKUP($D391,IMPORTRANGE(""1F5N2lheBqU_ssv2fEg7XSiyl0_Jtf24RQubw3IWp7fc"",""'LC-2 BOM'!C2:AF900""),Y$1,FALSE)"),"Proportional Valve")</f>
        <v>Proportional Valve</v>
      </c>
      <c r="AB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C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D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E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F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G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H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I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J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K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L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M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N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O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P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Q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R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S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T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U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V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W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X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Y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Z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BA663" t="str">
        <f ca="1">IFERROR(__xludf.DUMMYFUNCTION("VLOOKUP($D391,IMPORTRANGE(""1F5N2lheBqU_ssv2fEg7XSiyl0_Jtf24RQubw3IWp7fc"",""'LC-2 BOM'!C2:AF1000""),AB$1,FALSE)"),"Hydraulics Schematic 1069 RevF")</f>
        <v>Hydraulics Schematic 1069 RevF</v>
      </c>
    </row>
    <row r="664" spans="1:53" ht="13" x14ac:dyDescent="0.15">
      <c r="A664" t="str">
        <f t="shared" si="55"/>
        <v>HYD-LFT-PVL-Pos-154</v>
      </c>
      <c r="B664">
        <v>154</v>
      </c>
      <c r="C664" t="s">
        <v>1428</v>
      </c>
      <c r="D664" t="s">
        <v>1425</v>
      </c>
      <c r="E664" t="s">
        <v>679</v>
      </c>
      <c r="F664" t="s">
        <v>680</v>
      </c>
      <c r="G664" t="s">
        <v>110</v>
      </c>
      <c r="H664" t="s">
        <v>111</v>
      </c>
      <c r="I664" t="s">
        <v>1429</v>
      </c>
      <c r="J664" t="str">
        <f>VLOOKUP(I664,'[1]REF - Interface Cards'!$F$2:$G$11,2,FALSE)</f>
        <v>CB4</v>
      </c>
      <c r="K664">
        <f>VLOOKUP(L664,InterfaceCards,3,FALSE)</f>
        <v>2</v>
      </c>
      <c r="L664" t="s">
        <v>749</v>
      </c>
      <c r="O664" t="s">
        <v>211</v>
      </c>
      <c r="P664" t="s">
        <v>277</v>
      </c>
      <c r="Q664" t="s">
        <v>485</v>
      </c>
      <c r="R664" t="s">
        <v>113</v>
      </c>
      <c r="S664" t="s">
        <v>1222</v>
      </c>
      <c r="V664" t="b">
        <v>0</v>
      </c>
      <c r="W664" t="str">
        <f t="shared" si="58"/>
        <v>AI5:</v>
      </c>
      <c r="X664" t="str">
        <f ca="1">IFERROR(__xludf.DUMMYFUNCTION("VLOOKUP($D475,IMPORTRANGE(""1F5N2lheBqU_ssv2fEg7XSiyl0_Jtf24RQubw3IWp7fc"",""'LC-2 BOM'!C2:AF1000""),X$1,FALSE)"),"04C706")</f>
        <v>04C706</v>
      </c>
      <c r="Y664" t="str">
        <f ca="1">IFERROR(__xludf.DUMMYFUNCTION("VLOOKUP($D531,IMPORTRANGE(""1F5N2lheBqU_ssv2fEg7XSiyl0_Jtf24RQubw3IWp7fc"",""'LC-2 BOM'!C2:AF900""),Y$1,FALSE)"),"Proportional Valve")</f>
        <v>Proportional Valve</v>
      </c>
      <c r="Z664" t="str">
        <f ca="1">IFERROR(__xludf.DUMMYFUNCTION("VLOOKUP($D531,IMPORTRANGE(""1F5N2lheBqU_ssv2fEg7XSiyl0_Jtf24RQubw3IWp7fc"",""'LC-2 BOM'!C2:AF900""),Y$1,FALSE)"),"Proportional Valve")</f>
        <v>Proportional Valve</v>
      </c>
      <c r="AA664" t="str">
        <f ca="1">IFERROR(__xludf.DUMMYFUNCTION("VLOOKUP($D531,IMPORTRANGE(""1F5N2lheBqU_ssv2fEg7XSiyl0_Jtf24RQubw3IWp7fc"",""'LC-2 BOM'!C2:AF900""),Y$1,FALSE)"),"Proportional Valve")</f>
        <v>Proportional Valve</v>
      </c>
      <c r="AB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C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D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E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F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G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H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I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J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K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L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M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N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O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P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Q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R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S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T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U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V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W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X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Y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Z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BA664" t="str">
        <f ca="1">IFERROR(__xludf.DUMMYFUNCTION("VLOOKUP($D531,IMPORTRANGE(""1F5N2lheBqU_ssv2fEg7XSiyl0_Jtf24RQubw3IWp7fc"",""'LC-2 BOM'!C2:AF1000""),AB$1,FALSE)"),"Hydraulics Schematic 1069 RevF")</f>
        <v>Hydraulics Schematic 1069 RevF</v>
      </c>
    </row>
    <row r="665" spans="1:53" ht="13" x14ac:dyDescent="0.15">
      <c r="A665" t="str">
        <f t="shared" si="55"/>
        <v>HYD-LFT-PVL-B-635</v>
      </c>
      <c r="B665">
        <v>635</v>
      </c>
      <c r="C665" t="s">
        <v>1430</v>
      </c>
      <c r="D665" t="s">
        <v>1431</v>
      </c>
      <c r="E665" t="s">
        <v>679</v>
      </c>
      <c r="F665" t="s">
        <v>680</v>
      </c>
      <c r="G665" t="s">
        <v>110</v>
      </c>
      <c r="H665" t="s">
        <v>66</v>
      </c>
      <c r="I665" t="str">
        <f>VLOOKUP(L665,InterfaceCards,2,FALSE)</f>
        <v>C1</v>
      </c>
      <c r="J665" t="str">
        <f>VLOOKUP(I665,'[1]REF - Interface Cards'!$F$2:$G$11,2,FALSE)</f>
        <v>CB1</v>
      </c>
      <c r="K665">
        <f>VLOOKUP(L665,InterfaceCards,3,FALSE)</f>
        <v>4</v>
      </c>
      <c r="L665" t="s">
        <v>529</v>
      </c>
      <c r="O665" t="s">
        <v>211</v>
      </c>
      <c r="P665" t="s">
        <v>277</v>
      </c>
      <c r="Q665" t="s">
        <v>485</v>
      </c>
      <c r="R665" t="s">
        <v>69</v>
      </c>
      <c r="S665" t="s">
        <v>60</v>
      </c>
      <c r="V665" t="b">
        <v>0</v>
      </c>
      <c r="W665" t="str">
        <f t="shared" si="58"/>
        <v>DO4:</v>
      </c>
      <c r="X665" t="str">
        <f ca="1">IFERROR(__xludf.DUMMYFUNCTION("VLOOKUP($D4,IMPORTRANGE(""1F5N2lheBqU_ssv2fEg7XSiyl0_Jtf24RQubw3IWp7fc"",""'LC-2 BOM'!C2:AF1000""),X$1,FALSE)"),"S13.2")</f>
        <v>S13.2</v>
      </c>
      <c r="Y665" t="str">
        <f ca="1">IFERROR(__xludf.DUMMYFUNCTION("VLOOKUP($D96,IMPORTRANGE(""1F5N2lheBqU_ssv2fEg7XSiyl0_Jtf24RQubw3IWp7fc"",""'LC-2 BOM'!C2:AF900""),Y$1,FALSE)"),"Proportional Valve")</f>
        <v>Proportional Valve</v>
      </c>
      <c r="Z665" t="str">
        <f ca="1">IFERROR(__xludf.DUMMYFUNCTION("VLOOKUP($D96,IMPORTRANGE(""1F5N2lheBqU_ssv2fEg7XSiyl0_Jtf24RQubw3IWp7fc"",""'LC-2 BOM'!C2:AF900""),Y$1,FALSE)"),"Proportional Valve")</f>
        <v>Proportional Valve</v>
      </c>
      <c r="AA665" t="str">
        <f ca="1">IFERROR(__xludf.DUMMYFUNCTION("VLOOKUP($D96,IMPORTRANGE(""1F5N2lheBqU_ssv2fEg7XSiyl0_Jtf24RQubw3IWp7fc"",""'LC-2 BOM'!C2:AF900""),Y$1,FALSE)"),"Proportional Valve")</f>
        <v>Proportional Valve</v>
      </c>
      <c r="AB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C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D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E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F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G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H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I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J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K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L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M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N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O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P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Q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R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S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T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U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V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W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X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Y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Z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BA665" t="str">
        <f ca="1">IFERROR(__xludf.DUMMYFUNCTION("VLOOKUP($D96,IMPORTRANGE(""1F5N2lheBqU_ssv2fEg7XSiyl0_Jtf24RQubw3IWp7fc"",""'LC-2 BOM'!C2:AF1000""),AB$1,FALSE)"),"Hydraulics Schematic 1069 RevF")</f>
        <v>Hydraulics Schematic 1069 RevF</v>
      </c>
    </row>
    <row r="666" spans="1:53" ht="13" x14ac:dyDescent="0.15">
      <c r="A666" t="str">
        <f t="shared" si="55"/>
        <v>MEC-LFT-PVL-CD-685</v>
      </c>
      <c r="B666">
        <v>685</v>
      </c>
      <c r="C666" t="s">
        <v>1432</v>
      </c>
      <c r="D666" t="s">
        <v>1431</v>
      </c>
      <c r="E666" t="s">
        <v>1013</v>
      </c>
      <c r="F666" t="s">
        <v>680</v>
      </c>
      <c r="G666" t="s">
        <v>110</v>
      </c>
      <c r="H666" t="s">
        <v>111</v>
      </c>
      <c r="I666" t="str">
        <f>VLOOKUP(L666,InterfaceCards,2,FALSE)</f>
        <v>C1</v>
      </c>
      <c r="J666" t="str">
        <f>VLOOKUP(I666,'[1]REF - Interface Cards'!$F$2:$G$11,2,FALSE)</f>
        <v>CB1</v>
      </c>
      <c r="K666">
        <v>8</v>
      </c>
      <c r="L666" t="s">
        <v>1116</v>
      </c>
      <c r="M666">
        <v>4</v>
      </c>
      <c r="N666" t="s">
        <v>77</v>
      </c>
      <c r="P666" t="s">
        <v>1052</v>
      </c>
      <c r="Q666" t="s">
        <v>485</v>
      </c>
      <c r="R666" t="s">
        <v>854</v>
      </c>
      <c r="S666" t="s">
        <v>942</v>
      </c>
      <c r="V666" t="b">
        <v>0</v>
      </c>
      <c r="W666" t="str">
        <f t="shared" si="58"/>
        <v>AI17:03</v>
      </c>
      <c r="X666" t="str">
        <f ca="1">IFERROR(__xludf.DUMMYFUNCTION("VLOOKUP($D119,IMPORTRANGE(""1F5N2lheBqU_ssv2fEg7XSiyl0_Jtf24RQubw3IWp7fc"",""'LC-2 BOM'!C2:AF1000""),X$1,FALSE)"),"05C360")</f>
        <v>05C360</v>
      </c>
      <c r="Y666" t="str">
        <f ca="1">IFERROR(__xludf.DUMMYFUNCTION("VLOOKUP($D175,IMPORTRANGE(""1zGeY54V42y3h6ga3LEauokEcjIAfHuNXKCYKLfLWtMI"",""'LC-2 BOM'!C2:AF900""),Y$1,FALSE)"),"Proportional Valve")</f>
        <v>Proportional Valve</v>
      </c>
      <c r="Z666" t="str">
        <f ca="1">IFERROR(__xludf.DUMMYFUNCTION("VLOOKUP($D175,IMPORTRANGE(""1zGeY54V42y3h6ga3LEauokEcjIAfHuNXKCYKLfLWtMI"",""'LC-2 BOM'!C2:AF900""),Y$1,FALSE)"),"Proportional Valve")</f>
        <v>Proportional Valve</v>
      </c>
      <c r="AA666" t="str">
        <f ca="1">IFERROR(__xludf.DUMMYFUNCTION("VLOOKUP($D175,IMPORTRANGE(""1zGeY54V42y3h6ga3LEauokEcjIAfHuNXKCYKLfLWtMI"",""'LC-2 BOM'!C2:AF900""),Y$1,FALSE)"),"Proportional Valve")</f>
        <v>Proportional Valve</v>
      </c>
      <c r="AB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C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D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E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F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G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H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I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J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K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L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M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N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O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P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Q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R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S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T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U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V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W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X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Y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Z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BA666" t="str">
        <f ca="1">IFERROR(__xludf.DUMMYFUNCTION("VLOOKUP($D175,IMPORTRANGE(""1F5N2lheBqU_ssv2fEg7XSiyl0_Jtf24RQubw3IWp7fc"",""'LC-2 BOM'!C2:AF1000""),AB$1,FALSE)"),"Hydraulics Schematic 1069 RevF")</f>
        <v>Hydraulics Schematic 1069 RevF</v>
      </c>
    </row>
    <row r="667" spans="1:53" ht="13" x14ac:dyDescent="0.15">
      <c r="A667" t="str">
        <f t="shared" si="55"/>
        <v>HYD-LFT-PVL-Pos-149</v>
      </c>
      <c r="B667">
        <v>149</v>
      </c>
      <c r="C667" t="s">
        <v>1433</v>
      </c>
      <c r="D667" t="s">
        <v>1431</v>
      </c>
      <c r="E667" t="s">
        <v>679</v>
      </c>
      <c r="F667" t="s">
        <v>680</v>
      </c>
      <c r="G667" t="s">
        <v>110</v>
      </c>
      <c r="H667" t="s">
        <v>116</v>
      </c>
      <c r="I667" t="str">
        <f>VLOOKUP(L667,InterfaceCards,2,FALSE)</f>
        <v>N1</v>
      </c>
      <c r="J667" t="str">
        <f>VLOOKUP(I667,'[1]REF - Interface Cards'!$F$2:$G$11,2,FALSE)</f>
        <v>CB2</v>
      </c>
      <c r="K667">
        <f>VLOOKUP(L667,InterfaceCards,3,FALSE)</f>
        <v>6</v>
      </c>
      <c r="L667" t="s">
        <v>397</v>
      </c>
      <c r="M667">
        <v>0</v>
      </c>
      <c r="N667" t="s">
        <v>55</v>
      </c>
      <c r="O667" t="s">
        <v>211</v>
      </c>
      <c r="P667" t="s">
        <v>277</v>
      </c>
      <c r="Q667" t="s">
        <v>485</v>
      </c>
      <c r="R667" t="s">
        <v>113</v>
      </c>
      <c r="S667" t="s">
        <v>1222</v>
      </c>
      <c r="V667" t="b">
        <v>0</v>
      </c>
      <c r="W667" t="str">
        <f t="shared" si="58"/>
        <v>AO1:00</v>
      </c>
      <c r="X667" t="str">
        <f ca="1">IFERROR(__xludf.DUMMYFUNCTION("VLOOKUP($D119,IMPORTRANGE(""1F5N2lheBqU_ssv2fEg7XSiyl0_Jtf24RQubw3IWp7fc"",""'LC-2 BOM'!C2:AF1000""),X$1,FALSE)"),"05C360")</f>
        <v>05C360</v>
      </c>
      <c r="Y667" t="str">
        <f ca="1">IFERROR(__xludf.DUMMYFUNCTION("VLOOKUP($D389,IMPORTRANGE(""1F5N2lheBqU_ssv2fEg7XSiyl0_Jtf24RQubw3IWp7fc"",""'LC-2 BOM'!C2:AF900""),Y$1,FALSE)"),"Proportional Valve")</f>
        <v>Proportional Valve</v>
      </c>
      <c r="Z667" t="str">
        <f ca="1">IFERROR(__xludf.DUMMYFUNCTION("VLOOKUP($D389,IMPORTRANGE(""1F5N2lheBqU_ssv2fEg7XSiyl0_Jtf24RQubw3IWp7fc"",""'LC-2 BOM'!C2:AF900""),Y$1,FALSE)"),"Proportional Valve")</f>
        <v>Proportional Valve</v>
      </c>
      <c r="AA667" t="str">
        <f ca="1">IFERROR(__xludf.DUMMYFUNCTION("VLOOKUP($D389,IMPORTRANGE(""1F5N2lheBqU_ssv2fEg7XSiyl0_Jtf24RQubw3IWp7fc"",""'LC-2 BOM'!C2:AF900""),Y$1,FALSE)"),"Proportional Valve")</f>
        <v>Proportional Valve</v>
      </c>
      <c r="AB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C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D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E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F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G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H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I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J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K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L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M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N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O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P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Q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R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S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T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U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V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W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X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Y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Z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BA667" t="str">
        <f ca="1">IFERROR(__xludf.DUMMYFUNCTION("VLOOKUP($D389,IMPORTRANGE(""1F5N2lheBqU_ssv2fEg7XSiyl0_Jtf24RQubw3IWp7fc"",""'LC-2 BOM'!C2:AF1000""),AB$1,FALSE)"),"Hydraulics Schematic 1069 RevF")</f>
        <v>Hydraulics Schematic 1069 RevF</v>
      </c>
    </row>
    <row r="668" spans="1:53" ht="13" x14ac:dyDescent="0.15">
      <c r="A668" t="str">
        <f t="shared" si="55"/>
        <v>HYD-LFT-PVL-Pos-152</v>
      </c>
      <c r="B668">
        <v>152</v>
      </c>
      <c r="C668" t="s">
        <v>1434</v>
      </c>
      <c r="D668" t="s">
        <v>1431</v>
      </c>
      <c r="E668" t="s">
        <v>679</v>
      </c>
      <c r="F668" t="s">
        <v>680</v>
      </c>
      <c r="G668" t="s">
        <v>110</v>
      </c>
      <c r="H668" t="s">
        <v>111</v>
      </c>
      <c r="I668" t="s">
        <v>1429</v>
      </c>
      <c r="J668" t="str">
        <f>VLOOKUP(I668,'[1]REF - Interface Cards'!$F$2:$G$11,2,FALSE)</f>
        <v>CB4</v>
      </c>
      <c r="K668">
        <f>VLOOKUP(L668,InterfaceCards,3,FALSE)</f>
        <v>2</v>
      </c>
      <c r="L668" t="s">
        <v>749</v>
      </c>
      <c r="O668" t="s">
        <v>211</v>
      </c>
      <c r="P668" t="s">
        <v>277</v>
      </c>
      <c r="Q668" t="s">
        <v>485</v>
      </c>
      <c r="R668" t="s">
        <v>113</v>
      </c>
      <c r="S668" t="s">
        <v>1222</v>
      </c>
      <c r="V668" t="b">
        <v>0</v>
      </c>
      <c r="W668" t="str">
        <f t="shared" si="58"/>
        <v>AI5:</v>
      </c>
      <c r="X668" t="str">
        <f ca="1">IFERROR(__xludf.DUMMYFUNCTION("VLOOKUP($D475,IMPORTRANGE(""1F5N2lheBqU_ssv2fEg7XSiyl0_Jtf24RQubw3IWp7fc"",""'LC-2 BOM'!C2:AF1000""),X$1,FALSE)"),"04C706")</f>
        <v>04C706</v>
      </c>
      <c r="Y668" t="str">
        <f ca="1">IFERROR(__xludf.DUMMYFUNCTION("VLOOKUP($D529,IMPORTRANGE(""1F5N2lheBqU_ssv2fEg7XSiyl0_Jtf24RQubw3IWp7fc"",""'LC-2 BOM'!C2:AF900""),Y$1,FALSE)"),"Proportional Valve")</f>
        <v>Proportional Valve</v>
      </c>
      <c r="Z668" t="str">
        <f ca="1">IFERROR(__xludf.DUMMYFUNCTION("VLOOKUP($D529,IMPORTRANGE(""1F5N2lheBqU_ssv2fEg7XSiyl0_Jtf24RQubw3IWp7fc"",""'LC-2 BOM'!C2:AF900""),Y$1,FALSE)"),"Proportional Valve")</f>
        <v>Proportional Valve</v>
      </c>
      <c r="AA668" t="str">
        <f ca="1">IFERROR(__xludf.DUMMYFUNCTION("VLOOKUP($D529,IMPORTRANGE(""1F5N2lheBqU_ssv2fEg7XSiyl0_Jtf24RQubw3IWp7fc"",""'LC-2 BOM'!C2:AF900""),Y$1,FALSE)"),"Proportional Valve")</f>
        <v>Proportional Valve</v>
      </c>
      <c r="AB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C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D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E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F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G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H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I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J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K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L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M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N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O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P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Q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R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S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T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U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V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W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X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Y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Z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BA668" t="str">
        <f ca="1">IFERROR(__xludf.DUMMYFUNCTION("VLOOKUP($D529,IMPORTRANGE(""1F5N2lheBqU_ssv2fEg7XSiyl0_Jtf24RQubw3IWp7fc"",""'LC-2 BOM'!C2:AF1000""),AB$1,FALSE)"),"Hydraulics Schematic 1069 RevF")</f>
        <v>Hydraulics Schematic 1069 RevF</v>
      </c>
    </row>
    <row r="669" spans="1:53" ht="13" x14ac:dyDescent="0.15">
      <c r="A669" t="str">
        <f t="shared" si="55"/>
        <v>HYD-LFT-PVL-B-636</v>
      </c>
      <c r="B669">
        <v>636</v>
      </c>
      <c r="C669" t="s">
        <v>1435</v>
      </c>
      <c r="D669" t="s">
        <v>1436</v>
      </c>
      <c r="E669" t="s">
        <v>679</v>
      </c>
      <c r="F669" t="s">
        <v>680</v>
      </c>
      <c r="G669" t="s">
        <v>110</v>
      </c>
      <c r="H669" t="s">
        <v>66</v>
      </c>
      <c r="I669" t="str">
        <f>VLOOKUP(L669,InterfaceCards,2,FALSE)</f>
        <v>C1</v>
      </c>
      <c r="J669" t="str">
        <f>VLOOKUP(I669,'[1]REF - Interface Cards'!$F$2:$G$11,2,FALSE)</f>
        <v>CB1</v>
      </c>
      <c r="K669">
        <f>VLOOKUP(L669,InterfaceCards,3,FALSE)</f>
        <v>4</v>
      </c>
      <c r="L669" t="s">
        <v>529</v>
      </c>
      <c r="O669" t="s">
        <v>211</v>
      </c>
      <c r="P669" t="s">
        <v>277</v>
      </c>
      <c r="Q669" t="s">
        <v>485</v>
      </c>
      <c r="R669" t="s">
        <v>69</v>
      </c>
      <c r="S669" t="s">
        <v>60</v>
      </c>
      <c r="V669" t="b">
        <v>0</v>
      </c>
      <c r="W669" t="str">
        <f t="shared" si="58"/>
        <v>DO4:</v>
      </c>
      <c r="X669" t="str">
        <f ca="1">IFERROR(__xludf.DUMMYFUNCTION("VLOOKUP($D4,IMPORTRANGE(""1F5N2lheBqU_ssv2fEg7XSiyl0_Jtf24RQubw3IWp7fc"",""'LC-2 BOM'!C2:AF1000""),X$1,FALSE)"),"S13.2")</f>
        <v>S13.2</v>
      </c>
      <c r="Y669" t="str">
        <f ca="1">IFERROR(__xludf.DUMMYFUNCTION("VLOOKUP($D97,IMPORTRANGE(""1F5N2lheBqU_ssv2fEg7XSiyl0_Jtf24RQubw3IWp7fc"",""'LC-2 BOM'!C2:AF900""),Y$1,FALSE)"),"Proportional Valve")</f>
        <v>Proportional Valve</v>
      </c>
      <c r="Z669" t="str">
        <f ca="1">IFERROR(__xludf.DUMMYFUNCTION("VLOOKUP($D97,IMPORTRANGE(""1F5N2lheBqU_ssv2fEg7XSiyl0_Jtf24RQubw3IWp7fc"",""'LC-2 BOM'!C2:AF900""),Y$1,FALSE)"),"Proportional Valve")</f>
        <v>Proportional Valve</v>
      </c>
      <c r="AA669" t="str">
        <f ca="1">IFERROR(__xludf.DUMMYFUNCTION("VLOOKUP($D97,IMPORTRANGE(""1F5N2lheBqU_ssv2fEg7XSiyl0_Jtf24RQubw3IWp7fc"",""'LC-2 BOM'!C2:AF900""),Y$1,FALSE)"),"Proportional Valve")</f>
        <v>Proportional Valve</v>
      </c>
      <c r="AB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C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D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E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F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G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H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I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J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K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L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M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N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O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P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Q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R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S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T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U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V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W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X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Y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Z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BA669" t="str">
        <f ca="1">IFERROR(__xludf.DUMMYFUNCTION("VLOOKUP($D97,IMPORTRANGE(""1F5N2lheBqU_ssv2fEg7XSiyl0_Jtf24RQubw3IWp7fc"",""'LC-2 BOM'!C2:AF1000""),AB$1,FALSE)"),"Hydraulics Schematic 1069 RevF")</f>
        <v>Hydraulics Schematic 1069 RevF</v>
      </c>
    </row>
    <row r="670" spans="1:53" ht="13" x14ac:dyDescent="0.15">
      <c r="A670" t="str">
        <f t="shared" si="55"/>
        <v>MEC-LFT-PVL-CD-686</v>
      </c>
      <c r="B670">
        <v>686</v>
      </c>
      <c r="C670" t="s">
        <v>1437</v>
      </c>
      <c r="D670" t="s">
        <v>1436</v>
      </c>
      <c r="E670" t="s">
        <v>1013</v>
      </c>
      <c r="F670" t="s">
        <v>680</v>
      </c>
      <c r="G670" t="s">
        <v>110</v>
      </c>
      <c r="H670" t="s">
        <v>111</v>
      </c>
      <c r="I670" t="str">
        <f>VLOOKUP(L670,InterfaceCards,2,FALSE)</f>
        <v>C1</v>
      </c>
      <c r="J670" t="str">
        <f>VLOOKUP(I670,'[1]REF - Interface Cards'!$F$2:$G$11,2,FALSE)</f>
        <v>CB1</v>
      </c>
      <c r="K670">
        <v>8</v>
      </c>
      <c r="L670" t="s">
        <v>1116</v>
      </c>
      <c r="M670">
        <v>5</v>
      </c>
      <c r="N670" t="s">
        <v>82</v>
      </c>
      <c r="P670" t="s">
        <v>1052</v>
      </c>
      <c r="Q670" t="s">
        <v>485</v>
      </c>
      <c r="R670" t="s">
        <v>854</v>
      </c>
      <c r="S670" t="s">
        <v>942</v>
      </c>
      <c r="V670" t="b">
        <v>0</v>
      </c>
      <c r="W670" t="str">
        <f t="shared" si="58"/>
        <v>AI17:04</v>
      </c>
      <c r="X670" t="str">
        <f ca="1">IFERROR(__xludf.DUMMYFUNCTION("VLOOKUP($D119,IMPORTRANGE(""1F5N2lheBqU_ssv2fEg7XSiyl0_Jtf24RQubw3IWp7fc"",""'LC-2 BOM'!C2:AF1000""),X$1,FALSE)"),"05C360")</f>
        <v>05C360</v>
      </c>
      <c r="Y670" t="str">
        <f ca="1">IFERROR(__xludf.DUMMYFUNCTION("VLOOKUP($D176,IMPORTRANGE(""1zGeY54V42y3h6ga3LEauokEcjIAfHuNXKCYKLfLWtMI"",""'LC-2 BOM'!C2:AF900""),Y$1,FALSE)"),"Proportional Valve")</f>
        <v>Proportional Valve</v>
      </c>
      <c r="Z670" t="str">
        <f ca="1">IFERROR(__xludf.DUMMYFUNCTION("VLOOKUP($D176,IMPORTRANGE(""1zGeY54V42y3h6ga3LEauokEcjIAfHuNXKCYKLfLWtMI"",""'LC-2 BOM'!C2:AF900""),Y$1,FALSE)"),"Proportional Valve")</f>
        <v>Proportional Valve</v>
      </c>
      <c r="AA670" t="str">
        <f ca="1">IFERROR(__xludf.DUMMYFUNCTION("VLOOKUP($D176,IMPORTRANGE(""1zGeY54V42y3h6ga3LEauokEcjIAfHuNXKCYKLfLWtMI"",""'LC-2 BOM'!C2:AF900""),Y$1,FALSE)"),"Proportional Valve")</f>
        <v>Proportional Valve</v>
      </c>
      <c r="AB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C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D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E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F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G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H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I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J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K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L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M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N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O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P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Q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R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S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T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U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V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W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X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Y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Z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BA670" t="str">
        <f ca="1">IFERROR(__xludf.DUMMYFUNCTION("VLOOKUP($D176,IMPORTRANGE(""1F5N2lheBqU_ssv2fEg7XSiyl0_Jtf24RQubw3IWp7fc"",""'LC-2 BOM'!C2:AF1000""),AB$1,FALSE)"),"Hydraulics Schematic 1069 RevF")</f>
        <v>Hydraulics Schematic 1069 RevF</v>
      </c>
    </row>
    <row r="671" spans="1:53" ht="13" x14ac:dyDescent="0.15">
      <c r="A671" t="str">
        <f t="shared" si="55"/>
        <v>HYD-LFT-PVL-Pos-150</v>
      </c>
      <c r="B671">
        <v>150</v>
      </c>
      <c r="C671" t="s">
        <v>1438</v>
      </c>
      <c r="D671" t="s">
        <v>1436</v>
      </c>
      <c r="E671" t="s">
        <v>679</v>
      </c>
      <c r="F671" t="s">
        <v>680</v>
      </c>
      <c r="G671" t="s">
        <v>110</v>
      </c>
      <c r="H671" t="s">
        <v>116</v>
      </c>
      <c r="I671" t="str">
        <f>VLOOKUP(L671,InterfaceCards,2,FALSE)</f>
        <v>N1</v>
      </c>
      <c r="J671" t="str">
        <f>VLOOKUP(I671,'[1]REF - Interface Cards'!$F$2:$G$11,2,FALSE)</f>
        <v>CB2</v>
      </c>
      <c r="K671">
        <f t="shared" ref="K671:K702" si="59">VLOOKUP(L671,InterfaceCards,3,FALSE)</f>
        <v>6</v>
      </c>
      <c r="L671" t="s">
        <v>397</v>
      </c>
      <c r="M671">
        <v>2</v>
      </c>
      <c r="N671" t="s">
        <v>68</v>
      </c>
      <c r="O671" t="s">
        <v>211</v>
      </c>
      <c r="P671" t="s">
        <v>277</v>
      </c>
      <c r="Q671" t="s">
        <v>485</v>
      </c>
      <c r="R671" t="s">
        <v>113</v>
      </c>
      <c r="S671" t="s">
        <v>1222</v>
      </c>
      <c r="V671" t="b">
        <v>0</v>
      </c>
      <c r="W671" t="str">
        <f t="shared" si="58"/>
        <v>AO1:01</v>
      </c>
      <c r="X671" t="str">
        <f ca="1">IFERROR(__xludf.DUMMYFUNCTION("VLOOKUP($D119,IMPORTRANGE(""1F5N2lheBqU_ssv2fEg7XSiyl0_Jtf24RQubw3IWp7fc"",""'LC-2 BOM'!C2:AF1000""),X$1,FALSE)"),"05C360")</f>
        <v>05C360</v>
      </c>
      <c r="Y671" t="str">
        <f ca="1">IFERROR(__xludf.DUMMYFUNCTION("VLOOKUP($D390,IMPORTRANGE(""1F5N2lheBqU_ssv2fEg7XSiyl0_Jtf24RQubw3IWp7fc"",""'LC-2 BOM'!C2:AF900""),Y$1,FALSE)"),"Proportional Valve")</f>
        <v>Proportional Valve</v>
      </c>
      <c r="Z671" t="str">
        <f ca="1">IFERROR(__xludf.DUMMYFUNCTION("VLOOKUP($D390,IMPORTRANGE(""1F5N2lheBqU_ssv2fEg7XSiyl0_Jtf24RQubw3IWp7fc"",""'LC-2 BOM'!C2:AF900""),Y$1,FALSE)"),"Proportional Valve")</f>
        <v>Proportional Valve</v>
      </c>
      <c r="AA671" t="str">
        <f ca="1">IFERROR(__xludf.DUMMYFUNCTION("VLOOKUP($D390,IMPORTRANGE(""1F5N2lheBqU_ssv2fEg7XSiyl0_Jtf24RQubw3IWp7fc"",""'LC-2 BOM'!C2:AF900""),Y$1,FALSE)"),"Proportional Valve")</f>
        <v>Proportional Valve</v>
      </c>
      <c r="AB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C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D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E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F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G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H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I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J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K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L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M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N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O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P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Q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R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S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T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U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V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W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X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Y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Z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BA671" t="str">
        <f ca="1">IFERROR(__xludf.DUMMYFUNCTION("VLOOKUP($D390,IMPORTRANGE(""1F5N2lheBqU_ssv2fEg7XSiyl0_Jtf24RQubw3IWp7fc"",""'LC-2 BOM'!C2:AF1000""),AB$1,FALSE)"),"Hydraulics Schematic 1069 RevF")</f>
        <v>Hydraulics Schematic 1069 RevF</v>
      </c>
    </row>
    <row r="672" spans="1:53" ht="13" x14ac:dyDescent="0.15">
      <c r="A672" t="str">
        <f t="shared" si="55"/>
        <v>HYD-LFT-PVL-Pos-153</v>
      </c>
      <c r="B672">
        <v>153</v>
      </c>
      <c r="C672" t="s">
        <v>1439</v>
      </c>
      <c r="D672" t="s">
        <v>1436</v>
      </c>
      <c r="E672" t="s">
        <v>679</v>
      </c>
      <c r="F672" t="s">
        <v>680</v>
      </c>
      <c r="G672" t="s">
        <v>110</v>
      </c>
      <c r="H672" t="s">
        <v>111</v>
      </c>
      <c r="I672" t="s">
        <v>1429</v>
      </c>
      <c r="J672" t="str">
        <f>VLOOKUP(I672,'[1]REF - Interface Cards'!$F$2:$G$11,2,FALSE)</f>
        <v>CB4</v>
      </c>
      <c r="K672">
        <f t="shared" si="59"/>
        <v>2</v>
      </c>
      <c r="L672" t="s">
        <v>749</v>
      </c>
      <c r="O672" t="s">
        <v>211</v>
      </c>
      <c r="P672" t="s">
        <v>277</v>
      </c>
      <c r="Q672" t="s">
        <v>485</v>
      </c>
      <c r="R672" t="s">
        <v>113</v>
      </c>
      <c r="S672" t="s">
        <v>1222</v>
      </c>
      <c r="V672" t="b">
        <v>0</v>
      </c>
      <c r="W672" t="str">
        <f t="shared" si="58"/>
        <v>AI5:</v>
      </c>
      <c r="X672" t="str">
        <f ca="1">IFERROR(__xludf.DUMMYFUNCTION("VLOOKUP($D475,IMPORTRANGE(""1F5N2lheBqU_ssv2fEg7XSiyl0_Jtf24RQubw3IWp7fc"",""'LC-2 BOM'!C2:AF1000""),X$1,FALSE)"),"04C706")</f>
        <v>04C706</v>
      </c>
      <c r="Y672" t="str">
        <f ca="1">IFERROR(__xludf.DUMMYFUNCTION("VLOOKUP($D530,IMPORTRANGE(""1F5N2lheBqU_ssv2fEg7XSiyl0_Jtf24RQubw3IWp7fc"",""'LC-2 BOM'!C2:AF900""),Y$1,FALSE)"),"Proportional Valve")</f>
        <v>Proportional Valve</v>
      </c>
      <c r="Z672" t="str">
        <f ca="1">IFERROR(__xludf.DUMMYFUNCTION("VLOOKUP($D530,IMPORTRANGE(""1F5N2lheBqU_ssv2fEg7XSiyl0_Jtf24RQubw3IWp7fc"",""'LC-2 BOM'!C2:AF900""),Y$1,FALSE)"),"Proportional Valve")</f>
        <v>Proportional Valve</v>
      </c>
      <c r="AA672" t="str">
        <f ca="1">IFERROR(__xludf.DUMMYFUNCTION("VLOOKUP($D530,IMPORTRANGE(""1F5N2lheBqU_ssv2fEg7XSiyl0_Jtf24RQubw3IWp7fc"",""'LC-2 BOM'!C2:AF900""),Y$1,FALSE)"),"Proportional Valve")</f>
        <v>Proportional Valve</v>
      </c>
      <c r="AB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C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D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E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F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G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H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I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J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K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L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M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N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O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P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Q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R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S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T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U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V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W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X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Y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Z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BA672" t="str">
        <f ca="1">IFERROR(__xludf.DUMMYFUNCTION("VLOOKUP($D530,IMPORTRANGE(""1F5N2lheBqU_ssv2fEg7XSiyl0_Jtf24RQubw3IWp7fc"",""'LC-2 BOM'!C2:AF1000""),AB$1,FALSE)"),"Hydraulics Schematic 1069 RevF")</f>
        <v>Hydraulics Schematic 1069 RevF</v>
      </c>
    </row>
    <row r="673" spans="1:53" ht="13" x14ac:dyDescent="0.15">
      <c r="A673" t="str">
        <f t="shared" si="55"/>
        <v>CPWR-OL-FX-CD-26</v>
      </c>
      <c r="B673">
        <v>26</v>
      </c>
      <c r="C673" t="s">
        <v>1440</v>
      </c>
      <c r="D673" t="s">
        <v>1441</v>
      </c>
      <c r="E673" t="s">
        <v>851</v>
      </c>
      <c r="F673" t="s">
        <v>1442</v>
      </c>
      <c r="G673" t="s">
        <v>853</v>
      </c>
      <c r="H673" t="s">
        <v>53</v>
      </c>
      <c r="I673" t="str">
        <f t="shared" ref="I673:I688" si="60">VLOOKUP(L673,InterfaceCards,2,FALSE)</f>
        <v>N1</v>
      </c>
      <c r="J673" t="str">
        <f>VLOOKUP(I673,'[1]REF - Interface Cards'!$F$2:$G$11,2,FALSE)</f>
        <v>CB2</v>
      </c>
      <c r="K673">
        <f t="shared" si="59"/>
        <v>1</v>
      </c>
      <c r="L673" t="s">
        <v>692</v>
      </c>
      <c r="M673">
        <v>26</v>
      </c>
      <c r="N673">
        <v>22</v>
      </c>
      <c r="O673" t="s">
        <v>211</v>
      </c>
      <c r="P673" t="s">
        <v>211</v>
      </c>
      <c r="Q673" t="s">
        <v>418</v>
      </c>
      <c r="R673" t="s">
        <v>854</v>
      </c>
      <c r="S673" t="s">
        <v>60</v>
      </c>
      <c r="V673" t="b">
        <v>0</v>
      </c>
      <c r="W673" t="str">
        <f t="shared" si="58"/>
        <v>DI1:22</v>
      </c>
      <c r="X673" t="str">
        <f ca="1">IFERROR(__xludf.DUMMYFUNCTION("VLOOKUP($D119,IMPORTRANGE(""1F5N2lheBqU_ssv2fEg7XSiyl0_Jtf24RQubw3IWp7fc"",""'LC-2 BOM'!C2:AF1000""),X$1,FALSE)"),"05C360")</f>
        <v>05C360</v>
      </c>
      <c r="Y673" t="str">
        <f ca="1">IFERROR(__xludf.DUMMYFUNCTION("VLOOKUP($D332,IMPORTRANGE(""1F5N2lheBqU_ssv2fEg7XSiyl0_Jtf24RQubw3IWp7fc"",""'LC-2 BOM'!C2:AF900""),Y$1,FALSE)"),"#N/A")</f>
        <v>#N/A</v>
      </c>
      <c r="Z673" t="str">
        <f ca="1">IFERROR(__xludf.DUMMYFUNCTION("VLOOKUP($D332,IMPORTRANGE(""1F5N2lheBqU_ssv2fEg7XSiyl0_Jtf24RQubw3IWp7fc"",""'LC-2 BOM'!C2:AF900""),Y$1,FALSE)"),"#N/A")</f>
        <v>#N/A</v>
      </c>
      <c r="AA673" t="str">
        <f ca="1">IFERROR(__xludf.DUMMYFUNCTION("VLOOKUP($D332,IMPORTRANGE(""1F5N2lheBqU_ssv2fEg7XSiyl0_Jtf24RQubw3IWp7fc"",""'LC-2 BOM'!C2:AF900""),Y$1,FALSE)"),"#N/A")</f>
        <v>#N/A</v>
      </c>
      <c r="AB673" t="str">
        <f ca="1">IFERROR(__xludf.DUMMYFUNCTION("VLOOKUP($D332,IMPORTRANGE(""1F5N2lheBqU_ssv2fEg7XSiyl0_Jtf24RQubw3IWp7fc"",""'LC-2 BOM'!C2:AF1000""),AB$1,FALSE)"),"#N/A")</f>
        <v>#N/A</v>
      </c>
      <c r="AC673" t="str">
        <f ca="1">IFERROR(__xludf.DUMMYFUNCTION("VLOOKUP($D332,IMPORTRANGE(""1F5N2lheBqU_ssv2fEg7XSiyl0_Jtf24RQubw3IWp7fc"",""'LC-2 BOM'!C2:AF1000""),AB$1,FALSE)"),"#N/A")</f>
        <v>#N/A</v>
      </c>
      <c r="AD673" t="str">
        <f ca="1">IFERROR(__xludf.DUMMYFUNCTION("VLOOKUP($D332,IMPORTRANGE(""1F5N2lheBqU_ssv2fEg7XSiyl0_Jtf24RQubw3IWp7fc"",""'LC-2 BOM'!C2:AF1000""),AB$1,FALSE)"),"#N/A")</f>
        <v>#N/A</v>
      </c>
      <c r="AE673" t="str">
        <f ca="1">IFERROR(__xludf.DUMMYFUNCTION("VLOOKUP($D332,IMPORTRANGE(""1F5N2lheBqU_ssv2fEg7XSiyl0_Jtf24RQubw3IWp7fc"",""'LC-2 BOM'!C2:AF1000""),AB$1,FALSE)"),"#N/A")</f>
        <v>#N/A</v>
      </c>
      <c r="AF673" t="str">
        <f ca="1">IFERROR(__xludf.DUMMYFUNCTION("VLOOKUP($D332,IMPORTRANGE(""1F5N2lheBqU_ssv2fEg7XSiyl0_Jtf24RQubw3IWp7fc"",""'LC-2 BOM'!C2:AF1000""),AB$1,FALSE)"),"#N/A")</f>
        <v>#N/A</v>
      </c>
      <c r="AG673" t="str">
        <f ca="1">IFERROR(__xludf.DUMMYFUNCTION("VLOOKUP($D332,IMPORTRANGE(""1F5N2lheBqU_ssv2fEg7XSiyl0_Jtf24RQubw3IWp7fc"",""'LC-2 BOM'!C2:AF1000""),AB$1,FALSE)"),"#N/A")</f>
        <v>#N/A</v>
      </c>
      <c r="AH673" t="str">
        <f ca="1">IFERROR(__xludf.DUMMYFUNCTION("VLOOKUP($D332,IMPORTRANGE(""1F5N2lheBqU_ssv2fEg7XSiyl0_Jtf24RQubw3IWp7fc"",""'LC-2 BOM'!C2:AF1000""),AB$1,FALSE)"),"#N/A")</f>
        <v>#N/A</v>
      </c>
      <c r="AI673" t="str">
        <f ca="1">IFERROR(__xludf.DUMMYFUNCTION("VLOOKUP($D332,IMPORTRANGE(""1F5N2lheBqU_ssv2fEg7XSiyl0_Jtf24RQubw3IWp7fc"",""'LC-2 BOM'!C2:AF1000""),AB$1,FALSE)"),"#N/A")</f>
        <v>#N/A</v>
      </c>
      <c r="AJ673" t="str">
        <f ca="1">IFERROR(__xludf.DUMMYFUNCTION("VLOOKUP($D332,IMPORTRANGE(""1F5N2lheBqU_ssv2fEg7XSiyl0_Jtf24RQubw3IWp7fc"",""'LC-2 BOM'!C2:AF1000""),AB$1,FALSE)"),"#N/A")</f>
        <v>#N/A</v>
      </c>
      <c r="AK673" t="str">
        <f ca="1">IFERROR(__xludf.DUMMYFUNCTION("VLOOKUP($D332,IMPORTRANGE(""1F5N2lheBqU_ssv2fEg7XSiyl0_Jtf24RQubw3IWp7fc"",""'LC-2 BOM'!C2:AF1000""),AB$1,FALSE)"),"#N/A")</f>
        <v>#N/A</v>
      </c>
      <c r="AL673" t="str">
        <f ca="1">IFERROR(__xludf.DUMMYFUNCTION("VLOOKUP($D332,IMPORTRANGE(""1F5N2lheBqU_ssv2fEg7XSiyl0_Jtf24RQubw3IWp7fc"",""'LC-2 BOM'!C2:AF1000""),AB$1,FALSE)"),"#N/A")</f>
        <v>#N/A</v>
      </c>
      <c r="AM673" t="str">
        <f ca="1">IFERROR(__xludf.DUMMYFUNCTION("VLOOKUP($D332,IMPORTRANGE(""1F5N2lheBqU_ssv2fEg7XSiyl0_Jtf24RQubw3IWp7fc"",""'LC-2 BOM'!C2:AF1000""),AB$1,FALSE)"),"#N/A")</f>
        <v>#N/A</v>
      </c>
      <c r="AN673" t="str">
        <f ca="1">IFERROR(__xludf.DUMMYFUNCTION("VLOOKUP($D332,IMPORTRANGE(""1F5N2lheBqU_ssv2fEg7XSiyl0_Jtf24RQubw3IWp7fc"",""'LC-2 BOM'!C2:AF1000""),AB$1,FALSE)"),"#N/A")</f>
        <v>#N/A</v>
      </c>
      <c r="AO673" t="str">
        <f ca="1">IFERROR(__xludf.DUMMYFUNCTION("VLOOKUP($D332,IMPORTRANGE(""1F5N2lheBqU_ssv2fEg7XSiyl0_Jtf24RQubw3IWp7fc"",""'LC-2 BOM'!C2:AF1000""),AB$1,FALSE)"),"#N/A")</f>
        <v>#N/A</v>
      </c>
      <c r="AP673" t="str">
        <f ca="1">IFERROR(__xludf.DUMMYFUNCTION("VLOOKUP($D332,IMPORTRANGE(""1F5N2lheBqU_ssv2fEg7XSiyl0_Jtf24RQubw3IWp7fc"",""'LC-2 BOM'!C2:AF1000""),AB$1,FALSE)"),"#N/A")</f>
        <v>#N/A</v>
      </c>
      <c r="AQ673" t="str">
        <f ca="1">IFERROR(__xludf.DUMMYFUNCTION("VLOOKUP($D332,IMPORTRANGE(""1F5N2lheBqU_ssv2fEg7XSiyl0_Jtf24RQubw3IWp7fc"",""'LC-2 BOM'!C2:AF1000""),AB$1,FALSE)"),"#N/A")</f>
        <v>#N/A</v>
      </c>
      <c r="AR673" t="str">
        <f ca="1">IFERROR(__xludf.DUMMYFUNCTION("VLOOKUP($D332,IMPORTRANGE(""1F5N2lheBqU_ssv2fEg7XSiyl0_Jtf24RQubw3IWp7fc"",""'LC-2 BOM'!C2:AF1000""),AB$1,FALSE)"),"#N/A")</f>
        <v>#N/A</v>
      </c>
      <c r="AS673" t="str">
        <f ca="1">IFERROR(__xludf.DUMMYFUNCTION("VLOOKUP($D332,IMPORTRANGE(""1F5N2lheBqU_ssv2fEg7XSiyl0_Jtf24RQubw3IWp7fc"",""'LC-2 BOM'!C2:AF1000""),AB$1,FALSE)"),"#N/A")</f>
        <v>#N/A</v>
      </c>
      <c r="AT673" t="str">
        <f ca="1">IFERROR(__xludf.DUMMYFUNCTION("VLOOKUP($D332,IMPORTRANGE(""1F5N2lheBqU_ssv2fEg7XSiyl0_Jtf24RQubw3IWp7fc"",""'LC-2 BOM'!C2:AF1000""),AB$1,FALSE)"),"#N/A")</f>
        <v>#N/A</v>
      </c>
      <c r="AU673" t="str">
        <f ca="1">IFERROR(__xludf.DUMMYFUNCTION("VLOOKUP($D332,IMPORTRANGE(""1F5N2lheBqU_ssv2fEg7XSiyl0_Jtf24RQubw3IWp7fc"",""'LC-2 BOM'!C2:AF1000""),AB$1,FALSE)"),"#N/A")</f>
        <v>#N/A</v>
      </c>
      <c r="AV673" t="str">
        <f ca="1">IFERROR(__xludf.DUMMYFUNCTION("VLOOKUP($D332,IMPORTRANGE(""1F5N2lheBqU_ssv2fEg7XSiyl0_Jtf24RQubw3IWp7fc"",""'LC-2 BOM'!C2:AF1000""),AB$1,FALSE)"),"#N/A")</f>
        <v>#N/A</v>
      </c>
      <c r="AW673" t="str">
        <f ca="1">IFERROR(__xludf.DUMMYFUNCTION("VLOOKUP($D332,IMPORTRANGE(""1F5N2lheBqU_ssv2fEg7XSiyl0_Jtf24RQubw3IWp7fc"",""'LC-2 BOM'!C2:AF1000""),AB$1,FALSE)"),"#N/A")</f>
        <v>#N/A</v>
      </c>
      <c r="AX673" t="str">
        <f ca="1">IFERROR(__xludf.DUMMYFUNCTION("VLOOKUP($D332,IMPORTRANGE(""1F5N2lheBqU_ssv2fEg7XSiyl0_Jtf24RQubw3IWp7fc"",""'LC-2 BOM'!C2:AF1000""),AB$1,FALSE)"),"#N/A")</f>
        <v>#N/A</v>
      </c>
      <c r="AY673" t="str">
        <f ca="1">IFERROR(__xludf.DUMMYFUNCTION("VLOOKUP($D332,IMPORTRANGE(""1F5N2lheBqU_ssv2fEg7XSiyl0_Jtf24RQubw3IWp7fc"",""'LC-2 BOM'!C2:AF1000""),AB$1,FALSE)"),"#N/A")</f>
        <v>#N/A</v>
      </c>
      <c r="AZ673" t="str">
        <f ca="1">IFERROR(__xludf.DUMMYFUNCTION("VLOOKUP($D332,IMPORTRANGE(""1F5N2lheBqU_ssv2fEg7XSiyl0_Jtf24RQubw3IWp7fc"",""'LC-2 BOM'!C2:AF1000""),AB$1,FALSE)"),"#N/A")</f>
        <v>#N/A</v>
      </c>
      <c r="BA673" t="str">
        <f ca="1">IFERROR(__xludf.DUMMYFUNCTION("VLOOKUP($D332,IMPORTRANGE(""1F5N2lheBqU_ssv2fEg7XSiyl0_Jtf24RQubw3IWp7fc"",""'LC-2 BOM'!C2:AF1000""),AB$1,FALSE)"),"#N/A")</f>
        <v>#N/A</v>
      </c>
    </row>
    <row r="674" spans="1:53" ht="13" x14ac:dyDescent="0.15">
      <c r="A674" t="str">
        <f t="shared" si="55"/>
        <v>CPWR-OL-FX-CD-37</v>
      </c>
      <c r="B674">
        <v>37</v>
      </c>
      <c r="C674" t="s">
        <v>1443</v>
      </c>
      <c r="D674" t="s">
        <v>1444</v>
      </c>
      <c r="E674" t="s">
        <v>851</v>
      </c>
      <c r="F674" t="s">
        <v>1442</v>
      </c>
      <c r="G674" t="s">
        <v>853</v>
      </c>
      <c r="H674" t="s">
        <v>53</v>
      </c>
      <c r="I674" t="str">
        <f t="shared" si="60"/>
        <v>N1</v>
      </c>
      <c r="J674" t="str">
        <f>VLOOKUP(I674,'[1]REF - Interface Cards'!$F$2:$G$11,2,FALSE)</f>
        <v>CB2</v>
      </c>
      <c r="K674">
        <f t="shared" si="59"/>
        <v>1</v>
      </c>
      <c r="L674" t="s">
        <v>692</v>
      </c>
      <c r="M674">
        <v>37</v>
      </c>
      <c r="N674">
        <v>31</v>
      </c>
      <c r="O674" t="s">
        <v>211</v>
      </c>
      <c r="P674" t="s">
        <v>211</v>
      </c>
      <c r="Q674" t="s">
        <v>418</v>
      </c>
      <c r="R674" t="s">
        <v>854</v>
      </c>
      <c r="S674" t="s">
        <v>60</v>
      </c>
      <c r="V674" t="b">
        <v>0</v>
      </c>
      <c r="W674" t="str">
        <f t="shared" si="58"/>
        <v>DI1:31</v>
      </c>
      <c r="X674" t="str">
        <f ca="1">IFERROR(__xludf.DUMMYFUNCTION("VLOOKUP($D119,IMPORTRANGE(""1F5N2lheBqU_ssv2fEg7XSiyl0_Jtf24RQubw3IWp7fc"",""'LC-2 BOM'!C2:AF1000""),X$1,FALSE)"),"05C360")</f>
        <v>05C360</v>
      </c>
      <c r="Y674" t="str">
        <f ca="1">IFERROR(__xludf.DUMMYFUNCTION("VLOOKUP($D340,IMPORTRANGE(""1zGeY54V42y3h6ga3LEauokEcjIAfHuNXKCYKLfLWtMI"",""'LC-2 BOM'!C2:AF900""),Y$1,FALSE)"),"#N/A")</f>
        <v>#N/A</v>
      </c>
      <c r="Z674" t="str">
        <f ca="1">IFERROR(__xludf.DUMMYFUNCTION("VLOOKUP($D340,IMPORTRANGE(""1zGeY54V42y3h6ga3LEauokEcjIAfHuNXKCYKLfLWtMI"",""'LC-2 BOM'!C2:AF900""),Y$1,FALSE)"),"#N/A")</f>
        <v>#N/A</v>
      </c>
      <c r="AA674" t="str">
        <f ca="1">IFERROR(__xludf.DUMMYFUNCTION("VLOOKUP($D340,IMPORTRANGE(""1zGeY54V42y3h6ga3LEauokEcjIAfHuNXKCYKLfLWtMI"",""'LC-2 BOM'!C2:AF900""),Y$1,FALSE)"),"#N/A")</f>
        <v>#N/A</v>
      </c>
      <c r="AB674" t="str">
        <f ca="1">IFERROR(__xludf.DUMMYFUNCTION("VLOOKUP($D340,IMPORTRANGE(""1F5N2lheBqU_ssv2fEg7XSiyl0_Jtf24RQubw3IWp7fc"",""'LC-2 BOM'!C2:AF1000""),AB$1,FALSE)"),"#N/A")</f>
        <v>#N/A</v>
      </c>
      <c r="AC674" t="str">
        <f ca="1">IFERROR(__xludf.DUMMYFUNCTION("VLOOKUP($D340,IMPORTRANGE(""1F5N2lheBqU_ssv2fEg7XSiyl0_Jtf24RQubw3IWp7fc"",""'LC-2 BOM'!C2:AF1000""),AB$1,FALSE)"),"#N/A")</f>
        <v>#N/A</v>
      </c>
      <c r="AD674" t="str">
        <f ca="1">IFERROR(__xludf.DUMMYFUNCTION("VLOOKUP($D340,IMPORTRANGE(""1F5N2lheBqU_ssv2fEg7XSiyl0_Jtf24RQubw3IWp7fc"",""'LC-2 BOM'!C2:AF1000""),AB$1,FALSE)"),"#N/A")</f>
        <v>#N/A</v>
      </c>
      <c r="AE674" t="str">
        <f ca="1">IFERROR(__xludf.DUMMYFUNCTION("VLOOKUP($D340,IMPORTRANGE(""1F5N2lheBqU_ssv2fEg7XSiyl0_Jtf24RQubw3IWp7fc"",""'LC-2 BOM'!C2:AF1000""),AB$1,FALSE)"),"#N/A")</f>
        <v>#N/A</v>
      </c>
      <c r="AF674" t="str">
        <f ca="1">IFERROR(__xludf.DUMMYFUNCTION("VLOOKUP($D340,IMPORTRANGE(""1F5N2lheBqU_ssv2fEg7XSiyl0_Jtf24RQubw3IWp7fc"",""'LC-2 BOM'!C2:AF1000""),AB$1,FALSE)"),"#N/A")</f>
        <v>#N/A</v>
      </c>
      <c r="AG674" t="str">
        <f ca="1">IFERROR(__xludf.DUMMYFUNCTION("VLOOKUP($D340,IMPORTRANGE(""1F5N2lheBqU_ssv2fEg7XSiyl0_Jtf24RQubw3IWp7fc"",""'LC-2 BOM'!C2:AF1000""),AB$1,FALSE)"),"#N/A")</f>
        <v>#N/A</v>
      </c>
      <c r="AH674" t="str">
        <f ca="1">IFERROR(__xludf.DUMMYFUNCTION("VLOOKUP($D340,IMPORTRANGE(""1F5N2lheBqU_ssv2fEg7XSiyl0_Jtf24RQubw3IWp7fc"",""'LC-2 BOM'!C2:AF1000""),AB$1,FALSE)"),"#N/A")</f>
        <v>#N/A</v>
      </c>
      <c r="AI674" t="str">
        <f ca="1">IFERROR(__xludf.DUMMYFUNCTION("VLOOKUP($D340,IMPORTRANGE(""1F5N2lheBqU_ssv2fEg7XSiyl0_Jtf24RQubw3IWp7fc"",""'LC-2 BOM'!C2:AF1000""),AB$1,FALSE)"),"#N/A")</f>
        <v>#N/A</v>
      </c>
      <c r="AJ674" t="str">
        <f ca="1">IFERROR(__xludf.DUMMYFUNCTION("VLOOKUP($D340,IMPORTRANGE(""1F5N2lheBqU_ssv2fEg7XSiyl0_Jtf24RQubw3IWp7fc"",""'LC-2 BOM'!C2:AF1000""),AB$1,FALSE)"),"#N/A")</f>
        <v>#N/A</v>
      </c>
      <c r="AK674" t="str">
        <f ca="1">IFERROR(__xludf.DUMMYFUNCTION("VLOOKUP($D340,IMPORTRANGE(""1F5N2lheBqU_ssv2fEg7XSiyl0_Jtf24RQubw3IWp7fc"",""'LC-2 BOM'!C2:AF1000""),AB$1,FALSE)"),"#N/A")</f>
        <v>#N/A</v>
      </c>
      <c r="AL674" t="str">
        <f ca="1">IFERROR(__xludf.DUMMYFUNCTION("VLOOKUP($D340,IMPORTRANGE(""1F5N2lheBqU_ssv2fEg7XSiyl0_Jtf24RQubw3IWp7fc"",""'LC-2 BOM'!C2:AF1000""),AB$1,FALSE)"),"#N/A")</f>
        <v>#N/A</v>
      </c>
      <c r="AM674" t="str">
        <f ca="1">IFERROR(__xludf.DUMMYFUNCTION("VLOOKUP($D340,IMPORTRANGE(""1F5N2lheBqU_ssv2fEg7XSiyl0_Jtf24RQubw3IWp7fc"",""'LC-2 BOM'!C2:AF1000""),AB$1,FALSE)"),"#N/A")</f>
        <v>#N/A</v>
      </c>
      <c r="AN674" t="str">
        <f ca="1">IFERROR(__xludf.DUMMYFUNCTION("VLOOKUP($D340,IMPORTRANGE(""1F5N2lheBqU_ssv2fEg7XSiyl0_Jtf24RQubw3IWp7fc"",""'LC-2 BOM'!C2:AF1000""),AB$1,FALSE)"),"#N/A")</f>
        <v>#N/A</v>
      </c>
      <c r="AO674" t="str">
        <f ca="1">IFERROR(__xludf.DUMMYFUNCTION("VLOOKUP($D340,IMPORTRANGE(""1F5N2lheBqU_ssv2fEg7XSiyl0_Jtf24RQubw3IWp7fc"",""'LC-2 BOM'!C2:AF1000""),AB$1,FALSE)"),"#N/A")</f>
        <v>#N/A</v>
      </c>
      <c r="AP674" t="str">
        <f ca="1">IFERROR(__xludf.DUMMYFUNCTION("VLOOKUP($D340,IMPORTRANGE(""1F5N2lheBqU_ssv2fEg7XSiyl0_Jtf24RQubw3IWp7fc"",""'LC-2 BOM'!C2:AF1000""),AB$1,FALSE)"),"#N/A")</f>
        <v>#N/A</v>
      </c>
      <c r="AQ674" t="str">
        <f ca="1">IFERROR(__xludf.DUMMYFUNCTION("VLOOKUP($D340,IMPORTRANGE(""1F5N2lheBqU_ssv2fEg7XSiyl0_Jtf24RQubw3IWp7fc"",""'LC-2 BOM'!C2:AF1000""),AB$1,FALSE)"),"#N/A")</f>
        <v>#N/A</v>
      </c>
      <c r="AR674" t="str">
        <f ca="1">IFERROR(__xludf.DUMMYFUNCTION("VLOOKUP($D340,IMPORTRANGE(""1F5N2lheBqU_ssv2fEg7XSiyl0_Jtf24RQubw3IWp7fc"",""'LC-2 BOM'!C2:AF1000""),AB$1,FALSE)"),"#N/A")</f>
        <v>#N/A</v>
      </c>
      <c r="AS674" t="str">
        <f ca="1">IFERROR(__xludf.DUMMYFUNCTION("VLOOKUP($D340,IMPORTRANGE(""1F5N2lheBqU_ssv2fEg7XSiyl0_Jtf24RQubw3IWp7fc"",""'LC-2 BOM'!C2:AF1000""),AB$1,FALSE)"),"#N/A")</f>
        <v>#N/A</v>
      </c>
      <c r="AT674" t="str">
        <f ca="1">IFERROR(__xludf.DUMMYFUNCTION("VLOOKUP($D340,IMPORTRANGE(""1F5N2lheBqU_ssv2fEg7XSiyl0_Jtf24RQubw3IWp7fc"",""'LC-2 BOM'!C2:AF1000""),AB$1,FALSE)"),"#N/A")</f>
        <v>#N/A</v>
      </c>
      <c r="AU674" t="str">
        <f ca="1">IFERROR(__xludf.DUMMYFUNCTION("VLOOKUP($D340,IMPORTRANGE(""1F5N2lheBqU_ssv2fEg7XSiyl0_Jtf24RQubw3IWp7fc"",""'LC-2 BOM'!C2:AF1000""),AB$1,FALSE)"),"#N/A")</f>
        <v>#N/A</v>
      </c>
      <c r="AV674" t="str">
        <f ca="1">IFERROR(__xludf.DUMMYFUNCTION("VLOOKUP($D340,IMPORTRANGE(""1F5N2lheBqU_ssv2fEg7XSiyl0_Jtf24RQubw3IWp7fc"",""'LC-2 BOM'!C2:AF1000""),AB$1,FALSE)"),"#N/A")</f>
        <v>#N/A</v>
      </c>
      <c r="AW674" t="str">
        <f ca="1">IFERROR(__xludf.DUMMYFUNCTION("VLOOKUP($D340,IMPORTRANGE(""1F5N2lheBqU_ssv2fEg7XSiyl0_Jtf24RQubw3IWp7fc"",""'LC-2 BOM'!C2:AF1000""),AB$1,FALSE)"),"#N/A")</f>
        <v>#N/A</v>
      </c>
      <c r="AX674" t="str">
        <f ca="1">IFERROR(__xludf.DUMMYFUNCTION("VLOOKUP($D340,IMPORTRANGE(""1F5N2lheBqU_ssv2fEg7XSiyl0_Jtf24RQubw3IWp7fc"",""'LC-2 BOM'!C2:AF1000""),AB$1,FALSE)"),"#N/A")</f>
        <v>#N/A</v>
      </c>
      <c r="AY674" t="str">
        <f ca="1">IFERROR(__xludf.DUMMYFUNCTION("VLOOKUP($D340,IMPORTRANGE(""1F5N2lheBqU_ssv2fEg7XSiyl0_Jtf24RQubw3IWp7fc"",""'LC-2 BOM'!C2:AF1000""),AB$1,FALSE)"),"#N/A")</f>
        <v>#N/A</v>
      </c>
      <c r="AZ674" t="str">
        <f ca="1">IFERROR(__xludf.DUMMYFUNCTION("VLOOKUP($D340,IMPORTRANGE(""1F5N2lheBqU_ssv2fEg7XSiyl0_Jtf24RQubw3IWp7fc"",""'LC-2 BOM'!C2:AF1000""),AB$1,FALSE)"),"#N/A")</f>
        <v>#N/A</v>
      </c>
      <c r="BA674" t="str">
        <f ca="1">IFERROR(__xludf.DUMMYFUNCTION("VLOOKUP($D340,IMPORTRANGE(""1F5N2lheBqU_ssv2fEg7XSiyl0_Jtf24RQubw3IWp7fc"",""'LC-2 BOM'!C2:AF1000""),AB$1,FALSE)"),"#N/A")</f>
        <v>#N/A</v>
      </c>
    </row>
    <row r="675" spans="1:53" ht="13" x14ac:dyDescent="0.15">
      <c r="A675" t="str">
        <f t="shared" si="55"/>
        <v>CPWR-OL-FX-CD-46</v>
      </c>
      <c r="B675">
        <v>46</v>
      </c>
      <c r="C675" t="s">
        <v>1445</v>
      </c>
      <c r="D675" t="s">
        <v>1446</v>
      </c>
      <c r="E675" t="s">
        <v>851</v>
      </c>
      <c r="F675" t="s">
        <v>1442</v>
      </c>
      <c r="G675" t="s">
        <v>853</v>
      </c>
      <c r="H675" t="s">
        <v>53</v>
      </c>
      <c r="I675" t="str">
        <f t="shared" si="60"/>
        <v>N5</v>
      </c>
      <c r="J675" t="str">
        <f>VLOOKUP(I675,'[1]REF - Interface Cards'!$F$2:$G$11,2,FALSE)</f>
        <v>CB6</v>
      </c>
      <c r="K675">
        <f t="shared" si="59"/>
        <v>2</v>
      </c>
      <c r="L675" t="s">
        <v>857</v>
      </c>
      <c r="M675">
        <v>5</v>
      </c>
      <c r="N675" t="s">
        <v>82</v>
      </c>
      <c r="O675" t="s">
        <v>298</v>
      </c>
      <c r="P675" t="s">
        <v>298</v>
      </c>
      <c r="Q675" t="s">
        <v>671</v>
      </c>
      <c r="R675" t="s">
        <v>854</v>
      </c>
      <c r="S675" t="s">
        <v>60</v>
      </c>
      <c r="V675" t="b">
        <v>0</v>
      </c>
      <c r="W675" t="str">
        <f t="shared" si="58"/>
        <v>DI5:04</v>
      </c>
      <c r="X675" t="str">
        <f ca="1">IFERROR(__xludf.DUMMYFUNCTION("VLOOKUP($D475,IMPORTRANGE(""1F5N2lheBqU_ssv2fEg7XSiyl0_Jtf24RQubw3IWp7fc"",""'LC-2 BOM'!C2:AF1000""),X$1,FALSE)"),"04C706")</f>
        <v>04C706</v>
      </c>
      <c r="Y675" t="str">
        <f ca="1">IFERROR(__xludf.DUMMYFUNCTION("VLOOKUP($D630,IMPORTRANGE(""1zGeY54V42y3h6ga3LEauokEcjIAfHuNXKCYKLfLWtMI"",""'LC-2 BOM'!C2:AF900""),Y$1,FALSE)"),"#N/A")</f>
        <v>#N/A</v>
      </c>
      <c r="Z675" t="str">
        <f ca="1">IFERROR(__xludf.DUMMYFUNCTION("VLOOKUP($D630,IMPORTRANGE(""1zGeY54V42y3h6ga3LEauokEcjIAfHuNXKCYKLfLWtMI"",""'LC-2 BOM'!C2:AF900""),Y$1,FALSE)"),"#N/A")</f>
        <v>#N/A</v>
      </c>
      <c r="AA675" t="str">
        <f ca="1">IFERROR(__xludf.DUMMYFUNCTION("VLOOKUP($D630,IMPORTRANGE(""1zGeY54V42y3h6ga3LEauokEcjIAfHuNXKCYKLfLWtMI"",""'LC-2 BOM'!C2:AF900""),Y$1,FALSE)"),"#N/A")</f>
        <v>#N/A</v>
      </c>
      <c r="AB675" t="str">
        <f ca="1">IFERROR(__xludf.DUMMYFUNCTION("VLOOKUP($D630,IMPORTRANGE(""1F5N2lheBqU_ssv2fEg7XSiyl0_Jtf24RQubw3IWp7fc"",""'LC-2 BOM'!C2:AF1000""),AB$1,FALSE)"),"#N/A")</f>
        <v>#N/A</v>
      </c>
      <c r="AC675" t="str">
        <f ca="1">IFERROR(__xludf.DUMMYFUNCTION("VLOOKUP($D630,IMPORTRANGE(""1F5N2lheBqU_ssv2fEg7XSiyl0_Jtf24RQubw3IWp7fc"",""'LC-2 BOM'!C2:AF1000""),AB$1,FALSE)"),"#N/A")</f>
        <v>#N/A</v>
      </c>
      <c r="AD675" t="str">
        <f ca="1">IFERROR(__xludf.DUMMYFUNCTION("VLOOKUP($D630,IMPORTRANGE(""1F5N2lheBqU_ssv2fEg7XSiyl0_Jtf24RQubw3IWp7fc"",""'LC-2 BOM'!C2:AF1000""),AB$1,FALSE)"),"#N/A")</f>
        <v>#N/A</v>
      </c>
      <c r="AE675" t="str">
        <f ca="1">IFERROR(__xludf.DUMMYFUNCTION("VLOOKUP($D630,IMPORTRANGE(""1F5N2lheBqU_ssv2fEg7XSiyl0_Jtf24RQubw3IWp7fc"",""'LC-2 BOM'!C2:AF1000""),AB$1,FALSE)"),"#N/A")</f>
        <v>#N/A</v>
      </c>
      <c r="AF675" t="str">
        <f ca="1">IFERROR(__xludf.DUMMYFUNCTION("VLOOKUP($D630,IMPORTRANGE(""1F5N2lheBqU_ssv2fEg7XSiyl0_Jtf24RQubw3IWp7fc"",""'LC-2 BOM'!C2:AF1000""),AB$1,FALSE)"),"#N/A")</f>
        <v>#N/A</v>
      </c>
      <c r="AG675" t="str">
        <f ca="1">IFERROR(__xludf.DUMMYFUNCTION("VLOOKUP($D630,IMPORTRANGE(""1F5N2lheBqU_ssv2fEg7XSiyl0_Jtf24RQubw3IWp7fc"",""'LC-2 BOM'!C2:AF1000""),AB$1,FALSE)"),"#N/A")</f>
        <v>#N/A</v>
      </c>
      <c r="AH675" t="str">
        <f ca="1">IFERROR(__xludf.DUMMYFUNCTION("VLOOKUP($D630,IMPORTRANGE(""1F5N2lheBqU_ssv2fEg7XSiyl0_Jtf24RQubw3IWp7fc"",""'LC-2 BOM'!C2:AF1000""),AB$1,FALSE)"),"#N/A")</f>
        <v>#N/A</v>
      </c>
      <c r="AI675" t="str">
        <f ca="1">IFERROR(__xludf.DUMMYFUNCTION("VLOOKUP($D630,IMPORTRANGE(""1F5N2lheBqU_ssv2fEg7XSiyl0_Jtf24RQubw3IWp7fc"",""'LC-2 BOM'!C2:AF1000""),AB$1,FALSE)"),"#N/A")</f>
        <v>#N/A</v>
      </c>
      <c r="AJ675" t="str">
        <f ca="1">IFERROR(__xludf.DUMMYFUNCTION("VLOOKUP($D630,IMPORTRANGE(""1F5N2lheBqU_ssv2fEg7XSiyl0_Jtf24RQubw3IWp7fc"",""'LC-2 BOM'!C2:AF1000""),AB$1,FALSE)"),"#N/A")</f>
        <v>#N/A</v>
      </c>
      <c r="AK675" t="str">
        <f ca="1">IFERROR(__xludf.DUMMYFUNCTION("VLOOKUP($D630,IMPORTRANGE(""1F5N2lheBqU_ssv2fEg7XSiyl0_Jtf24RQubw3IWp7fc"",""'LC-2 BOM'!C2:AF1000""),AB$1,FALSE)"),"#N/A")</f>
        <v>#N/A</v>
      </c>
      <c r="AL675" t="str">
        <f ca="1">IFERROR(__xludf.DUMMYFUNCTION("VLOOKUP($D630,IMPORTRANGE(""1F5N2lheBqU_ssv2fEg7XSiyl0_Jtf24RQubw3IWp7fc"",""'LC-2 BOM'!C2:AF1000""),AB$1,FALSE)"),"#N/A")</f>
        <v>#N/A</v>
      </c>
      <c r="AM675" t="str">
        <f ca="1">IFERROR(__xludf.DUMMYFUNCTION("VLOOKUP($D630,IMPORTRANGE(""1F5N2lheBqU_ssv2fEg7XSiyl0_Jtf24RQubw3IWp7fc"",""'LC-2 BOM'!C2:AF1000""),AB$1,FALSE)"),"#N/A")</f>
        <v>#N/A</v>
      </c>
      <c r="AN675" t="str">
        <f ca="1">IFERROR(__xludf.DUMMYFUNCTION("VLOOKUP($D630,IMPORTRANGE(""1F5N2lheBqU_ssv2fEg7XSiyl0_Jtf24RQubw3IWp7fc"",""'LC-2 BOM'!C2:AF1000""),AB$1,FALSE)"),"#N/A")</f>
        <v>#N/A</v>
      </c>
      <c r="AO675" t="str">
        <f ca="1">IFERROR(__xludf.DUMMYFUNCTION("VLOOKUP($D630,IMPORTRANGE(""1F5N2lheBqU_ssv2fEg7XSiyl0_Jtf24RQubw3IWp7fc"",""'LC-2 BOM'!C2:AF1000""),AB$1,FALSE)"),"#N/A")</f>
        <v>#N/A</v>
      </c>
      <c r="AP675" t="str">
        <f ca="1">IFERROR(__xludf.DUMMYFUNCTION("VLOOKUP($D630,IMPORTRANGE(""1F5N2lheBqU_ssv2fEg7XSiyl0_Jtf24RQubw3IWp7fc"",""'LC-2 BOM'!C2:AF1000""),AB$1,FALSE)"),"#N/A")</f>
        <v>#N/A</v>
      </c>
      <c r="AQ675" t="str">
        <f ca="1">IFERROR(__xludf.DUMMYFUNCTION("VLOOKUP($D630,IMPORTRANGE(""1F5N2lheBqU_ssv2fEg7XSiyl0_Jtf24RQubw3IWp7fc"",""'LC-2 BOM'!C2:AF1000""),AB$1,FALSE)"),"#N/A")</f>
        <v>#N/A</v>
      </c>
      <c r="AR675" t="str">
        <f ca="1">IFERROR(__xludf.DUMMYFUNCTION("VLOOKUP($D630,IMPORTRANGE(""1F5N2lheBqU_ssv2fEg7XSiyl0_Jtf24RQubw3IWp7fc"",""'LC-2 BOM'!C2:AF1000""),AB$1,FALSE)"),"#N/A")</f>
        <v>#N/A</v>
      </c>
      <c r="AS675" t="str">
        <f ca="1">IFERROR(__xludf.DUMMYFUNCTION("VLOOKUP($D630,IMPORTRANGE(""1F5N2lheBqU_ssv2fEg7XSiyl0_Jtf24RQubw3IWp7fc"",""'LC-2 BOM'!C2:AF1000""),AB$1,FALSE)"),"#N/A")</f>
        <v>#N/A</v>
      </c>
      <c r="AT675" t="str">
        <f ca="1">IFERROR(__xludf.DUMMYFUNCTION("VLOOKUP($D630,IMPORTRANGE(""1F5N2lheBqU_ssv2fEg7XSiyl0_Jtf24RQubw3IWp7fc"",""'LC-2 BOM'!C2:AF1000""),AB$1,FALSE)"),"#N/A")</f>
        <v>#N/A</v>
      </c>
      <c r="AU675" t="str">
        <f ca="1">IFERROR(__xludf.DUMMYFUNCTION("VLOOKUP($D630,IMPORTRANGE(""1F5N2lheBqU_ssv2fEg7XSiyl0_Jtf24RQubw3IWp7fc"",""'LC-2 BOM'!C2:AF1000""),AB$1,FALSE)"),"#N/A")</f>
        <v>#N/A</v>
      </c>
      <c r="AV675" t="str">
        <f ca="1">IFERROR(__xludf.DUMMYFUNCTION("VLOOKUP($D630,IMPORTRANGE(""1F5N2lheBqU_ssv2fEg7XSiyl0_Jtf24RQubw3IWp7fc"",""'LC-2 BOM'!C2:AF1000""),AB$1,FALSE)"),"#N/A")</f>
        <v>#N/A</v>
      </c>
      <c r="AW675" t="str">
        <f ca="1">IFERROR(__xludf.DUMMYFUNCTION("VLOOKUP($D630,IMPORTRANGE(""1F5N2lheBqU_ssv2fEg7XSiyl0_Jtf24RQubw3IWp7fc"",""'LC-2 BOM'!C2:AF1000""),AB$1,FALSE)"),"#N/A")</f>
        <v>#N/A</v>
      </c>
      <c r="AX675" t="str">
        <f ca="1">IFERROR(__xludf.DUMMYFUNCTION("VLOOKUP($D630,IMPORTRANGE(""1F5N2lheBqU_ssv2fEg7XSiyl0_Jtf24RQubw3IWp7fc"",""'LC-2 BOM'!C2:AF1000""),AB$1,FALSE)"),"#N/A")</f>
        <v>#N/A</v>
      </c>
      <c r="AY675" t="str">
        <f ca="1">IFERROR(__xludf.DUMMYFUNCTION("VLOOKUP($D630,IMPORTRANGE(""1F5N2lheBqU_ssv2fEg7XSiyl0_Jtf24RQubw3IWp7fc"",""'LC-2 BOM'!C2:AF1000""),AB$1,FALSE)"),"#N/A")</f>
        <v>#N/A</v>
      </c>
      <c r="AZ675" t="str">
        <f ca="1">IFERROR(__xludf.DUMMYFUNCTION("VLOOKUP($D630,IMPORTRANGE(""1F5N2lheBqU_ssv2fEg7XSiyl0_Jtf24RQubw3IWp7fc"",""'LC-2 BOM'!C2:AF1000""),AB$1,FALSE)"),"#N/A")</f>
        <v>#N/A</v>
      </c>
      <c r="BA675" t="str">
        <f ca="1">IFERROR(__xludf.DUMMYFUNCTION("VLOOKUP($D630,IMPORTRANGE(""1F5N2lheBqU_ssv2fEg7XSiyl0_Jtf24RQubw3IWp7fc"",""'LC-2 BOM'!C2:AF1000""),AB$1,FALSE)"),"#N/A")</f>
        <v>#N/A</v>
      </c>
    </row>
    <row r="676" spans="1:53" ht="13" x14ac:dyDescent="0.15">
      <c r="A676" t="str">
        <f t="shared" si="55"/>
        <v>CPWR-OL-FX-CD-39</v>
      </c>
      <c r="B676">
        <v>39</v>
      </c>
      <c r="C676" t="s">
        <v>1447</v>
      </c>
      <c r="D676" t="s">
        <v>1448</v>
      </c>
      <c r="E676" t="s">
        <v>851</v>
      </c>
      <c r="F676" t="s">
        <v>1442</v>
      </c>
      <c r="G676" t="s">
        <v>853</v>
      </c>
      <c r="H676" t="s">
        <v>53</v>
      </c>
      <c r="I676" t="str">
        <f t="shared" si="60"/>
        <v>N5</v>
      </c>
      <c r="J676" t="str">
        <f>VLOOKUP(I676,'[1]REF - Interface Cards'!$F$2:$G$11,2,FALSE)</f>
        <v>CB6</v>
      </c>
      <c r="K676">
        <f t="shared" si="59"/>
        <v>2</v>
      </c>
      <c r="L676" t="s">
        <v>857</v>
      </c>
      <c r="M676">
        <v>6</v>
      </c>
      <c r="N676" t="s">
        <v>93</v>
      </c>
      <c r="O676" t="s">
        <v>298</v>
      </c>
      <c r="P676" t="s">
        <v>298</v>
      </c>
      <c r="Q676" t="s">
        <v>671</v>
      </c>
      <c r="R676" t="s">
        <v>854</v>
      </c>
      <c r="S676" t="s">
        <v>60</v>
      </c>
      <c r="V676" t="b">
        <v>0</v>
      </c>
      <c r="W676" t="str">
        <f t="shared" si="58"/>
        <v>DI5:05</v>
      </c>
      <c r="X676" t="str">
        <f ca="1">IFERROR(__xludf.DUMMYFUNCTION("VLOOKUP($D475,IMPORTRANGE(""1F5N2lheBqU_ssv2fEg7XSiyl0_Jtf24RQubw3IWp7fc"",""'LC-2 BOM'!C2:AF1000""),X$1,FALSE)"),"04C706")</f>
        <v>04C706</v>
      </c>
      <c r="Y676" t="str">
        <f ca="1">IFERROR(__xludf.DUMMYFUNCTION("VLOOKUP($D631,IMPORTRANGE(""1zGeY54V42y3h6ga3LEauokEcjIAfHuNXKCYKLfLWtMI"",""'LC-2 BOM'!C2:AF900""),Y$1,FALSE)"),"#N/A")</f>
        <v>#N/A</v>
      </c>
      <c r="Z676" t="str">
        <f ca="1">IFERROR(__xludf.DUMMYFUNCTION("VLOOKUP($D631,IMPORTRANGE(""1zGeY54V42y3h6ga3LEauokEcjIAfHuNXKCYKLfLWtMI"",""'LC-2 BOM'!C2:AF900""),Y$1,FALSE)"),"#N/A")</f>
        <v>#N/A</v>
      </c>
      <c r="AA676" t="str">
        <f ca="1">IFERROR(__xludf.DUMMYFUNCTION("VLOOKUP($D631,IMPORTRANGE(""1zGeY54V42y3h6ga3LEauokEcjIAfHuNXKCYKLfLWtMI"",""'LC-2 BOM'!C2:AF900""),Y$1,FALSE)"),"#N/A")</f>
        <v>#N/A</v>
      </c>
      <c r="AB676" t="str">
        <f ca="1">IFERROR(__xludf.DUMMYFUNCTION("VLOOKUP($D631,IMPORTRANGE(""1F5N2lheBqU_ssv2fEg7XSiyl0_Jtf24RQubw3IWp7fc"",""'LC-2 BOM'!C2:AF1000""),AB$1,FALSE)"),"#N/A")</f>
        <v>#N/A</v>
      </c>
      <c r="AC676" t="str">
        <f ca="1">IFERROR(__xludf.DUMMYFUNCTION("VLOOKUP($D631,IMPORTRANGE(""1F5N2lheBqU_ssv2fEg7XSiyl0_Jtf24RQubw3IWp7fc"",""'LC-2 BOM'!C2:AF1000""),AB$1,FALSE)"),"#N/A")</f>
        <v>#N/A</v>
      </c>
      <c r="AD676" t="str">
        <f ca="1">IFERROR(__xludf.DUMMYFUNCTION("VLOOKUP($D631,IMPORTRANGE(""1F5N2lheBqU_ssv2fEg7XSiyl0_Jtf24RQubw3IWp7fc"",""'LC-2 BOM'!C2:AF1000""),AB$1,FALSE)"),"#N/A")</f>
        <v>#N/A</v>
      </c>
      <c r="AE676" t="str">
        <f ca="1">IFERROR(__xludf.DUMMYFUNCTION("VLOOKUP($D631,IMPORTRANGE(""1F5N2lheBqU_ssv2fEg7XSiyl0_Jtf24RQubw3IWp7fc"",""'LC-2 BOM'!C2:AF1000""),AB$1,FALSE)"),"#N/A")</f>
        <v>#N/A</v>
      </c>
      <c r="AF676" t="str">
        <f ca="1">IFERROR(__xludf.DUMMYFUNCTION("VLOOKUP($D631,IMPORTRANGE(""1F5N2lheBqU_ssv2fEg7XSiyl0_Jtf24RQubw3IWp7fc"",""'LC-2 BOM'!C2:AF1000""),AB$1,FALSE)"),"#N/A")</f>
        <v>#N/A</v>
      </c>
      <c r="AG676" t="str">
        <f ca="1">IFERROR(__xludf.DUMMYFUNCTION("VLOOKUP($D631,IMPORTRANGE(""1F5N2lheBqU_ssv2fEg7XSiyl0_Jtf24RQubw3IWp7fc"",""'LC-2 BOM'!C2:AF1000""),AB$1,FALSE)"),"#N/A")</f>
        <v>#N/A</v>
      </c>
      <c r="AH676" t="str">
        <f ca="1">IFERROR(__xludf.DUMMYFUNCTION("VLOOKUP($D631,IMPORTRANGE(""1F5N2lheBqU_ssv2fEg7XSiyl0_Jtf24RQubw3IWp7fc"",""'LC-2 BOM'!C2:AF1000""),AB$1,FALSE)"),"#N/A")</f>
        <v>#N/A</v>
      </c>
      <c r="AI676" t="str">
        <f ca="1">IFERROR(__xludf.DUMMYFUNCTION("VLOOKUP($D631,IMPORTRANGE(""1F5N2lheBqU_ssv2fEg7XSiyl0_Jtf24RQubw3IWp7fc"",""'LC-2 BOM'!C2:AF1000""),AB$1,FALSE)"),"#N/A")</f>
        <v>#N/A</v>
      </c>
      <c r="AJ676" t="str">
        <f ca="1">IFERROR(__xludf.DUMMYFUNCTION("VLOOKUP($D631,IMPORTRANGE(""1F5N2lheBqU_ssv2fEg7XSiyl0_Jtf24RQubw3IWp7fc"",""'LC-2 BOM'!C2:AF1000""),AB$1,FALSE)"),"#N/A")</f>
        <v>#N/A</v>
      </c>
      <c r="AK676" t="str">
        <f ca="1">IFERROR(__xludf.DUMMYFUNCTION("VLOOKUP($D631,IMPORTRANGE(""1F5N2lheBqU_ssv2fEg7XSiyl0_Jtf24RQubw3IWp7fc"",""'LC-2 BOM'!C2:AF1000""),AB$1,FALSE)"),"#N/A")</f>
        <v>#N/A</v>
      </c>
      <c r="AL676" t="str">
        <f ca="1">IFERROR(__xludf.DUMMYFUNCTION("VLOOKUP($D631,IMPORTRANGE(""1F5N2lheBqU_ssv2fEg7XSiyl0_Jtf24RQubw3IWp7fc"",""'LC-2 BOM'!C2:AF1000""),AB$1,FALSE)"),"#N/A")</f>
        <v>#N/A</v>
      </c>
      <c r="AM676" t="str">
        <f ca="1">IFERROR(__xludf.DUMMYFUNCTION("VLOOKUP($D631,IMPORTRANGE(""1F5N2lheBqU_ssv2fEg7XSiyl0_Jtf24RQubw3IWp7fc"",""'LC-2 BOM'!C2:AF1000""),AB$1,FALSE)"),"#N/A")</f>
        <v>#N/A</v>
      </c>
      <c r="AN676" t="str">
        <f ca="1">IFERROR(__xludf.DUMMYFUNCTION("VLOOKUP($D631,IMPORTRANGE(""1F5N2lheBqU_ssv2fEg7XSiyl0_Jtf24RQubw3IWp7fc"",""'LC-2 BOM'!C2:AF1000""),AB$1,FALSE)"),"#N/A")</f>
        <v>#N/A</v>
      </c>
      <c r="AO676" t="str">
        <f ca="1">IFERROR(__xludf.DUMMYFUNCTION("VLOOKUP($D631,IMPORTRANGE(""1F5N2lheBqU_ssv2fEg7XSiyl0_Jtf24RQubw3IWp7fc"",""'LC-2 BOM'!C2:AF1000""),AB$1,FALSE)"),"#N/A")</f>
        <v>#N/A</v>
      </c>
      <c r="AP676" t="str">
        <f ca="1">IFERROR(__xludf.DUMMYFUNCTION("VLOOKUP($D631,IMPORTRANGE(""1F5N2lheBqU_ssv2fEg7XSiyl0_Jtf24RQubw3IWp7fc"",""'LC-2 BOM'!C2:AF1000""),AB$1,FALSE)"),"#N/A")</f>
        <v>#N/A</v>
      </c>
      <c r="AQ676" t="str">
        <f ca="1">IFERROR(__xludf.DUMMYFUNCTION("VLOOKUP($D631,IMPORTRANGE(""1F5N2lheBqU_ssv2fEg7XSiyl0_Jtf24RQubw3IWp7fc"",""'LC-2 BOM'!C2:AF1000""),AB$1,FALSE)"),"#N/A")</f>
        <v>#N/A</v>
      </c>
      <c r="AR676" t="str">
        <f ca="1">IFERROR(__xludf.DUMMYFUNCTION("VLOOKUP($D631,IMPORTRANGE(""1F5N2lheBqU_ssv2fEg7XSiyl0_Jtf24RQubw3IWp7fc"",""'LC-2 BOM'!C2:AF1000""),AB$1,FALSE)"),"#N/A")</f>
        <v>#N/A</v>
      </c>
      <c r="AS676" t="str">
        <f ca="1">IFERROR(__xludf.DUMMYFUNCTION("VLOOKUP($D631,IMPORTRANGE(""1F5N2lheBqU_ssv2fEg7XSiyl0_Jtf24RQubw3IWp7fc"",""'LC-2 BOM'!C2:AF1000""),AB$1,FALSE)"),"#N/A")</f>
        <v>#N/A</v>
      </c>
      <c r="AT676" t="str">
        <f ca="1">IFERROR(__xludf.DUMMYFUNCTION("VLOOKUP($D631,IMPORTRANGE(""1F5N2lheBqU_ssv2fEg7XSiyl0_Jtf24RQubw3IWp7fc"",""'LC-2 BOM'!C2:AF1000""),AB$1,FALSE)"),"#N/A")</f>
        <v>#N/A</v>
      </c>
      <c r="AU676" t="str">
        <f ca="1">IFERROR(__xludf.DUMMYFUNCTION("VLOOKUP($D631,IMPORTRANGE(""1F5N2lheBqU_ssv2fEg7XSiyl0_Jtf24RQubw3IWp7fc"",""'LC-2 BOM'!C2:AF1000""),AB$1,FALSE)"),"#N/A")</f>
        <v>#N/A</v>
      </c>
      <c r="AV676" t="str">
        <f ca="1">IFERROR(__xludf.DUMMYFUNCTION("VLOOKUP($D631,IMPORTRANGE(""1F5N2lheBqU_ssv2fEg7XSiyl0_Jtf24RQubw3IWp7fc"",""'LC-2 BOM'!C2:AF1000""),AB$1,FALSE)"),"#N/A")</f>
        <v>#N/A</v>
      </c>
      <c r="AW676" t="str">
        <f ca="1">IFERROR(__xludf.DUMMYFUNCTION("VLOOKUP($D631,IMPORTRANGE(""1F5N2lheBqU_ssv2fEg7XSiyl0_Jtf24RQubw3IWp7fc"",""'LC-2 BOM'!C2:AF1000""),AB$1,FALSE)"),"#N/A")</f>
        <v>#N/A</v>
      </c>
      <c r="AX676" t="str">
        <f ca="1">IFERROR(__xludf.DUMMYFUNCTION("VLOOKUP($D631,IMPORTRANGE(""1F5N2lheBqU_ssv2fEg7XSiyl0_Jtf24RQubw3IWp7fc"",""'LC-2 BOM'!C2:AF1000""),AB$1,FALSE)"),"#N/A")</f>
        <v>#N/A</v>
      </c>
      <c r="AY676" t="str">
        <f ca="1">IFERROR(__xludf.DUMMYFUNCTION("VLOOKUP($D631,IMPORTRANGE(""1F5N2lheBqU_ssv2fEg7XSiyl0_Jtf24RQubw3IWp7fc"",""'LC-2 BOM'!C2:AF1000""),AB$1,FALSE)"),"#N/A")</f>
        <v>#N/A</v>
      </c>
      <c r="AZ676" t="str">
        <f ca="1">IFERROR(__xludf.DUMMYFUNCTION("VLOOKUP($D631,IMPORTRANGE(""1F5N2lheBqU_ssv2fEg7XSiyl0_Jtf24RQubw3IWp7fc"",""'LC-2 BOM'!C2:AF1000""),AB$1,FALSE)"),"#N/A")</f>
        <v>#N/A</v>
      </c>
      <c r="BA676" t="str">
        <f ca="1">IFERROR(__xludf.DUMMYFUNCTION("VLOOKUP($D631,IMPORTRANGE(""1F5N2lheBqU_ssv2fEg7XSiyl0_Jtf24RQubw3IWp7fc"",""'LC-2 BOM'!C2:AF1000""),AB$1,FALSE)"),"#N/A")</f>
        <v>#N/A</v>
      </c>
    </row>
    <row r="677" spans="1:53" ht="13" x14ac:dyDescent="0.15">
      <c r="A677" t="str">
        <f t="shared" si="55"/>
        <v>CPWR-OL-FX-CD-40</v>
      </c>
      <c r="B677">
        <v>40</v>
      </c>
      <c r="C677" t="s">
        <v>1449</v>
      </c>
      <c r="D677" t="s">
        <v>1450</v>
      </c>
      <c r="E677" t="s">
        <v>851</v>
      </c>
      <c r="F677" t="s">
        <v>1442</v>
      </c>
      <c r="G677" t="s">
        <v>853</v>
      </c>
      <c r="H677" t="s">
        <v>53</v>
      </c>
      <c r="I677" t="str">
        <f t="shared" si="60"/>
        <v>C2</v>
      </c>
      <c r="J677" t="str">
        <f>VLOOKUP(I677,'[1]REF - Interface Cards'!$F$2:$G$11,2,FALSE)</f>
        <v>CB8</v>
      </c>
      <c r="K677">
        <f t="shared" si="59"/>
        <v>3</v>
      </c>
      <c r="L677" t="s">
        <v>154</v>
      </c>
      <c r="M677">
        <v>24</v>
      </c>
      <c r="N677">
        <v>20</v>
      </c>
      <c r="O677" t="s">
        <v>151</v>
      </c>
      <c r="P677" t="s">
        <v>151</v>
      </c>
      <c r="Q677" t="s">
        <v>292</v>
      </c>
      <c r="R677" t="s">
        <v>854</v>
      </c>
      <c r="S677" t="s">
        <v>60</v>
      </c>
      <c r="V677" t="b">
        <v>0</v>
      </c>
      <c r="W677" t="str">
        <f t="shared" si="58"/>
        <v>DI6:20</v>
      </c>
      <c r="X677" t="str">
        <f ca="1">IFERROR(__xludf.DUMMYFUNCTION("VLOOKUP($D119,IMPORTRANGE(""1F5N2lheBqU_ssv2fEg7XSiyl0_Jtf24RQubw3IWp7fc"",""'LC-2 BOM'!C2:AF1000""),X$1,FALSE)"),"05C360")</f>
        <v>05C360</v>
      </c>
      <c r="Y677" t="str">
        <f ca="1">IFERROR(__xludf.DUMMYFUNCTION("VLOOKUP($D209,IMPORTRANGE(""1F5N2lheBqU_ssv2fEg7XSiyl0_Jtf24RQubw3IWp7fc"",""'LC-2 BOM'!C2:AF900""),Y$1,FALSE)"),"#N/A")</f>
        <v>#N/A</v>
      </c>
      <c r="Z677" t="str">
        <f ca="1">IFERROR(__xludf.DUMMYFUNCTION("VLOOKUP($D209,IMPORTRANGE(""1F5N2lheBqU_ssv2fEg7XSiyl0_Jtf24RQubw3IWp7fc"",""'LC-2 BOM'!C2:AF900""),Y$1,FALSE)"),"#N/A")</f>
        <v>#N/A</v>
      </c>
      <c r="AA677" t="str">
        <f ca="1">IFERROR(__xludf.DUMMYFUNCTION("VLOOKUP($D209,IMPORTRANGE(""1F5N2lheBqU_ssv2fEg7XSiyl0_Jtf24RQubw3IWp7fc"",""'LC-2 BOM'!C2:AF900""),Y$1,FALSE)"),"#N/A")</f>
        <v>#N/A</v>
      </c>
      <c r="AB677" t="str">
        <f ca="1">IFERROR(__xludf.DUMMYFUNCTION("VLOOKUP($D209,IMPORTRANGE(""1F5N2lheBqU_ssv2fEg7XSiyl0_Jtf24RQubw3IWp7fc"",""'LC-2 BOM'!C2:AF1000""),AB$1,FALSE)"),"#N/A")</f>
        <v>#N/A</v>
      </c>
      <c r="AC677" t="str">
        <f ca="1">IFERROR(__xludf.DUMMYFUNCTION("VLOOKUP($D209,IMPORTRANGE(""1F5N2lheBqU_ssv2fEg7XSiyl0_Jtf24RQubw3IWp7fc"",""'LC-2 BOM'!C2:AF1000""),AB$1,FALSE)"),"#N/A")</f>
        <v>#N/A</v>
      </c>
      <c r="AD677" t="str">
        <f ca="1">IFERROR(__xludf.DUMMYFUNCTION("VLOOKUP($D209,IMPORTRANGE(""1F5N2lheBqU_ssv2fEg7XSiyl0_Jtf24RQubw3IWp7fc"",""'LC-2 BOM'!C2:AF1000""),AB$1,FALSE)"),"#N/A")</f>
        <v>#N/A</v>
      </c>
      <c r="AE677" t="str">
        <f ca="1">IFERROR(__xludf.DUMMYFUNCTION("VLOOKUP($D209,IMPORTRANGE(""1F5N2lheBqU_ssv2fEg7XSiyl0_Jtf24RQubw3IWp7fc"",""'LC-2 BOM'!C2:AF1000""),AB$1,FALSE)"),"#N/A")</f>
        <v>#N/A</v>
      </c>
      <c r="AF677" t="str">
        <f ca="1">IFERROR(__xludf.DUMMYFUNCTION("VLOOKUP($D209,IMPORTRANGE(""1F5N2lheBqU_ssv2fEg7XSiyl0_Jtf24RQubw3IWp7fc"",""'LC-2 BOM'!C2:AF1000""),AB$1,FALSE)"),"#N/A")</f>
        <v>#N/A</v>
      </c>
      <c r="AG677" t="str">
        <f ca="1">IFERROR(__xludf.DUMMYFUNCTION("VLOOKUP($D209,IMPORTRANGE(""1F5N2lheBqU_ssv2fEg7XSiyl0_Jtf24RQubw3IWp7fc"",""'LC-2 BOM'!C2:AF1000""),AB$1,FALSE)"),"#N/A")</f>
        <v>#N/A</v>
      </c>
      <c r="AH677" t="str">
        <f ca="1">IFERROR(__xludf.DUMMYFUNCTION("VLOOKUP($D209,IMPORTRANGE(""1F5N2lheBqU_ssv2fEg7XSiyl0_Jtf24RQubw3IWp7fc"",""'LC-2 BOM'!C2:AF1000""),AB$1,FALSE)"),"#N/A")</f>
        <v>#N/A</v>
      </c>
      <c r="AI677" t="str">
        <f ca="1">IFERROR(__xludf.DUMMYFUNCTION("VLOOKUP($D209,IMPORTRANGE(""1F5N2lheBqU_ssv2fEg7XSiyl0_Jtf24RQubw3IWp7fc"",""'LC-2 BOM'!C2:AF1000""),AB$1,FALSE)"),"#N/A")</f>
        <v>#N/A</v>
      </c>
      <c r="AJ677" t="str">
        <f ca="1">IFERROR(__xludf.DUMMYFUNCTION("VLOOKUP($D209,IMPORTRANGE(""1F5N2lheBqU_ssv2fEg7XSiyl0_Jtf24RQubw3IWp7fc"",""'LC-2 BOM'!C2:AF1000""),AB$1,FALSE)"),"#N/A")</f>
        <v>#N/A</v>
      </c>
      <c r="AK677" t="str">
        <f ca="1">IFERROR(__xludf.DUMMYFUNCTION("VLOOKUP($D209,IMPORTRANGE(""1F5N2lheBqU_ssv2fEg7XSiyl0_Jtf24RQubw3IWp7fc"",""'LC-2 BOM'!C2:AF1000""),AB$1,FALSE)"),"#N/A")</f>
        <v>#N/A</v>
      </c>
      <c r="AL677" t="str">
        <f ca="1">IFERROR(__xludf.DUMMYFUNCTION("VLOOKUP($D209,IMPORTRANGE(""1F5N2lheBqU_ssv2fEg7XSiyl0_Jtf24RQubw3IWp7fc"",""'LC-2 BOM'!C2:AF1000""),AB$1,FALSE)"),"#N/A")</f>
        <v>#N/A</v>
      </c>
      <c r="AM677" t="str">
        <f ca="1">IFERROR(__xludf.DUMMYFUNCTION("VLOOKUP($D209,IMPORTRANGE(""1F5N2lheBqU_ssv2fEg7XSiyl0_Jtf24RQubw3IWp7fc"",""'LC-2 BOM'!C2:AF1000""),AB$1,FALSE)"),"#N/A")</f>
        <v>#N/A</v>
      </c>
      <c r="AN677" t="str">
        <f ca="1">IFERROR(__xludf.DUMMYFUNCTION("VLOOKUP($D209,IMPORTRANGE(""1F5N2lheBqU_ssv2fEg7XSiyl0_Jtf24RQubw3IWp7fc"",""'LC-2 BOM'!C2:AF1000""),AB$1,FALSE)"),"#N/A")</f>
        <v>#N/A</v>
      </c>
      <c r="AO677" t="str">
        <f ca="1">IFERROR(__xludf.DUMMYFUNCTION("VLOOKUP($D209,IMPORTRANGE(""1F5N2lheBqU_ssv2fEg7XSiyl0_Jtf24RQubw3IWp7fc"",""'LC-2 BOM'!C2:AF1000""),AB$1,FALSE)"),"#N/A")</f>
        <v>#N/A</v>
      </c>
      <c r="AP677" t="str">
        <f ca="1">IFERROR(__xludf.DUMMYFUNCTION("VLOOKUP($D209,IMPORTRANGE(""1F5N2lheBqU_ssv2fEg7XSiyl0_Jtf24RQubw3IWp7fc"",""'LC-2 BOM'!C2:AF1000""),AB$1,FALSE)"),"#N/A")</f>
        <v>#N/A</v>
      </c>
      <c r="AQ677" t="str">
        <f ca="1">IFERROR(__xludf.DUMMYFUNCTION("VLOOKUP($D209,IMPORTRANGE(""1F5N2lheBqU_ssv2fEg7XSiyl0_Jtf24RQubw3IWp7fc"",""'LC-2 BOM'!C2:AF1000""),AB$1,FALSE)"),"#N/A")</f>
        <v>#N/A</v>
      </c>
      <c r="AR677" t="str">
        <f ca="1">IFERROR(__xludf.DUMMYFUNCTION("VLOOKUP($D209,IMPORTRANGE(""1F5N2lheBqU_ssv2fEg7XSiyl0_Jtf24RQubw3IWp7fc"",""'LC-2 BOM'!C2:AF1000""),AB$1,FALSE)"),"#N/A")</f>
        <v>#N/A</v>
      </c>
      <c r="AS677" t="str">
        <f ca="1">IFERROR(__xludf.DUMMYFUNCTION("VLOOKUP($D209,IMPORTRANGE(""1F5N2lheBqU_ssv2fEg7XSiyl0_Jtf24RQubw3IWp7fc"",""'LC-2 BOM'!C2:AF1000""),AB$1,FALSE)"),"#N/A")</f>
        <v>#N/A</v>
      </c>
      <c r="AT677" t="str">
        <f ca="1">IFERROR(__xludf.DUMMYFUNCTION("VLOOKUP($D209,IMPORTRANGE(""1F5N2lheBqU_ssv2fEg7XSiyl0_Jtf24RQubw3IWp7fc"",""'LC-2 BOM'!C2:AF1000""),AB$1,FALSE)"),"#N/A")</f>
        <v>#N/A</v>
      </c>
      <c r="AU677" t="str">
        <f ca="1">IFERROR(__xludf.DUMMYFUNCTION("VLOOKUP($D209,IMPORTRANGE(""1F5N2lheBqU_ssv2fEg7XSiyl0_Jtf24RQubw3IWp7fc"",""'LC-2 BOM'!C2:AF1000""),AB$1,FALSE)"),"#N/A")</f>
        <v>#N/A</v>
      </c>
      <c r="AV677" t="str">
        <f ca="1">IFERROR(__xludf.DUMMYFUNCTION("VLOOKUP($D209,IMPORTRANGE(""1F5N2lheBqU_ssv2fEg7XSiyl0_Jtf24RQubw3IWp7fc"",""'LC-2 BOM'!C2:AF1000""),AB$1,FALSE)"),"#N/A")</f>
        <v>#N/A</v>
      </c>
      <c r="AW677" t="str">
        <f ca="1">IFERROR(__xludf.DUMMYFUNCTION("VLOOKUP($D209,IMPORTRANGE(""1F5N2lheBqU_ssv2fEg7XSiyl0_Jtf24RQubw3IWp7fc"",""'LC-2 BOM'!C2:AF1000""),AB$1,FALSE)"),"#N/A")</f>
        <v>#N/A</v>
      </c>
      <c r="AX677" t="str">
        <f ca="1">IFERROR(__xludf.DUMMYFUNCTION("VLOOKUP($D209,IMPORTRANGE(""1F5N2lheBqU_ssv2fEg7XSiyl0_Jtf24RQubw3IWp7fc"",""'LC-2 BOM'!C2:AF1000""),AB$1,FALSE)"),"#N/A")</f>
        <v>#N/A</v>
      </c>
      <c r="AY677" t="str">
        <f ca="1">IFERROR(__xludf.DUMMYFUNCTION("VLOOKUP($D209,IMPORTRANGE(""1F5N2lheBqU_ssv2fEg7XSiyl0_Jtf24RQubw3IWp7fc"",""'LC-2 BOM'!C2:AF1000""),AB$1,FALSE)"),"#N/A")</f>
        <v>#N/A</v>
      </c>
      <c r="AZ677" t="str">
        <f ca="1">IFERROR(__xludf.DUMMYFUNCTION("VLOOKUP($D209,IMPORTRANGE(""1F5N2lheBqU_ssv2fEg7XSiyl0_Jtf24RQubw3IWp7fc"",""'LC-2 BOM'!C2:AF1000""),AB$1,FALSE)"),"#N/A")</f>
        <v>#N/A</v>
      </c>
      <c r="BA677" t="str">
        <f ca="1">IFERROR(__xludf.DUMMYFUNCTION("VLOOKUP($D209,IMPORTRANGE(""1F5N2lheBqU_ssv2fEg7XSiyl0_Jtf24RQubw3IWp7fc"",""'LC-2 BOM'!C2:AF1000""),AB$1,FALSE)"),"#N/A")</f>
        <v>#N/A</v>
      </c>
    </row>
    <row r="678" spans="1:53" ht="13" x14ac:dyDescent="0.15">
      <c r="A678" t="s">
        <v>1451</v>
      </c>
      <c r="B678">
        <v>34</v>
      </c>
      <c r="C678" t="s">
        <v>1452</v>
      </c>
      <c r="D678" t="s">
        <v>1453</v>
      </c>
      <c r="E678" t="s">
        <v>851</v>
      </c>
      <c r="F678" t="s">
        <v>1442</v>
      </c>
      <c r="G678" t="s">
        <v>853</v>
      </c>
      <c r="H678" t="s">
        <v>53</v>
      </c>
      <c r="I678" t="str">
        <f t="shared" si="60"/>
        <v>C2</v>
      </c>
      <c r="J678" t="str">
        <f>VLOOKUP(I678,'[1]REF - Interface Cards'!$F$2:$G$11,2,FALSE)</f>
        <v>CB8</v>
      </c>
      <c r="K678">
        <f t="shared" si="59"/>
        <v>3</v>
      </c>
      <c r="L678" t="s">
        <v>154</v>
      </c>
      <c r="M678">
        <v>25</v>
      </c>
      <c r="N678">
        <v>21</v>
      </c>
      <c r="O678" t="s">
        <v>151</v>
      </c>
      <c r="P678" t="s">
        <v>151</v>
      </c>
      <c r="Q678" t="s">
        <v>292</v>
      </c>
      <c r="R678" t="s">
        <v>854</v>
      </c>
      <c r="S678" t="s">
        <v>60</v>
      </c>
      <c r="V678" t="b">
        <v>0</v>
      </c>
      <c r="W678" t="str">
        <f t="shared" si="58"/>
        <v>DI6:21</v>
      </c>
      <c r="X678" t="str">
        <f ca="1">IFERROR(__xludf.DUMMYFUNCTION("VLOOKUP($D119,IMPORTRANGE(""1F5N2lheBqU_ssv2fEg7XSiyl0_Jtf24RQubw3IWp7fc"",""'LC-2 BOM'!C2:AF1000""),X$1,FALSE)"),"05C360")</f>
        <v>05C360</v>
      </c>
      <c r="Y678" t="str">
        <f ca="1">IFERROR(__xludf.DUMMYFUNCTION("VLOOKUP($D210,IMPORTRANGE(""1F5N2lheBqU_ssv2fEg7XSiyl0_Jtf24RQubw3IWp7fc"",""'LC-2 BOM'!C2:AF900""),Y$1,FALSE)"),"#N/A")</f>
        <v>#N/A</v>
      </c>
      <c r="Z678" t="str">
        <f ca="1">IFERROR(__xludf.DUMMYFUNCTION("VLOOKUP($D210,IMPORTRANGE(""1F5N2lheBqU_ssv2fEg7XSiyl0_Jtf24RQubw3IWp7fc"",""'LC-2 BOM'!C2:AF900""),Y$1,FALSE)"),"#N/A")</f>
        <v>#N/A</v>
      </c>
      <c r="AA678" t="str">
        <f ca="1">IFERROR(__xludf.DUMMYFUNCTION("VLOOKUP($D210,IMPORTRANGE(""1F5N2lheBqU_ssv2fEg7XSiyl0_Jtf24RQubw3IWp7fc"",""'LC-2 BOM'!C2:AF900""),Y$1,FALSE)"),"#N/A")</f>
        <v>#N/A</v>
      </c>
      <c r="AB678" t="str">
        <f ca="1">IFERROR(__xludf.DUMMYFUNCTION("VLOOKUP($D210,IMPORTRANGE(""1F5N2lheBqU_ssv2fEg7XSiyl0_Jtf24RQubw3IWp7fc"",""'LC-2 BOM'!C2:AF1000""),AB$1,FALSE)"),"#N/A")</f>
        <v>#N/A</v>
      </c>
      <c r="AC678" t="str">
        <f ca="1">IFERROR(__xludf.DUMMYFUNCTION("VLOOKUP($D210,IMPORTRANGE(""1F5N2lheBqU_ssv2fEg7XSiyl0_Jtf24RQubw3IWp7fc"",""'LC-2 BOM'!C2:AF1000""),AB$1,FALSE)"),"#N/A")</f>
        <v>#N/A</v>
      </c>
      <c r="AD678" t="str">
        <f ca="1">IFERROR(__xludf.DUMMYFUNCTION("VLOOKUP($D210,IMPORTRANGE(""1F5N2lheBqU_ssv2fEg7XSiyl0_Jtf24RQubw3IWp7fc"",""'LC-2 BOM'!C2:AF1000""),AB$1,FALSE)"),"#N/A")</f>
        <v>#N/A</v>
      </c>
      <c r="AE678" t="str">
        <f ca="1">IFERROR(__xludf.DUMMYFUNCTION("VLOOKUP($D210,IMPORTRANGE(""1F5N2lheBqU_ssv2fEg7XSiyl0_Jtf24RQubw3IWp7fc"",""'LC-2 BOM'!C2:AF1000""),AB$1,FALSE)"),"#N/A")</f>
        <v>#N/A</v>
      </c>
      <c r="AF678" t="str">
        <f ca="1">IFERROR(__xludf.DUMMYFUNCTION("VLOOKUP($D210,IMPORTRANGE(""1F5N2lheBqU_ssv2fEg7XSiyl0_Jtf24RQubw3IWp7fc"",""'LC-2 BOM'!C2:AF1000""),AB$1,FALSE)"),"#N/A")</f>
        <v>#N/A</v>
      </c>
      <c r="AG678" t="str">
        <f ca="1">IFERROR(__xludf.DUMMYFUNCTION("VLOOKUP($D210,IMPORTRANGE(""1F5N2lheBqU_ssv2fEg7XSiyl0_Jtf24RQubw3IWp7fc"",""'LC-2 BOM'!C2:AF1000""),AB$1,FALSE)"),"#N/A")</f>
        <v>#N/A</v>
      </c>
      <c r="AH678" t="str">
        <f ca="1">IFERROR(__xludf.DUMMYFUNCTION("VLOOKUP($D210,IMPORTRANGE(""1F5N2lheBqU_ssv2fEg7XSiyl0_Jtf24RQubw3IWp7fc"",""'LC-2 BOM'!C2:AF1000""),AB$1,FALSE)"),"#N/A")</f>
        <v>#N/A</v>
      </c>
      <c r="AI678" t="str">
        <f ca="1">IFERROR(__xludf.DUMMYFUNCTION("VLOOKUP($D210,IMPORTRANGE(""1F5N2lheBqU_ssv2fEg7XSiyl0_Jtf24RQubw3IWp7fc"",""'LC-2 BOM'!C2:AF1000""),AB$1,FALSE)"),"#N/A")</f>
        <v>#N/A</v>
      </c>
      <c r="AJ678" t="str">
        <f ca="1">IFERROR(__xludf.DUMMYFUNCTION("VLOOKUP($D210,IMPORTRANGE(""1F5N2lheBqU_ssv2fEg7XSiyl0_Jtf24RQubw3IWp7fc"",""'LC-2 BOM'!C2:AF1000""),AB$1,FALSE)"),"#N/A")</f>
        <v>#N/A</v>
      </c>
      <c r="AK678" t="str">
        <f ca="1">IFERROR(__xludf.DUMMYFUNCTION("VLOOKUP($D210,IMPORTRANGE(""1F5N2lheBqU_ssv2fEg7XSiyl0_Jtf24RQubw3IWp7fc"",""'LC-2 BOM'!C2:AF1000""),AB$1,FALSE)"),"#N/A")</f>
        <v>#N/A</v>
      </c>
      <c r="AL678" t="str">
        <f ca="1">IFERROR(__xludf.DUMMYFUNCTION("VLOOKUP($D210,IMPORTRANGE(""1F5N2lheBqU_ssv2fEg7XSiyl0_Jtf24RQubw3IWp7fc"",""'LC-2 BOM'!C2:AF1000""),AB$1,FALSE)"),"#N/A")</f>
        <v>#N/A</v>
      </c>
      <c r="AM678" t="str">
        <f ca="1">IFERROR(__xludf.DUMMYFUNCTION("VLOOKUP($D210,IMPORTRANGE(""1F5N2lheBqU_ssv2fEg7XSiyl0_Jtf24RQubw3IWp7fc"",""'LC-2 BOM'!C2:AF1000""),AB$1,FALSE)"),"#N/A")</f>
        <v>#N/A</v>
      </c>
      <c r="AN678" t="str">
        <f ca="1">IFERROR(__xludf.DUMMYFUNCTION("VLOOKUP($D210,IMPORTRANGE(""1F5N2lheBqU_ssv2fEg7XSiyl0_Jtf24RQubw3IWp7fc"",""'LC-2 BOM'!C2:AF1000""),AB$1,FALSE)"),"#N/A")</f>
        <v>#N/A</v>
      </c>
      <c r="AO678" t="str">
        <f ca="1">IFERROR(__xludf.DUMMYFUNCTION("VLOOKUP($D210,IMPORTRANGE(""1F5N2lheBqU_ssv2fEg7XSiyl0_Jtf24RQubw3IWp7fc"",""'LC-2 BOM'!C2:AF1000""),AB$1,FALSE)"),"#N/A")</f>
        <v>#N/A</v>
      </c>
      <c r="AP678" t="str">
        <f ca="1">IFERROR(__xludf.DUMMYFUNCTION("VLOOKUP($D210,IMPORTRANGE(""1F5N2lheBqU_ssv2fEg7XSiyl0_Jtf24RQubw3IWp7fc"",""'LC-2 BOM'!C2:AF1000""),AB$1,FALSE)"),"#N/A")</f>
        <v>#N/A</v>
      </c>
      <c r="AQ678" t="str">
        <f ca="1">IFERROR(__xludf.DUMMYFUNCTION("VLOOKUP($D210,IMPORTRANGE(""1F5N2lheBqU_ssv2fEg7XSiyl0_Jtf24RQubw3IWp7fc"",""'LC-2 BOM'!C2:AF1000""),AB$1,FALSE)"),"#N/A")</f>
        <v>#N/A</v>
      </c>
      <c r="AR678" t="str">
        <f ca="1">IFERROR(__xludf.DUMMYFUNCTION("VLOOKUP($D210,IMPORTRANGE(""1F5N2lheBqU_ssv2fEg7XSiyl0_Jtf24RQubw3IWp7fc"",""'LC-2 BOM'!C2:AF1000""),AB$1,FALSE)"),"#N/A")</f>
        <v>#N/A</v>
      </c>
      <c r="AS678" t="str">
        <f ca="1">IFERROR(__xludf.DUMMYFUNCTION("VLOOKUP($D210,IMPORTRANGE(""1F5N2lheBqU_ssv2fEg7XSiyl0_Jtf24RQubw3IWp7fc"",""'LC-2 BOM'!C2:AF1000""),AB$1,FALSE)"),"#N/A")</f>
        <v>#N/A</v>
      </c>
      <c r="AT678" t="str">
        <f ca="1">IFERROR(__xludf.DUMMYFUNCTION("VLOOKUP($D210,IMPORTRANGE(""1F5N2lheBqU_ssv2fEg7XSiyl0_Jtf24RQubw3IWp7fc"",""'LC-2 BOM'!C2:AF1000""),AB$1,FALSE)"),"#N/A")</f>
        <v>#N/A</v>
      </c>
      <c r="AU678" t="str">
        <f ca="1">IFERROR(__xludf.DUMMYFUNCTION("VLOOKUP($D210,IMPORTRANGE(""1F5N2lheBqU_ssv2fEg7XSiyl0_Jtf24RQubw3IWp7fc"",""'LC-2 BOM'!C2:AF1000""),AB$1,FALSE)"),"#N/A")</f>
        <v>#N/A</v>
      </c>
      <c r="AV678" t="str">
        <f ca="1">IFERROR(__xludf.DUMMYFUNCTION("VLOOKUP($D210,IMPORTRANGE(""1F5N2lheBqU_ssv2fEg7XSiyl0_Jtf24RQubw3IWp7fc"",""'LC-2 BOM'!C2:AF1000""),AB$1,FALSE)"),"#N/A")</f>
        <v>#N/A</v>
      </c>
      <c r="AW678" t="str">
        <f ca="1">IFERROR(__xludf.DUMMYFUNCTION("VLOOKUP($D210,IMPORTRANGE(""1F5N2lheBqU_ssv2fEg7XSiyl0_Jtf24RQubw3IWp7fc"",""'LC-2 BOM'!C2:AF1000""),AB$1,FALSE)"),"#N/A")</f>
        <v>#N/A</v>
      </c>
      <c r="AX678" t="str">
        <f ca="1">IFERROR(__xludf.DUMMYFUNCTION("VLOOKUP($D210,IMPORTRANGE(""1F5N2lheBqU_ssv2fEg7XSiyl0_Jtf24RQubw3IWp7fc"",""'LC-2 BOM'!C2:AF1000""),AB$1,FALSE)"),"#N/A")</f>
        <v>#N/A</v>
      </c>
      <c r="AY678" t="str">
        <f ca="1">IFERROR(__xludf.DUMMYFUNCTION("VLOOKUP($D210,IMPORTRANGE(""1F5N2lheBqU_ssv2fEg7XSiyl0_Jtf24RQubw3IWp7fc"",""'LC-2 BOM'!C2:AF1000""),AB$1,FALSE)"),"#N/A")</f>
        <v>#N/A</v>
      </c>
      <c r="AZ678" t="str">
        <f ca="1">IFERROR(__xludf.DUMMYFUNCTION("VLOOKUP($D210,IMPORTRANGE(""1F5N2lheBqU_ssv2fEg7XSiyl0_Jtf24RQubw3IWp7fc"",""'LC-2 BOM'!C2:AF1000""),AB$1,FALSE)"),"#N/A")</f>
        <v>#N/A</v>
      </c>
      <c r="BA678" t="str">
        <f ca="1">IFERROR(__xludf.DUMMYFUNCTION("VLOOKUP($D210,IMPORTRANGE(""1F5N2lheBqU_ssv2fEg7XSiyl0_Jtf24RQubw3IWp7fc"",""'LC-2 BOM'!C2:AF1000""),AB$1,FALSE)"),"#N/A")</f>
        <v>#N/A</v>
      </c>
    </row>
    <row r="679" spans="1:53" ht="13" x14ac:dyDescent="0.15">
      <c r="A679" t="str">
        <f t="shared" ref="A679:A725" si="61">CONCATENATE(VLOOKUP(E679,Systems,2,FALSE),"-",VLOOKUP(F679,Subsystems,2,FALSE),"-",VLOOKUP(G679,Components,2,FALSE),"-",VLOOKUP(R679,Metrics,2,FALSE),"-",B679)</f>
        <v>CPWR-OL-FX-CD-27</v>
      </c>
      <c r="B679">
        <v>27</v>
      </c>
      <c r="C679" t="s">
        <v>1454</v>
      </c>
      <c r="D679" t="s">
        <v>1455</v>
      </c>
      <c r="E679" t="s">
        <v>851</v>
      </c>
      <c r="F679" t="s">
        <v>1442</v>
      </c>
      <c r="G679" t="s">
        <v>853</v>
      </c>
      <c r="H679" t="s">
        <v>53</v>
      </c>
      <c r="I679" t="str">
        <f t="shared" si="60"/>
        <v>N1</v>
      </c>
      <c r="J679" t="str">
        <f>VLOOKUP(I679,'[1]REF - Interface Cards'!$F$2:$G$11,2,FALSE)</f>
        <v>CB2</v>
      </c>
      <c r="K679">
        <f t="shared" si="59"/>
        <v>1</v>
      </c>
      <c r="L679" t="s">
        <v>692</v>
      </c>
      <c r="M679">
        <v>26</v>
      </c>
      <c r="N679">
        <v>23</v>
      </c>
      <c r="O679" t="s">
        <v>211</v>
      </c>
      <c r="P679" t="s">
        <v>211</v>
      </c>
      <c r="Q679" t="s">
        <v>418</v>
      </c>
      <c r="R679" t="s">
        <v>854</v>
      </c>
      <c r="S679" t="s">
        <v>60</v>
      </c>
      <c r="V679" t="b">
        <v>0</v>
      </c>
      <c r="W679" t="str">
        <f t="shared" si="58"/>
        <v>DI1:23</v>
      </c>
      <c r="X679" t="str">
        <f ca="1">IFERROR(__xludf.DUMMYFUNCTION("VLOOKUP($D119,IMPORTRANGE(""1F5N2lheBqU_ssv2fEg7XSiyl0_Jtf24RQubw3IWp7fc"",""'LC-2 BOM'!C2:AF1000""),X$1,FALSE)"),"05C360")</f>
        <v>05C360</v>
      </c>
      <c r="Y679" t="str">
        <f ca="1">IFERROR(__xludf.DUMMYFUNCTION("VLOOKUP($D333,IMPORTRANGE(""1F5N2lheBqU_ssv2fEg7XSiyl0_Jtf24RQubw3IWp7fc"",""'LC-2 BOM'!C2:AF900""),Y$1,FALSE)"),"#N/A")</f>
        <v>#N/A</v>
      </c>
      <c r="Z679" t="str">
        <f ca="1">IFERROR(__xludf.DUMMYFUNCTION("VLOOKUP($D333,IMPORTRANGE(""1F5N2lheBqU_ssv2fEg7XSiyl0_Jtf24RQubw3IWp7fc"",""'LC-2 BOM'!C2:AF900""),Y$1,FALSE)"),"#N/A")</f>
        <v>#N/A</v>
      </c>
      <c r="AA679" t="str">
        <f ca="1">IFERROR(__xludf.DUMMYFUNCTION("VLOOKUP($D333,IMPORTRANGE(""1F5N2lheBqU_ssv2fEg7XSiyl0_Jtf24RQubw3IWp7fc"",""'LC-2 BOM'!C2:AF900""),Y$1,FALSE)"),"#N/A")</f>
        <v>#N/A</v>
      </c>
      <c r="AB679" t="str">
        <f ca="1">IFERROR(__xludf.DUMMYFUNCTION("VLOOKUP($D333,IMPORTRANGE(""1F5N2lheBqU_ssv2fEg7XSiyl0_Jtf24RQubw3IWp7fc"",""'LC-2 BOM'!C2:AF1000""),AB$1,FALSE)"),"#N/A")</f>
        <v>#N/A</v>
      </c>
      <c r="AC679" t="str">
        <f ca="1">IFERROR(__xludf.DUMMYFUNCTION("VLOOKUP($D333,IMPORTRANGE(""1F5N2lheBqU_ssv2fEg7XSiyl0_Jtf24RQubw3IWp7fc"",""'LC-2 BOM'!C2:AF1000""),AB$1,FALSE)"),"#N/A")</f>
        <v>#N/A</v>
      </c>
      <c r="AD679" t="str">
        <f ca="1">IFERROR(__xludf.DUMMYFUNCTION("VLOOKUP($D333,IMPORTRANGE(""1F5N2lheBqU_ssv2fEg7XSiyl0_Jtf24RQubw3IWp7fc"",""'LC-2 BOM'!C2:AF1000""),AB$1,FALSE)"),"#N/A")</f>
        <v>#N/A</v>
      </c>
      <c r="AE679" t="str">
        <f ca="1">IFERROR(__xludf.DUMMYFUNCTION("VLOOKUP($D333,IMPORTRANGE(""1F5N2lheBqU_ssv2fEg7XSiyl0_Jtf24RQubw3IWp7fc"",""'LC-2 BOM'!C2:AF1000""),AB$1,FALSE)"),"#N/A")</f>
        <v>#N/A</v>
      </c>
      <c r="AF679" t="str">
        <f ca="1">IFERROR(__xludf.DUMMYFUNCTION("VLOOKUP($D333,IMPORTRANGE(""1F5N2lheBqU_ssv2fEg7XSiyl0_Jtf24RQubw3IWp7fc"",""'LC-2 BOM'!C2:AF1000""),AB$1,FALSE)"),"#N/A")</f>
        <v>#N/A</v>
      </c>
      <c r="AG679" t="str">
        <f ca="1">IFERROR(__xludf.DUMMYFUNCTION("VLOOKUP($D333,IMPORTRANGE(""1F5N2lheBqU_ssv2fEg7XSiyl0_Jtf24RQubw3IWp7fc"",""'LC-2 BOM'!C2:AF1000""),AB$1,FALSE)"),"#N/A")</f>
        <v>#N/A</v>
      </c>
      <c r="AH679" t="str">
        <f ca="1">IFERROR(__xludf.DUMMYFUNCTION("VLOOKUP($D333,IMPORTRANGE(""1F5N2lheBqU_ssv2fEg7XSiyl0_Jtf24RQubw3IWp7fc"",""'LC-2 BOM'!C2:AF1000""),AB$1,FALSE)"),"#N/A")</f>
        <v>#N/A</v>
      </c>
      <c r="AI679" t="str">
        <f ca="1">IFERROR(__xludf.DUMMYFUNCTION("VLOOKUP($D333,IMPORTRANGE(""1F5N2lheBqU_ssv2fEg7XSiyl0_Jtf24RQubw3IWp7fc"",""'LC-2 BOM'!C2:AF1000""),AB$1,FALSE)"),"#N/A")</f>
        <v>#N/A</v>
      </c>
      <c r="AJ679" t="str">
        <f ca="1">IFERROR(__xludf.DUMMYFUNCTION("VLOOKUP($D333,IMPORTRANGE(""1F5N2lheBqU_ssv2fEg7XSiyl0_Jtf24RQubw3IWp7fc"",""'LC-2 BOM'!C2:AF1000""),AB$1,FALSE)"),"#N/A")</f>
        <v>#N/A</v>
      </c>
      <c r="AK679" t="str">
        <f ca="1">IFERROR(__xludf.DUMMYFUNCTION("VLOOKUP($D333,IMPORTRANGE(""1F5N2lheBqU_ssv2fEg7XSiyl0_Jtf24RQubw3IWp7fc"",""'LC-2 BOM'!C2:AF1000""),AB$1,FALSE)"),"#N/A")</f>
        <v>#N/A</v>
      </c>
      <c r="AL679" t="str">
        <f ca="1">IFERROR(__xludf.DUMMYFUNCTION("VLOOKUP($D333,IMPORTRANGE(""1F5N2lheBqU_ssv2fEg7XSiyl0_Jtf24RQubw3IWp7fc"",""'LC-2 BOM'!C2:AF1000""),AB$1,FALSE)"),"#N/A")</f>
        <v>#N/A</v>
      </c>
      <c r="AM679" t="str">
        <f ca="1">IFERROR(__xludf.DUMMYFUNCTION("VLOOKUP($D333,IMPORTRANGE(""1F5N2lheBqU_ssv2fEg7XSiyl0_Jtf24RQubw3IWp7fc"",""'LC-2 BOM'!C2:AF1000""),AB$1,FALSE)"),"#N/A")</f>
        <v>#N/A</v>
      </c>
      <c r="AN679" t="str">
        <f ca="1">IFERROR(__xludf.DUMMYFUNCTION("VLOOKUP($D333,IMPORTRANGE(""1F5N2lheBqU_ssv2fEg7XSiyl0_Jtf24RQubw3IWp7fc"",""'LC-2 BOM'!C2:AF1000""),AB$1,FALSE)"),"#N/A")</f>
        <v>#N/A</v>
      </c>
      <c r="AO679" t="str">
        <f ca="1">IFERROR(__xludf.DUMMYFUNCTION("VLOOKUP($D333,IMPORTRANGE(""1F5N2lheBqU_ssv2fEg7XSiyl0_Jtf24RQubw3IWp7fc"",""'LC-2 BOM'!C2:AF1000""),AB$1,FALSE)"),"#N/A")</f>
        <v>#N/A</v>
      </c>
      <c r="AP679" t="str">
        <f ca="1">IFERROR(__xludf.DUMMYFUNCTION("VLOOKUP($D333,IMPORTRANGE(""1F5N2lheBqU_ssv2fEg7XSiyl0_Jtf24RQubw3IWp7fc"",""'LC-2 BOM'!C2:AF1000""),AB$1,FALSE)"),"#N/A")</f>
        <v>#N/A</v>
      </c>
      <c r="AQ679" t="str">
        <f ca="1">IFERROR(__xludf.DUMMYFUNCTION("VLOOKUP($D333,IMPORTRANGE(""1F5N2lheBqU_ssv2fEg7XSiyl0_Jtf24RQubw3IWp7fc"",""'LC-2 BOM'!C2:AF1000""),AB$1,FALSE)"),"#N/A")</f>
        <v>#N/A</v>
      </c>
      <c r="AR679" t="str">
        <f ca="1">IFERROR(__xludf.DUMMYFUNCTION("VLOOKUP($D333,IMPORTRANGE(""1F5N2lheBqU_ssv2fEg7XSiyl0_Jtf24RQubw3IWp7fc"",""'LC-2 BOM'!C2:AF1000""),AB$1,FALSE)"),"#N/A")</f>
        <v>#N/A</v>
      </c>
      <c r="AS679" t="str">
        <f ca="1">IFERROR(__xludf.DUMMYFUNCTION("VLOOKUP($D333,IMPORTRANGE(""1F5N2lheBqU_ssv2fEg7XSiyl0_Jtf24RQubw3IWp7fc"",""'LC-2 BOM'!C2:AF1000""),AB$1,FALSE)"),"#N/A")</f>
        <v>#N/A</v>
      </c>
      <c r="AT679" t="str">
        <f ca="1">IFERROR(__xludf.DUMMYFUNCTION("VLOOKUP($D333,IMPORTRANGE(""1F5N2lheBqU_ssv2fEg7XSiyl0_Jtf24RQubw3IWp7fc"",""'LC-2 BOM'!C2:AF1000""),AB$1,FALSE)"),"#N/A")</f>
        <v>#N/A</v>
      </c>
      <c r="AU679" t="str">
        <f ca="1">IFERROR(__xludf.DUMMYFUNCTION("VLOOKUP($D333,IMPORTRANGE(""1F5N2lheBqU_ssv2fEg7XSiyl0_Jtf24RQubw3IWp7fc"",""'LC-2 BOM'!C2:AF1000""),AB$1,FALSE)"),"#N/A")</f>
        <v>#N/A</v>
      </c>
      <c r="AV679" t="str">
        <f ca="1">IFERROR(__xludf.DUMMYFUNCTION("VLOOKUP($D333,IMPORTRANGE(""1F5N2lheBqU_ssv2fEg7XSiyl0_Jtf24RQubw3IWp7fc"",""'LC-2 BOM'!C2:AF1000""),AB$1,FALSE)"),"#N/A")</f>
        <v>#N/A</v>
      </c>
      <c r="AW679" t="str">
        <f ca="1">IFERROR(__xludf.DUMMYFUNCTION("VLOOKUP($D333,IMPORTRANGE(""1F5N2lheBqU_ssv2fEg7XSiyl0_Jtf24RQubw3IWp7fc"",""'LC-2 BOM'!C2:AF1000""),AB$1,FALSE)"),"#N/A")</f>
        <v>#N/A</v>
      </c>
      <c r="AX679" t="str">
        <f ca="1">IFERROR(__xludf.DUMMYFUNCTION("VLOOKUP($D333,IMPORTRANGE(""1F5N2lheBqU_ssv2fEg7XSiyl0_Jtf24RQubw3IWp7fc"",""'LC-2 BOM'!C2:AF1000""),AB$1,FALSE)"),"#N/A")</f>
        <v>#N/A</v>
      </c>
      <c r="AY679" t="str">
        <f ca="1">IFERROR(__xludf.DUMMYFUNCTION("VLOOKUP($D333,IMPORTRANGE(""1F5N2lheBqU_ssv2fEg7XSiyl0_Jtf24RQubw3IWp7fc"",""'LC-2 BOM'!C2:AF1000""),AB$1,FALSE)"),"#N/A")</f>
        <v>#N/A</v>
      </c>
      <c r="AZ679" t="str">
        <f ca="1">IFERROR(__xludf.DUMMYFUNCTION("VLOOKUP($D333,IMPORTRANGE(""1F5N2lheBqU_ssv2fEg7XSiyl0_Jtf24RQubw3IWp7fc"",""'LC-2 BOM'!C2:AF1000""),AB$1,FALSE)"),"#N/A")</f>
        <v>#N/A</v>
      </c>
      <c r="BA679" t="str">
        <f ca="1">IFERROR(__xludf.DUMMYFUNCTION("VLOOKUP($D333,IMPORTRANGE(""1F5N2lheBqU_ssv2fEg7XSiyl0_Jtf24RQubw3IWp7fc"",""'LC-2 BOM'!C2:AF1000""),AB$1,FALSE)"),"#N/A")</f>
        <v>#N/A</v>
      </c>
    </row>
    <row r="680" spans="1:53" ht="13" x14ac:dyDescent="0.15">
      <c r="A680" t="str">
        <f t="shared" si="61"/>
        <v>CPWR-OL-FX-CD-35</v>
      </c>
      <c r="B680">
        <v>35</v>
      </c>
      <c r="C680" t="s">
        <v>1456</v>
      </c>
      <c r="D680" t="s">
        <v>1457</v>
      </c>
      <c r="E680" t="s">
        <v>851</v>
      </c>
      <c r="F680" t="s">
        <v>1442</v>
      </c>
      <c r="G680" t="s">
        <v>853</v>
      </c>
      <c r="H680" t="s">
        <v>53</v>
      </c>
      <c r="I680" t="str">
        <f t="shared" si="60"/>
        <v>N1</v>
      </c>
      <c r="J680" t="str">
        <f>VLOOKUP(I680,'[1]REF - Interface Cards'!$F$2:$G$11,2,FALSE)</f>
        <v>CB2</v>
      </c>
      <c r="K680">
        <f t="shared" si="59"/>
        <v>1</v>
      </c>
      <c r="L680" t="s">
        <v>692</v>
      </c>
      <c r="M680">
        <v>30</v>
      </c>
      <c r="N680">
        <v>24</v>
      </c>
      <c r="O680" t="s">
        <v>211</v>
      </c>
      <c r="P680" t="s">
        <v>211</v>
      </c>
      <c r="Q680" t="s">
        <v>418</v>
      </c>
      <c r="R680" t="s">
        <v>854</v>
      </c>
      <c r="S680" t="s">
        <v>60</v>
      </c>
      <c r="V680" t="b">
        <v>0</v>
      </c>
      <c r="W680" t="str">
        <f t="shared" si="58"/>
        <v>DI1:24</v>
      </c>
      <c r="X680" t="str">
        <f ca="1">IFERROR(__xludf.DUMMYFUNCTION("VLOOKUP($D119,IMPORTRANGE(""1F5N2lheBqU_ssv2fEg7XSiyl0_Jtf24RQubw3IWp7fc"",""'LC-2 BOM'!C2:AF1000""),X$1,FALSE)"),"05C360")</f>
        <v>05C360</v>
      </c>
      <c r="Y680" t="str">
        <f ca="1">IFERROR(__xludf.DUMMYFUNCTION("VLOOKUP($D334,IMPORTRANGE(""1F5N2lheBqU_ssv2fEg7XSiyl0_Jtf24RQubw3IWp7fc"",""'LC-2 BOM'!C2:AF900""),Y$1,FALSE)"),"#N/A")</f>
        <v>#N/A</v>
      </c>
      <c r="Z680" t="str">
        <f ca="1">IFERROR(__xludf.DUMMYFUNCTION("VLOOKUP($D334,IMPORTRANGE(""1F5N2lheBqU_ssv2fEg7XSiyl0_Jtf24RQubw3IWp7fc"",""'LC-2 BOM'!C2:AF900""),Y$1,FALSE)"),"#N/A")</f>
        <v>#N/A</v>
      </c>
      <c r="AA680" t="str">
        <f ca="1">IFERROR(__xludf.DUMMYFUNCTION("VLOOKUP($D334,IMPORTRANGE(""1F5N2lheBqU_ssv2fEg7XSiyl0_Jtf24RQubw3IWp7fc"",""'LC-2 BOM'!C2:AF900""),Y$1,FALSE)"),"#N/A")</f>
        <v>#N/A</v>
      </c>
      <c r="AB680" t="str">
        <f ca="1">IFERROR(__xludf.DUMMYFUNCTION("VLOOKUP($D334,IMPORTRANGE(""1F5N2lheBqU_ssv2fEg7XSiyl0_Jtf24RQubw3IWp7fc"",""'LC-2 BOM'!C2:AF1000""),AB$1,FALSE)"),"#N/A")</f>
        <v>#N/A</v>
      </c>
      <c r="AC680" t="str">
        <f ca="1">IFERROR(__xludf.DUMMYFUNCTION("VLOOKUP($D334,IMPORTRANGE(""1F5N2lheBqU_ssv2fEg7XSiyl0_Jtf24RQubw3IWp7fc"",""'LC-2 BOM'!C2:AF1000""),AB$1,FALSE)"),"#N/A")</f>
        <v>#N/A</v>
      </c>
      <c r="AD680" t="str">
        <f ca="1">IFERROR(__xludf.DUMMYFUNCTION("VLOOKUP($D334,IMPORTRANGE(""1F5N2lheBqU_ssv2fEg7XSiyl0_Jtf24RQubw3IWp7fc"",""'LC-2 BOM'!C2:AF1000""),AB$1,FALSE)"),"#N/A")</f>
        <v>#N/A</v>
      </c>
      <c r="AE680" t="str">
        <f ca="1">IFERROR(__xludf.DUMMYFUNCTION("VLOOKUP($D334,IMPORTRANGE(""1F5N2lheBqU_ssv2fEg7XSiyl0_Jtf24RQubw3IWp7fc"",""'LC-2 BOM'!C2:AF1000""),AB$1,FALSE)"),"#N/A")</f>
        <v>#N/A</v>
      </c>
      <c r="AF680" t="str">
        <f ca="1">IFERROR(__xludf.DUMMYFUNCTION("VLOOKUP($D334,IMPORTRANGE(""1F5N2lheBqU_ssv2fEg7XSiyl0_Jtf24RQubw3IWp7fc"",""'LC-2 BOM'!C2:AF1000""),AB$1,FALSE)"),"#N/A")</f>
        <v>#N/A</v>
      </c>
      <c r="AG680" t="str">
        <f ca="1">IFERROR(__xludf.DUMMYFUNCTION("VLOOKUP($D334,IMPORTRANGE(""1F5N2lheBqU_ssv2fEg7XSiyl0_Jtf24RQubw3IWp7fc"",""'LC-2 BOM'!C2:AF1000""),AB$1,FALSE)"),"#N/A")</f>
        <v>#N/A</v>
      </c>
      <c r="AH680" t="str">
        <f ca="1">IFERROR(__xludf.DUMMYFUNCTION("VLOOKUP($D334,IMPORTRANGE(""1F5N2lheBqU_ssv2fEg7XSiyl0_Jtf24RQubw3IWp7fc"",""'LC-2 BOM'!C2:AF1000""),AB$1,FALSE)"),"#N/A")</f>
        <v>#N/A</v>
      </c>
      <c r="AI680" t="str">
        <f ca="1">IFERROR(__xludf.DUMMYFUNCTION("VLOOKUP($D334,IMPORTRANGE(""1F5N2lheBqU_ssv2fEg7XSiyl0_Jtf24RQubw3IWp7fc"",""'LC-2 BOM'!C2:AF1000""),AB$1,FALSE)"),"#N/A")</f>
        <v>#N/A</v>
      </c>
      <c r="AJ680" t="str">
        <f ca="1">IFERROR(__xludf.DUMMYFUNCTION("VLOOKUP($D334,IMPORTRANGE(""1F5N2lheBqU_ssv2fEg7XSiyl0_Jtf24RQubw3IWp7fc"",""'LC-2 BOM'!C2:AF1000""),AB$1,FALSE)"),"#N/A")</f>
        <v>#N/A</v>
      </c>
      <c r="AK680" t="str">
        <f ca="1">IFERROR(__xludf.DUMMYFUNCTION("VLOOKUP($D334,IMPORTRANGE(""1F5N2lheBqU_ssv2fEg7XSiyl0_Jtf24RQubw3IWp7fc"",""'LC-2 BOM'!C2:AF1000""),AB$1,FALSE)"),"#N/A")</f>
        <v>#N/A</v>
      </c>
      <c r="AL680" t="str">
        <f ca="1">IFERROR(__xludf.DUMMYFUNCTION("VLOOKUP($D334,IMPORTRANGE(""1F5N2lheBqU_ssv2fEg7XSiyl0_Jtf24RQubw3IWp7fc"",""'LC-2 BOM'!C2:AF1000""),AB$1,FALSE)"),"#N/A")</f>
        <v>#N/A</v>
      </c>
      <c r="AM680" t="str">
        <f ca="1">IFERROR(__xludf.DUMMYFUNCTION("VLOOKUP($D334,IMPORTRANGE(""1F5N2lheBqU_ssv2fEg7XSiyl0_Jtf24RQubw3IWp7fc"",""'LC-2 BOM'!C2:AF1000""),AB$1,FALSE)"),"#N/A")</f>
        <v>#N/A</v>
      </c>
      <c r="AN680" t="str">
        <f ca="1">IFERROR(__xludf.DUMMYFUNCTION("VLOOKUP($D334,IMPORTRANGE(""1F5N2lheBqU_ssv2fEg7XSiyl0_Jtf24RQubw3IWp7fc"",""'LC-2 BOM'!C2:AF1000""),AB$1,FALSE)"),"#N/A")</f>
        <v>#N/A</v>
      </c>
      <c r="AO680" t="str">
        <f ca="1">IFERROR(__xludf.DUMMYFUNCTION("VLOOKUP($D334,IMPORTRANGE(""1F5N2lheBqU_ssv2fEg7XSiyl0_Jtf24RQubw3IWp7fc"",""'LC-2 BOM'!C2:AF1000""),AB$1,FALSE)"),"#N/A")</f>
        <v>#N/A</v>
      </c>
      <c r="AP680" t="str">
        <f ca="1">IFERROR(__xludf.DUMMYFUNCTION("VLOOKUP($D334,IMPORTRANGE(""1F5N2lheBqU_ssv2fEg7XSiyl0_Jtf24RQubw3IWp7fc"",""'LC-2 BOM'!C2:AF1000""),AB$1,FALSE)"),"#N/A")</f>
        <v>#N/A</v>
      </c>
      <c r="AQ680" t="str">
        <f ca="1">IFERROR(__xludf.DUMMYFUNCTION("VLOOKUP($D334,IMPORTRANGE(""1F5N2lheBqU_ssv2fEg7XSiyl0_Jtf24RQubw3IWp7fc"",""'LC-2 BOM'!C2:AF1000""),AB$1,FALSE)"),"#N/A")</f>
        <v>#N/A</v>
      </c>
      <c r="AR680" t="str">
        <f ca="1">IFERROR(__xludf.DUMMYFUNCTION("VLOOKUP($D334,IMPORTRANGE(""1F5N2lheBqU_ssv2fEg7XSiyl0_Jtf24RQubw3IWp7fc"",""'LC-2 BOM'!C2:AF1000""),AB$1,FALSE)"),"#N/A")</f>
        <v>#N/A</v>
      </c>
      <c r="AS680" t="str">
        <f ca="1">IFERROR(__xludf.DUMMYFUNCTION("VLOOKUP($D334,IMPORTRANGE(""1F5N2lheBqU_ssv2fEg7XSiyl0_Jtf24RQubw3IWp7fc"",""'LC-2 BOM'!C2:AF1000""),AB$1,FALSE)"),"#N/A")</f>
        <v>#N/A</v>
      </c>
      <c r="AT680" t="str">
        <f ca="1">IFERROR(__xludf.DUMMYFUNCTION("VLOOKUP($D334,IMPORTRANGE(""1F5N2lheBqU_ssv2fEg7XSiyl0_Jtf24RQubw3IWp7fc"",""'LC-2 BOM'!C2:AF1000""),AB$1,FALSE)"),"#N/A")</f>
        <v>#N/A</v>
      </c>
      <c r="AU680" t="str">
        <f ca="1">IFERROR(__xludf.DUMMYFUNCTION("VLOOKUP($D334,IMPORTRANGE(""1F5N2lheBqU_ssv2fEg7XSiyl0_Jtf24RQubw3IWp7fc"",""'LC-2 BOM'!C2:AF1000""),AB$1,FALSE)"),"#N/A")</f>
        <v>#N/A</v>
      </c>
      <c r="AV680" t="str">
        <f ca="1">IFERROR(__xludf.DUMMYFUNCTION("VLOOKUP($D334,IMPORTRANGE(""1F5N2lheBqU_ssv2fEg7XSiyl0_Jtf24RQubw3IWp7fc"",""'LC-2 BOM'!C2:AF1000""),AB$1,FALSE)"),"#N/A")</f>
        <v>#N/A</v>
      </c>
      <c r="AW680" t="str">
        <f ca="1">IFERROR(__xludf.DUMMYFUNCTION("VLOOKUP($D334,IMPORTRANGE(""1F5N2lheBqU_ssv2fEg7XSiyl0_Jtf24RQubw3IWp7fc"",""'LC-2 BOM'!C2:AF1000""),AB$1,FALSE)"),"#N/A")</f>
        <v>#N/A</v>
      </c>
      <c r="AX680" t="str">
        <f ca="1">IFERROR(__xludf.DUMMYFUNCTION("VLOOKUP($D334,IMPORTRANGE(""1F5N2lheBqU_ssv2fEg7XSiyl0_Jtf24RQubw3IWp7fc"",""'LC-2 BOM'!C2:AF1000""),AB$1,FALSE)"),"#N/A")</f>
        <v>#N/A</v>
      </c>
      <c r="AY680" t="str">
        <f ca="1">IFERROR(__xludf.DUMMYFUNCTION("VLOOKUP($D334,IMPORTRANGE(""1F5N2lheBqU_ssv2fEg7XSiyl0_Jtf24RQubw3IWp7fc"",""'LC-2 BOM'!C2:AF1000""),AB$1,FALSE)"),"#N/A")</f>
        <v>#N/A</v>
      </c>
      <c r="AZ680" t="str">
        <f ca="1">IFERROR(__xludf.DUMMYFUNCTION("VLOOKUP($D334,IMPORTRANGE(""1F5N2lheBqU_ssv2fEg7XSiyl0_Jtf24RQubw3IWp7fc"",""'LC-2 BOM'!C2:AF1000""),AB$1,FALSE)"),"#N/A")</f>
        <v>#N/A</v>
      </c>
      <c r="BA680" t="str">
        <f ca="1">IFERROR(__xludf.DUMMYFUNCTION("VLOOKUP($D334,IMPORTRANGE(""1F5N2lheBqU_ssv2fEg7XSiyl0_Jtf24RQubw3IWp7fc"",""'LC-2 BOM'!C2:AF1000""),AB$1,FALSE)"),"#N/A")</f>
        <v>#N/A</v>
      </c>
    </row>
    <row r="681" spans="1:53" ht="13" x14ac:dyDescent="0.15">
      <c r="A681" t="str">
        <f t="shared" si="61"/>
        <v>CPWR-OL-FX-CD-28</v>
      </c>
      <c r="B681">
        <v>28</v>
      </c>
      <c r="C681" t="s">
        <v>1458</v>
      </c>
      <c r="D681" t="s">
        <v>1459</v>
      </c>
      <c r="E681" t="s">
        <v>851</v>
      </c>
      <c r="F681" t="s">
        <v>1442</v>
      </c>
      <c r="G681" t="s">
        <v>853</v>
      </c>
      <c r="H681" t="s">
        <v>53</v>
      </c>
      <c r="I681" t="str">
        <f t="shared" si="60"/>
        <v>N1</v>
      </c>
      <c r="J681" t="str">
        <f>VLOOKUP(I681,'[1]REF - Interface Cards'!$F$2:$G$11,2,FALSE)</f>
        <v>CB2</v>
      </c>
      <c r="K681">
        <f t="shared" si="59"/>
        <v>1</v>
      </c>
      <c r="L681" t="s">
        <v>692</v>
      </c>
      <c r="M681">
        <v>31</v>
      </c>
      <c r="N681">
        <v>25</v>
      </c>
      <c r="O681" t="s">
        <v>211</v>
      </c>
      <c r="P681" t="s">
        <v>211</v>
      </c>
      <c r="Q681" t="s">
        <v>418</v>
      </c>
      <c r="R681" t="s">
        <v>854</v>
      </c>
      <c r="S681" t="s">
        <v>60</v>
      </c>
      <c r="V681" t="b">
        <v>0</v>
      </c>
      <c r="W681" t="str">
        <f t="shared" si="58"/>
        <v>DI1:25</v>
      </c>
      <c r="X681" t="str">
        <f ca="1">IFERROR(__xludf.DUMMYFUNCTION("VLOOKUP($D119,IMPORTRANGE(""1F5N2lheBqU_ssv2fEg7XSiyl0_Jtf24RQubw3IWp7fc"",""'LC-2 BOM'!C2:AF1000""),X$1,FALSE)"),"05C360")</f>
        <v>05C360</v>
      </c>
      <c r="Y681" t="str">
        <f ca="1">IFERROR(__xludf.DUMMYFUNCTION("VLOOKUP($D335,IMPORTRANGE(""1F5N2lheBqU_ssv2fEg7XSiyl0_Jtf24RQubw3IWp7fc"",""'LC-2 BOM'!C2:AF900""),Y$1,FALSE)"),"#N/A")</f>
        <v>#N/A</v>
      </c>
      <c r="Z681" t="str">
        <f ca="1">IFERROR(__xludf.DUMMYFUNCTION("VLOOKUP($D335,IMPORTRANGE(""1F5N2lheBqU_ssv2fEg7XSiyl0_Jtf24RQubw3IWp7fc"",""'LC-2 BOM'!C2:AF900""),Y$1,FALSE)"),"#N/A")</f>
        <v>#N/A</v>
      </c>
      <c r="AA681" t="str">
        <f ca="1">IFERROR(__xludf.DUMMYFUNCTION("VLOOKUP($D335,IMPORTRANGE(""1F5N2lheBqU_ssv2fEg7XSiyl0_Jtf24RQubw3IWp7fc"",""'LC-2 BOM'!C2:AF900""),Y$1,FALSE)"),"#N/A")</f>
        <v>#N/A</v>
      </c>
      <c r="AB681" t="str">
        <f ca="1">IFERROR(__xludf.DUMMYFUNCTION("VLOOKUP($D335,IMPORTRANGE(""1F5N2lheBqU_ssv2fEg7XSiyl0_Jtf24RQubw3IWp7fc"",""'LC-2 BOM'!C2:AF1000""),AB$1,FALSE)"),"#N/A")</f>
        <v>#N/A</v>
      </c>
      <c r="AC681" t="str">
        <f ca="1">IFERROR(__xludf.DUMMYFUNCTION("VLOOKUP($D335,IMPORTRANGE(""1F5N2lheBqU_ssv2fEg7XSiyl0_Jtf24RQubw3IWp7fc"",""'LC-2 BOM'!C2:AF1000""),AB$1,FALSE)"),"#N/A")</f>
        <v>#N/A</v>
      </c>
      <c r="AD681" t="str">
        <f ca="1">IFERROR(__xludf.DUMMYFUNCTION("VLOOKUP($D335,IMPORTRANGE(""1F5N2lheBqU_ssv2fEg7XSiyl0_Jtf24RQubw3IWp7fc"",""'LC-2 BOM'!C2:AF1000""),AB$1,FALSE)"),"#N/A")</f>
        <v>#N/A</v>
      </c>
      <c r="AE681" t="str">
        <f ca="1">IFERROR(__xludf.DUMMYFUNCTION("VLOOKUP($D335,IMPORTRANGE(""1F5N2lheBqU_ssv2fEg7XSiyl0_Jtf24RQubw3IWp7fc"",""'LC-2 BOM'!C2:AF1000""),AB$1,FALSE)"),"#N/A")</f>
        <v>#N/A</v>
      </c>
      <c r="AF681" t="str">
        <f ca="1">IFERROR(__xludf.DUMMYFUNCTION("VLOOKUP($D335,IMPORTRANGE(""1F5N2lheBqU_ssv2fEg7XSiyl0_Jtf24RQubw3IWp7fc"",""'LC-2 BOM'!C2:AF1000""),AB$1,FALSE)"),"#N/A")</f>
        <v>#N/A</v>
      </c>
      <c r="AG681" t="str">
        <f ca="1">IFERROR(__xludf.DUMMYFUNCTION("VLOOKUP($D335,IMPORTRANGE(""1F5N2lheBqU_ssv2fEg7XSiyl0_Jtf24RQubw3IWp7fc"",""'LC-2 BOM'!C2:AF1000""),AB$1,FALSE)"),"#N/A")</f>
        <v>#N/A</v>
      </c>
      <c r="AH681" t="str">
        <f ca="1">IFERROR(__xludf.DUMMYFUNCTION("VLOOKUP($D335,IMPORTRANGE(""1F5N2lheBqU_ssv2fEg7XSiyl0_Jtf24RQubw3IWp7fc"",""'LC-2 BOM'!C2:AF1000""),AB$1,FALSE)"),"#N/A")</f>
        <v>#N/A</v>
      </c>
      <c r="AI681" t="str">
        <f ca="1">IFERROR(__xludf.DUMMYFUNCTION("VLOOKUP($D335,IMPORTRANGE(""1F5N2lheBqU_ssv2fEg7XSiyl0_Jtf24RQubw3IWp7fc"",""'LC-2 BOM'!C2:AF1000""),AB$1,FALSE)"),"#N/A")</f>
        <v>#N/A</v>
      </c>
      <c r="AJ681" t="str">
        <f ca="1">IFERROR(__xludf.DUMMYFUNCTION("VLOOKUP($D335,IMPORTRANGE(""1F5N2lheBqU_ssv2fEg7XSiyl0_Jtf24RQubw3IWp7fc"",""'LC-2 BOM'!C2:AF1000""),AB$1,FALSE)"),"#N/A")</f>
        <v>#N/A</v>
      </c>
      <c r="AK681" t="str">
        <f ca="1">IFERROR(__xludf.DUMMYFUNCTION("VLOOKUP($D335,IMPORTRANGE(""1F5N2lheBqU_ssv2fEg7XSiyl0_Jtf24RQubw3IWp7fc"",""'LC-2 BOM'!C2:AF1000""),AB$1,FALSE)"),"#N/A")</f>
        <v>#N/A</v>
      </c>
      <c r="AL681" t="str">
        <f ca="1">IFERROR(__xludf.DUMMYFUNCTION("VLOOKUP($D335,IMPORTRANGE(""1F5N2lheBqU_ssv2fEg7XSiyl0_Jtf24RQubw3IWp7fc"",""'LC-2 BOM'!C2:AF1000""),AB$1,FALSE)"),"#N/A")</f>
        <v>#N/A</v>
      </c>
      <c r="AM681" t="str">
        <f ca="1">IFERROR(__xludf.DUMMYFUNCTION("VLOOKUP($D335,IMPORTRANGE(""1F5N2lheBqU_ssv2fEg7XSiyl0_Jtf24RQubw3IWp7fc"",""'LC-2 BOM'!C2:AF1000""),AB$1,FALSE)"),"#N/A")</f>
        <v>#N/A</v>
      </c>
      <c r="AN681" t="str">
        <f ca="1">IFERROR(__xludf.DUMMYFUNCTION("VLOOKUP($D335,IMPORTRANGE(""1F5N2lheBqU_ssv2fEg7XSiyl0_Jtf24RQubw3IWp7fc"",""'LC-2 BOM'!C2:AF1000""),AB$1,FALSE)"),"#N/A")</f>
        <v>#N/A</v>
      </c>
      <c r="AO681" t="str">
        <f ca="1">IFERROR(__xludf.DUMMYFUNCTION("VLOOKUP($D335,IMPORTRANGE(""1F5N2lheBqU_ssv2fEg7XSiyl0_Jtf24RQubw3IWp7fc"",""'LC-2 BOM'!C2:AF1000""),AB$1,FALSE)"),"#N/A")</f>
        <v>#N/A</v>
      </c>
      <c r="AP681" t="str">
        <f ca="1">IFERROR(__xludf.DUMMYFUNCTION("VLOOKUP($D335,IMPORTRANGE(""1F5N2lheBqU_ssv2fEg7XSiyl0_Jtf24RQubw3IWp7fc"",""'LC-2 BOM'!C2:AF1000""),AB$1,FALSE)"),"#N/A")</f>
        <v>#N/A</v>
      </c>
      <c r="AQ681" t="str">
        <f ca="1">IFERROR(__xludf.DUMMYFUNCTION("VLOOKUP($D335,IMPORTRANGE(""1F5N2lheBqU_ssv2fEg7XSiyl0_Jtf24RQubw3IWp7fc"",""'LC-2 BOM'!C2:AF1000""),AB$1,FALSE)"),"#N/A")</f>
        <v>#N/A</v>
      </c>
      <c r="AR681" t="str">
        <f ca="1">IFERROR(__xludf.DUMMYFUNCTION("VLOOKUP($D335,IMPORTRANGE(""1F5N2lheBqU_ssv2fEg7XSiyl0_Jtf24RQubw3IWp7fc"",""'LC-2 BOM'!C2:AF1000""),AB$1,FALSE)"),"#N/A")</f>
        <v>#N/A</v>
      </c>
      <c r="AS681" t="str">
        <f ca="1">IFERROR(__xludf.DUMMYFUNCTION("VLOOKUP($D335,IMPORTRANGE(""1F5N2lheBqU_ssv2fEg7XSiyl0_Jtf24RQubw3IWp7fc"",""'LC-2 BOM'!C2:AF1000""),AB$1,FALSE)"),"#N/A")</f>
        <v>#N/A</v>
      </c>
      <c r="AT681" t="str">
        <f ca="1">IFERROR(__xludf.DUMMYFUNCTION("VLOOKUP($D335,IMPORTRANGE(""1F5N2lheBqU_ssv2fEg7XSiyl0_Jtf24RQubw3IWp7fc"",""'LC-2 BOM'!C2:AF1000""),AB$1,FALSE)"),"#N/A")</f>
        <v>#N/A</v>
      </c>
      <c r="AU681" t="str">
        <f ca="1">IFERROR(__xludf.DUMMYFUNCTION("VLOOKUP($D335,IMPORTRANGE(""1F5N2lheBqU_ssv2fEg7XSiyl0_Jtf24RQubw3IWp7fc"",""'LC-2 BOM'!C2:AF1000""),AB$1,FALSE)"),"#N/A")</f>
        <v>#N/A</v>
      </c>
      <c r="AV681" t="str">
        <f ca="1">IFERROR(__xludf.DUMMYFUNCTION("VLOOKUP($D335,IMPORTRANGE(""1F5N2lheBqU_ssv2fEg7XSiyl0_Jtf24RQubw3IWp7fc"",""'LC-2 BOM'!C2:AF1000""),AB$1,FALSE)"),"#N/A")</f>
        <v>#N/A</v>
      </c>
      <c r="AW681" t="str">
        <f ca="1">IFERROR(__xludf.DUMMYFUNCTION("VLOOKUP($D335,IMPORTRANGE(""1F5N2lheBqU_ssv2fEg7XSiyl0_Jtf24RQubw3IWp7fc"",""'LC-2 BOM'!C2:AF1000""),AB$1,FALSE)"),"#N/A")</f>
        <v>#N/A</v>
      </c>
      <c r="AX681" t="str">
        <f ca="1">IFERROR(__xludf.DUMMYFUNCTION("VLOOKUP($D335,IMPORTRANGE(""1F5N2lheBqU_ssv2fEg7XSiyl0_Jtf24RQubw3IWp7fc"",""'LC-2 BOM'!C2:AF1000""),AB$1,FALSE)"),"#N/A")</f>
        <v>#N/A</v>
      </c>
      <c r="AY681" t="str">
        <f ca="1">IFERROR(__xludf.DUMMYFUNCTION("VLOOKUP($D335,IMPORTRANGE(""1F5N2lheBqU_ssv2fEg7XSiyl0_Jtf24RQubw3IWp7fc"",""'LC-2 BOM'!C2:AF1000""),AB$1,FALSE)"),"#N/A")</f>
        <v>#N/A</v>
      </c>
      <c r="AZ681" t="str">
        <f ca="1">IFERROR(__xludf.DUMMYFUNCTION("VLOOKUP($D335,IMPORTRANGE(""1F5N2lheBqU_ssv2fEg7XSiyl0_Jtf24RQubw3IWp7fc"",""'LC-2 BOM'!C2:AF1000""),AB$1,FALSE)"),"#N/A")</f>
        <v>#N/A</v>
      </c>
      <c r="BA681" t="str">
        <f ca="1">IFERROR(__xludf.DUMMYFUNCTION("VLOOKUP($D335,IMPORTRANGE(""1F5N2lheBqU_ssv2fEg7XSiyl0_Jtf24RQubw3IWp7fc"",""'LC-2 BOM'!C2:AF1000""),AB$1,FALSE)"),"#N/A")</f>
        <v>#N/A</v>
      </c>
    </row>
    <row r="682" spans="1:53" ht="13" x14ac:dyDescent="0.15">
      <c r="A682" t="str">
        <f t="shared" si="61"/>
        <v>CPWR-OL-FX-CD-36</v>
      </c>
      <c r="B682">
        <v>36</v>
      </c>
      <c r="C682" t="s">
        <v>1460</v>
      </c>
      <c r="D682" t="s">
        <v>1461</v>
      </c>
      <c r="E682" t="s">
        <v>851</v>
      </c>
      <c r="F682" t="s">
        <v>1442</v>
      </c>
      <c r="G682" t="s">
        <v>853</v>
      </c>
      <c r="H682" t="s">
        <v>53</v>
      </c>
      <c r="I682" t="str">
        <f t="shared" si="60"/>
        <v>N1</v>
      </c>
      <c r="J682" t="str">
        <f>VLOOKUP(I682,'[1]REF - Interface Cards'!$F$2:$G$11,2,FALSE)</f>
        <v>CB2</v>
      </c>
      <c r="K682">
        <f t="shared" si="59"/>
        <v>1</v>
      </c>
      <c r="L682" t="s">
        <v>692</v>
      </c>
      <c r="M682">
        <v>32</v>
      </c>
      <c r="N682">
        <v>26</v>
      </c>
      <c r="O682" t="s">
        <v>211</v>
      </c>
      <c r="P682" t="s">
        <v>211</v>
      </c>
      <c r="Q682" t="s">
        <v>418</v>
      </c>
      <c r="R682" t="s">
        <v>854</v>
      </c>
      <c r="S682" t="s">
        <v>60</v>
      </c>
      <c r="V682" t="b">
        <v>0</v>
      </c>
      <c r="W682" t="str">
        <f t="shared" si="58"/>
        <v>DI1:26</v>
      </c>
      <c r="X682" t="str">
        <f ca="1">IFERROR(__xludf.DUMMYFUNCTION("VLOOKUP($D119,IMPORTRANGE(""1F5N2lheBqU_ssv2fEg7XSiyl0_Jtf24RQubw3IWp7fc"",""'LC-2 BOM'!C2:AF1000""),X$1,FALSE)"),"05C360")</f>
        <v>05C360</v>
      </c>
      <c r="Y682" t="str">
        <f ca="1">IFERROR(__xludf.DUMMYFUNCTION("VLOOKUP($D336,IMPORTRANGE(""1F5N2lheBqU_ssv2fEg7XSiyl0_Jtf24RQubw3IWp7fc"",""'LC-2 BOM'!C2:AF900""),Y$1,FALSE)"),"#N/A")</f>
        <v>#N/A</v>
      </c>
      <c r="Z682" t="str">
        <f ca="1">IFERROR(__xludf.DUMMYFUNCTION("VLOOKUP($D336,IMPORTRANGE(""1F5N2lheBqU_ssv2fEg7XSiyl0_Jtf24RQubw3IWp7fc"",""'LC-2 BOM'!C2:AF900""),Y$1,FALSE)"),"#N/A")</f>
        <v>#N/A</v>
      </c>
      <c r="AA682" t="str">
        <f ca="1">IFERROR(__xludf.DUMMYFUNCTION("VLOOKUP($D336,IMPORTRANGE(""1F5N2lheBqU_ssv2fEg7XSiyl0_Jtf24RQubw3IWp7fc"",""'LC-2 BOM'!C2:AF900""),Y$1,FALSE)"),"#N/A")</f>
        <v>#N/A</v>
      </c>
      <c r="AB682" t="str">
        <f ca="1">IFERROR(__xludf.DUMMYFUNCTION("VLOOKUP($D336,IMPORTRANGE(""1F5N2lheBqU_ssv2fEg7XSiyl0_Jtf24RQubw3IWp7fc"",""'LC-2 BOM'!C2:AF1000""),AB$1,FALSE)"),"#N/A")</f>
        <v>#N/A</v>
      </c>
      <c r="AC682" t="str">
        <f ca="1">IFERROR(__xludf.DUMMYFUNCTION("VLOOKUP($D336,IMPORTRANGE(""1F5N2lheBqU_ssv2fEg7XSiyl0_Jtf24RQubw3IWp7fc"",""'LC-2 BOM'!C2:AF1000""),AB$1,FALSE)"),"#N/A")</f>
        <v>#N/A</v>
      </c>
      <c r="AD682" t="str">
        <f ca="1">IFERROR(__xludf.DUMMYFUNCTION("VLOOKUP($D336,IMPORTRANGE(""1F5N2lheBqU_ssv2fEg7XSiyl0_Jtf24RQubw3IWp7fc"",""'LC-2 BOM'!C2:AF1000""),AB$1,FALSE)"),"#N/A")</f>
        <v>#N/A</v>
      </c>
      <c r="AE682" t="str">
        <f ca="1">IFERROR(__xludf.DUMMYFUNCTION("VLOOKUP($D336,IMPORTRANGE(""1F5N2lheBqU_ssv2fEg7XSiyl0_Jtf24RQubw3IWp7fc"",""'LC-2 BOM'!C2:AF1000""),AB$1,FALSE)"),"#N/A")</f>
        <v>#N/A</v>
      </c>
      <c r="AF682" t="str">
        <f ca="1">IFERROR(__xludf.DUMMYFUNCTION("VLOOKUP($D336,IMPORTRANGE(""1F5N2lheBqU_ssv2fEg7XSiyl0_Jtf24RQubw3IWp7fc"",""'LC-2 BOM'!C2:AF1000""),AB$1,FALSE)"),"#N/A")</f>
        <v>#N/A</v>
      </c>
      <c r="AG682" t="str">
        <f ca="1">IFERROR(__xludf.DUMMYFUNCTION("VLOOKUP($D336,IMPORTRANGE(""1F5N2lheBqU_ssv2fEg7XSiyl0_Jtf24RQubw3IWp7fc"",""'LC-2 BOM'!C2:AF1000""),AB$1,FALSE)"),"#N/A")</f>
        <v>#N/A</v>
      </c>
      <c r="AH682" t="str">
        <f ca="1">IFERROR(__xludf.DUMMYFUNCTION("VLOOKUP($D336,IMPORTRANGE(""1F5N2lheBqU_ssv2fEg7XSiyl0_Jtf24RQubw3IWp7fc"",""'LC-2 BOM'!C2:AF1000""),AB$1,FALSE)"),"#N/A")</f>
        <v>#N/A</v>
      </c>
      <c r="AI682" t="str">
        <f ca="1">IFERROR(__xludf.DUMMYFUNCTION("VLOOKUP($D336,IMPORTRANGE(""1F5N2lheBqU_ssv2fEg7XSiyl0_Jtf24RQubw3IWp7fc"",""'LC-2 BOM'!C2:AF1000""),AB$1,FALSE)"),"#N/A")</f>
        <v>#N/A</v>
      </c>
      <c r="AJ682" t="str">
        <f ca="1">IFERROR(__xludf.DUMMYFUNCTION("VLOOKUP($D336,IMPORTRANGE(""1F5N2lheBqU_ssv2fEg7XSiyl0_Jtf24RQubw3IWp7fc"",""'LC-2 BOM'!C2:AF1000""),AB$1,FALSE)"),"#N/A")</f>
        <v>#N/A</v>
      </c>
      <c r="AK682" t="str">
        <f ca="1">IFERROR(__xludf.DUMMYFUNCTION("VLOOKUP($D336,IMPORTRANGE(""1F5N2lheBqU_ssv2fEg7XSiyl0_Jtf24RQubw3IWp7fc"",""'LC-2 BOM'!C2:AF1000""),AB$1,FALSE)"),"#N/A")</f>
        <v>#N/A</v>
      </c>
      <c r="AL682" t="str">
        <f ca="1">IFERROR(__xludf.DUMMYFUNCTION("VLOOKUP($D336,IMPORTRANGE(""1F5N2lheBqU_ssv2fEg7XSiyl0_Jtf24RQubw3IWp7fc"",""'LC-2 BOM'!C2:AF1000""),AB$1,FALSE)"),"#N/A")</f>
        <v>#N/A</v>
      </c>
      <c r="AM682" t="str">
        <f ca="1">IFERROR(__xludf.DUMMYFUNCTION("VLOOKUP($D336,IMPORTRANGE(""1F5N2lheBqU_ssv2fEg7XSiyl0_Jtf24RQubw3IWp7fc"",""'LC-2 BOM'!C2:AF1000""),AB$1,FALSE)"),"#N/A")</f>
        <v>#N/A</v>
      </c>
      <c r="AN682" t="str">
        <f ca="1">IFERROR(__xludf.DUMMYFUNCTION("VLOOKUP($D336,IMPORTRANGE(""1F5N2lheBqU_ssv2fEg7XSiyl0_Jtf24RQubw3IWp7fc"",""'LC-2 BOM'!C2:AF1000""),AB$1,FALSE)"),"#N/A")</f>
        <v>#N/A</v>
      </c>
      <c r="AO682" t="str">
        <f ca="1">IFERROR(__xludf.DUMMYFUNCTION("VLOOKUP($D336,IMPORTRANGE(""1F5N2lheBqU_ssv2fEg7XSiyl0_Jtf24RQubw3IWp7fc"",""'LC-2 BOM'!C2:AF1000""),AB$1,FALSE)"),"#N/A")</f>
        <v>#N/A</v>
      </c>
      <c r="AP682" t="str">
        <f ca="1">IFERROR(__xludf.DUMMYFUNCTION("VLOOKUP($D336,IMPORTRANGE(""1F5N2lheBqU_ssv2fEg7XSiyl0_Jtf24RQubw3IWp7fc"",""'LC-2 BOM'!C2:AF1000""),AB$1,FALSE)"),"#N/A")</f>
        <v>#N/A</v>
      </c>
      <c r="AQ682" t="str">
        <f ca="1">IFERROR(__xludf.DUMMYFUNCTION("VLOOKUP($D336,IMPORTRANGE(""1F5N2lheBqU_ssv2fEg7XSiyl0_Jtf24RQubw3IWp7fc"",""'LC-2 BOM'!C2:AF1000""),AB$1,FALSE)"),"#N/A")</f>
        <v>#N/A</v>
      </c>
      <c r="AR682" t="str">
        <f ca="1">IFERROR(__xludf.DUMMYFUNCTION("VLOOKUP($D336,IMPORTRANGE(""1F5N2lheBqU_ssv2fEg7XSiyl0_Jtf24RQubw3IWp7fc"",""'LC-2 BOM'!C2:AF1000""),AB$1,FALSE)"),"#N/A")</f>
        <v>#N/A</v>
      </c>
      <c r="AS682" t="str">
        <f ca="1">IFERROR(__xludf.DUMMYFUNCTION("VLOOKUP($D336,IMPORTRANGE(""1F5N2lheBqU_ssv2fEg7XSiyl0_Jtf24RQubw3IWp7fc"",""'LC-2 BOM'!C2:AF1000""),AB$1,FALSE)"),"#N/A")</f>
        <v>#N/A</v>
      </c>
      <c r="AT682" t="str">
        <f ca="1">IFERROR(__xludf.DUMMYFUNCTION("VLOOKUP($D336,IMPORTRANGE(""1F5N2lheBqU_ssv2fEg7XSiyl0_Jtf24RQubw3IWp7fc"",""'LC-2 BOM'!C2:AF1000""),AB$1,FALSE)"),"#N/A")</f>
        <v>#N/A</v>
      </c>
      <c r="AU682" t="str">
        <f ca="1">IFERROR(__xludf.DUMMYFUNCTION("VLOOKUP($D336,IMPORTRANGE(""1F5N2lheBqU_ssv2fEg7XSiyl0_Jtf24RQubw3IWp7fc"",""'LC-2 BOM'!C2:AF1000""),AB$1,FALSE)"),"#N/A")</f>
        <v>#N/A</v>
      </c>
      <c r="AV682" t="str">
        <f ca="1">IFERROR(__xludf.DUMMYFUNCTION("VLOOKUP($D336,IMPORTRANGE(""1F5N2lheBqU_ssv2fEg7XSiyl0_Jtf24RQubw3IWp7fc"",""'LC-2 BOM'!C2:AF1000""),AB$1,FALSE)"),"#N/A")</f>
        <v>#N/A</v>
      </c>
      <c r="AW682" t="str">
        <f ca="1">IFERROR(__xludf.DUMMYFUNCTION("VLOOKUP($D336,IMPORTRANGE(""1F5N2lheBqU_ssv2fEg7XSiyl0_Jtf24RQubw3IWp7fc"",""'LC-2 BOM'!C2:AF1000""),AB$1,FALSE)"),"#N/A")</f>
        <v>#N/A</v>
      </c>
      <c r="AX682" t="str">
        <f ca="1">IFERROR(__xludf.DUMMYFUNCTION("VLOOKUP($D336,IMPORTRANGE(""1F5N2lheBqU_ssv2fEg7XSiyl0_Jtf24RQubw3IWp7fc"",""'LC-2 BOM'!C2:AF1000""),AB$1,FALSE)"),"#N/A")</f>
        <v>#N/A</v>
      </c>
      <c r="AY682" t="str">
        <f ca="1">IFERROR(__xludf.DUMMYFUNCTION("VLOOKUP($D336,IMPORTRANGE(""1F5N2lheBqU_ssv2fEg7XSiyl0_Jtf24RQubw3IWp7fc"",""'LC-2 BOM'!C2:AF1000""),AB$1,FALSE)"),"#N/A")</f>
        <v>#N/A</v>
      </c>
      <c r="AZ682" t="str">
        <f ca="1">IFERROR(__xludf.DUMMYFUNCTION("VLOOKUP($D336,IMPORTRANGE(""1F5N2lheBqU_ssv2fEg7XSiyl0_Jtf24RQubw3IWp7fc"",""'LC-2 BOM'!C2:AF1000""),AB$1,FALSE)"),"#N/A")</f>
        <v>#N/A</v>
      </c>
      <c r="BA682" t="str">
        <f ca="1">IFERROR(__xludf.DUMMYFUNCTION("VLOOKUP($D336,IMPORTRANGE(""1F5N2lheBqU_ssv2fEg7XSiyl0_Jtf24RQubw3IWp7fc"",""'LC-2 BOM'!C2:AF1000""),AB$1,FALSE)"),"#N/A")</f>
        <v>#N/A</v>
      </c>
    </row>
    <row r="683" spans="1:53" ht="13" x14ac:dyDescent="0.15">
      <c r="A683" t="str">
        <f t="shared" si="61"/>
        <v>CPWR-OL-FX-CD-29</v>
      </c>
      <c r="B683">
        <v>29</v>
      </c>
      <c r="C683" t="s">
        <v>1462</v>
      </c>
      <c r="D683" t="s">
        <v>1463</v>
      </c>
      <c r="E683" t="s">
        <v>851</v>
      </c>
      <c r="F683" t="s">
        <v>1442</v>
      </c>
      <c r="G683" t="s">
        <v>853</v>
      </c>
      <c r="H683" t="s">
        <v>53</v>
      </c>
      <c r="I683" t="str">
        <f t="shared" si="60"/>
        <v>N1</v>
      </c>
      <c r="J683" t="str">
        <f>VLOOKUP(I683,'[1]REF - Interface Cards'!$F$2:$G$11,2,FALSE)</f>
        <v>CB2</v>
      </c>
      <c r="K683">
        <f t="shared" si="59"/>
        <v>1</v>
      </c>
      <c r="L683" t="s">
        <v>692</v>
      </c>
      <c r="M683">
        <v>33</v>
      </c>
      <c r="N683">
        <v>27</v>
      </c>
      <c r="O683" t="s">
        <v>211</v>
      </c>
      <c r="P683" t="s">
        <v>211</v>
      </c>
      <c r="Q683" t="s">
        <v>418</v>
      </c>
      <c r="R683" t="s">
        <v>854</v>
      </c>
      <c r="S683" t="s">
        <v>60</v>
      </c>
      <c r="V683" t="b">
        <v>0</v>
      </c>
      <c r="W683" t="str">
        <f t="shared" si="58"/>
        <v>DI1:27</v>
      </c>
      <c r="X683" t="str">
        <f ca="1">IFERROR(__xludf.DUMMYFUNCTION("VLOOKUP($D119,IMPORTRANGE(""1F5N2lheBqU_ssv2fEg7XSiyl0_Jtf24RQubw3IWp7fc"",""'LC-2 BOM'!C2:AF1000""),X$1,FALSE)"),"05C360")</f>
        <v>05C360</v>
      </c>
      <c r="Y683" t="str">
        <f ca="1">IFERROR(__xludf.DUMMYFUNCTION("VLOOKUP($D337,IMPORTRANGE(""1F5N2lheBqU_ssv2fEg7XSiyl0_Jtf24RQubw3IWp7fc"",""'LC-2 BOM'!C2:AF900""),Y$1,FALSE)"),"#N/A")</f>
        <v>#N/A</v>
      </c>
      <c r="Z683" t="str">
        <f ca="1">IFERROR(__xludf.DUMMYFUNCTION("VLOOKUP($D337,IMPORTRANGE(""1F5N2lheBqU_ssv2fEg7XSiyl0_Jtf24RQubw3IWp7fc"",""'LC-2 BOM'!C2:AF900""),Y$1,FALSE)"),"#N/A")</f>
        <v>#N/A</v>
      </c>
      <c r="AA683" t="str">
        <f ca="1">IFERROR(__xludf.DUMMYFUNCTION("VLOOKUP($D337,IMPORTRANGE(""1F5N2lheBqU_ssv2fEg7XSiyl0_Jtf24RQubw3IWp7fc"",""'LC-2 BOM'!C2:AF900""),Y$1,FALSE)"),"#N/A")</f>
        <v>#N/A</v>
      </c>
      <c r="AB683" t="str">
        <f ca="1">IFERROR(__xludf.DUMMYFUNCTION("VLOOKUP($D337,IMPORTRANGE(""1F5N2lheBqU_ssv2fEg7XSiyl0_Jtf24RQubw3IWp7fc"",""'LC-2 BOM'!C2:AF1000""),AB$1,FALSE)"),"#N/A")</f>
        <v>#N/A</v>
      </c>
      <c r="AC683" t="str">
        <f ca="1">IFERROR(__xludf.DUMMYFUNCTION("VLOOKUP($D337,IMPORTRANGE(""1F5N2lheBqU_ssv2fEg7XSiyl0_Jtf24RQubw3IWp7fc"",""'LC-2 BOM'!C2:AF1000""),AB$1,FALSE)"),"#N/A")</f>
        <v>#N/A</v>
      </c>
      <c r="AD683" t="str">
        <f ca="1">IFERROR(__xludf.DUMMYFUNCTION("VLOOKUP($D337,IMPORTRANGE(""1F5N2lheBqU_ssv2fEg7XSiyl0_Jtf24RQubw3IWp7fc"",""'LC-2 BOM'!C2:AF1000""),AB$1,FALSE)"),"#N/A")</f>
        <v>#N/A</v>
      </c>
      <c r="AE683" t="str">
        <f ca="1">IFERROR(__xludf.DUMMYFUNCTION("VLOOKUP($D337,IMPORTRANGE(""1F5N2lheBqU_ssv2fEg7XSiyl0_Jtf24RQubw3IWp7fc"",""'LC-2 BOM'!C2:AF1000""),AB$1,FALSE)"),"#N/A")</f>
        <v>#N/A</v>
      </c>
      <c r="AF683" t="str">
        <f ca="1">IFERROR(__xludf.DUMMYFUNCTION("VLOOKUP($D337,IMPORTRANGE(""1F5N2lheBqU_ssv2fEg7XSiyl0_Jtf24RQubw3IWp7fc"",""'LC-2 BOM'!C2:AF1000""),AB$1,FALSE)"),"#N/A")</f>
        <v>#N/A</v>
      </c>
      <c r="AG683" t="str">
        <f ca="1">IFERROR(__xludf.DUMMYFUNCTION("VLOOKUP($D337,IMPORTRANGE(""1F5N2lheBqU_ssv2fEg7XSiyl0_Jtf24RQubw3IWp7fc"",""'LC-2 BOM'!C2:AF1000""),AB$1,FALSE)"),"#N/A")</f>
        <v>#N/A</v>
      </c>
      <c r="AH683" t="str">
        <f ca="1">IFERROR(__xludf.DUMMYFUNCTION("VLOOKUP($D337,IMPORTRANGE(""1F5N2lheBqU_ssv2fEg7XSiyl0_Jtf24RQubw3IWp7fc"",""'LC-2 BOM'!C2:AF1000""),AB$1,FALSE)"),"#N/A")</f>
        <v>#N/A</v>
      </c>
      <c r="AI683" t="str">
        <f ca="1">IFERROR(__xludf.DUMMYFUNCTION("VLOOKUP($D337,IMPORTRANGE(""1F5N2lheBqU_ssv2fEg7XSiyl0_Jtf24RQubw3IWp7fc"",""'LC-2 BOM'!C2:AF1000""),AB$1,FALSE)"),"#N/A")</f>
        <v>#N/A</v>
      </c>
      <c r="AJ683" t="str">
        <f ca="1">IFERROR(__xludf.DUMMYFUNCTION("VLOOKUP($D337,IMPORTRANGE(""1F5N2lheBqU_ssv2fEg7XSiyl0_Jtf24RQubw3IWp7fc"",""'LC-2 BOM'!C2:AF1000""),AB$1,FALSE)"),"#N/A")</f>
        <v>#N/A</v>
      </c>
      <c r="AK683" t="str">
        <f ca="1">IFERROR(__xludf.DUMMYFUNCTION("VLOOKUP($D337,IMPORTRANGE(""1F5N2lheBqU_ssv2fEg7XSiyl0_Jtf24RQubw3IWp7fc"",""'LC-2 BOM'!C2:AF1000""),AB$1,FALSE)"),"#N/A")</f>
        <v>#N/A</v>
      </c>
      <c r="AL683" t="str">
        <f ca="1">IFERROR(__xludf.DUMMYFUNCTION("VLOOKUP($D337,IMPORTRANGE(""1F5N2lheBqU_ssv2fEg7XSiyl0_Jtf24RQubw3IWp7fc"",""'LC-2 BOM'!C2:AF1000""),AB$1,FALSE)"),"#N/A")</f>
        <v>#N/A</v>
      </c>
      <c r="AM683" t="str">
        <f ca="1">IFERROR(__xludf.DUMMYFUNCTION("VLOOKUP($D337,IMPORTRANGE(""1F5N2lheBqU_ssv2fEg7XSiyl0_Jtf24RQubw3IWp7fc"",""'LC-2 BOM'!C2:AF1000""),AB$1,FALSE)"),"#N/A")</f>
        <v>#N/A</v>
      </c>
      <c r="AN683" t="str">
        <f ca="1">IFERROR(__xludf.DUMMYFUNCTION("VLOOKUP($D337,IMPORTRANGE(""1F5N2lheBqU_ssv2fEg7XSiyl0_Jtf24RQubw3IWp7fc"",""'LC-2 BOM'!C2:AF1000""),AB$1,FALSE)"),"#N/A")</f>
        <v>#N/A</v>
      </c>
      <c r="AO683" t="str">
        <f ca="1">IFERROR(__xludf.DUMMYFUNCTION("VLOOKUP($D337,IMPORTRANGE(""1F5N2lheBqU_ssv2fEg7XSiyl0_Jtf24RQubw3IWp7fc"",""'LC-2 BOM'!C2:AF1000""),AB$1,FALSE)"),"#N/A")</f>
        <v>#N/A</v>
      </c>
      <c r="AP683" t="str">
        <f ca="1">IFERROR(__xludf.DUMMYFUNCTION("VLOOKUP($D337,IMPORTRANGE(""1F5N2lheBqU_ssv2fEg7XSiyl0_Jtf24RQubw3IWp7fc"",""'LC-2 BOM'!C2:AF1000""),AB$1,FALSE)"),"#N/A")</f>
        <v>#N/A</v>
      </c>
      <c r="AQ683" t="str">
        <f ca="1">IFERROR(__xludf.DUMMYFUNCTION("VLOOKUP($D337,IMPORTRANGE(""1F5N2lheBqU_ssv2fEg7XSiyl0_Jtf24RQubw3IWp7fc"",""'LC-2 BOM'!C2:AF1000""),AB$1,FALSE)"),"#N/A")</f>
        <v>#N/A</v>
      </c>
      <c r="AR683" t="str">
        <f ca="1">IFERROR(__xludf.DUMMYFUNCTION("VLOOKUP($D337,IMPORTRANGE(""1F5N2lheBqU_ssv2fEg7XSiyl0_Jtf24RQubw3IWp7fc"",""'LC-2 BOM'!C2:AF1000""),AB$1,FALSE)"),"#N/A")</f>
        <v>#N/A</v>
      </c>
      <c r="AS683" t="str">
        <f ca="1">IFERROR(__xludf.DUMMYFUNCTION("VLOOKUP($D337,IMPORTRANGE(""1F5N2lheBqU_ssv2fEg7XSiyl0_Jtf24RQubw3IWp7fc"",""'LC-2 BOM'!C2:AF1000""),AB$1,FALSE)"),"#N/A")</f>
        <v>#N/A</v>
      </c>
      <c r="AT683" t="str">
        <f ca="1">IFERROR(__xludf.DUMMYFUNCTION("VLOOKUP($D337,IMPORTRANGE(""1F5N2lheBqU_ssv2fEg7XSiyl0_Jtf24RQubw3IWp7fc"",""'LC-2 BOM'!C2:AF1000""),AB$1,FALSE)"),"#N/A")</f>
        <v>#N/A</v>
      </c>
      <c r="AU683" t="str">
        <f ca="1">IFERROR(__xludf.DUMMYFUNCTION("VLOOKUP($D337,IMPORTRANGE(""1F5N2lheBqU_ssv2fEg7XSiyl0_Jtf24RQubw3IWp7fc"",""'LC-2 BOM'!C2:AF1000""),AB$1,FALSE)"),"#N/A")</f>
        <v>#N/A</v>
      </c>
      <c r="AV683" t="str">
        <f ca="1">IFERROR(__xludf.DUMMYFUNCTION("VLOOKUP($D337,IMPORTRANGE(""1F5N2lheBqU_ssv2fEg7XSiyl0_Jtf24RQubw3IWp7fc"",""'LC-2 BOM'!C2:AF1000""),AB$1,FALSE)"),"#N/A")</f>
        <v>#N/A</v>
      </c>
      <c r="AW683" t="str">
        <f ca="1">IFERROR(__xludf.DUMMYFUNCTION("VLOOKUP($D337,IMPORTRANGE(""1F5N2lheBqU_ssv2fEg7XSiyl0_Jtf24RQubw3IWp7fc"",""'LC-2 BOM'!C2:AF1000""),AB$1,FALSE)"),"#N/A")</f>
        <v>#N/A</v>
      </c>
      <c r="AX683" t="str">
        <f ca="1">IFERROR(__xludf.DUMMYFUNCTION("VLOOKUP($D337,IMPORTRANGE(""1F5N2lheBqU_ssv2fEg7XSiyl0_Jtf24RQubw3IWp7fc"",""'LC-2 BOM'!C2:AF1000""),AB$1,FALSE)"),"#N/A")</f>
        <v>#N/A</v>
      </c>
      <c r="AY683" t="str">
        <f ca="1">IFERROR(__xludf.DUMMYFUNCTION("VLOOKUP($D337,IMPORTRANGE(""1F5N2lheBqU_ssv2fEg7XSiyl0_Jtf24RQubw3IWp7fc"",""'LC-2 BOM'!C2:AF1000""),AB$1,FALSE)"),"#N/A")</f>
        <v>#N/A</v>
      </c>
      <c r="AZ683" t="str">
        <f ca="1">IFERROR(__xludf.DUMMYFUNCTION("VLOOKUP($D337,IMPORTRANGE(""1F5N2lheBqU_ssv2fEg7XSiyl0_Jtf24RQubw3IWp7fc"",""'LC-2 BOM'!C2:AF1000""),AB$1,FALSE)"),"#N/A")</f>
        <v>#N/A</v>
      </c>
      <c r="BA683" t="str">
        <f ca="1">IFERROR(__xludf.DUMMYFUNCTION("VLOOKUP($D337,IMPORTRANGE(""1F5N2lheBqU_ssv2fEg7XSiyl0_Jtf24RQubw3IWp7fc"",""'LC-2 BOM'!C2:AF1000""),AB$1,FALSE)"),"#N/A")</f>
        <v>#N/A</v>
      </c>
    </row>
    <row r="684" spans="1:53" ht="13" x14ac:dyDescent="0.15">
      <c r="A684" t="str">
        <f t="shared" si="61"/>
        <v>CPWR-OL-FX-CD-30</v>
      </c>
      <c r="B684">
        <v>30</v>
      </c>
      <c r="C684" t="s">
        <v>1464</v>
      </c>
      <c r="D684" t="s">
        <v>1465</v>
      </c>
      <c r="E684" t="s">
        <v>851</v>
      </c>
      <c r="F684" t="s">
        <v>1442</v>
      </c>
      <c r="G684" t="s">
        <v>853</v>
      </c>
      <c r="H684" t="s">
        <v>53</v>
      </c>
      <c r="I684" t="str">
        <f t="shared" si="60"/>
        <v>N1</v>
      </c>
      <c r="J684" t="str">
        <f>VLOOKUP(I684,'[1]REF - Interface Cards'!$F$2:$G$11,2,FALSE)</f>
        <v>CB2</v>
      </c>
      <c r="K684">
        <f t="shared" si="59"/>
        <v>1</v>
      </c>
      <c r="L684" t="s">
        <v>692</v>
      </c>
      <c r="M684">
        <v>34</v>
      </c>
      <c r="N684">
        <v>28</v>
      </c>
      <c r="O684" t="s">
        <v>211</v>
      </c>
      <c r="P684" t="s">
        <v>211</v>
      </c>
      <c r="Q684" t="s">
        <v>418</v>
      </c>
      <c r="R684" t="s">
        <v>854</v>
      </c>
      <c r="S684" t="s">
        <v>60</v>
      </c>
      <c r="V684" t="b">
        <v>0</v>
      </c>
      <c r="W684" t="str">
        <f t="shared" si="58"/>
        <v>DI1:28</v>
      </c>
      <c r="X684" t="str">
        <f ca="1">IFERROR(__xludf.DUMMYFUNCTION("VLOOKUP($D119,IMPORTRANGE(""1F5N2lheBqU_ssv2fEg7XSiyl0_Jtf24RQubw3IWp7fc"",""'LC-2 BOM'!C2:AF1000""),X$1,FALSE)"),"05C360")</f>
        <v>05C360</v>
      </c>
      <c r="Y684" t="str">
        <f ca="1">IFERROR(__xludf.DUMMYFUNCTION("VLOOKUP($D338,IMPORTRANGE(""1F5N2lheBqU_ssv2fEg7XSiyl0_Jtf24RQubw3IWp7fc"",""'LC-2 BOM'!C2:AF900""),Y$1,FALSE)"),"#N/A")</f>
        <v>#N/A</v>
      </c>
      <c r="Z684" t="str">
        <f ca="1">IFERROR(__xludf.DUMMYFUNCTION("VLOOKUP($D338,IMPORTRANGE(""1F5N2lheBqU_ssv2fEg7XSiyl0_Jtf24RQubw3IWp7fc"",""'LC-2 BOM'!C2:AF900""),Y$1,FALSE)"),"#N/A")</f>
        <v>#N/A</v>
      </c>
      <c r="AA684" t="str">
        <f ca="1">IFERROR(__xludf.DUMMYFUNCTION("VLOOKUP($D338,IMPORTRANGE(""1F5N2lheBqU_ssv2fEg7XSiyl0_Jtf24RQubw3IWp7fc"",""'LC-2 BOM'!C2:AF900""),Y$1,FALSE)"),"#N/A")</f>
        <v>#N/A</v>
      </c>
      <c r="AB684" t="str">
        <f ca="1">IFERROR(__xludf.DUMMYFUNCTION("VLOOKUP($D338,IMPORTRANGE(""1F5N2lheBqU_ssv2fEg7XSiyl0_Jtf24RQubw3IWp7fc"",""'LC-2 BOM'!C2:AF1000""),AB$1,FALSE)"),"#N/A")</f>
        <v>#N/A</v>
      </c>
      <c r="AC684" t="str">
        <f ca="1">IFERROR(__xludf.DUMMYFUNCTION("VLOOKUP($D338,IMPORTRANGE(""1F5N2lheBqU_ssv2fEg7XSiyl0_Jtf24RQubw3IWp7fc"",""'LC-2 BOM'!C2:AF1000""),AB$1,FALSE)"),"#N/A")</f>
        <v>#N/A</v>
      </c>
      <c r="AD684" t="str">
        <f ca="1">IFERROR(__xludf.DUMMYFUNCTION("VLOOKUP($D338,IMPORTRANGE(""1F5N2lheBqU_ssv2fEg7XSiyl0_Jtf24RQubw3IWp7fc"",""'LC-2 BOM'!C2:AF1000""),AB$1,FALSE)"),"#N/A")</f>
        <v>#N/A</v>
      </c>
      <c r="AE684" t="str">
        <f ca="1">IFERROR(__xludf.DUMMYFUNCTION("VLOOKUP($D338,IMPORTRANGE(""1F5N2lheBqU_ssv2fEg7XSiyl0_Jtf24RQubw3IWp7fc"",""'LC-2 BOM'!C2:AF1000""),AB$1,FALSE)"),"#N/A")</f>
        <v>#N/A</v>
      </c>
      <c r="AF684" t="str">
        <f ca="1">IFERROR(__xludf.DUMMYFUNCTION("VLOOKUP($D338,IMPORTRANGE(""1F5N2lheBqU_ssv2fEg7XSiyl0_Jtf24RQubw3IWp7fc"",""'LC-2 BOM'!C2:AF1000""),AB$1,FALSE)"),"#N/A")</f>
        <v>#N/A</v>
      </c>
      <c r="AG684" t="str">
        <f ca="1">IFERROR(__xludf.DUMMYFUNCTION("VLOOKUP($D338,IMPORTRANGE(""1F5N2lheBqU_ssv2fEg7XSiyl0_Jtf24RQubw3IWp7fc"",""'LC-2 BOM'!C2:AF1000""),AB$1,FALSE)"),"#N/A")</f>
        <v>#N/A</v>
      </c>
      <c r="AH684" t="str">
        <f ca="1">IFERROR(__xludf.DUMMYFUNCTION("VLOOKUP($D338,IMPORTRANGE(""1F5N2lheBqU_ssv2fEg7XSiyl0_Jtf24RQubw3IWp7fc"",""'LC-2 BOM'!C2:AF1000""),AB$1,FALSE)"),"#N/A")</f>
        <v>#N/A</v>
      </c>
      <c r="AI684" t="str">
        <f ca="1">IFERROR(__xludf.DUMMYFUNCTION("VLOOKUP($D338,IMPORTRANGE(""1F5N2lheBqU_ssv2fEg7XSiyl0_Jtf24RQubw3IWp7fc"",""'LC-2 BOM'!C2:AF1000""),AB$1,FALSE)"),"#N/A")</f>
        <v>#N/A</v>
      </c>
      <c r="AJ684" t="str">
        <f ca="1">IFERROR(__xludf.DUMMYFUNCTION("VLOOKUP($D338,IMPORTRANGE(""1F5N2lheBqU_ssv2fEg7XSiyl0_Jtf24RQubw3IWp7fc"",""'LC-2 BOM'!C2:AF1000""),AB$1,FALSE)"),"#N/A")</f>
        <v>#N/A</v>
      </c>
      <c r="AK684" t="str">
        <f ca="1">IFERROR(__xludf.DUMMYFUNCTION("VLOOKUP($D338,IMPORTRANGE(""1F5N2lheBqU_ssv2fEg7XSiyl0_Jtf24RQubw3IWp7fc"",""'LC-2 BOM'!C2:AF1000""),AB$1,FALSE)"),"#N/A")</f>
        <v>#N/A</v>
      </c>
      <c r="AL684" t="str">
        <f ca="1">IFERROR(__xludf.DUMMYFUNCTION("VLOOKUP($D338,IMPORTRANGE(""1F5N2lheBqU_ssv2fEg7XSiyl0_Jtf24RQubw3IWp7fc"",""'LC-2 BOM'!C2:AF1000""),AB$1,FALSE)"),"#N/A")</f>
        <v>#N/A</v>
      </c>
      <c r="AM684" t="str">
        <f ca="1">IFERROR(__xludf.DUMMYFUNCTION("VLOOKUP($D338,IMPORTRANGE(""1F5N2lheBqU_ssv2fEg7XSiyl0_Jtf24RQubw3IWp7fc"",""'LC-2 BOM'!C2:AF1000""),AB$1,FALSE)"),"#N/A")</f>
        <v>#N/A</v>
      </c>
      <c r="AN684" t="str">
        <f ca="1">IFERROR(__xludf.DUMMYFUNCTION("VLOOKUP($D338,IMPORTRANGE(""1F5N2lheBqU_ssv2fEg7XSiyl0_Jtf24RQubw3IWp7fc"",""'LC-2 BOM'!C2:AF1000""),AB$1,FALSE)"),"#N/A")</f>
        <v>#N/A</v>
      </c>
      <c r="AO684" t="str">
        <f ca="1">IFERROR(__xludf.DUMMYFUNCTION("VLOOKUP($D338,IMPORTRANGE(""1F5N2lheBqU_ssv2fEg7XSiyl0_Jtf24RQubw3IWp7fc"",""'LC-2 BOM'!C2:AF1000""),AB$1,FALSE)"),"#N/A")</f>
        <v>#N/A</v>
      </c>
      <c r="AP684" t="str">
        <f ca="1">IFERROR(__xludf.DUMMYFUNCTION("VLOOKUP($D338,IMPORTRANGE(""1F5N2lheBqU_ssv2fEg7XSiyl0_Jtf24RQubw3IWp7fc"",""'LC-2 BOM'!C2:AF1000""),AB$1,FALSE)"),"#N/A")</f>
        <v>#N/A</v>
      </c>
      <c r="AQ684" t="str">
        <f ca="1">IFERROR(__xludf.DUMMYFUNCTION("VLOOKUP($D338,IMPORTRANGE(""1F5N2lheBqU_ssv2fEg7XSiyl0_Jtf24RQubw3IWp7fc"",""'LC-2 BOM'!C2:AF1000""),AB$1,FALSE)"),"#N/A")</f>
        <v>#N/A</v>
      </c>
      <c r="AR684" t="str">
        <f ca="1">IFERROR(__xludf.DUMMYFUNCTION("VLOOKUP($D338,IMPORTRANGE(""1F5N2lheBqU_ssv2fEg7XSiyl0_Jtf24RQubw3IWp7fc"",""'LC-2 BOM'!C2:AF1000""),AB$1,FALSE)"),"#N/A")</f>
        <v>#N/A</v>
      </c>
      <c r="AS684" t="str">
        <f ca="1">IFERROR(__xludf.DUMMYFUNCTION("VLOOKUP($D338,IMPORTRANGE(""1F5N2lheBqU_ssv2fEg7XSiyl0_Jtf24RQubw3IWp7fc"",""'LC-2 BOM'!C2:AF1000""),AB$1,FALSE)"),"#N/A")</f>
        <v>#N/A</v>
      </c>
      <c r="AT684" t="str">
        <f ca="1">IFERROR(__xludf.DUMMYFUNCTION("VLOOKUP($D338,IMPORTRANGE(""1F5N2lheBqU_ssv2fEg7XSiyl0_Jtf24RQubw3IWp7fc"",""'LC-2 BOM'!C2:AF1000""),AB$1,FALSE)"),"#N/A")</f>
        <v>#N/A</v>
      </c>
      <c r="AU684" t="str">
        <f ca="1">IFERROR(__xludf.DUMMYFUNCTION("VLOOKUP($D338,IMPORTRANGE(""1F5N2lheBqU_ssv2fEg7XSiyl0_Jtf24RQubw3IWp7fc"",""'LC-2 BOM'!C2:AF1000""),AB$1,FALSE)"),"#N/A")</f>
        <v>#N/A</v>
      </c>
      <c r="AV684" t="str">
        <f ca="1">IFERROR(__xludf.DUMMYFUNCTION("VLOOKUP($D338,IMPORTRANGE(""1F5N2lheBqU_ssv2fEg7XSiyl0_Jtf24RQubw3IWp7fc"",""'LC-2 BOM'!C2:AF1000""),AB$1,FALSE)"),"#N/A")</f>
        <v>#N/A</v>
      </c>
      <c r="AW684" t="str">
        <f ca="1">IFERROR(__xludf.DUMMYFUNCTION("VLOOKUP($D338,IMPORTRANGE(""1F5N2lheBqU_ssv2fEg7XSiyl0_Jtf24RQubw3IWp7fc"",""'LC-2 BOM'!C2:AF1000""),AB$1,FALSE)"),"#N/A")</f>
        <v>#N/A</v>
      </c>
      <c r="AX684" t="str">
        <f ca="1">IFERROR(__xludf.DUMMYFUNCTION("VLOOKUP($D338,IMPORTRANGE(""1F5N2lheBqU_ssv2fEg7XSiyl0_Jtf24RQubw3IWp7fc"",""'LC-2 BOM'!C2:AF1000""),AB$1,FALSE)"),"#N/A")</f>
        <v>#N/A</v>
      </c>
      <c r="AY684" t="str">
        <f ca="1">IFERROR(__xludf.DUMMYFUNCTION("VLOOKUP($D338,IMPORTRANGE(""1F5N2lheBqU_ssv2fEg7XSiyl0_Jtf24RQubw3IWp7fc"",""'LC-2 BOM'!C2:AF1000""),AB$1,FALSE)"),"#N/A")</f>
        <v>#N/A</v>
      </c>
      <c r="AZ684" t="str">
        <f ca="1">IFERROR(__xludf.DUMMYFUNCTION("VLOOKUP($D338,IMPORTRANGE(""1F5N2lheBqU_ssv2fEg7XSiyl0_Jtf24RQubw3IWp7fc"",""'LC-2 BOM'!C2:AF1000""),AB$1,FALSE)"),"#N/A")</f>
        <v>#N/A</v>
      </c>
      <c r="BA684" t="str">
        <f ca="1">IFERROR(__xludf.DUMMYFUNCTION("VLOOKUP($D338,IMPORTRANGE(""1F5N2lheBqU_ssv2fEg7XSiyl0_Jtf24RQubw3IWp7fc"",""'LC-2 BOM'!C2:AF1000""),AB$1,FALSE)"),"#N/A")</f>
        <v>#N/A</v>
      </c>
    </row>
    <row r="685" spans="1:53" ht="13" x14ac:dyDescent="0.15">
      <c r="A685" t="str">
        <f t="shared" si="61"/>
        <v>CPWR-OL-FX-CD-38</v>
      </c>
      <c r="B685">
        <v>38</v>
      </c>
      <c r="C685" t="s">
        <v>1466</v>
      </c>
      <c r="D685" t="s">
        <v>1467</v>
      </c>
      <c r="E685" t="s">
        <v>851</v>
      </c>
      <c r="F685" t="s">
        <v>1442</v>
      </c>
      <c r="G685" t="s">
        <v>853</v>
      </c>
      <c r="H685" t="s">
        <v>53</v>
      </c>
      <c r="I685" t="str">
        <f t="shared" si="60"/>
        <v>N5</v>
      </c>
      <c r="J685" t="str">
        <f>VLOOKUP(I685,'[1]REF - Interface Cards'!$F$2:$G$11,2,FALSE)</f>
        <v>CB6</v>
      </c>
      <c r="K685">
        <f t="shared" si="59"/>
        <v>2</v>
      </c>
      <c r="L685" t="s">
        <v>857</v>
      </c>
      <c r="M685">
        <v>7</v>
      </c>
      <c r="N685" t="s">
        <v>87</v>
      </c>
      <c r="O685" t="s">
        <v>211</v>
      </c>
      <c r="P685" t="s">
        <v>211</v>
      </c>
      <c r="Q685" t="s">
        <v>418</v>
      </c>
      <c r="R685" t="s">
        <v>854</v>
      </c>
      <c r="S685" t="s">
        <v>60</v>
      </c>
      <c r="V685" t="b">
        <v>0</v>
      </c>
      <c r="W685" t="str">
        <f t="shared" si="58"/>
        <v>DI5:06</v>
      </c>
      <c r="X685" t="str">
        <f ca="1">IFERROR(__xludf.DUMMYFUNCTION("VLOOKUP($D475,IMPORTRANGE(""1F5N2lheBqU_ssv2fEg7XSiyl0_Jtf24RQubw3IWp7fc"",""'LC-2 BOM'!C2:AF1000""),X$1,FALSE)"),"04C706")</f>
        <v>04C706</v>
      </c>
      <c r="Y685" t="str">
        <f ca="1">IFERROR(__xludf.DUMMYFUNCTION("VLOOKUP($D632,IMPORTRANGE(""1zGeY54V42y3h6ga3LEauokEcjIAfHuNXKCYKLfLWtMI"",""'LC-2 BOM'!C2:AF900""),Y$1,FALSE)"),"#N/A")</f>
        <v>#N/A</v>
      </c>
      <c r="Z685" t="str">
        <f ca="1">IFERROR(__xludf.DUMMYFUNCTION("VLOOKUP($D632,IMPORTRANGE(""1zGeY54V42y3h6ga3LEauokEcjIAfHuNXKCYKLfLWtMI"",""'LC-2 BOM'!C2:AF900""),Y$1,FALSE)"),"#N/A")</f>
        <v>#N/A</v>
      </c>
      <c r="AA685" t="str">
        <f ca="1">IFERROR(__xludf.DUMMYFUNCTION("VLOOKUP($D632,IMPORTRANGE(""1zGeY54V42y3h6ga3LEauokEcjIAfHuNXKCYKLfLWtMI"",""'LC-2 BOM'!C2:AF900""),Y$1,FALSE)"),"#N/A")</f>
        <v>#N/A</v>
      </c>
      <c r="AB685" t="str">
        <f ca="1">IFERROR(__xludf.DUMMYFUNCTION("VLOOKUP($D632,IMPORTRANGE(""1F5N2lheBqU_ssv2fEg7XSiyl0_Jtf24RQubw3IWp7fc"",""'LC-2 BOM'!C2:AF1000""),AB$1,FALSE)"),"#N/A")</f>
        <v>#N/A</v>
      </c>
      <c r="AC685" t="str">
        <f ca="1">IFERROR(__xludf.DUMMYFUNCTION("VLOOKUP($D632,IMPORTRANGE(""1F5N2lheBqU_ssv2fEg7XSiyl0_Jtf24RQubw3IWp7fc"",""'LC-2 BOM'!C2:AF1000""),AB$1,FALSE)"),"#N/A")</f>
        <v>#N/A</v>
      </c>
      <c r="AD685" t="str">
        <f ca="1">IFERROR(__xludf.DUMMYFUNCTION("VLOOKUP($D632,IMPORTRANGE(""1F5N2lheBqU_ssv2fEg7XSiyl0_Jtf24RQubw3IWp7fc"",""'LC-2 BOM'!C2:AF1000""),AB$1,FALSE)"),"#N/A")</f>
        <v>#N/A</v>
      </c>
      <c r="AE685" t="str">
        <f ca="1">IFERROR(__xludf.DUMMYFUNCTION("VLOOKUP($D632,IMPORTRANGE(""1F5N2lheBqU_ssv2fEg7XSiyl0_Jtf24RQubw3IWp7fc"",""'LC-2 BOM'!C2:AF1000""),AB$1,FALSE)"),"#N/A")</f>
        <v>#N/A</v>
      </c>
      <c r="AF685" t="str">
        <f ca="1">IFERROR(__xludf.DUMMYFUNCTION("VLOOKUP($D632,IMPORTRANGE(""1F5N2lheBqU_ssv2fEg7XSiyl0_Jtf24RQubw3IWp7fc"",""'LC-2 BOM'!C2:AF1000""),AB$1,FALSE)"),"#N/A")</f>
        <v>#N/A</v>
      </c>
      <c r="AG685" t="str">
        <f ca="1">IFERROR(__xludf.DUMMYFUNCTION("VLOOKUP($D632,IMPORTRANGE(""1F5N2lheBqU_ssv2fEg7XSiyl0_Jtf24RQubw3IWp7fc"",""'LC-2 BOM'!C2:AF1000""),AB$1,FALSE)"),"#N/A")</f>
        <v>#N/A</v>
      </c>
      <c r="AH685" t="str">
        <f ca="1">IFERROR(__xludf.DUMMYFUNCTION("VLOOKUP($D632,IMPORTRANGE(""1F5N2lheBqU_ssv2fEg7XSiyl0_Jtf24RQubw3IWp7fc"",""'LC-2 BOM'!C2:AF1000""),AB$1,FALSE)"),"#N/A")</f>
        <v>#N/A</v>
      </c>
      <c r="AI685" t="str">
        <f ca="1">IFERROR(__xludf.DUMMYFUNCTION("VLOOKUP($D632,IMPORTRANGE(""1F5N2lheBqU_ssv2fEg7XSiyl0_Jtf24RQubw3IWp7fc"",""'LC-2 BOM'!C2:AF1000""),AB$1,FALSE)"),"#N/A")</f>
        <v>#N/A</v>
      </c>
      <c r="AJ685" t="str">
        <f ca="1">IFERROR(__xludf.DUMMYFUNCTION("VLOOKUP($D632,IMPORTRANGE(""1F5N2lheBqU_ssv2fEg7XSiyl0_Jtf24RQubw3IWp7fc"",""'LC-2 BOM'!C2:AF1000""),AB$1,FALSE)"),"#N/A")</f>
        <v>#N/A</v>
      </c>
      <c r="AK685" t="str">
        <f ca="1">IFERROR(__xludf.DUMMYFUNCTION("VLOOKUP($D632,IMPORTRANGE(""1F5N2lheBqU_ssv2fEg7XSiyl0_Jtf24RQubw3IWp7fc"",""'LC-2 BOM'!C2:AF1000""),AB$1,FALSE)"),"#N/A")</f>
        <v>#N/A</v>
      </c>
      <c r="AL685" t="str">
        <f ca="1">IFERROR(__xludf.DUMMYFUNCTION("VLOOKUP($D632,IMPORTRANGE(""1F5N2lheBqU_ssv2fEg7XSiyl0_Jtf24RQubw3IWp7fc"",""'LC-2 BOM'!C2:AF1000""),AB$1,FALSE)"),"#N/A")</f>
        <v>#N/A</v>
      </c>
      <c r="AM685" t="str">
        <f ca="1">IFERROR(__xludf.DUMMYFUNCTION("VLOOKUP($D632,IMPORTRANGE(""1F5N2lheBqU_ssv2fEg7XSiyl0_Jtf24RQubw3IWp7fc"",""'LC-2 BOM'!C2:AF1000""),AB$1,FALSE)"),"#N/A")</f>
        <v>#N/A</v>
      </c>
      <c r="AN685" t="str">
        <f ca="1">IFERROR(__xludf.DUMMYFUNCTION("VLOOKUP($D632,IMPORTRANGE(""1F5N2lheBqU_ssv2fEg7XSiyl0_Jtf24RQubw3IWp7fc"",""'LC-2 BOM'!C2:AF1000""),AB$1,FALSE)"),"#N/A")</f>
        <v>#N/A</v>
      </c>
      <c r="AO685" t="str">
        <f ca="1">IFERROR(__xludf.DUMMYFUNCTION("VLOOKUP($D632,IMPORTRANGE(""1F5N2lheBqU_ssv2fEg7XSiyl0_Jtf24RQubw3IWp7fc"",""'LC-2 BOM'!C2:AF1000""),AB$1,FALSE)"),"#N/A")</f>
        <v>#N/A</v>
      </c>
      <c r="AP685" t="str">
        <f ca="1">IFERROR(__xludf.DUMMYFUNCTION("VLOOKUP($D632,IMPORTRANGE(""1F5N2lheBqU_ssv2fEg7XSiyl0_Jtf24RQubw3IWp7fc"",""'LC-2 BOM'!C2:AF1000""),AB$1,FALSE)"),"#N/A")</f>
        <v>#N/A</v>
      </c>
      <c r="AQ685" t="str">
        <f ca="1">IFERROR(__xludf.DUMMYFUNCTION("VLOOKUP($D632,IMPORTRANGE(""1F5N2lheBqU_ssv2fEg7XSiyl0_Jtf24RQubw3IWp7fc"",""'LC-2 BOM'!C2:AF1000""),AB$1,FALSE)"),"#N/A")</f>
        <v>#N/A</v>
      </c>
      <c r="AR685" t="str">
        <f ca="1">IFERROR(__xludf.DUMMYFUNCTION("VLOOKUP($D632,IMPORTRANGE(""1F5N2lheBqU_ssv2fEg7XSiyl0_Jtf24RQubw3IWp7fc"",""'LC-2 BOM'!C2:AF1000""),AB$1,FALSE)"),"#N/A")</f>
        <v>#N/A</v>
      </c>
      <c r="AS685" t="str">
        <f ca="1">IFERROR(__xludf.DUMMYFUNCTION("VLOOKUP($D632,IMPORTRANGE(""1F5N2lheBqU_ssv2fEg7XSiyl0_Jtf24RQubw3IWp7fc"",""'LC-2 BOM'!C2:AF1000""),AB$1,FALSE)"),"#N/A")</f>
        <v>#N/A</v>
      </c>
      <c r="AT685" t="str">
        <f ca="1">IFERROR(__xludf.DUMMYFUNCTION("VLOOKUP($D632,IMPORTRANGE(""1F5N2lheBqU_ssv2fEg7XSiyl0_Jtf24RQubw3IWp7fc"",""'LC-2 BOM'!C2:AF1000""),AB$1,FALSE)"),"#N/A")</f>
        <v>#N/A</v>
      </c>
      <c r="AU685" t="str">
        <f ca="1">IFERROR(__xludf.DUMMYFUNCTION("VLOOKUP($D632,IMPORTRANGE(""1F5N2lheBqU_ssv2fEg7XSiyl0_Jtf24RQubw3IWp7fc"",""'LC-2 BOM'!C2:AF1000""),AB$1,FALSE)"),"#N/A")</f>
        <v>#N/A</v>
      </c>
      <c r="AV685" t="str">
        <f ca="1">IFERROR(__xludf.DUMMYFUNCTION("VLOOKUP($D632,IMPORTRANGE(""1F5N2lheBqU_ssv2fEg7XSiyl0_Jtf24RQubw3IWp7fc"",""'LC-2 BOM'!C2:AF1000""),AB$1,FALSE)"),"#N/A")</f>
        <v>#N/A</v>
      </c>
      <c r="AW685" t="str">
        <f ca="1">IFERROR(__xludf.DUMMYFUNCTION("VLOOKUP($D632,IMPORTRANGE(""1F5N2lheBqU_ssv2fEg7XSiyl0_Jtf24RQubw3IWp7fc"",""'LC-2 BOM'!C2:AF1000""),AB$1,FALSE)"),"#N/A")</f>
        <v>#N/A</v>
      </c>
      <c r="AX685" t="str">
        <f ca="1">IFERROR(__xludf.DUMMYFUNCTION("VLOOKUP($D632,IMPORTRANGE(""1F5N2lheBqU_ssv2fEg7XSiyl0_Jtf24RQubw3IWp7fc"",""'LC-2 BOM'!C2:AF1000""),AB$1,FALSE)"),"#N/A")</f>
        <v>#N/A</v>
      </c>
      <c r="AY685" t="str">
        <f ca="1">IFERROR(__xludf.DUMMYFUNCTION("VLOOKUP($D632,IMPORTRANGE(""1F5N2lheBqU_ssv2fEg7XSiyl0_Jtf24RQubw3IWp7fc"",""'LC-2 BOM'!C2:AF1000""),AB$1,FALSE)"),"#N/A")</f>
        <v>#N/A</v>
      </c>
      <c r="AZ685" t="str">
        <f ca="1">IFERROR(__xludf.DUMMYFUNCTION("VLOOKUP($D632,IMPORTRANGE(""1F5N2lheBqU_ssv2fEg7XSiyl0_Jtf24RQubw3IWp7fc"",""'LC-2 BOM'!C2:AF1000""),AB$1,FALSE)"),"#N/A")</f>
        <v>#N/A</v>
      </c>
      <c r="BA685" t="str">
        <f ca="1">IFERROR(__xludf.DUMMYFUNCTION("VLOOKUP($D632,IMPORTRANGE(""1F5N2lheBqU_ssv2fEg7XSiyl0_Jtf24RQubw3IWp7fc"",""'LC-2 BOM'!C2:AF1000""),AB$1,FALSE)"),"#N/A")</f>
        <v>#N/A</v>
      </c>
    </row>
    <row r="686" spans="1:53" ht="13" x14ac:dyDescent="0.15">
      <c r="A686" t="str">
        <f t="shared" si="61"/>
        <v>CPWR-OL-FX-CD-43</v>
      </c>
      <c r="B686">
        <v>43</v>
      </c>
      <c r="C686" t="s">
        <v>1468</v>
      </c>
      <c r="D686" t="s">
        <v>1469</v>
      </c>
      <c r="E686" t="s">
        <v>851</v>
      </c>
      <c r="F686" t="s">
        <v>1442</v>
      </c>
      <c r="G686" t="s">
        <v>853</v>
      </c>
      <c r="H686" t="s">
        <v>53</v>
      </c>
      <c r="I686" t="str">
        <f t="shared" si="60"/>
        <v>N1</v>
      </c>
      <c r="J686" t="str">
        <f>VLOOKUP(I686,'[1]REF - Interface Cards'!$F$2:$G$11,2,FALSE)</f>
        <v>CB2</v>
      </c>
      <c r="K686">
        <f t="shared" si="59"/>
        <v>1</v>
      </c>
      <c r="L686" t="s">
        <v>692</v>
      </c>
      <c r="M686">
        <v>36</v>
      </c>
      <c r="N686">
        <v>30</v>
      </c>
      <c r="O686" t="s">
        <v>211</v>
      </c>
      <c r="P686" t="s">
        <v>211</v>
      </c>
      <c r="Q686" t="s">
        <v>418</v>
      </c>
      <c r="R686" t="s">
        <v>854</v>
      </c>
      <c r="S686" t="s">
        <v>60</v>
      </c>
      <c r="V686" t="b">
        <v>0</v>
      </c>
      <c r="W686" t="str">
        <f t="shared" si="58"/>
        <v>DI1:30</v>
      </c>
      <c r="X686" t="str">
        <f ca="1">IFERROR(__xludf.DUMMYFUNCTION("VLOOKUP($D119,IMPORTRANGE(""1F5N2lheBqU_ssv2fEg7XSiyl0_Jtf24RQubw3IWp7fc"",""'LC-2 BOM'!C2:AF1000""),X$1,FALSE)"),"05C360")</f>
        <v>05C360</v>
      </c>
      <c r="Y686" t="str">
        <f ca="1">IFERROR(__xludf.DUMMYFUNCTION("VLOOKUP($D339,IMPORTRANGE(""1F5N2lheBqU_ssv2fEg7XSiyl0_Jtf24RQubw3IWp7fc"",""'LC-2 BOM'!C2:AF900""),Y$1,FALSE)"),"#N/A")</f>
        <v>#N/A</v>
      </c>
      <c r="Z686" t="str">
        <f ca="1">IFERROR(__xludf.DUMMYFUNCTION("VLOOKUP($D339,IMPORTRANGE(""1F5N2lheBqU_ssv2fEg7XSiyl0_Jtf24RQubw3IWp7fc"",""'LC-2 BOM'!C2:AF900""),Y$1,FALSE)"),"#N/A")</f>
        <v>#N/A</v>
      </c>
      <c r="AA686" t="str">
        <f ca="1">IFERROR(__xludf.DUMMYFUNCTION("VLOOKUP($D339,IMPORTRANGE(""1F5N2lheBqU_ssv2fEg7XSiyl0_Jtf24RQubw3IWp7fc"",""'LC-2 BOM'!C2:AF900""),Y$1,FALSE)"),"#N/A")</f>
        <v>#N/A</v>
      </c>
      <c r="AB686" t="str">
        <f ca="1">IFERROR(__xludf.DUMMYFUNCTION("VLOOKUP($D339,IMPORTRANGE(""1F5N2lheBqU_ssv2fEg7XSiyl0_Jtf24RQubw3IWp7fc"",""'LC-2 BOM'!C2:AF1000""),AB$1,FALSE)"),"#N/A")</f>
        <v>#N/A</v>
      </c>
      <c r="AC686" t="str">
        <f ca="1">IFERROR(__xludf.DUMMYFUNCTION("VLOOKUP($D339,IMPORTRANGE(""1F5N2lheBqU_ssv2fEg7XSiyl0_Jtf24RQubw3IWp7fc"",""'LC-2 BOM'!C2:AF1000""),AB$1,FALSE)"),"#N/A")</f>
        <v>#N/A</v>
      </c>
      <c r="AD686" t="str">
        <f ca="1">IFERROR(__xludf.DUMMYFUNCTION("VLOOKUP($D339,IMPORTRANGE(""1F5N2lheBqU_ssv2fEg7XSiyl0_Jtf24RQubw3IWp7fc"",""'LC-2 BOM'!C2:AF1000""),AB$1,FALSE)"),"#N/A")</f>
        <v>#N/A</v>
      </c>
      <c r="AE686" t="str">
        <f ca="1">IFERROR(__xludf.DUMMYFUNCTION("VLOOKUP($D339,IMPORTRANGE(""1F5N2lheBqU_ssv2fEg7XSiyl0_Jtf24RQubw3IWp7fc"",""'LC-2 BOM'!C2:AF1000""),AB$1,FALSE)"),"#N/A")</f>
        <v>#N/A</v>
      </c>
      <c r="AF686" t="str">
        <f ca="1">IFERROR(__xludf.DUMMYFUNCTION("VLOOKUP($D339,IMPORTRANGE(""1F5N2lheBqU_ssv2fEg7XSiyl0_Jtf24RQubw3IWp7fc"",""'LC-2 BOM'!C2:AF1000""),AB$1,FALSE)"),"#N/A")</f>
        <v>#N/A</v>
      </c>
      <c r="AG686" t="str">
        <f ca="1">IFERROR(__xludf.DUMMYFUNCTION("VLOOKUP($D339,IMPORTRANGE(""1F5N2lheBqU_ssv2fEg7XSiyl0_Jtf24RQubw3IWp7fc"",""'LC-2 BOM'!C2:AF1000""),AB$1,FALSE)"),"#N/A")</f>
        <v>#N/A</v>
      </c>
      <c r="AH686" t="str">
        <f ca="1">IFERROR(__xludf.DUMMYFUNCTION("VLOOKUP($D339,IMPORTRANGE(""1F5N2lheBqU_ssv2fEg7XSiyl0_Jtf24RQubw3IWp7fc"",""'LC-2 BOM'!C2:AF1000""),AB$1,FALSE)"),"#N/A")</f>
        <v>#N/A</v>
      </c>
      <c r="AI686" t="str">
        <f ca="1">IFERROR(__xludf.DUMMYFUNCTION("VLOOKUP($D339,IMPORTRANGE(""1F5N2lheBqU_ssv2fEg7XSiyl0_Jtf24RQubw3IWp7fc"",""'LC-2 BOM'!C2:AF1000""),AB$1,FALSE)"),"#N/A")</f>
        <v>#N/A</v>
      </c>
      <c r="AJ686" t="str">
        <f ca="1">IFERROR(__xludf.DUMMYFUNCTION("VLOOKUP($D339,IMPORTRANGE(""1F5N2lheBqU_ssv2fEg7XSiyl0_Jtf24RQubw3IWp7fc"",""'LC-2 BOM'!C2:AF1000""),AB$1,FALSE)"),"#N/A")</f>
        <v>#N/A</v>
      </c>
      <c r="AK686" t="str">
        <f ca="1">IFERROR(__xludf.DUMMYFUNCTION("VLOOKUP($D339,IMPORTRANGE(""1F5N2lheBqU_ssv2fEg7XSiyl0_Jtf24RQubw3IWp7fc"",""'LC-2 BOM'!C2:AF1000""),AB$1,FALSE)"),"#N/A")</f>
        <v>#N/A</v>
      </c>
      <c r="AL686" t="str">
        <f ca="1">IFERROR(__xludf.DUMMYFUNCTION("VLOOKUP($D339,IMPORTRANGE(""1F5N2lheBqU_ssv2fEg7XSiyl0_Jtf24RQubw3IWp7fc"",""'LC-2 BOM'!C2:AF1000""),AB$1,FALSE)"),"#N/A")</f>
        <v>#N/A</v>
      </c>
      <c r="AM686" t="str">
        <f ca="1">IFERROR(__xludf.DUMMYFUNCTION("VLOOKUP($D339,IMPORTRANGE(""1F5N2lheBqU_ssv2fEg7XSiyl0_Jtf24RQubw3IWp7fc"",""'LC-2 BOM'!C2:AF1000""),AB$1,FALSE)"),"#N/A")</f>
        <v>#N/A</v>
      </c>
      <c r="AN686" t="str">
        <f ca="1">IFERROR(__xludf.DUMMYFUNCTION("VLOOKUP($D339,IMPORTRANGE(""1F5N2lheBqU_ssv2fEg7XSiyl0_Jtf24RQubw3IWp7fc"",""'LC-2 BOM'!C2:AF1000""),AB$1,FALSE)"),"#N/A")</f>
        <v>#N/A</v>
      </c>
      <c r="AO686" t="str">
        <f ca="1">IFERROR(__xludf.DUMMYFUNCTION("VLOOKUP($D339,IMPORTRANGE(""1F5N2lheBqU_ssv2fEg7XSiyl0_Jtf24RQubw3IWp7fc"",""'LC-2 BOM'!C2:AF1000""),AB$1,FALSE)"),"#N/A")</f>
        <v>#N/A</v>
      </c>
      <c r="AP686" t="str">
        <f ca="1">IFERROR(__xludf.DUMMYFUNCTION("VLOOKUP($D339,IMPORTRANGE(""1F5N2lheBqU_ssv2fEg7XSiyl0_Jtf24RQubw3IWp7fc"",""'LC-2 BOM'!C2:AF1000""),AB$1,FALSE)"),"#N/A")</f>
        <v>#N/A</v>
      </c>
      <c r="AQ686" t="str">
        <f ca="1">IFERROR(__xludf.DUMMYFUNCTION("VLOOKUP($D339,IMPORTRANGE(""1F5N2lheBqU_ssv2fEg7XSiyl0_Jtf24RQubw3IWp7fc"",""'LC-2 BOM'!C2:AF1000""),AB$1,FALSE)"),"#N/A")</f>
        <v>#N/A</v>
      </c>
      <c r="AR686" t="str">
        <f ca="1">IFERROR(__xludf.DUMMYFUNCTION("VLOOKUP($D339,IMPORTRANGE(""1F5N2lheBqU_ssv2fEg7XSiyl0_Jtf24RQubw3IWp7fc"",""'LC-2 BOM'!C2:AF1000""),AB$1,FALSE)"),"#N/A")</f>
        <v>#N/A</v>
      </c>
      <c r="AS686" t="str">
        <f ca="1">IFERROR(__xludf.DUMMYFUNCTION("VLOOKUP($D339,IMPORTRANGE(""1F5N2lheBqU_ssv2fEg7XSiyl0_Jtf24RQubw3IWp7fc"",""'LC-2 BOM'!C2:AF1000""),AB$1,FALSE)"),"#N/A")</f>
        <v>#N/A</v>
      </c>
      <c r="AT686" t="str">
        <f ca="1">IFERROR(__xludf.DUMMYFUNCTION("VLOOKUP($D339,IMPORTRANGE(""1F5N2lheBqU_ssv2fEg7XSiyl0_Jtf24RQubw3IWp7fc"",""'LC-2 BOM'!C2:AF1000""),AB$1,FALSE)"),"#N/A")</f>
        <v>#N/A</v>
      </c>
      <c r="AU686" t="str">
        <f ca="1">IFERROR(__xludf.DUMMYFUNCTION("VLOOKUP($D339,IMPORTRANGE(""1F5N2lheBqU_ssv2fEg7XSiyl0_Jtf24RQubw3IWp7fc"",""'LC-2 BOM'!C2:AF1000""),AB$1,FALSE)"),"#N/A")</f>
        <v>#N/A</v>
      </c>
      <c r="AV686" t="str">
        <f ca="1">IFERROR(__xludf.DUMMYFUNCTION("VLOOKUP($D339,IMPORTRANGE(""1F5N2lheBqU_ssv2fEg7XSiyl0_Jtf24RQubw3IWp7fc"",""'LC-2 BOM'!C2:AF1000""),AB$1,FALSE)"),"#N/A")</f>
        <v>#N/A</v>
      </c>
      <c r="AW686" t="str">
        <f ca="1">IFERROR(__xludf.DUMMYFUNCTION("VLOOKUP($D339,IMPORTRANGE(""1F5N2lheBqU_ssv2fEg7XSiyl0_Jtf24RQubw3IWp7fc"",""'LC-2 BOM'!C2:AF1000""),AB$1,FALSE)"),"#N/A")</f>
        <v>#N/A</v>
      </c>
      <c r="AX686" t="str">
        <f ca="1">IFERROR(__xludf.DUMMYFUNCTION("VLOOKUP($D339,IMPORTRANGE(""1F5N2lheBqU_ssv2fEg7XSiyl0_Jtf24RQubw3IWp7fc"",""'LC-2 BOM'!C2:AF1000""),AB$1,FALSE)"),"#N/A")</f>
        <v>#N/A</v>
      </c>
      <c r="AY686" t="str">
        <f ca="1">IFERROR(__xludf.DUMMYFUNCTION("VLOOKUP($D339,IMPORTRANGE(""1F5N2lheBqU_ssv2fEg7XSiyl0_Jtf24RQubw3IWp7fc"",""'LC-2 BOM'!C2:AF1000""),AB$1,FALSE)"),"#N/A")</f>
        <v>#N/A</v>
      </c>
      <c r="AZ686" t="str">
        <f ca="1">IFERROR(__xludf.DUMMYFUNCTION("VLOOKUP($D339,IMPORTRANGE(""1F5N2lheBqU_ssv2fEg7XSiyl0_Jtf24RQubw3IWp7fc"",""'LC-2 BOM'!C2:AF1000""),AB$1,FALSE)"),"#N/A")</f>
        <v>#N/A</v>
      </c>
      <c r="BA686" t="str">
        <f ca="1">IFERROR(__xludf.DUMMYFUNCTION("VLOOKUP($D339,IMPORTRANGE(""1F5N2lheBqU_ssv2fEg7XSiyl0_Jtf24RQubw3IWp7fc"",""'LC-2 BOM'!C2:AF1000""),AB$1,FALSE)"),"#N/A")</f>
        <v>#N/A</v>
      </c>
    </row>
    <row r="687" spans="1:53" ht="13" x14ac:dyDescent="0.15">
      <c r="A687" t="str">
        <f t="shared" si="61"/>
        <v>BP-PRG-SSR-Ps-421</v>
      </c>
      <c r="B687">
        <v>421</v>
      </c>
      <c r="C687" t="s">
        <v>1470</v>
      </c>
      <c r="D687" t="s">
        <v>1471</v>
      </c>
      <c r="E687" t="s">
        <v>746</v>
      </c>
      <c r="F687" t="s">
        <v>536</v>
      </c>
      <c r="G687" t="s">
        <v>960</v>
      </c>
      <c r="H687" t="s">
        <v>66</v>
      </c>
      <c r="I687" t="str">
        <f t="shared" si="60"/>
        <v>C1</v>
      </c>
      <c r="J687" t="str">
        <f>VLOOKUP(I687,'[1]REF - Interface Cards'!$F$2:$G$11,2,FALSE)</f>
        <v>CB1</v>
      </c>
      <c r="K687">
        <f t="shared" si="59"/>
        <v>5</v>
      </c>
      <c r="L687" t="s">
        <v>204</v>
      </c>
      <c r="M687">
        <v>11</v>
      </c>
      <c r="N687" t="s">
        <v>965</v>
      </c>
      <c r="O687" t="s">
        <v>211</v>
      </c>
      <c r="R687" t="s">
        <v>142</v>
      </c>
      <c r="S687" t="s">
        <v>60</v>
      </c>
      <c r="V687" t="b">
        <v>0</v>
      </c>
      <c r="W687" t="str">
        <f t="shared" si="58"/>
        <v>DIO1:DO00</v>
      </c>
      <c r="X687" t="str">
        <f ca="1">IFERROR(__xludf.DUMMYFUNCTION("VLOOKUP($D4,IMPORTRANGE(""1F5N2lheBqU_ssv2fEg7XSiyl0_Jtf24RQubw3IWp7fc"",""'LC-2 BOM'!C2:AF1000""),X$1,FALSE)"),"S13.2")</f>
        <v>S13.2</v>
      </c>
      <c r="Y687" t="str">
        <f ca="1">IFERROR(__xludf.DUMMYFUNCTION("VLOOKUP($D106,IMPORTRANGE(""1F5N2lheBqU_ssv2fEg7XSiyl0_Jtf24RQubw3IWp7fc"",""'LC-2 BOM'!C2:AF900""),Y$1,FALSE)"),"#N/A")</f>
        <v>#N/A</v>
      </c>
      <c r="Z687" t="str">
        <f ca="1">IFERROR(__xludf.DUMMYFUNCTION("VLOOKUP($D106,IMPORTRANGE(""1F5N2lheBqU_ssv2fEg7XSiyl0_Jtf24RQubw3IWp7fc"",""'LC-2 BOM'!C2:AF900""),Y$1,FALSE)"),"#N/A")</f>
        <v>#N/A</v>
      </c>
      <c r="AA687" t="str">
        <f ca="1">IFERROR(__xludf.DUMMYFUNCTION("VLOOKUP($D106,IMPORTRANGE(""1F5N2lheBqU_ssv2fEg7XSiyl0_Jtf24RQubw3IWp7fc"",""'LC-2 BOM'!C2:AF900""),Y$1,FALSE)"),"#N/A")</f>
        <v>#N/A</v>
      </c>
      <c r="AB687" t="str">
        <f ca="1">IFERROR(__xludf.DUMMYFUNCTION("VLOOKUP($D106,IMPORTRANGE(""1F5N2lheBqU_ssv2fEg7XSiyl0_Jtf24RQubw3IWp7fc"",""'LC-2 BOM'!C2:AF1000""),AB$1,FALSE)"),"#N/A")</f>
        <v>#N/A</v>
      </c>
      <c r="AC687" t="str">
        <f ca="1">IFERROR(__xludf.DUMMYFUNCTION("VLOOKUP($D106,IMPORTRANGE(""1F5N2lheBqU_ssv2fEg7XSiyl0_Jtf24RQubw3IWp7fc"",""'LC-2 BOM'!C2:AF1000""),AB$1,FALSE)"),"#N/A")</f>
        <v>#N/A</v>
      </c>
      <c r="AD687" t="str">
        <f ca="1">IFERROR(__xludf.DUMMYFUNCTION("VLOOKUP($D106,IMPORTRANGE(""1F5N2lheBqU_ssv2fEg7XSiyl0_Jtf24RQubw3IWp7fc"",""'LC-2 BOM'!C2:AF1000""),AB$1,FALSE)"),"#N/A")</f>
        <v>#N/A</v>
      </c>
      <c r="AE687" t="str">
        <f ca="1">IFERROR(__xludf.DUMMYFUNCTION("VLOOKUP($D106,IMPORTRANGE(""1F5N2lheBqU_ssv2fEg7XSiyl0_Jtf24RQubw3IWp7fc"",""'LC-2 BOM'!C2:AF1000""),AB$1,FALSE)"),"#N/A")</f>
        <v>#N/A</v>
      </c>
      <c r="AF687" t="str">
        <f ca="1">IFERROR(__xludf.DUMMYFUNCTION("VLOOKUP($D106,IMPORTRANGE(""1F5N2lheBqU_ssv2fEg7XSiyl0_Jtf24RQubw3IWp7fc"",""'LC-2 BOM'!C2:AF1000""),AB$1,FALSE)"),"#N/A")</f>
        <v>#N/A</v>
      </c>
      <c r="AG687" t="str">
        <f ca="1">IFERROR(__xludf.DUMMYFUNCTION("VLOOKUP($D106,IMPORTRANGE(""1F5N2lheBqU_ssv2fEg7XSiyl0_Jtf24RQubw3IWp7fc"",""'LC-2 BOM'!C2:AF1000""),AB$1,FALSE)"),"#N/A")</f>
        <v>#N/A</v>
      </c>
      <c r="AH687" t="str">
        <f ca="1">IFERROR(__xludf.DUMMYFUNCTION("VLOOKUP($D106,IMPORTRANGE(""1F5N2lheBqU_ssv2fEg7XSiyl0_Jtf24RQubw3IWp7fc"",""'LC-2 BOM'!C2:AF1000""),AB$1,FALSE)"),"#N/A")</f>
        <v>#N/A</v>
      </c>
      <c r="AI687" t="str">
        <f ca="1">IFERROR(__xludf.DUMMYFUNCTION("VLOOKUP($D106,IMPORTRANGE(""1F5N2lheBqU_ssv2fEg7XSiyl0_Jtf24RQubw3IWp7fc"",""'LC-2 BOM'!C2:AF1000""),AB$1,FALSE)"),"#N/A")</f>
        <v>#N/A</v>
      </c>
      <c r="AJ687" t="str">
        <f ca="1">IFERROR(__xludf.DUMMYFUNCTION("VLOOKUP($D106,IMPORTRANGE(""1F5N2lheBqU_ssv2fEg7XSiyl0_Jtf24RQubw3IWp7fc"",""'LC-2 BOM'!C2:AF1000""),AB$1,FALSE)"),"#N/A")</f>
        <v>#N/A</v>
      </c>
      <c r="AK687" t="str">
        <f ca="1">IFERROR(__xludf.DUMMYFUNCTION("VLOOKUP($D106,IMPORTRANGE(""1F5N2lheBqU_ssv2fEg7XSiyl0_Jtf24RQubw3IWp7fc"",""'LC-2 BOM'!C2:AF1000""),AB$1,FALSE)"),"#N/A")</f>
        <v>#N/A</v>
      </c>
      <c r="AL687" t="str">
        <f ca="1">IFERROR(__xludf.DUMMYFUNCTION("VLOOKUP($D106,IMPORTRANGE(""1F5N2lheBqU_ssv2fEg7XSiyl0_Jtf24RQubw3IWp7fc"",""'LC-2 BOM'!C2:AF1000""),AB$1,FALSE)"),"#N/A")</f>
        <v>#N/A</v>
      </c>
      <c r="AM687" t="str">
        <f ca="1">IFERROR(__xludf.DUMMYFUNCTION("VLOOKUP($D106,IMPORTRANGE(""1F5N2lheBqU_ssv2fEg7XSiyl0_Jtf24RQubw3IWp7fc"",""'LC-2 BOM'!C2:AF1000""),AB$1,FALSE)"),"#N/A")</f>
        <v>#N/A</v>
      </c>
      <c r="AN687" t="str">
        <f ca="1">IFERROR(__xludf.DUMMYFUNCTION("VLOOKUP($D106,IMPORTRANGE(""1F5N2lheBqU_ssv2fEg7XSiyl0_Jtf24RQubw3IWp7fc"",""'LC-2 BOM'!C2:AF1000""),AB$1,FALSE)"),"#N/A")</f>
        <v>#N/A</v>
      </c>
      <c r="AO687" t="str">
        <f ca="1">IFERROR(__xludf.DUMMYFUNCTION("VLOOKUP($D106,IMPORTRANGE(""1F5N2lheBqU_ssv2fEg7XSiyl0_Jtf24RQubw3IWp7fc"",""'LC-2 BOM'!C2:AF1000""),AB$1,FALSE)"),"#N/A")</f>
        <v>#N/A</v>
      </c>
      <c r="AP687" t="str">
        <f ca="1">IFERROR(__xludf.DUMMYFUNCTION("VLOOKUP($D106,IMPORTRANGE(""1F5N2lheBqU_ssv2fEg7XSiyl0_Jtf24RQubw3IWp7fc"",""'LC-2 BOM'!C2:AF1000""),AB$1,FALSE)"),"#N/A")</f>
        <v>#N/A</v>
      </c>
      <c r="AQ687" t="str">
        <f ca="1">IFERROR(__xludf.DUMMYFUNCTION("VLOOKUP($D106,IMPORTRANGE(""1F5N2lheBqU_ssv2fEg7XSiyl0_Jtf24RQubw3IWp7fc"",""'LC-2 BOM'!C2:AF1000""),AB$1,FALSE)"),"#N/A")</f>
        <v>#N/A</v>
      </c>
      <c r="AR687" t="str">
        <f ca="1">IFERROR(__xludf.DUMMYFUNCTION("VLOOKUP($D106,IMPORTRANGE(""1F5N2lheBqU_ssv2fEg7XSiyl0_Jtf24RQubw3IWp7fc"",""'LC-2 BOM'!C2:AF1000""),AB$1,FALSE)"),"#N/A")</f>
        <v>#N/A</v>
      </c>
      <c r="AS687" t="str">
        <f ca="1">IFERROR(__xludf.DUMMYFUNCTION("VLOOKUP($D106,IMPORTRANGE(""1F5N2lheBqU_ssv2fEg7XSiyl0_Jtf24RQubw3IWp7fc"",""'LC-2 BOM'!C2:AF1000""),AB$1,FALSE)"),"#N/A")</f>
        <v>#N/A</v>
      </c>
      <c r="AT687" t="str">
        <f ca="1">IFERROR(__xludf.DUMMYFUNCTION("VLOOKUP($D106,IMPORTRANGE(""1F5N2lheBqU_ssv2fEg7XSiyl0_Jtf24RQubw3IWp7fc"",""'LC-2 BOM'!C2:AF1000""),AB$1,FALSE)"),"#N/A")</f>
        <v>#N/A</v>
      </c>
      <c r="AU687" t="str">
        <f ca="1">IFERROR(__xludf.DUMMYFUNCTION("VLOOKUP($D106,IMPORTRANGE(""1F5N2lheBqU_ssv2fEg7XSiyl0_Jtf24RQubw3IWp7fc"",""'LC-2 BOM'!C2:AF1000""),AB$1,FALSE)"),"#N/A")</f>
        <v>#N/A</v>
      </c>
      <c r="AV687" t="str">
        <f ca="1">IFERROR(__xludf.DUMMYFUNCTION("VLOOKUP($D106,IMPORTRANGE(""1F5N2lheBqU_ssv2fEg7XSiyl0_Jtf24RQubw3IWp7fc"",""'LC-2 BOM'!C2:AF1000""),AB$1,FALSE)"),"#N/A")</f>
        <v>#N/A</v>
      </c>
      <c r="AW687" t="str">
        <f ca="1">IFERROR(__xludf.DUMMYFUNCTION("VLOOKUP($D106,IMPORTRANGE(""1F5N2lheBqU_ssv2fEg7XSiyl0_Jtf24RQubw3IWp7fc"",""'LC-2 BOM'!C2:AF1000""),AB$1,FALSE)"),"#N/A")</f>
        <v>#N/A</v>
      </c>
      <c r="AX687" t="str">
        <f ca="1">IFERROR(__xludf.DUMMYFUNCTION("VLOOKUP($D106,IMPORTRANGE(""1F5N2lheBqU_ssv2fEg7XSiyl0_Jtf24RQubw3IWp7fc"",""'LC-2 BOM'!C2:AF1000""),AB$1,FALSE)"),"#N/A")</f>
        <v>#N/A</v>
      </c>
      <c r="AY687" t="str">
        <f ca="1">IFERROR(__xludf.DUMMYFUNCTION("VLOOKUP($D106,IMPORTRANGE(""1F5N2lheBqU_ssv2fEg7XSiyl0_Jtf24RQubw3IWp7fc"",""'LC-2 BOM'!C2:AF1000""),AB$1,FALSE)"),"#N/A")</f>
        <v>#N/A</v>
      </c>
      <c r="AZ687" t="str">
        <f ca="1">IFERROR(__xludf.DUMMYFUNCTION("VLOOKUP($D106,IMPORTRANGE(""1F5N2lheBqU_ssv2fEg7XSiyl0_Jtf24RQubw3IWp7fc"",""'LC-2 BOM'!C2:AF1000""),AB$1,FALSE)"),"#N/A")</f>
        <v>#N/A</v>
      </c>
      <c r="BA687" t="str">
        <f ca="1">IFERROR(__xludf.DUMMYFUNCTION("VLOOKUP($D106,IMPORTRANGE(""1F5N2lheBqU_ssv2fEg7XSiyl0_Jtf24RQubw3IWp7fc"",""'LC-2 BOM'!C2:AF1000""),AB$1,FALSE)"),"#N/A")</f>
        <v>#N/A</v>
      </c>
    </row>
    <row r="688" spans="1:53" ht="13" x14ac:dyDescent="0.15">
      <c r="A688" t="str">
        <f t="shared" si="61"/>
        <v>TMP-ZT-RTD-Ts-724</v>
      </c>
      <c r="B688">
        <v>724</v>
      </c>
      <c r="C688" t="s">
        <v>1472</v>
      </c>
      <c r="D688" t="s">
        <v>1473</v>
      </c>
      <c r="E688" t="s">
        <v>1006</v>
      </c>
      <c r="F688" t="s">
        <v>1007</v>
      </c>
      <c r="G688" t="s">
        <v>45</v>
      </c>
      <c r="H688" t="s">
        <v>312</v>
      </c>
      <c r="I688" t="str">
        <f t="shared" si="60"/>
        <v>N4</v>
      </c>
      <c r="J688" t="str">
        <f>VLOOKUP(I688,'[1]REF - Interface Cards'!$F$2:$G$11,2,FALSE)</f>
        <v>CB5</v>
      </c>
      <c r="K688">
        <f t="shared" si="59"/>
        <v>5</v>
      </c>
      <c r="L688" t="s">
        <v>650</v>
      </c>
      <c r="M688" t="s">
        <v>328</v>
      </c>
      <c r="N688" t="s">
        <v>329</v>
      </c>
      <c r="O688" t="s">
        <v>277</v>
      </c>
      <c r="P688" t="s">
        <v>783</v>
      </c>
      <c r="R688" t="s">
        <v>316</v>
      </c>
      <c r="S688" t="s">
        <v>317</v>
      </c>
      <c r="V688" t="b">
        <v>0</v>
      </c>
      <c r="W688" t="str">
        <f t="shared" si="58"/>
        <v>RTD6:EX2+,RTD2+,RTD2-,COM2</v>
      </c>
      <c r="X688" t="str">
        <f ca="1">IFERROR(__xludf.DUMMYFUNCTION("VLOOKUP($D475,IMPORTRANGE(""1F5N2lheBqU_ssv2fEg7XSiyl0_Jtf24RQubw3IWp7fc"",""'LC-2 BOM'!C2:AF1000""),X$1,FALSE)"),"04C706")</f>
        <v>04C706</v>
      </c>
      <c r="Y688" t="str">
        <f ca="1">IFERROR(__xludf.DUMMYFUNCTION("VLOOKUP($D590,IMPORTRANGE(""1zGeY54V42y3h6ga3LEauokEcjIAfHuNXKCYKLfLWtMI"",""'LC-2 BOM'!C2:AF900""),Y$1,FALSE)"),"#N/A")</f>
        <v>#N/A</v>
      </c>
      <c r="Z688" t="str">
        <f ca="1">IFERROR(__xludf.DUMMYFUNCTION("VLOOKUP($D590,IMPORTRANGE(""1zGeY54V42y3h6ga3LEauokEcjIAfHuNXKCYKLfLWtMI"",""'LC-2 BOM'!C2:AF900""),Y$1,FALSE)"),"#N/A")</f>
        <v>#N/A</v>
      </c>
      <c r="AA688" t="str">
        <f ca="1">IFERROR(__xludf.DUMMYFUNCTION("VLOOKUP($D590,IMPORTRANGE(""1zGeY54V42y3h6ga3LEauokEcjIAfHuNXKCYKLfLWtMI"",""'LC-2 BOM'!C2:AF900""),Y$1,FALSE)"),"#N/A")</f>
        <v>#N/A</v>
      </c>
      <c r="AB688" t="str">
        <f ca="1">IFERROR(__xludf.DUMMYFUNCTION("VLOOKUP($D590,IMPORTRANGE(""1F5N2lheBqU_ssv2fEg7XSiyl0_Jtf24RQubw3IWp7fc"",""'LC-2 BOM'!C2:AF1000""),AB$1,FALSE)"),"#N/A")</f>
        <v>#N/A</v>
      </c>
      <c r="AC688" t="str">
        <f ca="1">IFERROR(__xludf.DUMMYFUNCTION("VLOOKUP($D590,IMPORTRANGE(""1F5N2lheBqU_ssv2fEg7XSiyl0_Jtf24RQubw3IWp7fc"",""'LC-2 BOM'!C2:AF1000""),AB$1,FALSE)"),"#N/A")</f>
        <v>#N/A</v>
      </c>
      <c r="AD688" t="str">
        <f ca="1">IFERROR(__xludf.DUMMYFUNCTION("VLOOKUP($D590,IMPORTRANGE(""1F5N2lheBqU_ssv2fEg7XSiyl0_Jtf24RQubw3IWp7fc"",""'LC-2 BOM'!C2:AF1000""),AB$1,FALSE)"),"#N/A")</f>
        <v>#N/A</v>
      </c>
      <c r="AE688" t="str">
        <f ca="1">IFERROR(__xludf.DUMMYFUNCTION("VLOOKUP($D590,IMPORTRANGE(""1F5N2lheBqU_ssv2fEg7XSiyl0_Jtf24RQubw3IWp7fc"",""'LC-2 BOM'!C2:AF1000""),AB$1,FALSE)"),"#N/A")</f>
        <v>#N/A</v>
      </c>
      <c r="AF688" t="str">
        <f ca="1">IFERROR(__xludf.DUMMYFUNCTION("VLOOKUP($D590,IMPORTRANGE(""1F5N2lheBqU_ssv2fEg7XSiyl0_Jtf24RQubw3IWp7fc"",""'LC-2 BOM'!C2:AF1000""),AB$1,FALSE)"),"#N/A")</f>
        <v>#N/A</v>
      </c>
      <c r="AG688" t="str">
        <f ca="1">IFERROR(__xludf.DUMMYFUNCTION("VLOOKUP($D590,IMPORTRANGE(""1F5N2lheBqU_ssv2fEg7XSiyl0_Jtf24RQubw3IWp7fc"",""'LC-2 BOM'!C2:AF1000""),AB$1,FALSE)"),"#N/A")</f>
        <v>#N/A</v>
      </c>
      <c r="AH688" t="str">
        <f ca="1">IFERROR(__xludf.DUMMYFUNCTION("VLOOKUP($D590,IMPORTRANGE(""1F5N2lheBqU_ssv2fEg7XSiyl0_Jtf24RQubw3IWp7fc"",""'LC-2 BOM'!C2:AF1000""),AB$1,FALSE)"),"#N/A")</f>
        <v>#N/A</v>
      </c>
      <c r="AI688" t="str">
        <f ca="1">IFERROR(__xludf.DUMMYFUNCTION("VLOOKUP($D590,IMPORTRANGE(""1F5N2lheBqU_ssv2fEg7XSiyl0_Jtf24RQubw3IWp7fc"",""'LC-2 BOM'!C2:AF1000""),AB$1,FALSE)"),"#N/A")</f>
        <v>#N/A</v>
      </c>
      <c r="AJ688" t="str">
        <f ca="1">IFERROR(__xludf.DUMMYFUNCTION("VLOOKUP($D590,IMPORTRANGE(""1F5N2lheBqU_ssv2fEg7XSiyl0_Jtf24RQubw3IWp7fc"",""'LC-2 BOM'!C2:AF1000""),AB$1,FALSE)"),"#N/A")</f>
        <v>#N/A</v>
      </c>
      <c r="AK688" t="str">
        <f ca="1">IFERROR(__xludf.DUMMYFUNCTION("VLOOKUP($D590,IMPORTRANGE(""1F5N2lheBqU_ssv2fEg7XSiyl0_Jtf24RQubw3IWp7fc"",""'LC-2 BOM'!C2:AF1000""),AB$1,FALSE)"),"#N/A")</f>
        <v>#N/A</v>
      </c>
      <c r="AL688" t="str">
        <f ca="1">IFERROR(__xludf.DUMMYFUNCTION("VLOOKUP($D590,IMPORTRANGE(""1F5N2lheBqU_ssv2fEg7XSiyl0_Jtf24RQubw3IWp7fc"",""'LC-2 BOM'!C2:AF1000""),AB$1,FALSE)"),"#N/A")</f>
        <v>#N/A</v>
      </c>
      <c r="AM688" t="str">
        <f ca="1">IFERROR(__xludf.DUMMYFUNCTION("VLOOKUP($D590,IMPORTRANGE(""1F5N2lheBqU_ssv2fEg7XSiyl0_Jtf24RQubw3IWp7fc"",""'LC-2 BOM'!C2:AF1000""),AB$1,FALSE)"),"#N/A")</f>
        <v>#N/A</v>
      </c>
      <c r="AN688" t="str">
        <f ca="1">IFERROR(__xludf.DUMMYFUNCTION("VLOOKUP($D590,IMPORTRANGE(""1F5N2lheBqU_ssv2fEg7XSiyl0_Jtf24RQubw3IWp7fc"",""'LC-2 BOM'!C2:AF1000""),AB$1,FALSE)"),"#N/A")</f>
        <v>#N/A</v>
      </c>
      <c r="AO688" t="str">
        <f ca="1">IFERROR(__xludf.DUMMYFUNCTION("VLOOKUP($D590,IMPORTRANGE(""1F5N2lheBqU_ssv2fEg7XSiyl0_Jtf24RQubw3IWp7fc"",""'LC-2 BOM'!C2:AF1000""),AB$1,FALSE)"),"#N/A")</f>
        <v>#N/A</v>
      </c>
      <c r="AP688" t="str">
        <f ca="1">IFERROR(__xludf.DUMMYFUNCTION("VLOOKUP($D590,IMPORTRANGE(""1F5N2lheBqU_ssv2fEg7XSiyl0_Jtf24RQubw3IWp7fc"",""'LC-2 BOM'!C2:AF1000""),AB$1,FALSE)"),"#N/A")</f>
        <v>#N/A</v>
      </c>
      <c r="AQ688" t="str">
        <f ca="1">IFERROR(__xludf.DUMMYFUNCTION("VLOOKUP($D590,IMPORTRANGE(""1F5N2lheBqU_ssv2fEg7XSiyl0_Jtf24RQubw3IWp7fc"",""'LC-2 BOM'!C2:AF1000""),AB$1,FALSE)"),"#N/A")</f>
        <v>#N/A</v>
      </c>
      <c r="AR688" t="str">
        <f ca="1">IFERROR(__xludf.DUMMYFUNCTION("VLOOKUP($D590,IMPORTRANGE(""1F5N2lheBqU_ssv2fEg7XSiyl0_Jtf24RQubw3IWp7fc"",""'LC-2 BOM'!C2:AF1000""),AB$1,FALSE)"),"#N/A")</f>
        <v>#N/A</v>
      </c>
      <c r="AS688" t="str">
        <f ca="1">IFERROR(__xludf.DUMMYFUNCTION("VLOOKUP($D590,IMPORTRANGE(""1F5N2lheBqU_ssv2fEg7XSiyl0_Jtf24RQubw3IWp7fc"",""'LC-2 BOM'!C2:AF1000""),AB$1,FALSE)"),"#N/A")</f>
        <v>#N/A</v>
      </c>
      <c r="AT688" t="str">
        <f ca="1">IFERROR(__xludf.DUMMYFUNCTION("VLOOKUP($D590,IMPORTRANGE(""1F5N2lheBqU_ssv2fEg7XSiyl0_Jtf24RQubw3IWp7fc"",""'LC-2 BOM'!C2:AF1000""),AB$1,FALSE)"),"#N/A")</f>
        <v>#N/A</v>
      </c>
      <c r="AU688" t="str">
        <f ca="1">IFERROR(__xludf.DUMMYFUNCTION("VLOOKUP($D590,IMPORTRANGE(""1F5N2lheBqU_ssv2fEg7XSiyl0_Jtf24RQubw3IWp7fc"",""'LC-2 BOM'!C2:AF1000""),AB$1,FALSE)"),"#N/A")</f>
        <v>#N/A</v>
      </c>
      <c r="AV688" t="str">
        <f ca="1">IFERROR(__xludf.DUMMYFUNCTION("VLOOKUP($D590,IMPORTRANGE(""1F5N2lheBqU_ssv2fEg7XSiyl0_Jtf24RQubw3IWp7fc"",""'LC-2 BOM'!C2:AF1000""),AB$1,FALSE)"),"#N/A")</f>
        <v>#N/A</v>
      </c>
      <c r="AW688" t="str">
        <f ca="1">IFERROR(__xludf.DUMMYFUNCTION("VLOOKUP($D590,IMPORTRANGE(""1F5N2lheBqU_ssv2fEg7XSiyl0_Jtf24RQubw3IWp7fc"",""'LC-2 BOM'!C2:AF1000""),AB$1,FALSE)"),"#N/A")</f>
        <v>#N/A</v>
      </c>
      <c r="AX688" t="str">
        <f ca="1">IFERROR(__xludf.DUMMYFUNCTION("VLOOKUP($D590,IMPORTRANGE(""1F5N2lheBqU_ssv2fEg7XSiyl0_Jtf24RQubw3IWp7fc"",""'LC-2 BOM'!C2:AF1000""),AB$1,FALSE)"),"#N/A")</f>
        <v>#N/A</v>
      </c>
      <c r="AY688" t="str">
        <f ca="1">IFERROR(__xludf.DUMMYFUNCTION("VLOOKUP($D590,IMPORTRANGE(""1F5N2lheBqU_ssv2fEg7XSiyl0_Jtf24RQubw3IWp7fc"",""'LC-2 BOM'!C2:AF1000""),AB$1,FALSE)"),"#N/A")</f>
        <v>#N/A</v>
      </c>
      <c r="AZ688" t="str">
        <f ca="1">IFERROR(__xludf.DUMMYFUNCTION("VLOOKUP($D590,IMPORTRANGE(""1F5N2lheBqU_ssv2fEg7XSiyl0_Jtf24RQubw3IWp7fc"",""'LC-2 BOM'!C2:AF1000""),AB$1,FALSE)"),"#N/A")</f>
        <v>#N/A</v>
      </c>
      <c r="BA688" t="str">
        <f ca="1">IFERROR(__xludf.DUMMYFUNCTION("VLOOKUP($D590,IMPORTRANGE(""1F5N2lheBqU_ssv2fEg7XSiyl0_Jtf24RQubw3IWp7fc"",""'LC-2 BOM'!C2:AF1000""),AB$1,FALSE)"),"#N/A")</f>
        <v>#N/A</v>
      </c>
    </row>
    <row r="689" spans="1:53" ht="13" x14ac:dyDescent="0.15">
      <c r="A689" t="str">
        <f t="shared" si="61"/>
        <v>CPWR-RST-FX-CD-33</v>
      </c>
      <c r="B689">
        <v>33</v>
      </c>
      <c r="C689" t="s">
        <v>1474</v>
      </c>
      <c r="D689" t="s">
        <v>1475</v>
      </c>
      <c r="E689" t="s">
        <v>851</v>
      </c>
      <c r="F689" t="s">
        <v>852</v>
      </c>
      <c r="G689" t="s">
        <v>853</v>
      </c>
      <c r="H689" t="s">
        <v>66</v>
      </c>
      <c r="I689" t="s">
        <v>1476</v>
      </c>
      <c r="J689" t="str">
        <f>VLOOKUP(I689,'[1]REF - Interface Cards'!$F$2:$G$11,2,FALSE)</f>
        <v>CB6</v>
      </c>
      <c r="K689">
        <f t="shared" si="59"/>
        <v>1</v>
      </c>
      <c r="L689" t="s">
        <v>532</v>
      </c>
      <c r="M689">
        <v>7</v>
      </c>
      <c r="N689" t="s">
        <v>87</v>
      </c>
      <c r="O689" t="s">
        <v>298</v>
      </c>
      <c r="P689" t="s">
        <v>298</v>
      </c>
      <c r="Q689" t="s">
        <v>671</v>
      </c>
      <c r="R689" t="s">
        <v>854</v>
      </c>
      <c r="S689" t="s">
        <v>60</v>
      </c>
      <c r="V689" t="b">
        <v>0</v>
      </c>
      <c r="W689" t="str">
        <f t="shared" si="58"/>
        <v>DO5:06</v>
      </c>
      <c r="X689" t="str">
        <f ca="1">IFERROR(__xludf.DUMMYFUNCTION("VLOOKUP($D475,IMPORTRANGE(""1F5N2lheBqU_ssv2fEg7XSiyl0_Jtf24RQubw3IWp7fc"",""'LC-2 BOM'!C2:AF1000""),X$1,FALSE)"),"04C706")</f>
        <v>04C706</v>
      </c>
      <c r="Y689" t="str">
        <f ca="1">IFERROR(__xludf.DUMMYFUNCTION("VLOOKUP($D615,IMPORTRANGE(""1F5N2lheBqU_ssv2fEg7XSiyl0_Jtf24RQubw3IWp7fc"",""'LC-2 BOM'!C2:AF900""),Y$1,FALSE)"),"#N/A")</f>
        <v>#N/A</v>
      </c>
      <c r="Z689" t="str">
        <f ca="1">IFERROR(__xludf.DUMMYFUNCTION("VLOOKUP($D615,IMPORTRANGE(""1F5N2lheBqU_ssv2fEg7XSiyl0_Jtf24RQubw3IWp7fc"",""'LC-2 BOM'!C2:AF900""),Y$1,FALSE)"),"#N/A")</f>
        <v>#N/A</v>
      </c>
      <c r="AA689" t="str">
        <f ca="1">IFERROR(__xludf.DUMMYFUNCTION("VLOOKUP($D615,IMPORTRANGE(""1F5N2lheBqU_ssv2fEg7XSiyl0_Jtf24RQubw3IWp7fc"",""'LC-2 BOM'!C2:AF900""),Y$1,FALSE)"),"#N/A")</f>
        <v>#N/A</v>
      </c>
      <c r="AB689" t="str">
        <f ca="1">IFERROR(__xludf.DUMMYFUNCTION("VLOOKUP($D615,IMPORTRANGE(""1F5N2lheBqU_ssv2fEg7XSiyl0_Jtf24RQubw3IWp7fc"",""'LC-2 BOM'!C2:AF1000""),AB$1,FALSE)"),"#N/A")</f>
        <v>#N/A</v>
      </c>
      <c r="AC689" t="str">
        <f ca="1">IFERROR(__xludf.DUMMYFUNCTION("VLOOKUP($D615,IMPORTRANGE(""1F5N2lheBqU_ssv2fEg7XSiyl0_Jtf24RQubw3IWp7fc"",""'LC-2 BOM'!C2:AF1000""),AB$1,FALSE)"),"#N/A")</f>
        <v>#N/A</v>
      </c>
      <c r="AD689" t="str">
        <f ca="1">IFERROR(__xludf.DUMMYFUNCTION("VLOOKUP($D615,IMPORTRANGE(""1F5N2lheBqU_ssv2fEg7XSiyl0_Jtf24RQubw3IWp7fc"",""'LC-2 BOM'!C2:AF1000""),AB$1,FALSE)"),"#N/A")</f>
        <v>#N/A</v>
      </c>
      <c r="AE689" t="str">
        <f ca="1">IFERROR(__xludf.DUMMYFUNCTION("VLOOKUP($D615,IMPORTRANGE(""1F5N2lheBqU_ssv2fEg7XSiyl0_Jtf24RQubw3IWp7fc"",""'LC-2 BOM'!C2:AF1000""),AB$1,FALSE)"),"#N/A")</f>
        <v>#N/A</v>
      </c>
      <c r="AF689" t="str">
        <f ca="1">IFERROR(__xludf.DUMMYFUNCTION("VLOOKUP($D615,IMPORTRANGE(""1F5N2lheBqU_ssv2fEg7XSiyl0_Jtf24RQubw3IWp7fc"",""'LC-2 BOM'!C2:AF1000""),AB$1,FALSE)"),"#N/A")</f>
        <v>#N/A</v>
      </c>
      <c r="AG689" t="str">
        <f ca="1">IFERROR(__xludf.DUMMYFUNCTION("VLOOKUP($D615,IMPORTRANGE(""1F5N2lheBqU_ssv2fEg7XSiyl0_Jtf24RQubw3IWp7fc"",""'LC-2 BOM'!C2:AF1000""),AB$1,FALSE)"),"#N/A")</f>
        <v>#N/A</v>
      </c>
      <c r="AH689" t="str">
        <f ca="1">IFERROR(__xludf.DUMMYFUNCTION("VLOOKUP($D615,IMPORTRANGE(""1F5N2lheBqU_ssv2fEg7XSiyl0_Jtf24RQubw3IWp7fc"",""'LC-2 BOM'!C2:AF1000""),AB$1,FALSE)"),"#N/A")</f>
        <v>#N/A</v>
      </c>
      <c r="AI689" t="str">
        <f ca="1">IFERROR(__xludf.DUMMYFUNCTION("VLOOKUP($D615,IMPORTRANGE(""1F5N2lheBqU_ssv2fEg7XSiyl0_Jtf24RQubw3IWp7fc"",""'LC-2 BOM'!C2:AF1000""),AB$1,FALSE)"),"#N/A")</f>
        <v>#N/A</v>
      </c>
      <c r="AJ689" t="str">
        <f ca="1">IFERROR(__xludf.DUMMYFUNCTION("VLOOKUP($D615,IMPORTRANGE(""1F5N2lheBqU_ssv2fEg7XSiyl0_Jtf24RQubw3IWp7fc"",""'LC-2 BOM'!C2:AF1000""),AB$1,FALSE)"),"#N/A")</f>
        <v>#N/A</v>
      </c>
      <c r="AK689" t="str">
        <f ca="1">IFERROR(__xludf.DUMMYFUNCTION("VLOOKUP($D615,IMPORTRANGE(""1F5N2lheBqU_ssv2fEg7XSiyl0_Jtf24RQubw3IWp7fc"",""'LC-2 BOM'!C2:AF1000""),AB$1,FALSE)"),"#N/A")</f>
        <v>#N/A</v>
      </c>
      <c r="AL689" t="str">
        <f ca="1">IFERROR(__xludf.DUMMYFUNCTION("VLOOKUP($D615,IMPORTRANGE(""1F5N2lheBqU_ssv2fEg7XSiyl0_Jtf24RQubw3IWp7fc"",""'LC-2 BOM'!C2:AF1000""),AB$1,FALSE)"),"#N/A")</f>
        <v>#N/A</v>
      </c>
      <c r="AM689" t="str">
        <f ca="1">IFERROR(__xludf.DUMMYFUNCTION("VLOOKUP($D615,IMPORTRANGE(""1F5N2lheBqU_ssv2fEg7XSiyl0_Jtf24RQubw3IWp7fc"",""'LC-2 BOM'!C2:AF1000""),AB$1,FALSE)"),"#N/A")</f>
        <v>#N/A</v>
      </c>
      <c r="AN689" t="str">
        <f ca="1">IFERROR(__xludf.DUMMYFUNCTION("VLOOKUP($D615,IMPORTRANGE(""1F5N2lheBqU_ssv2fEg7XSiyl0_Jtf24RQubw3IWp7fc"",""'LC-2 BOM'!C2:AF1000""),AB$1,FALSE)"),"#N/A")</f>
        <v>#N/A</v>
      </c>
      <c r="AO689" t="str">
        <f ca="1">IFERROR(__xludf.DUMMYFUNCTION("VLOOKUP($D615,IMPORTRANGE(""1F5N2lheBqU_ssv2fEg7XSiyl0_Jtf24RQubw3IWp7fc"",""'LC-2 BOM'!C2:AF1000""),AB$1,FALSE)"),"#N/A")</f>
        <v>#N/A</v>
      </c>
      <c r="AP689" t="str">
        <f ca="1">IFERROR(__xludf.DUMMYFUNCTION("VLOOKUP($D615,IMPORTRANGE(""1F5N2lheBqU_ssv2fEg7XSiyl0_Jtf24RQubw3IWp7fc"",""'LC-2 BOM'!C2:AF1000""),AB$1,FALSE)"),"#N/A")</f>
        <v>#N/A</v>
      </c>
      <c r="AQ689" t="str">
        <f ca="1">IFERROR(__xludf.DUMMYFUNCTION("VLOOKUP($D615,IMPORTRANGE(""1F5N2lheBqU_ssv2fEg7XSiyl0_Jtf24RQubw3IWp7fc"",""'LC-2 BOM'!C2:AF1000""),AB$1,FALSE)"),"#N/A")</f>
        <v>#N/A</v>
      </c>
      <c r="AR689" t="str">
        <f ca="1">IFERROR(__xludf.DUMMYFUNCTION("VLOOKUP($D615,IMPORTRANGE(""1F5N2lheBqU_ssv2fEg7XSiyl0_Jtf24RQubw3IWp7fc"",""'LC-2 BOM'!C2:AF1000""),AB$1,FALSE)"),"#N/A")</f>
        <v>#N/A</v>
      </c>
      <c r="AS689" t="str">
        <f ca="1">IFERROR(__xludf.DUMMYFUNCTION("VLOOKUP($D615,IMPORTRANGE(""1F5N2lheBqU_ssv2fEg7XSiyl0_Jtf24RQubw3IWp7fc"",""'LC-2 BOM'!C2:AF1000""),AB$1,FALSE)"),"#N/A")</f>
        <v>#N/A</v>
      </c>
      <c r="AT689" t="str">
        <f ca="1">IFERROR(__xludf.DUMMYFUNCTION("VLOOKUP($D615,IMPORTRANGE(""1F5N2lheBqU_ssv2fEg7XSiyl0_Jtf24RQubw3IWp7fc"",""'LC-2 BOM'!C2:AF1000""),AB$1,FALSE)"),"#N/A")</f>
        <v>#N/A</v>
      </c>
      <c r="AU689" t="str">
        <f ca="1">IFERROR(__xludf.DUMMYFUNCTION("VLOOKUP($D615,IMPORTRANGE(""1F5N2lheBqU_ssv2fEg7XSiyl0_Jtf24RQubw3IWp7fc"",""'LC-2 BOM'!C2:AF1000""),AB$1,FALSE)"),"#N/A")</f>
        <v>#N/A</v>
      </c>
      <c r="AV689" t="str">
        <f ca="1">IFERROR(__xludf.DUMMYFUNCTION("VLOOKUP($D615,IMPORTRANGE(""1F5N2lheBqU_ssv2fEg7XSiyl0_Jtf24RQubw3IWp7fc"",""'LC-2 BOM'!C2:AF1000""),AB$1,FALSE)"),"#N/A")</f>
        <v>#N/A</v>
      </c>
      <c r="AW689" t="str">
        <f ca="1">IFERROR(__xludf.DUMMYFUNCTION("VLOOKUP($D615,IMPORTRANGE(""1F5N2lheBqU_ssv2fEg7XSiyl0_Jtf24RQubw3IWp7fc"",""'LC-2 BOM'!C2:AF1000""),AB$1,FALSE)"),"#N/A")</f>
        <v>#N/A</v>
      </c>
      <c r="AX689" t="str">
        <f ca="1">IFERROR(__xludf.DUMMYFUNCTION("VLOOKUP($D615,IMPORTRANGE(""1F5N2lheBqU_ssv2fEg7XSiyl0_Jtf24RQubw3IWp7fc"",""'LC-2 BOM'!C2:AF1000""),AB$1,FALSE)"),"#N/A")</f>
        <v>#N/A</v>
      </c>
      <c r="AY689" t="str">
        <f ca="1">IFERROR(__xludf.DUMMYFUNCTION("VLOOKUP($D615,IMPORTRANGE(""1F5N2lheBqU_ssv2fEg7XSiyl0_Jtf24RQubw3IWp7fc"",""'LC-2 BOM'!C2:AF1000""),AB$1,FALSE)"),"#N/A")</f>
        <v>#N/A</v>
      </c>
      <c r="AZ689" t="str">
        <f ca="1">IFERROR(__xludf.DUMMYFUNCTION("VLOOKUP($D615,IMPORTRANGE(""1F5N2lheBqU_ssv2fEg7XSiyl0_Jtf24RQubw3IWp7fc"",""'LC-2 BOM'!C2:AF1000""),AB$1,FALSE)"),"#N/A")</f>
        <v>#N/A</v>
      </c>
      <c r="BA689" t="str">
        <f ca="1">IFERROR(__xludf.DUMMYFUNCTION("VLOOKUP($D615,IMPORTRANGE(""1F5N2lheBqU_ssv2fEg7XSiyl0_Jtf24RQubw3IWp7fc"",""'LC-2 BOM'!C2:AF1000""),AB$1,FALSE)"),"#N/A")</f>
        <v>#N/A</v>
      </c>
    </row>
    <row r="690" spans="1:53" ht="13" x14ac:dyDescent="0.15">
      <c r="A690" t="str">
        <f t="shared" si="61"/>
        <v>CPWR-RST-FX-CD-41</v>
      </c>
      <c r="B690">
        <v>41</v>
      </c>
      <c r="C690" t="s">
        <v>1477</v>
      </c>
      <c r="D690" t="s">
        <v>1478</v>
      </c>
      <c r="E690" t="s">
        <v>851</v>
      </c>
      <c r="F690" t="s">
        <v>852</v>
      </c>
      <c r="G690" t="s">
        <v>853</v>
      </c>
      <c r="H690" t="s">
        <v>66</v>
      </c>
      <c r="I690" t="s">
        <v>1479</v>
      </c>
      <c r="J690" t="str">
        <f>VLOOKUP(I690,'[1]REF - Interface Cards'!$F$2:$G$11,2,FALSE)</f>
        <v>CB8</v>
      </c>
      <c r="K690">
        <f t="shared" si="59"/>
        <v>4</v>
      </c>
      <c r="L690" t="s">
        <v>150</v>
      </c>
      <c r="M690">
        <v>13</v>
      </c>
      <c r="N690">
        <v>10</v>
      </c>
      <c r="O690" t="s">
        <v>151</v>
      </c>
      <c r="P690" t="s">
        <v>151</v>
      </c>
      <c r="Q690" t="s">
        <v>292</v>
      </c>
      <c r="R690" t="s">
        <v>854</v>
      </c>
      <c r="S690" t="s">
        <v>60</v>
      </c>
      <c r="V690" t="b">
        <v>0</v>
      </c>
      <c r="W690" t="str">
        <f t="shared" si="58"/>
        <v>DO7:10</v>
      </c>
      <c r="X690" t="str">
        <f ca="1">IFERROR(__xludf.DUMMYFUNCTION("VLOOKUP($D119,IMPORTRANGE(""1F5N2lheBqU_ssv2fEg7XSiyl0_Jtf24RQubw3IWp7fc"",""'LC-2 BOM'!C2:AF1000""),X$1,FALSE)"),"05C360")</f>
        <v>05C360</v>
      </c>
      <c r="Y690" t="str">
        <f ca="1">IFERROR(__xludf.DUMMYFUNCTION("VLOOKUP($D222,IMPORTRANGE(""1F5N2lheBqU_ssv2fEg7XSiyl0_Jtf24RQubw3IWp7fc"",""'LC-2 BOM'!C2:AF900""),Y$1,FALSE)"),"#N/A")</f>
        <v>#N/A</v>
      </c>
      <c r="Z690" t="str">
        <f ca="1">IFERROR(__xludf.DUMMYFUNCTION("VLOOKUP($D222,IMPORTRANGE(""1F5N2lheBqU_ssv2fEg7XSiyl0_Jtf24RQubw3IWp7fc"",""'LC-2 BOM'!C2:AF900""),Y$1,FALSE)"),"#N/A")</f>
        <v>#N/A</v>
      </c>
      <c r="AA690" t="str">
        <f ca="1">IFERROR(__xludf.DUMMYFUNCTION("VLOOKUP($D222,IMPORTRANGE(""1F5N2lheBqU_ssv2fEg7XSiyl0_Jtf24RQubw3IWp7fc"",""'LC-2 BOM'!C2:AF900""),Y$1,FALSE)"),"#N/A")</f>
        <v>#N/A</v>
      </c>
      <c r="AB690" t="str">
        <f ca="1">IFERROR(__xludf.DUMMYFUNCTION("VLOOKUP($D222,IMPORTRANGE(""1F5N2lheBqU_ssv2fEg7XSiyl0_Jtf24RQubw3IWp7fc"",""'LC-2 BOM'!C2:AF1000""),AB$1,FALSE)"),"#N/A")</f>
        <v>#N/A</v>
      </c>
      <c r="AC690" t="str">
        <f ca="1">IFERROR(__xludf.DUMMYFUNCTION("VLOOKUP($D222,IMPORTRANGE(""1F5N2lheBqU_ssv2fEg7XSiyl0_Jtf24RQubw3IWp7fc"",""'LC-2 BOM'!C2:AF1000""),AB$1,FALSE)"),"#N/A")</f>
        <v>#N/A</v>
      </c>
      <c r="AD690" t="str">
        <f ca="1">IFERROR(__xludf.DUMMYFUNCTION("VLOOKUP($D222,IMPORTRANGE(""1F5N2lheBqU_ssv2fEg7XSiyl0_Jtf24RQubw3IWp7fc"",""'LC-2 BOM'!C2:AF1000""),AB$1,FALSE)"),"#N/A")</f>
        <v>#N/A</v>
      </c>
      <c r="AE690" t="str">
        <f ca="1">IFERROR(__xludf.DUMMYFUNCTION("VLOOKUP($D222,IMPORTRANGE(""1F5N2lheBqU_ssv2fEg7XSiyl0_Jtf24RQubw3IWp7fc"",""'LC-2 BOM'!C2:AF1000""),AB$1,FALSE)"),"#N/A")</f>
        <v>#N/A</v>
      </c>
      <c r="AF690" t="str">
        <f ca="1">IFERROR(__xludf.DUMMYFUNCTION("VLOOKUP($D222,IMPORTRANGE(""1F5N2lheBqU_ssv2fEg7XSiyl0_Jtf24RQubw3IWp7fc"",""'LC-2 BOM'!C2:AF1000""),AB$1,FALSE)"),"#N/A")</f>
        <v>#N/A</v>
      </c>
      <c r="AG690" t="str">
        <f ca="1">IFERROR(__xludf.DUMMYFUNCTION("VLOOKUP($D222,IMPORTRANGE(""1F5N2lheBqU_ssv2fEg7XSiyl0_Jtf24RQubw3IWp7fc"",""'LC-2 BOM'!C2:AF1000""),AB$1,FALSE)"),"#N/A")</f>
        <v>#N/A</v>
      </c>
      <c r="AH690" t="str">
        <f ca="1">IFERROR(__xludf.DUMMYFUNCTION("VLOOKUP($D222,IMPORTRANGE(""1F5N2lheBqU_ssv2fEg7XSiyl0_Jtf24RQubw3IWp7fc"",""'LC-2 BOM'!C2:AF1000""),AB$1,FALSE)"),"#N/A")</f>
        <v>#N/A</v>
      </c>
      <c r="AI690" t="str">
        <f ca="1">IFERROR(__xludf.DUMMYFUNCTION("VLOOKUP($D222,IMPORTRANGE(""1F5N2lheBqU_ssv2fEg7XSiyl0_Jtf24RQubw3IWp7fc"",""'LC-2 BOM'!C2:AF1000""),AB$1,FALSE)"),"#N/A")</f>
        <v>#N/A</v>
      </c>
      <c r="AJ690" t="str">
        <f ca="1">IFERROR(__xludf.DUMMYFUNCTION("VLOOKUP($D222,IMPORTRANGE(""1F5N2lheBqU_ssv2fEg7XSiyl0_Jtf24RQubw3IWp7fc"",""'LC-2 BOM'!C2:AF1000""),AB$1,FALSE)"),"#N/A")</f>
        <v>#N/A</v>
      </c>
      <c r="AK690" t="str">
        <f ca="1">IFERROR(__xludf.DUMMYFUNCTION("VLOOKUP($D222,IMPORTRANGE(""1F5N2lheBqU_ssv2fEg7XSiyl0_Jtf24RQubw3IWp7fc"",""'LC-2 BOM'!C2:AF1000""),AB$1,FALSE)"),"#N/A")</f>
        <v>#N/A</v>
      </c>
      <c r="AL690" t="str">
        <f ca="1">IFERROR(__xludf.DUMMYFUNCTION("VLOOKUP($D222,IMPORTRANGE(""1F5N2lheBqU_ssv2fEg7XSiyl0_Jtf24RQubw3IWp7fc"",""'LC-2 BOM'!C2:AF1000""),AB$1,FALSE)"),"#N/A")</f>
        <v>#N/A</v>
      </c>
      <c r="AM690" t="str">
        <f ca="1">IFERROR(__xludf.DUMMYFUNCTION("VLOOKUP($D222,IMPORTRANGE(""1F5N2lheBqU_ssv2fEg7XSiyl0_Jtf24RQubw3IWp7fc"",""'LC-2 BOM'!C2:AF1000""),AB$1,FALSE)"),"#N/A")</f>
        <v>#N/A</v>
      </c>
      <c r="AN690" t="str">
        <f ca="1">IFERROR(__xludf.DUMMYFUNCTION("VLOOKUP($D222,IMPORTRANGE(""1F5N2lheBqU_ssv2fEg7XSiyl0_Jtf24RQubw3IWp7fc"",""'LC-2 BOM'!C2:AF1000""),AB$1,FALSE)"),"#N/A")</f>
        <v>#N/A</v>
      </c>
      <c r="AO690" t="str">
        <f ca="1">IFERROR(__xludf.DUMMYFUNCTION("VLOOKUP($D222,IMPORTRANGE(""1F5N2lheBqU_ssv2fEg7XSiyl0_Jtf24RQubw3IWp7fc"",""'LC-2 BOM'!C2:AF1000""),AB$1,FALSE)"),"#N/A")</f>
        <v>#N/A</v>
      </c>
      <c r="AP690" t="str">
        <f ca="1">IFERROR(__xludf.DUMMYFUNCTION("VLOOKUP($D222,IMPORTRANGE(""1F5N2lheBqU_ssv2fEg7XSiyl0_Jtf24RQubw3IWp7fc"",""'LC-2 BOM'!C2:AF1000""),AB$1,FALSE)"),"#N/A")</f>
        <v>#N/A</v>
      </c>
      <c r="AQ690" t="str">
        <f ca="1">IFERROR(__xludf.DUMMYFUNCTION("VLOOKUP($D222,IMPORTRANGE(""1F5N2lheBqU_ssv2fEg7XSiyl0_Jtf24RQubw3IWp7fc"",""'LC-2 BOM'!C2:AF1000""),AB$1,FALSE)"),"#N/A")</f>
        <v>#N/A</v>
      </c>
      <c r="AR690" t="str">
        <f ca="1">IFERROR(__xludf.DUMMYFUNCTION("VLOOKUP($D222,IMPORTRANGE(""1F5N2lheBqU_ssv2fEg7XSiyl0_Jtf24RQubw3IWp7fc"",""'LC-2 BOM'!C2:AF1000""),AB$1,FALSE)"),"#N/A")</f>
        <v>#N/A</v>
      </c>
      <c r="AS690" t="str">
        <f ca="1">IFERROR(__xludf.DUMMYFUNCTION("VLOOKUP($D222,IMPORTRANGE(""1F5N2lheBqU_ssv2fEg7XSiyl0_Jtf24RQubw3IWp7fc"",""'LC-2 BOM'!C2:AF1000""),AB$1,FALSE)"),"#N/A")</f>
        <v>#N/A</v>
      </c>
      <c r="AT690" t="str">
        <f ca="1">IFERROR(__xludf.DUMMYFUNCTION("VLOOKUP($D222,IMPORTRANGE(""1F5N2lheBqU_ssv2fEg7XSiyl0_Jtf24RQubw3IWp7fc"",""'LC-2 BOM'!C2:AF1000""),AB$1,FALSE)"),"#N/A")</f>
        <v>#N/A</v>
      </c>
      <c r="AU690" t="str">
        <f ca="1">IFERROR(__xludf.DUMMYFUNCTION("VLOOKUP($D222,IMPORTRANGE(""1F5N2lheBqU_ssv2fEg7XSiyl0_Jtf24RQubw3IWp7fc"",""'LC-2 BOM'!C2:AF1000""),AB$1,FALSE)"),"#N/A")</f>
        <v>#N/A</v>
      </c>
      <c r="AV690" t="str">
        <f ca="1">IFERROR(__xludf.DUMMYFUNCTION("VLOOKUP($D222,IMPORTRANGE(""1F5N2lheBqU_ssv2fEg7XSiyl0_Jtf24RQubw3IWp7fc"",""'LC-2 BOM'!C2:AF1000""),AB$1,FALSE)"),"#N/A")</f>
        <v>#N/A</v>
      </c>
      <c r="AW690" t="str">
        <f ca="1">IFERROR(__xludf.DUMMYFUNCTION("VLOOKUP($D222,IMPORTRANGE(""1F5N2lheBqU_ssv2fEg7XSiyl0_Jtf24RQubw3IWp7fc"",""'LC-2 BOM'!C2:AF1000""),AB$1,FALSE)"),"#N/A")</f>
        <v>#N/A</v>
      </c>
      <c r="AX690" t="str">
        <f ca="1">IFERROR(__xludf.DUMMYFUNCTION("VLOOKUP($D222,IMPORTRANGE(""1F5N2lheBqU_ssv2fEg7XSiyl0_Jtf24RQubw3IWp7fc"",""'LC-2 BOM'!C2:AF1000""),AB$1,FALSE)"),"#N/A")</f>
        <v>#N/A</v>
      </c>
      <c r="AY690" t="str">
        <f ca="1">IFERROR(__xludf.DUMMYFUNCTION("VLOOKUP($D222,IMPORTRANGE(""1F5N2lheBqU_ssv2fEg7XSiyl0_Jtf24RQubw3IWp7fc"",""'LC-2 BOM'!C2:AF1000""),AB$1,FALSE)"),"#N/A")</f>
        <v>#N/A</v>
      </c>
      <c r="AZ690" t="str">
        <f ca="1">IFERROR(__xludf.DUMMYFUNCTION("VLOOKUP($D222,IMPORTRANGE(""1F5N2lheBqU_ssv2fEg7XSiyl0_Jtf24RQubw3IWp7fc"",""'LC-2 BOM'!C2:AF1000""),AB$1,FALSE)"),"#N/A")</f>
        <v>#N/A</v>
      </c>
      <c r="BA690" t="str">
        <f ca="1">IFERROR(__xludf.DUMMYFUNCTION("VLOOKUP($D222,IMPORTRANGE(""1F5N2lheBqU_ssv2fEg7XSiyl0_Jtf24RQubw3IWp7fc"",""'LC-2 BOM'!C2:AF1000""),AB$1,FALSE)"),"#N/A")</f>
        <v>#N/A</v>
      </c>
    </row>
    <row r="691" spans="1:53" ht="13" x14ac:dyDescent="0.15">
      <c r="A691" t="str">
        <f t="shared" si="61"/>
        <v>CPWR-RST-FX-CD-42</v>
      </c>
      <c r="B691">
        <v>42</v>
      </c>
      <c r="C691" t="s">
        <v>1480</v>
      </c>
      <c r="D691" t="s">
        <v>1481</v>
      </c>
      <c r="E691" t="s">
        <v>851</v>
      </c>
      <c r="F691" t="s">
        <v>852</v>
      </c>
      <c r="G691" t="s">
        <v>853</v>
      </c>
      <c r="H691" t="s">
        <v>66</v>
      </c>
      <c r="I691" t="str">
        <f t="shared" ref="I691:I728" si="62">VLOOKUP(L691,InterfaceCards,2,FALSE)</f>
        <v>C1</v>
      </c>
      <c r="J691" t="str">
        <f>VLOOKUP(I691,'[1]REF - Interface Cards'!$F$2:$G$11,2,FALSE)</f>
        <v>CB1</v>
      </c>
      <c r="K691">
        <f t="shared" si="59"/>
        <v>3</v>
      </c>
      <c r="L691" t="s">
        <v>201</v>
      </c>
      <c r="M691">
        <v>13</v>
      </c>
      <c r="N691">
        <v>10</v>
      </c>
      <c r="O691" t="s">
        <v>211</v>
      </c>
      <c r="P691" t="s">
        <v>211</v>
      </c>
      <c r="Q691" t="s">
        <v>217</v>
      </c>
      <c r="R691" t="s">
        <v>854</v>
      </c>
      <c r="S691" t="s">
        <v>60</v>
      </c>
      <c r="V691" t="b">
        <v>0</v>
      </c>
      <c r="W691" t="str">
        <f t="shared" si="58"/>
        <v>DO3:10</v>
      </c>
      <c r="X691" t="str">
        <f ca="1">IFERROR(__xludf.DUMMYFUNCTION("VLOOKUP($D4,IMPORTRANGE(""1F5N2lheBqU_ssv2fEg7XSiyl0_Jtf24RQubw3IWp7fc"",""'LC-2 BOM'!C2:AF1000""),X$1,FALSE)"),"S13.2")</f>
        <v>S13.2</v>
      </c>
      <c r="Y691" t="str">
        <f ca="1">IFERROR(__xludf.DUMMYFUNCTION("VLOOKUP($D63,IMPORTRANGE(""1zGeY54V42y3h6ga3LEauokEcjIAfHuNXKCYKLfLWtMI"",""'LC-2 BOM'!C2:AF900""),Y$1,FALSE)"),"#N/A")</f>
        <v>#N/A</v>
      </c>
      <c r="Z691" t="str">
        <f ca="1">IFERROR(__xludf.DUMMYFUNCTION("VLOOKUP($D63,IMPORTRANGE(""1zGeY54V42y3h6ga3LEauokEcjIAfHuNXKCYKLfLWtMI"",""'LC-2 BOM'!C2:AF900""),Y$1,FALSE)"),"#N/A")</f>
        <v>#N/A</v>
      </c>
      <c r="AA691" t="str">
        <f ca="1">IFERROR(__xludf.DUMMYFUNCTION("VLOOKUP($D63,IMPORTRANGE(""1zGeY54V42y3h6ga3LEauokEcjIAfHuNXKCYKLfLWtMI"",""'LC-2 BOM'!C2:AF900""),Y$1,FALSE)"),"#N/A")</f>
        <v>#N/A</v>
      </c>
      <c r="AB691" t="str">
        <f ca="1">IFERROR(__xludf.DUMMYFUNCTION("VLOOKUP($D63,IMPORTRANGE(""1F5N2lheBqU_ssv2fEg7XSiyl0_Jtf24RQubw3IWp7fc"",""'LC-2 BOM'!C2:AF1000""),AB$1,FALSE)"),"#N/A")</f>
        <v>#N/A</v>
      </c>
      <c r="AC691" t="str">
        <f ca="1">IFERROR(__xludf.DUMMYFUNCTION("VLOOKUP($D63,IMPORTRANGE(""1F5N2lheBqU_ssv2fEg7XSiyl0_Jtf24RQubw3IWp7fc"",""'LC-2 BOM'!C2:AF1000""),AB$1,FALSE)"),"#N/A")</f>
        <v>#N/A</v>
      </c>
      <c r="AD691" t="str">
        <f ca="1">IFERROR(__xludf.DUMMYFUNCTION("VLOOKUP($D63,IMPORTRANGE(""1F5N2lheBqU_ssv2fEg7XSiyl0_Jtf24RQubw3IWp7fc"",""'LC-2 BOM'!C2:AF1000""),AB$1,FALSE)"),"#N/A")</f>
        <v>#N/A</v>
      </c>
      <c r="AE691" t="str">
        <f ca="1">IFERROR(__xludf.DUMMYFUNCTION("VLOOKUP($D63,IMPORTRANGE(""1F5N2lheBqU_ssv2fEg7XSiyl0_Jtf24RQubw3IWp7fc"",""'LC-2 BOM'!C2:AF1000""),AB$1,FALSE)"),"#N/A")</f>
        <v>#N/A</v>
      </c>
      <c r="AF691" t="str">
        <f ca="1">IFERROR(__xludf.DUMMYFUNCTION("VLOOKUP($D63,IMPORTRANGE(""1F5N2lheBqU_ssv2fEg7XSiyl0_Jtf24RQubw3IWp7fc"",""'LC-2 BOM'!C2:AF1000""),AB$1,FALSE)"),"#N/A")</f>
        <v>#N/A</v>
      </c>
      <c r="AG691" t="str">
        <f ca="1">IFERROR(__xludf.DUMMYFUNCTION("VLOOKUP($D63,IMPORTRANGE(""1F5N2lheBqU_ssv2fEg7XSiyl0_Jtf24RQubw3IWp7fc"",""'LC-2 BOM'!C2:AF1000""),AB$1,FALSE)"),"#N/A")</f>
        <v>#N/A</v>
      </c>
      <c r="AH691" t="str">
        <f ca="1">IFERROR(__xludf.DUMMYFUNCTION("VLOOKUP($D63,IMPORTRANGE(""1F5N2lheBqU_ssv2fEg7XSiyl0_Jtf24RQubw3IWp7fc"",""'LC-2 BOM'!C2:AF1000""),AB$1,FALSE)"),"#N/A")</f>
        <v>#N/A</v>
      </c>
      <c r="AI691" t="str">
        <f ca="1">IFERROR(__xludf.DUMMYFUNCTION("VLOOKUP($D63,IMPORTRANGE(""1F5N2lheBqU_ssv2fEg7XSiyl0_Jtf24RQubw3IWp7fc"",""'LC-2 BOM'!C2:AF1000""),AB$1,FALSE)"),"#N/A")</f>
        <v>#N/A</v>
      </c>
      <c r="AJ691" t="str">
        <f ca="1">IFERROR(__xludf.DUMMYFUNCTION("VLOOKUP($D63,IMPORTRANGE(""1F5N2lheBqU_ssv2fEg7XSiyl0_Jtf24RQubw3IWp7fc"",""'LC-2 BOM'!C2:AF1000""),AB$1,FALSE)"),"#N/A")</f>
        <v>#N/A</v>
      </c>
      <c r="AK691" t="str">
        <f ca="1">IFERROR(__xludf.DUMMYFUNCTION("VLOOKUP($D63,IMPORTRANGE(""1F5N2lheBqU_ssv2fEg7XSiyl0_Jtf24RQubw3IWp7fc"",""'LC-2 BOM'!C2:AF1000""),AB$1,FALSE)"),"#N/A")</f>
        <v>#N/A</v>
      </c>
      <c r="AL691" t="str">
        <f ca="1">IFERROR(__xludf.DUMMYFUNCTION("VLOOKUP($D63,IMPORTRANGE(""1F5N2lheBqU_ssv2fEg7XSiyl0_Jtf24RQubw3IWp7fc"",""'LC-2 BOM'!C2:AF1000""),AB$1,FALSE)"),"#N/A")</f>
        <v>#N/A</v>
      </c>
      <c r="AM691" t="str">
        <f ca="1">IFERROR(__xludf.DUMMYFUNCTION("VLOOKUP($D63,IMPORTRANGE(""1F5N2lheBqU_ssv2fEg7XSiyl0_Jtf24RQubw3IWp7fc"",""'LC-2 BOM'!C2:AF1000""),AB$1,FALSE)"),"#N/A")</f>
        <v>#N/A</v>
      </c>
      <c r="AN691" t="str">
        <f ca="1">IFERROR(__xludf.DUMMYFUNCTION("VLOOKUP($D63,IMPORTRANGE(""1F5N2lheBqU_ssv2fEg7XSiyl0_Jtf24RQubw3IWp7fc"",""'LC-2 BOM'!C2:AF1000""),AB$1,FALSE)"),"#N/A")</f>
        <v>#N/A</v>
      </c>
      <c r="AO691" t="str">
        <f ca="1">IFERROR(__xludf.DUMMYFUNCTION("VLOOKUP($D63,IMPORTRANGE(""1F5N2lheBqU_ssv2fEg7XSiyl0_Jtf24RQubw3IWp7fc"",""'LC-2 BOM'!C2:AF1000""),AB$1,FALSE)"),"#N/A")</f>
        <v>#N/A</v>
      </c>
      <c r="AP691" t="str">
        <f ca="1">IFERROR(__xludf.DUMMYFUNCTION("VLOOKUP($D63,IMPORTRANGE(""1F5N2lheBqU_ssv2fEg7XSiyl0_Jtf24RQubw3IWp7fc"",""'LC-2 BOM'!C2:AF1000""),AB$1,FALSE)"),"#N/A")</f>
        <v>#N/A</v>
      </c>
      <c r="AQ691" t="str">
        <f ca="1">IFERROR(__xludf.DUMMYFUNCTION("VLOOKUP($D63,IMPORTRANGE(""1F5N2lheBqU_ssv2fEg7XSiyl0_Jtf24RQubw3IWp7fc"",""'LC-2 BOM'!C2:AF1000""),AB$1,FALSE)"),"#N/A")</f>
        <v>#N/A</v>
      </c>
      <c r="AR691" t="str">
        <f ca="1">IFERROR(__xludf.DUMMYFUNCTION("VLOOKUP($D63,IMPORTRANGE(""1F5N2lheBqU_ssv2fEg7XSiyl0_Jtf24RQubw3IWp7fc"",""'LC-2 BOM'!C2:AF1000""),AB$1,FALSE)"),"#N/A")</f>
        <v>#N/A</v>
      </c>
      <c r="AS691" t="str">
        <f ca="1">IFERROR(__xludf.DUMMYFUNCTION("VLOOKUP($D63,IMPORTRANGE(""1F5N2lheBqU_ssv2fEg7XSiyl0_Jtf24RQubw3IWp7fc"",""'LC-2 BOM'!C2:AF1000""),AB$1,FALSE)"),"#N/A")</f>
        <v>#N/A</v>
      </c>
      <c r="AT691" t="str">
        <f ca="1">IFERROR(__xludf.DUMMYFUNCTION("VLOOKUP($D63,IMPORTRANGE(""1F5N2lheBqU_ssv2fEg7XSiyl0_Jtf24RQubw3IWp7fc"",""'LC-2 BOM'!C2:AF1000""),AB$1,FALSE)"),"#N/A")</f>
        <v>#N/A</v>
      </c>
      <c r="AU691" t="str">
        <f ca="1">IFERROR(__xludf.DUMMYFUNCTION("VLOOKUP($D63,IMPORTRANGE(""1F5N2lheBqU_ssv2fEg7XSiyl0_Jtf24RQubw3IWp7fc"",""'LC-2 BOM'!C2:AF1000""),AB$1,FALSE)"),"#N/A")</f>
        <v>#N/A</v>
      </c>
      <c r="AV691" t="str">
        <f ca="1">IFERROR(__xludf.DUMMYFUNCTION("VLOOKUP($D63,IMPORTRANGE(""1F5N2lheBqU_ssv2fEg7XSiyl0_Jtf24RQubw3IWp7fc"",""'LC-2 BOM'!C2:AF1000""),AB$1,FALSE)"),"#N/A")</f>
        <v>#N/A</v>
      </c>
      <c r="AW691" t="str">
        <f ca="1">IFERROR(__xludf.DUMMYFUNCTION("VLOOKUP($D63,IMPORTRANGE(""1F5N2lheBqU_ssv2fEg7XSiyl0_Jtf24RQubw3IWp7fc"",""'LC-2 BOM'!C2:AF1000""),AB$1,FALSE)"),"#N/A")</f>
        <v>#N/A</v>
      </c>
      <c r="AX691" t="str">
        <f ca="1">IFERROR(__xludf.DUMMYFUNCTION("VLOOKUP($D63,IMPORTRANGE(""1F5N2lheBqU_ssv2fEg7XSiyl0_Jtf24RQubw3IWp7fc"",""'LC-2 BOM'!C2:AF1000""),AB$1,FALSE)"),"#N/A")</f>
        <v>#N/A</v>
      </c>
      <c r="AY691" t="str">
        <f ca="1">IFERROR(__xludf.DUMMYFUNCTION("VLOOKUP($D63,IMPORTRANGE(""1F5N2lheBqU_ssv2fEg7XSiyl0_Jtf24RQubw3IWp7fc"",""'LC-2 BOM'!C2:AF1000""),AB$1,FALSE)"),"#N/A")</f>
        <v>#N/A</v>
      </c>
      <c r="AZ691" t="str">
        <f ca="1">IFERROR(__xludf.DUMMYFUNCTION("VLOOKUP($D63,IMPORTRANGE(""1F5N2lheBqU_ssv2fEg7XSiyl0_Jtf24RQubw3IWp7fc"",""'LC-2 BOM'!C2:AF1000""),AB$1,FALSE)"),"#N/A")</f>
        <v>#N/A</v>
      </c>
      <c r="BA691" t="str">
        <f ca="1">IFERROR(__xludf.DUMMYFUNCTION("VLOOKUP($D63,IMPORTRANGE(""1F5N2lheBqU_ssv2fEg7XSiyl0_Jtf24RQubw3IWp7fc"",""'LC-2 BOM'!C2:AF1000""),AB$1,FALSE)"),"#N/A")</f>
        <v>#N/A</v>
      </c>
    </row>
    <row r="692" spans="1:53" ht="13" x14ac:dyDescent="0.15">
      <c r="A692" t="str">
        <f t="shared" si="61"/>
        <v>HYD-HD-LS-Px-201</v>
      </c>
      <c r="B692">
        <v>201</v>
      </c>
      <c r="C692" t="s">
        <v>1482</v>
      </c>
      <c r="D692" t="s">
        <v>1483</v>
      </c>
      <c r="E692" t="s">
        <v>679</v>
      </c>
      <c r="F692" t="s">
        <v>864</v>
      </c>
      <c r="G692" t="s">
        <v>52</v>
      </c>
      <c r="H692" t="s">
        <v>53</v>
      </c>
      <c r="I692" t="str">
        <f t="shared" si="62"/>
        <v>N3</v>
      </c>
      <c r="J692" t="str">
        <f>VLOOKUP(I692,'[1]REF - Interface Cards'!$F$2:$G$11,2,FALSE)</f>
        <v>CB4</v>
      </c>
      <c r="K692">
        <f t="shared" si="59"/>
        <v>1</v>
      </c>
      <c r="L692" t="s">
        <v>808</v>
      </c>
      <c r="M692">
        <v>4</v>
      </c>
      <c r="N692" t="s">
        <v>77</v>
      </c>
      <c r="O692" t="s">
        <v>277</v>
      </c>
      <c r="Q692" t="s">
        <v>485</v>
      </c>
      <c r="R692" t="s">
        <v>828</v>
      </c>
      <c r="S692" t="s">
        <v>60</v>
      </c>
      <c r="V692" t="b">
        <v>0</v>
      </c>
      <c r="W692" t="str">
        <f t="shared" si="58"/>
        <v>DI3:03</v>
      </c>
      <c r="X692" t="str">
        <f ca="1">IFERROR(__xludf.DUMMYFUNCTION("VLOOKUP($D475,IMPORTRANGE(""1F5N2lheBqU_ssv2fEg7XSiyl0_Jtf24RQubw3IWp7fc"",""'LC-2 BOM'!C2:AF1000""),X$1,FALSE)"),"04C706")</f>
        <v>04C706</v>
      </c>
      <c r="Y692" t="str">
        <f ca="1">IFERROR(__xludf.DUMMYFUNCTION("VLOOKUP($D509,IMPORTRANGE(""1zGeY54V42y3h6ga3LEauokEcjIAfHuNXKCYKLfLWtMI"",""'LC-2 BOM'!C2:AF900""),Y$1,FALSE)"),"Position Sensors")</f>
        <v>Position Sensors</v>
      </c>
      <c r="Z692" t="str">
        <f ca="1">IFERROR(__xludf.DUMMYFUNCTION("VLOOKUP($D509,IMPORTRANGE(""1zGeY54V42y3h6ga3LEauokEcjIAfHuNXKCYKLfLWtMI"",""'LC-2 BOM'!C2:AF900""),Y$1,FALSE)"),"Position Sensors")</f>
        <v>Position Sensors</v>
      </c>
      <c r="AA692" t="str">
        <f ca="1">IFERROR(__xludf.DUMMYFUNCTION("VLOOKUP($D509,IMPORTRANGE(""1zGeY54V42y3h6ga3LEauokEcjIAfHuNXKCYKLfLWtMI"",""'LC-2 BOM'!C2:AF900""),Y$1,FALSE)"),"Position Sensors")</f>
        <v>Position Sensors</v>
      </c>
      <c r="AB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C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D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E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F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G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H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I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J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K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L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M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N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O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P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Q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R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S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T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U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V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W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X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Y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Z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BA692" t="str">
        <f ca="1">IFERROR(__xludf.DUMMYFUNCTION("VLOOKUP($D509,IMPORTRANGE(""1F5N2lheBqU_ssv2fEg7XSiyl0_Jtf24RQubw3IWp7fc"",""'LC-2 BOM'!C2:AF1000""),AB$1,FALSE)"),"Hydraulics Schematic 1069 RevF")</f>
        <v>Hydraulics Schematic 1069 RevF</v>
      </c>
    </row>
    <row r="693" spans="1:53" ht="13" x14ac:dyDescent="0.15">
      <c r="A693" t="str">
        <f t="shared" si="61"/>
        <v>HYD-HD-LS-PxC-640</v>
      </c>
      <c r="B693">
        <v>640</v>
      </c>
      <c r="C693" t="s">
        <v>1484</v>
      </c>
      <c r="D693" t="s">
        <v>1485</v>
      </c>
      <c r="E693" t="s">
        <v>679</v>
      </c>
      <c r="F693" t="s">
        <v>864</v>
      </c>
      <c r="G693" t="s">
        <v>52</v>
      </c>
      <c r="H693" t="s">
        <v>53</v>
      </c>
      <c r="I693" t="str">
        <f t="shared" si="62"/>
        <v>N2</v>
      </c>
      <c r="J693" t="str">
        <f>VLOOKUP(I693,'[1]REF - Interface Cards'!$F$2:$G$11,2,FALSE)</f>
        <v>CB3</v>
      </c>
      <c r="K693">
        <f t="shared" si="59"/>
        <v>1</v>
      </c>
      <c r="L693" t="s">
        <v>460</v>
      </c>
      <c r="M693">
        <v>16</v>
      </c>
      <c r="N693">
        <v>13</v>
      </c>
      <c r="O693" t="s">
        <v>277</v>
      </c>
      <c r="Q693" t="s">
        <v>456</v>
      </c>
      <c r="R693" t="s">
        <v>63</v>
      </c>
      <c r="S693" t="s">
        <v>60</v>
      </c>
      <c r="V693" t="b">
        <v>0</v>
      </c>
      <c r="W693" t="str">
        <f t="shared" si="58"/>
        <v>DI2:13</v>
      </c>
      <c r="X693" t="str">
        <f ca="1">IFERROR(__xludf.DUMMYFUNCTION("VLOOKUP($D119,IMPORTRANGE(""1F5N2lheBqU_ssv2fEg7XSiyl0_Jtf24RQubw3IWp7fc"",""'LC-2 BOM'!C2:AF1000""),X$1,FALSE)"),"05C360")</f>
        <v>05C360</v>
      </c>
      <c r="Y693" t="str">
        <f ca="1">IFERROR(__xludf.DUMMYFUNCTION("VLOOKUP($D409,IMPORTRANGE(""1zGeY54V42y3h6ga3LEauokEcjIAfHuNXKCYKLfLWtMI"",""'LC-2 BOM'!C2:AF900""),Y$1,FALSE)"),"#N/A")</f>
        <v>#N/A</v>
      </c>
      <c r="Z693" t="str">
        <f ca="1">IFERROR(__xludf.DUMMYFUNCTION("VLOOKUP($D409,IMPORTRANGE(""1zGeY54V42y3h6ga3LEauokEcjIAfHuNXKCYKLfLWtMI"",""'LC-2 BOM'!C2:AF900""),Y$1,FALSE)"),"#N/A")</f>
        <v>#N/A</v>
      </c>
      <c r="AA693" t="str">
        <f ca="1">IFERROR(__xludf.DUMMYFUNCTION("VLOOKUP($D409,IMPORTRANGE(""1zGeY54V42y3h6ga3LEauokEcjIAfHuNXKCYKLfLWtMI"",""'LC-2 BOM'!C2:AF900""),Y$1,FALSE)"),"#N/A")</f>
        <v>#N/A</v>
      </c>
      <c r="AB693" t="str">
        <f ca="1">IFERROR(__xludf.DUMMYFUNCTION("VLOOKUP($D409,IMPORTRANGE(""1F5N2lheBqU_ssv2fEg7XSiyl0_Jtf24RQubw3IWp7fc"",""'LC-2 BOM'!C2:AF1000""),AB$1,FALSE)"),"#N/A")</f>
        <v>#N/A</v>
      </c>
      <c r="AC693" t="str">
        <f ca="1">IFERROR(__xludf.DUMMYFUNCTION("VLOOKUP($D409,IMPORTRANGE(""1F5N2lheBqU_ssv2fEg7XSiyl0_Jtf24RQubw3IWp7fc"",""'LC-2 BOM'!C2:AF1000""),AB$1,FALSE)"),"#N/A")</f>
        <v>#N/A</v>
      </c>
      <c r="AD693" t="str">
        <f ca="1">IFERROR(__xludf.DUMMYFUNCTION("VLOOKUP($D409,IMPORTRANGE(""1F5N2lheBqU_ssv2fEg7XSiyl0_Jtf24RQubw3IWp7fc"",""'LC-2 BOM'!C2:AF1000""),AB$1,FALSE)"),"#N/A")</f>
        <v>#N/A</v>
      </c>
      <c r="AE693" t="str">
        <f ca="1">IFERROR(__xludf.DUMMYFUNCTION("VLOOKUP($D409,IMPORTRANGE(""1F5N2lheBqU_ssv2fEg7XSiyl0_Jtf24RQubw3IWp7fc"",""'LC-2 BOM'!C2:AF1000""),AB$1,FALSE)"),"#N/A")</f>
        <v>#N/A</v>
      </c>
      <c r="AF693" t="str">
        <f ca="1">IFERROR(__xludf.DUMMYFUNCTION("VLOOKUP($D409,IMPORTRANGE(""1F5N2lheBqU_ssv2fEg7XSiyl0_Jtf24RQubw3IWp7fc"",""'LC-2 BOM'!C2:AF1000""),AB$1,FALSE)"),"#N/A")</f>
        <v>#N/A</v>
      </c>
      <c r="AG693" t="str">
        <f ca="1">IFERROR(__xludf.DUMMYFUNCTION("VLOOKUP($D409,IMPORTRANGE(""1F5N2lheBqU_ssv2fEg7XSiyl0_Jtf24RQubw3IWp7fc"",""'LC-2 BOM'!C2:AF1000""),AB$1,FALSE)"),"#N/A")</f>
        <v>#N/A</v>
      </c>
      <c r="AH693" t="str">
        <f ca="1">IFERROR(__xludf.DUMMYFUNCTION("VLOOKUP($D409,IMPORTRANGE(""1F5N2lheBqU_ssv2fEg7XSiyl0_Jtf24RQubw3IWp7fc"",""'LC-2 BOM'!C2:AF1000""),AB$1,FALSE)"),"#N/A")</f>
        <v>#N/A</v>
      </c>
      <c r="AI693" t="str">
        <f ca="1">IFERROR(__xludf.DUMMYFUNCTION("VLOOKUP($D409,IMPORTRANGE(""1F5N2lheBqU_ssv2fEg7XSiyl0_Jtf24RQubw3IWp7fc"",""'LC-2 BOM'!C2:AF1000""),AB$1,FALSE)"),"#N/A")</f>
        <v>#N/A</v>
      </c>
      <c r="AJ693" t="str">
        <f ca="1">IFERROR(__xludf.DUMMYFUNCTION("VLOOKUP($D409,IMPORTRANGE(""1F5N2lheBqU_ssv2fEg7XSiyl0_Jtf24RQubw3IWp7fc"",""'LC-2 BOM'!C2:AF1000""),AB$1,FALSE)"),"#N/A")</f>
        <v>#N/A</v>
      </c>
      <c r="AK693" t="str">
        <f ca="1">IFERROR(__xludf.DUMMYFUNCTION("VLOOKUP($D409,IMPORTRANGE(""1F5N2lheBqU_ssv2fEg7XSiyl0_Jtf24RQubw3IWp7fc"",""'LC-2 BOM'!C2:AF1000""),AB$1,FALSE)"),"#N/A")</f>
        <v>#N/A</v>
      </c>
      <c r="AL693" t="str">
        <f ca="1">IFERROR(__xludf.DUMMYFUNCTION("VLOOKUP($D409,IMPORTRANGE(""1F5N2lheBqU_ssv2fEg7XSiyl0_Jtf24RQubw3IWp7fc"",""'LC-2 BOM'!C2:AF1000""),AB$1,FALSE)"),"#N/A")</f>
        <v>#N/A</v>
      </c>
      <c r="AM693" t="str">
        <f ca="1">IFERROR(__xludf.DUMMYFUNCTION("VLOOKUP($D409,IMPORTRANGE(""1F5N2lheBqU_ssv2fEg7XSiyl0_Jtf24RQubw3IWp7fc"",""'LC-2 BOM'!C2:AF1000""),AB$1,FALSE)"),"#N/A")</f>
        <v>#N/A</v>
      </c>
      <c r="AN693" t="str">
        <f ca="1">IFERROR(__xludf.DUMMYFUNCTION("VLOOKUP($D409,IMPORTRANGE(""1F5N2lheBqU_ssv2fEg7XSiyl0_Jtf24RQubw3IWp7fc"",""'LC-2 BOM'!C2:AF1000""),AB$1,FALSE)"),"#N/A")</f>
        <v>#N/A</v>
      </c>
      <c r="AO693" t="str">
        <f ca="1">IFERROR(__xludf.DUMMYFUNCTION("VLOOKUP($D409,IMPORTRANGE(""1F5N2lheBqU_ssv2fEg7XSiyl0_Jtf24RQubw3IWp7fc"",""'LC-2 BOM'!C2:AF1000""),AB$1,FALSE)"),"#N/A")</f>
        <v>#N/A</v>
      </c>
      <c r="AP693" t="str">
        <f ca="1">IFERROR(__xludf.DUMMYFUNCTION("VLOOKUP($D409,IMPORTRANGE(""1F5N2lheBqU_ssv2fEg7XSiyl0_Jtf24RQubw3IWp7fc"",""'LC-2 BOM'!C2:AF1000""),AB$1,FALSE)"),"#N/A")</f>
        <v>#N/A</v>
      </c>
      <c r="AQ693" t="str">
        <f ca="1">IFERROR(__xludf.DUMMYFUNCTION("VLOOKUP($D409,IMPORTRANGE(""1F5N2lheBqU_ssv2fEg7XSiyl0_Jtf24RQubw3IWp7fc"",""'LC-2 BOM'!C2:AF1000""),AB$1,FALSE)"),"#N/A")</f>
        <v>#N/A</v>
      </c>
      <c r="AR693" t="str">
        <f ca="1">IFERROR(__xludf.DUMMYFUNCTION("VLOOKUP($D409,IMPORTRANGE(""1F5N2lheBqU_ssv2fEg7XSiyl0_Jtf24RQubw3IWp7fc"",""'LC-2 BOM'!C2:AF1000""),AB$1,FALSE)"),"#N/A")</f>
        <v>#N/A</v>
      </c>
      <c r="AS693" t="str">
        <f ca="1">IFERROR(__xludf.DUMMYFUNCTION("VLOOKUP($D409,IMPORTRANGE(""1F5N2lheBqU_ssv2fEg7XSiyl0_Jtf24RQubw3IWp7fc"",""'LC-2 BOM'!C2:AF1000""),AB$1,FALSE)"),"#N/A")</f>
        <v>#N/A</v>
      </c>
      <c r="AT693" t="str">
        <f ca="1">IFERROR(__xludf.DUMMYFUNCTION("VLOOKUP($D409,IMPORTRANGE(""1F5N2lheBqU_ssv2fEg7XSiyl0_Jtf24RQubw3IWp7fc"",""'LC-2 BOM'!C2:AF1000""),AB$1,FALSE)"),"#N/A")</f>
        <v>#N/A</v>
      </c>
      <c r="AU693" t="str">
        <f ca="1">IFERROR(__xludf.DUMMYFUNCTION("VLOOKUP($D409,IMPORTRANGE(""1F5N2lheBqU_ssv2fEg7XSiyl0_Jtf24RQubw3IWp7fc"",""'LC-2 BOM'!C2:AF1000""),AB$1,FALSE)"),"#N/A")</f>
        <v>#N/A</v>
      </c>
      <c r="AV693" t="str">
        <f ca="1">IFERROR(__xludf.DUMMYFUNCTION("VLOOKUP($D409,IMPORTRANGE(""1F5N2lheBqU_ssv2fEg7XSiyl0_Jtf24RQubw3IWp7fc"",""'LC-2 BOM'!C2:AF1000""),AB$1,FALSE)"),"#N/A")</f>
        <v>#N/A</v>
      </c>
      <c r="AW693" t="str">
        <f ca="1">IFERROR(__xludf.DUMMYFUNCTION("VLOOKUP($D409,IMPORTRANGE(""1F5N2lheBqU_ssv2fEg7XSiyl0_Jtf24RQubw3IWp7fc"",""'LC-2 BOM'!C2:AF1000""),AB$1,FALSE)"),"#N/A")</f>
        <v>#N/A</v>
      </c>
      <c r="AX693" t="str">
        <f ca="1">IFERROR(__xludf.DUMMYFUNCTION("VLOOKUP($D409,IMPORTRANGE(""1F5N2lheBqU_ssv2fEg7XSiyl0_Jtf24RQubw3IWp7fc"",""'LC-2 BOM'!C2:AF1000""),AB$1,FALSE)"),"#N/A")</f>
        <v>#N/A</v>
      </c>
      <c r="AY693" t="str">
        <f ca="1">IFERROR(__xludf.DUMMYFUNCTION("VLOOKUP($D409,IMPORTRANGE(""1F5N2lheBqU_ssv2fEg7XSiyl0_Jtf24RQubw3IWp7fc"",""'LC-2 BOM'!C2:AF1000""),AB$1,FALSE)"),"#N/A")</f>
        <v>#N/A</v>
      </c>
      <c r="AZ693" t="str">
        <f ca="1">IFERROR(__xludf.DUMMYFUNCTION("VLOOKUP($D409,IMPORTRANGE(""1F5N2lheBqU_ssv2fEg7XSiyl0_Jtf24RQubw3IWp7fc"",""'LC-2 BOM'!C2:AF1000""),AB$1,FALSE)"),"#N/A")</f>
        <v>#N/A</v>
      </c>
      <c r="BA693" t="str">
        <f ca="1">IFERROR(__xludf.DUMMYFUNCTION("VLOOKUP($D409,IMPORTRANGE(""1F5N2lheBqU_ssv2fEg7XSiyl0_Jtf24RQubw3IWp7fc"",""'LC-2 BOM'!C2:AF1000""),AB$1,FALSE)"),"#N/A")</f>
        <v>#N/A</v>
      </c>
    </row>
    <row r="694" spans="1:53" ht="13" x14ac:dyDescent="0.15">
      <c r="A694" t="str">
        <f t="shared" si="61"/>
        <v>HYD-HD-LS-PxO-641</v>
      </c>
      <c r="B694">
        <v>641</v>
      </c>
      <c r="C694" t="s">
        <v>1486</v>
      </c>
      <c r="D694" t="s">
        <v>1487</v>
      </c>
      <c r="E694" t="s">
        <v>679</v>
      </c>
      <c r="F694" t="s">
        <v>864</v>
      </c>
      <c r="G694" t="s">
        <v>52</v>
      </c>
      <c r="H694" t="s">
        <v>53</v>
      </c>
      <c r="I694" t="str">
        <f t="shared" si="62"/>
        <v>N3</v>
      </c>
      <c r="J694" t="str">
        <f>VLOOKUP(I694,'[1]REF - Interface Cards'!$F$2:$G$11,2,FALSE)</f>
        <v>CB4</v>
      </c>
      <c r="K694">
        <f t="shared" si="59"/>
        <v>1</v>
      </c>
      <c r="L694" t="s">
        <v>808</v>
      </c>
      <c r="M694">
        <v>20</v>
      </c>
      <c r="N694">
        <v>16</v>
      </c>
      <c r="O694" t="s">
        <v>277</v>
      </c>
      <c r="Q694" t="s">
        <v>485</v>
      </c>
      <c r="R694" t="s">
        <v>59</v>
      </c>
      <c r="S694" t="s">
        <v>60</v>
      </c>
      <c r="V694" t="b">
        <v>0</v>
      </c>
      <c r="W694" t="str">
        <f t="shared" si="58"/>
        <v>DI3:16</v>
      </c>
      <c r="X694" t="str">
        <f ca="1">IFERROR(__xludf.DUMMYFUNCTION("VLOOKUP($D475,IMPORTRANGE(""1F5N2lheBqU_ssv2fEg7XSiyl0_Jtf24RQubw3IWp7fc"",""'LC-2 BOM'!C2:AF1000""),X$1,FALSE)"),"04C706")</f>
        <v>04C706</v>
      </c>
      <c r="Y694" t="str">
        <f ca="1">IFERROR(__xludf.DUMMYFUNCTION("VLOOKUP($D501,IMPORTRANGE(""1F5N2lheBqU_ssv2fEg7XSiyl0_Jtf24RQubw3IWp7fc"",""'LC-2 BOM'!C2:AF900""),Y$1,FALSE)"),"#N/A")</f>
        <v>#N/A</v>
      </c>
      <c r="Z694" t="str">
        <f ca="1">IFERROR(__xludf.DUMMYFUNCTION("VLOOKUP($D501,IMPORTRANGE(""1F5N2lheBqU_ssv2fEg7XSiyl0_Jtf24RQubw3IWp7fc"",""'LC-2 BOM'!C2:AF900""),Y$1,FALSE)"),"#N/A")</f>
        <v>#N/A</v>
      </c>
      <c r="AA694" t="str">
        <f ca="1">IFERROR(__xludf.DUMMYFUNCTION("VLOOKUP($D501,IMPORTRANGE(""1F5N2lheBqU_ssv2fEg7XSiyl0_Jtf24RQubw3IWp7fc"",""'LC-2 BOM'!C2:AF900""),Y$1,FALSE)"),"#N/A")</f>
        <v>#N/A</v>
      </c>
      <c r="AB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C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D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E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F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G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H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I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J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K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L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M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N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O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P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Q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R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S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T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U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V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W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X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Y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Z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BA694" t="str">
        <f ca="1">IFERROR(__xludf.DUMMYFUNCTION("VLOOKUP($D501,IMPORTRANGE(""1F5N2lheBqU_ssv2fEg7XSiyl0_Jtf24RQubw3IWp7fc"",""'LC-2 BOM'!C2:AF1000""),AB$1,FALSE)"),"Hydraulics Schematic 1069 RevF")</f>
        <v>Hydraulics Schematic 1069 RevF</v>
      </c>
    </row>
    <row r="695" spans="1:53" ht="13" x14ac:dyDescent="0.15">
      <c r="A695" t="str">
        <f t="shared" si="61"/>
        <v>HYD-HD-LS-PxC-192</v>
      </c>
      <c r="B695">
        <v>192</v>
      </c>
      <c r="C695" t="s">
        <v>1488</v>
      </c>
      <c r="D695" t="s">
        <v>1489</v>
      </c>
      <c r="E695" t="s">
        <v>679</v>
      </c>
      <c r="F695" t="s">
        <v>864</v>
      </c>
      <c r="G695" t="s">
        <v>52</v>
      </c>
      <c r="H695" t="s">
        <v>53</v>
      </c>
      <c r="I695" t="str">
        <f t="shared" si="62"/>
        <v>N3</v>
      </c>
      <c r="J695" t="str">
        <f>VLOOKUP(I695,'[1]REF - Interface Cards'!$F$2:$G$11,2,FALSE)</f>
        <v>CB4</v>
      </c>
      <c r="K695">
        <f t="shared" si="59"/>
        <v>1</v>
      </c>
      <c r="L695" t="s">
        <v>808</v>
      </c>
      <c r="M695">
        <v>2</v>
      </c>
      <c r="N695" t="s">
        <v>68</v>
      </c>
      <c r="O695" t="s">
        <v>277</v>
      </c>
      <c r="Q695" t="s">
        <v>485</v>
      </c>
      <c r="R695" t="s">
        <v>63</v>
      </c>
      <c r="S695" t="s">
        <v>60</v>
      </c>
      <c r="V695" t="b">
        <v>0</v>
      </c>
      <c r="W695" t="str">
        <f t="shared" si="58"/>
        <v>DI3:01</v>
      </c>
      <c r="X695" t="str">
        <f ca="1">IFERROR(__xludf.DUMMYFUNCTION("VLOOKUP($D475,IMPORTRANGE(""1F5N2lheBqU_ssv2fEg7XSiyl0_Jtf24RQubw3IWp7fc"",""'LC-2 BOM'!C2:AF1000""),X$1,FALSE)"),"04C706")</f>
        <v>04C706</v>
      </c>
      <c r="Y695" t="str">
        <f ca="1">IFERROR(__xludf.DUMMYFUNCTION("VLOOKUP($D507,IMPORTRANGE(""1zGeY54V42y3h6ga3LEauokEcjIAfHuNXKCYKLfLWtMI"",""'LC-2 BOM'!C2:AF900""),Y$1,FALSE)"),"Limit Switch ")</f>
        <v xml:space="preserve">Limit Switch </v>
      </c>
      <c r="Z695" t="str">
        <f ca="1">IFERROR(__xludf.DUMMYFUNCTION("VLOOKUP($D507,IMPORTRANGE(""1zGeY54V42y3h6ga3LEauokEcjIAfHuNXKCYKLfLWtMI"",""'LC-2 BOM'!C2:AF900""),Y$1,FALSE)"),"Limit Switch ")</f>
        <v xml:space="preserve">Limit Switch </v>
      </c>
      <c r="AA695" t="str">
        <f ca="1">IFERROR(__xludf.DUMMYFUNCTION("VLOOKUP($D507,IMPORTRANGE(""1zGeY54V42y3h6ga3LEauokEcjIAfHuNXKCYKLfLWtMI"",""'LC-2 BOM'!C2:AF900""),Y$1,FALSE)"),"Limit Switch ")</f>
        <v xml:space="preserve">Limit Switch </v>
      </c>
      <c r="AB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C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D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E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F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G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H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I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J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K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L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M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N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O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P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Q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R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S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T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U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V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W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X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Y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Z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BA695" t="str">
        <f ca="1">IFERROR(__xludf.DUMMYFUNCTION("VLOOKUP($D507,IMPORTRANGE(""1F5N2lheBqU_ssv2fEg7XSiyl0_Jtf24RQubw3IWp7fc"",""'LC-2 BOM'!C2:AF1000""),AB$1,FALSE)"),"Hydraulics Schematic 1069 RevF")</f>
        <v>Hydraulics Schematic 1069 RevF</v>
      </c>
    </row>
    <row r="696" spans="1:53" ht="13" x14ac:dyDescent="0.15">
      <c r="A696" t="str">
        <f t="shared" si="61"/>
        <v>HYD-HD-LS-PxO-557</v>
      </c>
      <c r="B696">
        <v>557</v>
      </c>
      <c r="C696" t="s">
        <v>1488</v>
      </c>
      <c r="D696" t="s">
        <v>1490</v>
      </c>
      <c r="E696" t="s">
        <v>679</v>
      </c>
      <c r="F696" t="s">
        <v>864</v>
      </c>
      <c r="G696" t="s">
        <v>52</v>
      </c>
      <c r="H696" t="s">
        <v>53</v>
      </c>
      <c r="I696" t="str">
        <f t="shared" si="62"/>
        <v>N3</v>
      </c>
      <c r="J696" t="str">
        <f>VLOOKUP(I696,'[1]REF - Interface Cards'!$F$2:$G$11,2,FALSE)</f>
        <v>CB4</v>
      </c>
      <c r="K696">
        <f t="shared" si="59"/>
        <v>1</v>
      </c>
      <c r="L696" t="s">
        <v>808</v>
      </c>
      <c r="M696">
        <v>3</v>
      </c>
      <c r="N696" t="s">
        <v>72</v>
      </c>
      <c r="O696" t="s">
        <v>277</v>
      </c>
      <c r="Q696" t="s">
        <v>485</v>
      </c>
      <c r="R696" t="s">
        <v>59</v>
      </c>
      <c r="S696" t="s">
        <v>60</v>
      </c>
      <c r="V696" t="b">
        <v>0</v>
      </c>
      <c r="W696" t="str">
        <f t="shared" si="58"/>
        <v>DI3:02</v>
      </c>
      <c r="X696" t="str">
        <f ca="1">IFERROR(__xludf.DUMMYFUNCTION("VLOOKUP($D475,IMPORTRANGE(""1F5N2lheBqU_ssv2fEg7XSiyl0_Jtf24RQubw3IWp7fc"",""'LC-2 BOM'!C2:AF1000""),X$1,FALSE)"),"04C706")</f>
        <v>04C706</v>
      </c>
      <c r="Y696" t="str">
        <f ca="1">IFERROR(__xludf.DUMMYFUNCTION("VLOOKUP($D508,IMPORTRANGE(""1F5N2lheBqU_ssv2fEg7XSiyl0_Jtf24RQubw3IWp7fc"",""'LC-2 BOM'!C2:AF900""),Y$1,FALSE)"),"Limit Switch")</f>
        <v>Limit Switch</v>
      </c>
      <c r="Z696" t="str">
        <f ca="1">IFERROR(__xludf.DUMMYFUNCTION("VLOOKUP($D508,IMPORTRANGE(""1F5N2lheBqU_ssv2fEg7XSiyl0_Jtf24RQubw3IWp7fc"",""'LC-2 BOM'!C2:AF900""),Y$1,FALSE)"),"Limit Switch")</f>
        <v>Limit Switch</v>
      </c>
      <c r="AA696" t="str">
        <f ca="1">IFERROR(__xludf.DUMMYFUNCTION("VLOOKUP($D508,IMPORTRANGE(""1F5N2lheBqU_ssv2fEg7XSiyl0_Jtf24RQubw3IWp7fc"",""'LC-2 BOM'!C2:AF900""),Y$1,FALSE)"),"Limit Switch")</f>
        <v>Limit Switch</v>
      </c>
      <c r="AB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C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D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E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F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G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H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I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J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K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L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M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N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O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P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Q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R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S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T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U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V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W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X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Y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Z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BA696" t="str">
        <f ca="1">IFERROR(__xludf.DUMMYFUNCTION("VLOOKUP($D508,IMPORTRANGE(""1F5N2lheBqU_ssv2fEg7XSiyl0_Jtf24RQubw3IWp7fc"",""'LC-2 BOM'!C2:AF1000""),AB$1,FALSE)"),"Hydraulics Schematic 1069 RevF")</f>
        <v>Hydraulics Schematic 1069 RevF</v>
      </c>
    </row>
    <row r="697" spans="1:53" ht="13" x14ac:dyDescent="0.15">
      <c r="A697" t="str">
        <f t="shared" si="61"/>
        <v>HYD-HD-LS-PxC-193</v>
      </c>
      <c r="B697">
        <v>193</v>
      </c>
      <c r="C697" t="s">
        <v>1491</v>
      </c>
      <c r="D697" t="s">
        <v>1492</v>
      </c>
      <c r="E697" t="s">
        <v>679</v>
      </c>
      <c r="F697" t="s">
        <v>864</v>
      </c>
      <c r="G697" t="s">
        <v>52</v>
      </c>
      <c r="H697" t="s">
        <v>53</v>
      </c>
      <c r="I697" t="str">
        <f t="shared" si="62"/>
        <v>N2</v>
      </c>
      <c r="J697" t="str">
        <f>VLOOKUP(I697,'[1]REF - Interface Cards'!$F$2:$G$11,2,FALSE)</f>
        <v>CB3</v>
      </c>
      <c r="K697">
        <f t="shared" si="59"/>
        <v>1</v>
      </c>
      <c r="L697" t="s">
        <v>460</v>
      </c>
      <c r="M697">
        <v>1</v>
      </c>
      <c r="N697" t="s">
        <v>55</v>
      </c>
      <c r="O697" t="s">
        <v>277</v>
      </c>
      <c r="Q697" t="s">
        <v>302</v>
      </c>
      <c r="R697" t="s">
        <v>63</v>
      </c>
      <c r="S697" t="s">
        <v>60</v>
      </c>
      <c r="V697" t="b">
        <v>0</v>
      </c>
      <c r="W697" t="str">
        <f t="shared" si="58"/>
        <v>DI2:00</v>
      </c>
      <c r="X697" t="str">
        <f ca="1">IFERROR(__xludf.DUMMYFUNCTION("VLOOKUP($D119,IMPORTRANGE(""1F5N2lheBqU_ssv2fEg7XSiyl0_Jtf24RQubw3IWp7fc"",""'LC-2 BOM'!C2:AF1000""),X$1,FALSE)"),"05C360")</f>
        <v>05C360</v>
      </c>
      <c r="Y697" t="str">
        <f ca="1">IFERROR(__xludf.DUMMYFUNCTION("VLOOKUP($D426,IMPORTRANGE(""1zGeY54V42y3h6ga3LEauokEcjIAfHuNXKCYKLfLWtMI"",""'LC-2 BOM'!C2:AF900""),Y$1,FALSE)"),"Limit Switch ")</f>
        <v xml:space="preserve">Limit Switch </v>
      </c>
      <c r="Z697" t="str">
        <f ca="1">IFERROR(__xludf.DUMMYFUNCTION("VLOOKUP($D426,IMPORTRANGE(""1zGeY54V42y3h6ga3LEauokEcjIAfHuNXKCYKLfLWtMI"",""'LC-2 BOM'!C2:AF900""),Y$1,FALSE)"),"Limit Switch ")</f>
        <v xml:space="preserve">Limit Switch </v>
      </c>
      <c r="AA697" t="str">
        <f ca="1">IFERROR(__xludf.DUMMYFUNCTION("VLOOKUP($D426,IMPORTRANGE(""1zGeY54V42y3h6ga3LEauokEcjIAfHuNXKCYKLfLWtMI"",""'LC-2 BOM'!C2:AF900""),Y$1,FALSE)"),"Limit Switch ")</f>
        <v xml:space="preserve">Limit Switch </v>
      </c>
      <c r="AB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C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D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E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F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G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H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I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J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K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L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M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N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O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P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Q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R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S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T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U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V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W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X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Y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Z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BA697" t="str">
        <f ca="1">IFERROR(__xludf.DUMMYFUNCTION("VLOOKUP($D426,IMPORTRANGE(""1F5N2lheBqU_ssv2fEg7XSiyl0_Jtf24RQubw3IWp7fc"",""'LC-2 BOM'!C2:AF1000""),AB$1,FALSE)"),"Hydraulics Schematic 1069 RevF")</f>
        <v>Hydraulics Schematic 1069 RevF</v>
      </c>
    </row>
    <row r="698" spans="1:53" ht="13" x14ac:dyDescent="0.15">
      <c r="A698" t="str">
        <f t="shared" si="61"/>
        <v>HYD-HD-LS-PxO-554</v>
      </c>
      <c r="B698">
        <v>554</v>
      </c>
      <c r="C698" t="s">
        <v>1491</v>
      </c>
      <c r="D698" t="s">
        <v>1493</v>
      </c>
      <c r="E698" t="s">
        <v>679</v>
      </c>
      <c r="F698" t="s">
        <v>864</v>
      </c>
      <c r="G698" t="s">
        <v>52</v>
      </c>
      <c r="H698" t="s">
        <v>53</v>
      </c>
      <c r="I698" t="str">
        <f t="shared" si="62"/>
        <v>N2</v>
      </c>
      <c r="J698" t="str">
        <f>VLOOKUP(I698,'[1]REF - Interface Cards'!$F$2:$G$11,2,FALSE)</f>
        <v>CB3</v>
      </c>
      <c r="K698">
        <f t="shared" si="59"/>
        <v>1</v>
      </c>
      <c r="L698" t="s">
        <v>460</v>
      </c>
      <c r="M698">
        <v>27</v>
      </c>
      <c r="N698">
        <v>23</v>
      </c>
      <c r="O698" t="s">
        <v>277</v>
      </c>
      <c r="Q698" t="s">
        <v>302</v>
      </c>
      <c r="R698" t="s">
        <v>59</v>
      </c>
      <c r="S698" t="s">
        <v>60</v>
      </c>
      <c r="V698" t="b">
        <v>0</v>
      </c>
      <c r="W698" t="str">
        <f t="shared" si="58"/>
        <v>DI2:23</v>
      </c>
      <c r="X698" t="str">
        <f ca="1">IFERROR(__xludf.DUMMYFUNCTION("VLOOKUP($D119,IMPORTRANGE(""1F5N2lheBqU_ssv2fEg7XSiyl0_Jtf24RQubw3IWp7fc"",""'LC-2 BOM'!C2:AF1000""),X$1,FALSE)"),"05C360")</f>
        <v>05C360</v>
      </c>
      <c r="Y698" t="str">
        <f ca="1">IFERROR(__xludf.DUMMYFUNCTION("VLOOKUP($D418,IMPORTRANGE(""1F5N2lheBqU_ssv2fEg7XSiyl0_Jtf24RQubw3IWp7fc"",""'LC-2 BOM'!C2:AF900""),Y$1,FALSE)"),"Limit Switch")</f>
        <v>Limit Switch</v>
      </c>
      <c r="Z698" t="str">
        <f ca="1">IFERROR(__xludf.DUMMYFUNCTION("VLOOKUP($D418,IMPORTRANGE(""1F5N2lheBqU_ssv2fEg7XSiyl0_Jtf24RQubw3IWp7fc"",""'LC-2 BOM'!C2:AF900""),Y$1,FALSE)"),"Limit Switch")</f>
        <v>Limit Switch</v>
      </c>
      <c r="AA698" t="str">
        <f ca="1">IFERROR(__xludf.DUMMYFUNCTION("VLOOKUP($D418,IMPORTRANGE(""1F5N2lheBqU_ssv2fEg7XSiyl0_Jtf24RQubw3IWp7fc"",""'LC-2 BOM'!C2:AF900""),Y$1,FALSE)"),"Limit Switch")</f>
        <v>Limit Switch</v>
      </c>
      <c r="AB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C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D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E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F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G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H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I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J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K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L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M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N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O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P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Q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R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S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T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U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V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W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X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Y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Z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BA698" t="str">
        <f ca="1">IFERROR(__xludf.DUMMYFUNCTION("VLOOKUP($D418,IMPORTRANGE(""1F5N2lheBqU_ssv2fEg7XSiyl0_Jtf24RQubw3IWp7fc"",""'LC-2 BOM'!C2:AF1000""),AB$1,FALSE)"),"Hydraulics Schematic 1069 RevF")</f>
        <v>Hydraulics Schematic 1069 RevF</v>
      </c>
    </row>
    <row r="699" spans="1:53" ht="13" x14ac:dyDescent="0.15">
      <c r="A699" t="str">
        <f t="shared" si="61"/>
        <v>HYD-HD-LS-PxC-194</v>
      </c>
      <c r="B699">
        <v>194</v>
      </c>
      <c r="C699" t="s">
        <v>1494</v>
      </c>
      <c r="D699" t="s">
        <v>1495</v>
      </c>
      <c r="E699" t="s">
        <v>679</v>
      </c>
      <c r="F699" t="s">
        <v>864</v>
      </c>
      <c r="G699" t="s">
        <v>52</v>
      </c>
      <c r="H699" t="s">
        <v>53</v>
      </c>
      <c r="I699" t="str">
        <f t="shared" si="62"/>
        <v>N2</v>
      </c>
      <c r="J699" t="str">
        <f>VLOOKUP(I699,'[1]REF - Interface Cards'!$F$2:$G$11,2,FALSE)</f>
        <v>CB3</v>
      </c>
      <c r="K699">
        <f t="shared" si="59"/>
        <v>1</v>
      </c>
      <c r="L699" t="s">
        <v>460</v>
      </c>
      <c r="M699">
        <v>6</v>
      </c>
      <c r="N699" t="s">
        <v>93</v>
      </c>
      <c r="O699" t="s">
        <v>277</v>
      </c>
      <c r="Q699" t="s">
        <v>456</v>
      </c>
      <c r="R699" t="s">
        <v>63</v>
      </c>
      <c r="S699" t="s">
        <v>60</v>
      </c>
      <c r="V699" t="b">
        <v>0</v>
      </c>
      <c r="W699" t="str">
        <f t="shared" si="58"/>
        <v>DI2:05</v>
      </c>
      <c r="X699" t="str">
        <f ca="1">IFERROR(__xludf.DUMMYFUNCTION("VLOOKUP($D119,IMPORTRANGE(""1F5N2lheBqU_ssv2fEg7XSiyl0_Jtf24RQubw3IWp7fc"",""'LC-2 BOM'!C2:AF1000""),X$1,FALSE)"),"05C360")</f>
        <v>05C360</v>
      </c>
      <c r="Y699" t="str">
        <f ca="1">IFERROR(__xludf.DUMMYFUNCTION("VLOOKUP($D431,IMPORTRANGE(""1zGeY54V42y3h6ga3LEauokEcjIAfHuNXKCYKLfLWtMI"",""'LC-2 BOM'!C2:AF900""),Y$1,FALSE)"),"#N/A")</f>
        <v>#N/A</v>
      </c>
      <c r="Z699" t="str">
        <f ca="1">IFERROR(__xludf.DUMMYFUNCTION("VLOOKUP($D431,IMPORTRANGE(""1zGeY54V42y3h6ga3LEauokEcjIAfHuNXKCYKLfLWtMI"",""'LC-2 BOM'!C2:AF900""),Y$1,FALSE)"),"#N/A")</f>
        <v>#N/A</v>
      </c>
      <c r="AA699" t="str">
        <f ca="1">IFERROR(__xludf.DUMMYFUNCTION("VLOOKUP($D431,IMPORTRANGE(""1zGeY54V42y3h6ga3LEauokEcjIAfHuNXKCYKLfLWtMI"",""'LC-2 BOM'!C2:AF900""),Y$1,FALSE)"),"#N/A")</f>
        <v>#N/A</v>
      </c>
      <c r="AB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C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D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E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F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G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H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I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J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K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L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M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N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O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P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Q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R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S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T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U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V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W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X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Y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Z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BA699" t="str">
        <f ca="1">IFERROR(__xludf.DUMMYFUNCTION("VLOOKUP($D431,IMPORTRANGE(""1F5N2lheBqU_ssv2fEg7XSiyl0_Jtf24RQubw3IWp7fc"",""'LC-2 BOM'!C2:AF1000""),AB$1,FALSE)"),"Hydraulics Schematic 1069 RevF")</f>
        <v>Hydraulics Schematic 1069 RevF</v>
      </c>
    </row>
    <row r="700" spans="1:53" ht="13" x14ac:dyDescent="0.15">
      <c r="A700" t="str">
        <f t="shared" si="61"/>
        <v>HYD-HD-LS-PxO-555</v>
      </c>
      <c r="B700">
        <v>555</v>
      </c>
      <c r="C700" t="s">
        <v>1494</v>
      </c>
      <c r="D700" t="s">
        <v>1496</v>
      </c>
      <c r="E700" t="s">
        <v>679</v>
      </c>
      <c r="F700" t="s">
        <v>864</v>
      </c>
      <c r="G700" t="s">
        <v>52</v>
      </c>
      <c r="H700" t="s">
        <v>53</v>
      </c>
      <c r="I700" t="str">
        <f t="shared" si="62"/>
        <v>N2</v>
      </c>
      <c r="J700" t="str">
        <f>VLOOKUP(I700,'[1]REF - Interface Cards'!$F$2:$G$11,2,FALSE)</f>
        <v>CB3</v>
      </c>
      <c r="K700">
        <f t="shared" si="59"/>
        <v>1</v>
      </c>
      <c r="L700" t="s">
        <v>460</v>
      </c>
      <c r="M700">
        <v>32</v>
      </c>
      <c r="N700">
        <v>26</v>
      </c>
      <c r="O700" t="s">
        <v>277</v>
      </c>
      <c r="Q700" t="s">
        <v>456</v>
      </c>
      <c r="R700" t="s">
        <v>59</v>
      </c>
      <c r="S700" t="s">
        <v>60</v>
      </c>
      <c r="V700" t="b">
        <v>0</v>
      </c>
      <c r="W700" t="str">
        <f t="shared" si="58"/>
        <v>DI2:26</v>
      </c>
      <c r="X700" t="str">
        <f ca="1">IFERROR(__xludf.DUMMYFUNCTION("VLOOKUP($D119,IMPORTRANGE(""1F5N2lheBqU_ssv2fEg7XSiyl0_Jtf24RQubw3IWp7fc"",""'LC-2 BOM'!C2:AF1000""),X$1,FALSE)"),"05C360")</f>
        <v>05C360</v>
      </c>
      <c r="Y700" t="str">
        <f ca="1">IFERROR(__xludf.DUMMYFUNCTION("VLOOKUP($D421,IMPORTRANGE(""1F5N2lheBqU_ssv2fEg7XSiyl0_Jtf24RQubw3IWp7fc"",""'LC-2 BOM'!C2:AF900""),Y$1,FALSE)"),"Limit Switch")</f>
        <v>Limit Switch</v>
      </c>
      <c r="Z700" t="str">
        <f ca="1">IFERROR(__xludf.DUMMYFUNCTION("VLOOKUP($D421,IMPORTRANGE(""1F5N2lheBqU_ssv2fEg7XSiyl0_Jtf24RQubw3IWp7fc"",""'LC-2 BOM'!C2:AF900""),Y$1,FALSE)"),"Limit Switch")</f>
        <v>Limit Switch</v>
      </c>
      <c r="AA700" t="str">
        <f ca="1">IFERROR(__xludf.DUMMYFUNCTION("VLOOKUP($D421,IMPORTRANGE(""1F5N2lheBqU_ssv2fEg7XSiyl0_Jtf24RQubw3IWp7fc"",""'LC-2 BOM'!C2:AF900""),Y$1,FALSE)"),"Limit Switch")</f>
        <v>Limit Switch</v>
      </c>
      <c r="AB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C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D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E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F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G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H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I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J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K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L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M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N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O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P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Q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R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S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T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U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V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W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X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Y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Z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BA700" t="str">
        <f ca="1">IFERROR(__xludf.DUMMYFUNCTION("VLOOKUP($D421,IMPORTRANGE(""1F5N2lheBqU_ssv2fEg7XSiyl0_Jtf24RQubw3IWp7fc"",""'LC-2 BOM'!C2:AF1000""),AB$1,FALSE)"),"Hydraulics Schematic 1069 RevF")</f>
        <v>Hydraulics Schematic 1069 RevF</v>
      </c>
    </row>
    <row r="701" spans="1:53" ht="13" x14ac:dyDescent="0.15">
      <c r="A701" t="str">
        <f t="shared" si="61"/>
        <v>HYD-HD-LS-PxC-195</v>
      </c>
      <c r="B701">
        <v>195</v>
      </c>
      <c r="C701" t="s">
        <v>1497</v>
      </c>
      <c r="D701" t="s">
        <v>1498</v>
      </c>
      <c r="E701" t="s">
        <v>679</v>
      </c>
      <c r="F701" t="s">
        <v>864</v>
      </c>
      <c r="G701" t="s">
        <v>52</v>
      </c>
      <c r="H701" t="s">
        <v>53</v>
      </c>
      <c r="I701" t="str">
        <f t="shared" si="62"/>
        <v>N3</v>
      </c>
      <c r="J701" t="str">
        <f>VLOOKUP(I701,'[1]REF - Interface Cards'!$F$2:$G$11,2,FALSE)</f>
        <v>CB4</v>
      </c>
      <c r="K701">
        <f t="shared" si="59"/>
        <v>1</v>
      </c>
      <c r="L701" t="s">
        <v>808</v>
      </c>
      <c r="M701">
        <v>13</v>
      </c>
      <c r="N701">
        <v>10</v>
      </c>
      <c r="O701" t="s">
        <v>277</v>
      </c>
      <c r="Q701" t="s">
        <v>754</v>
      </c>
      <c r="R701" t="s">
        <v>63</v>
      </c>
      <c r="S701" t="s">
        <v>60</v>
      </c>
      <c r="V701" t="b">
        <v>0</v>
      </c>
      <c r="W701" t="str">
        <f t="shared" si="58"/>
        <v>DI3:10</v>
      </c>
      <c r="X701" t="str">
        <f ca="1">IFERROR(__xludf.DUMMYFUNCTION("VLOOKUP($D475,IMPORTRANGE(""1F5N2lheBqU_ssv2fEg7XSiyl0_Jtf24RQubw3IWp7fc"",""'LC-2 BOM'!C2:AF1000""),X$1,FALSE)"),"04C706")</f>
        <v>04C706</v>
      </c>
      <c r="Y701" t="str">
        <f ca="1">IFERROR(__xludf.DUMMYFUNCTION("VLOOKUP($D495,IMPORTRANGE(""1zGeY54V42y3h6ga3LEauokEcjIAfHuNXKCYKLfLWtMI"",""'LC-2 BOM'!C2:AF900""),Y$1,FALSE)"),"#N/A")</f>
        <v>#N/A</v>
      </c>
      <c r="Z701" t="str">
        <f ca="1">IFERROR(__xludf.DUMMYFUNCTION("VLOOKUP($D495,IMPORTRANGE(""1zGeY54V42y3h6ga3LEauokEcjIAfHuNXKCYKLfLWtMI"",""'LC-2 BOM'!C2:AF900""),Y$1,FALSE)"),"#N/A")</f>
        <v>#N/A</v>
      </c>
      <c r="AA701" t="str">
        <f ca="1">IFERROR(__xludf.DUMMYFUNCTION("VLOOKUP($D495,IMPORTRANGE(""1zGeY54V42y3h6ga3LEauokEcjIAfHuNXKCYKLfLWtMI"",""'LC-2 BOM'!C2:AF900""),Y$1,FALSE)"),"#N/A")</f>
        <v>#N/A</v>
      </c>
      <c r="AB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C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D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E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F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G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H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I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J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K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L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M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N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O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P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Q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R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S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T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U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V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W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X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Y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Z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BA701" t="str">
        <f ca="1">IFERROR(__xludf.DUMMYFUNCTION("VLOOKUP($D495,IMPORTRANGE(""1F5N2lheBqU_ssv2fEg7XSiyl0_Jtf24RQubw3IWp7fc"",""'LC-2 BOM'!C2:AF1000""),AB$1,FALSE)"),"Hydraulics Schematic 1069 RevF")</f>
        <v>Hydraulics Schematic 1069 RevF</v>
      </c>
    </row>
    <row r="702" spans="1:53" ht="13" x14ac:dyDescent="0.15">
      <c r="A702" t="str">
        <f t="shared" si="61"/>
        <v>HYD-HD-LS-PxO-556</v>
      </c>
      <c r="B702">
        <v>556</v>
      </c>
      <c r="C702" t="s">
        <v>1497</v>
      </c>
      <c r="D702" t="s">
        <v>1499</v>
      </c>
      <c r="E702" t="s">
        <v>679</v>
      </c>
      <c r="F702" t="s">
        <v>864</v>
      </c>
      <c r="G702" t="s">
        <v>52</v>
      </c>
      <c r="H702" t="s">
        <v>53</v>
      </c>
      <c r="I702" t="str">
        <f t="shared" si="62"/>
        <v>N3</v>
      </c>
      <c r="J702" t="str">
        <f>VLOOKUP(I702,'[1]REF - Interface Cards'!$F$2:$G$11,2,FALSE)</f>
        <v>CB4</v>
      </c>
      <c r="K702">
        <f t="shared" si="59"/>
        <v>1</v>
      </c>
      <c r="L702" t="s">
        <v>808</v>
      </c>
      <c r="M702">
        <v>23</v>
      </c>
      <c r="N702">
        <v>19</v>
      </c>
      <c r="O702" t="s">
        <v>277</v>
      </c>
      <c r="Q702" t="s">
        <v>754</v>
      </c>
      <c r="R702" t="s">
        <v>59</v>
      </c>
      <c r="S702" t="s">
        <v>60</v>
      </c>
      <c r="V702" t="b">
        <v>0</v>
      </c>
      <c r="W702" t="str">
        <f t="shared" si="58"/>
        <v>DI3:19</v>
      </c>
      <c r="X702" t="str">
        <f ca="1">IFERROR(__xludf.DUMMYFUNCTION("VLOOKUP($D475,IMPORTRANGE(""1F5N2lheBqU_ssv2fEg7XSiyl0_Jtf24RQubw3IWp7fc"",""'LC-2 BOM'!C2:AF1000""),X$1,FALSE)"),"04C706")</f>
        <v>04C706</v>
      </c>
      <c r="Y702" t="str">
        <f ca="1">IFERROR(__xludf.DUMMYFUNCTION("VLOOKUP($D503,IMPORTRANGE(""1zGeY54V42y3h6ga3LEauokEcjIAfHuNXKCYKLfLWtMI"",""'LC-2 BOM'!C2:AF900""),Y$1,FALSE)"),"#N/A")</f>
        <v>#N/A</v>
      </c>
      <c r="Z702" t="str">
        <f ca="1">IFERROR(__xludf.DUMMYFUNCTION("VLOOKUP($D503,IMPORTRANGE(""1zGeY54V42y3h6ga3LEauokEcjIAfHuNXKCYKLfLWtMI"",""'LC-2 BOM'!C2:AF900""),Y$1,FALSE)"),"#N/A")</f>
        <v>#N/A</v>
      </c>
      <c r="AA702" t="str">
        <f ca="1">IFERROR(__xludf.DUMMYFUNCTION("VLOOKUP($D503,IMPORTRANGE(""1zGeY54V42y3h6ga3LEauokEcjIAfHuNXKCYKLfLWtMI"",""'LC-2 BOM'!C2:AF900""),Y$1,FALSE)"),"#N/A")</f>
        <v>#N/A</v>
      </c>
      <c r="AB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C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D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E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F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G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H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I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J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K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L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M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N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O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P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Q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R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S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T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U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V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W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X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Y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Z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BA702" t="str">
        <f ca="1">IFERROR(__xludf.DUMMYFUNCTION("VLOOKUP($D503,IMPORTRANGE(""1F5N2lheBqU_ssv2fEg7XSiyl0_Jtf24RQubw3IWp7fc"",""'LC-2 BOM'!C2:AF1000""),AB$1,FALSE)"),"Hydraulics Schematic 1069 RevF")</f>
        <v>Hydraulics Schematic 1069 RevF</v>
      </c>
    </row>
    <row r="703" spans="1:53" ht="13" x14ac:dyDescent="0.15">
      <c r="A703" t="str">
        <f t="shared" si="61"/>
        <v>HYD-S1U-LS-PxC-256</v>
      </c>
      <c r="B703">
        <v>256</v>
      </c>
      <c r="C703" t="s">
        <v>1500</v>
      </c>
      <c r="D703" t="s">
        <v>1501</v>
      </c>
      <c r="E703" t="s">
        <v>679</v>
      </c>
      <c r="F703" t="s">
        <v>332</v>
      </c>
      <c r="G703" t="s">
        <v>52</v>
      </c>
      <c r="H703" t="s">
        <v>53</v>
      </c>
      <c r="I703" t="str">
        <f t="shared" si="62"/>
        <v>N2</v>
      </c>
      <c r="J703" t="str">
        <f>VLOOKUP(I703,'[1]REF - Interface Cards'!$F$2:$G$11,2,FALSE)</f>
        <v>CB3</v>
      </c>
      <c r="K703">
        <f t="shared" ref="K703:K728" si="63">VLOOKUP(L703,InterfaceCards,3,FALSE)</f>
        <v>1</v>
      </c>
      <c r="L703" t="s">
        <v>460</v>
      </c>
      <c r="M703">
        <v>14</v>
      </c>
      <c r="N703">
        <v>11</v>
      </c>
      <c r="O703" t="s">
        <v>277</v>
      </c>
      <c r="Q703" t="s">
        <v>302</v>
      </c>
      <c r="R703" t="s">
        <v>63</v>
      </c>
      <c r="S703" t="s">
        <v>60</v>
      </c>
      <c r="V703" t="b">
        <v>0</v>
      </c>
      <c r="W703" t="str">
        <f t="shared" si="58"/>
        <v>DI2:11</v>
      </c>
      <c r="X703" t="str">
        <f ca="1">IFERROR(__xludf.DUMMYFUNCTION("VLOOKUP($D119,IMPORTRANGE(""1F5N2lheBqU_ssv2fEg7XSiyl0_Jtf24RQubw3IWp7fc"",""'LC-2 BOM'!C2:AF1000""),X$1,FALSE)"),"05C360")</f>
        <v>05C360</v>
      </c>
      <c r="Y703" t="str">
        <f ca="1">IFERROR(__xludf.DUMMYFUNCTION("VLOOKUP($D407,IMPORTRANGE(""1zGeY54V42y3h6ga3LEauokEcjIAfHuNXKCYKLfLWtMI"",""'LC-2 BOM'!C2:AF900""),Y$1,FALSE)"),"#N/A")</f>
        <v>#N/A</v>
      </c>
      <c r="Z703" t="str">
        <f ca="1">IFERROR(__xludf.DUMMYFUNCTION("VLOOKUP($D407,IMPORTRANGE(""1zGeY54V42y3h6ga3LEauokEcjIAfHuNXKCYKLfLWtMI"",""'LC-2 BOM'!C2:AF900""),Y$1,FALSE)"),"#N/A")</f>
        <v>#N/A</v>
      </c>
      <c r="AA703" t="str">
        <f ca="1">IFERROR(__xludf.DUMMYFUNCTION("VLOOKUP($D407,IMPORTRANGE(""1zGeY54V42y3h6ga3LEauokEcjIAfHuNXKCYKLfLWtMI"",""'LC-2 BOM'!C2:AF900""),Y$1,FALSE)"),"#N/A")</f>
        <v>#N/A</v>
      </c>
      <c r="AB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C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D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E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F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G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H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I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J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K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L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M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N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O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P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Q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R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S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T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U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V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W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X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Y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Z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BA703" t="str">
        <f ca="1">IFERROR(__xludf.DUMMYFUNCTION("VLOOKUP($D407,IMPORTRANGE(""1F5N2lheBqU_ssv2fEg7XSiyl0_Jtf24RQubw3IWp7fc"",""'LC-2 BOM'!C2:AF1000""),AB$1,FALSE)"),"Hydraulics Schematic 1069 RevF")</f>
        <v>Hydraulics Schematic 1069 RevF</v>
      </c>
    </row>
    <row r="704" spans="1:53" ht="13" x14ac:dyDescent="0.15">
      <c r="A704" t="str">
        <f t="shared" si="61"/>
        <v>HYD-S1U-LS-PxO-219</v>
      </c>
      <c r="B704">
        <v>219</v>
      </c>
      <c r="C704" t="s">
        <v>1502</v>
      </c>
      <c r="D704" t="s">
        <v>1503</v>
      </c>
      <c r="E704" t="s">
        <v>679</v>
      </c>
      <c r="F704" t="s">
        <v>332</v>
      </c>
      <c r="G704" t="s">
        <v>52</v>
      </c>
      <c r="H704" t="s">
        <v>53</v>
      </c>
      <c r="I704" t="str">
        <f t="shared" si="62"/>
        <v>N2</v>
      </c>
      <c r="J704" t="str">
        <f>VLOOKUP(I704,'[1]REF - Interface Cards'!$F$2:$G$11,2,FALSE)</f>
        <v>CB3</v>
      </c>
      <c r="K704">
        <f t="shared" si="63"/>
        <v>1</v>
      </c>
      <c r="L704" t="s">
        <v>460</v>
      </c>
      <c r="M704">
        <v>30</v>
      </c>
      <c r="N704">
        <v>24</v>
      </c>
      <c r="O704" t="s">
        <v>277</v>
      </c>
      <c r="Q704" t="s">
        <v>302</v>
      </c>
      <c r="R704" t="s">
        <v>59</v>
      </c>
      <c r="S704" t="s">
        <v>60</v>
      </c>
      <c r="V704" t="b">
        <v>0</v>
      </c>
      <c r="W704" t="str">
        <f t="shared" si="58"/>
        <v>DI2:24</v>
      </c>
      <c r="X704" t="str">
        <f ca="1">IFERROR(__xludf.DUMMYFUNCTION("VLOOKUP($D119,IMPORTRANGE(""1F5N2lheBqU_ssv2fEg7XSiyl0_Jtf24RQubw3IWp7fc"",""'LC-2 BOM'!C2:AF1000""),X$1,FALSE)"),"05C360")</f>
        <v>05C360</v>
      </c>
      <c r="Y704" t="str">
        <f ca="1">IFERROR(__xludf.DUMMYFUNCTION("VLOOKUP($D419,IMPORTRANGE(""1F5N2lheBqU_ssv2fEg7XSiyl0_Jtf24RQubw3IWp7fc"",""'LC-2 BOM'!C2:AF900""),Y$1,FALSE)"),"#N/A")</f>
        <v>#N/A</v>
      </c>
      <c r="Z704" t="str">
        <f ca="1">IFERROR(__xludf.DUMMYFUNCTION("VLOOKUP($D419,IMPORTRANGE(""1F5N2lheBqU_ssv2fEg7XSiyl0_Jtf24RQubw3IWp7fc"",""'LC-2 BOM'!C2:AF900""),Y$1,FALSE)"),"#N/A")</f>
        <v>#N/A</v>
      </c>
      <c r="AA704" t="str">
        <f ca="1">IFERROR(__xludf.DUMMYFUNCTION("VLOOKUP($D419,IMPORTRANGE(""1F5N2lheBqU_ssv2fEg7XSiyl0_Jtf24RQubw3IWp7fc"",""'LC-2 BOM'!C2:AF900""),Y$1,FALSE)"),"#N/A")</f>
        <v>#N/A</v>
      </c>
      <c r="AB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C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D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E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F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G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H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I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J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K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L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M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N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O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P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Q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R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S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T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U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V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W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X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Y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Z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BA704" t="str">
        <f ca="1">IFERROR(__xludf.DUMMYFUNCTION("VLOOKUP($D419,IMPORTRANGE(""1F5N2lheBqU_ssv2fEg7XSiyl0_Jtf24RQubw3IWp7fc"",""'LC-2 BOM'!C2:AF1000""),AB$1,FALSE)"),"Hydraulics Schematic 1069 RevF")</f>
        <v>Hydraulics Schematic 1069 RevF</v>
      </c>
    </row>
    <row r="705" spans="1:53" ht="13" x14ac:dyDescent="0.15">
      <c r="A705" t="str">
        <f t="shared" si="61"/>
        <v>HYD-S1U-LS-PxC-257</v>
      </c>
      <c r="B705">
        <v>257</v>
      </c>
      <c r="C705" t="s">
        <v>1504</v>
      </c>
      <c r="D705" t="s">
        <v>1505</v>
      </c>
      <c r="E705" t="s">
        <v>679</v>
      </c>
      <c r="F705" t="s">
        <v>332</v>
      </c>
      <c r="G705" t="s">
        <v>52</v>
      </c>
      <c r="H705" t="s">
        <v>53</v>
      </c>
      <c r="I705" t="str">
        <f t="shared" si="62"/>
        <v>N2</v>
      </c>
      <c r="J705" t="str">
        <f>VLOOKUP(I705,'[1]REF - Interface Cards'!$F$2:$G$11,2,FALSE)</f>
        <v>CB3</v>
      </c>
      <c r="K705">
        <f t="shared" si="63"/>
        <v>1</v>
      </c>
      <c r="L705" t="s">
        <v>460</v>
      </c>
      <c r="M705">
        <v>15</v>
      </c>
      <c r="N705">
        <v>12</v>
      </c>
      <c r="O705" t="s">
        <v>277</v>
      </c>
      <c r="Q705" t="s">
        <v>302</v>
      </c>
      <c r="R705" t="s">
        <v>63</v>
      </c>
      <c r="S705" t="s">
        <v>60</v>
      </c>
      <c r="V705" t="b">
        <v>0</v>
      </c>
      <c r="W705" t="str">
        <f t="shared" si="58"/>
        <v>DI2:12</v>
      </c>
      <c r="X705" t="str">
        <f ca="1">IFERROR(__xludf.DUMMYFUNCTION("VLOOKUP($D119,IMPORTRANGE(""1F5N2lheBqU_ssv2fEg7XSiyl0_Jtf24RQubw3IWp7fc"",""'LC-2 BOM'!C2:AF1000""),X$1,FALSE)"),"05C360")</f>
        <v>05C360</v>
      </c>
      <c r="Y705" t="str">
        <f ca="1">IFERROR(__xludf.DUMMYFUNCTION("VLOOKUP($D408,IMPORTRANGE(""1zGeY54V42y3h6ga3LEauokEcjIAfHuNXKCYKLfLWtMI"",""'LC-2 BOM'!C2:AF900""),Y$1,FALSE)"),"#N/A")</f>
        <v>#N/A</v>
      </c>
      <c r="Z705" t="str">
        <f ca="1">IFERROR(__xludf.DUMMYFUNCTION("VLOOKUP($D408,IMPORTRANGE(""1zGeY54V42y3h6ga3LEauokEcjIAfHuNXKCYKLfLWtMI"",""'LC-2 BOM'!C2:AF900""),Y$1,FALSE)"),"#N/A")</f>
        <v>#N/A</v>
      </c>
      <c r="AA705" t="str">
        <f ca="1">IFERROR(__xludf.DUMMYFUNCTION("VLOOKUP($D408,IMPORTRANGE(""1zGeY54V42y3h6ga3LEauokEcjIAfHuNXKCYKLfLWtMI"",""'LC-2 BOM'!C2:AF900""),Y$1,FALSE)"),"#N/A")</f>
        <v>#N/A</v>
      </c>
      <c r="AB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C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D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E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F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G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H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I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J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K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L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M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N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O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P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Q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R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S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T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U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V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W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X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Y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Z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BA705" t="str">
        <f ca="1">IFERROR(__xludf.DUMMYFUNCTION("VLOOKUP($D408,IMPORTRANGE(""1F5N2lheBqU_ssv2fEg7XSiyl0_Jtf24RQubw3IWp7fc"",""'LC-2 BOM'!C2:AF1000""),AB$1,FALSE)"),"Hydraulics Schematic 1069 RevF")</f>
        <v>Hydraulics Schematic 1069 RevF</v>
      </c>
    </row>
    <row r="706" spans="1:53" ht="13" x14ac:dyDescent="0.15">
      <c r="A706" t="str">
        <f t="shared" si="61"/>
        <v>HYD-S1U-LS-PxO-220</v>
      </c>
      <c r="B706">
        <v>220</v>
      </c>
      <c r="C706" t="s">
        <v>1506</v>
      </c>
      <c r="D706" t="s">
        <v>1507</v>
      </c>
      <c r="E706" t="s">
        <v>679</v>
      </c>
      <c r="F706" t="s">
        <v>332</v>
      </c>
      <c r="G706" t="s">
        <v>52</v>
      </c>
      <c r="H706" t="s">
        <v>53</v>
      </c>
      <c r="I706" t="str">
        <f t="shared" si="62"/>
        <v>N2</v>
      </c>
      <c r="J706" t="str">
        <f>VLOOKUP(I706,'[1]REF - Interface Cards'!$F$2:$G$11,2,FALSE)</f>
        <v>CB3</v>
      </c>
      <c r="K706">
        <f t="shared" si="63"/>
        <v>1</v>
      </c>
      <c r="L706" t="s">
        <v>460</v>
      </c>
      <c r="M706">
        <v>31</v>
      </c>
      <c r="N706">
        <v>25</v>
      </c>
      <c r="O706" t="s">
        <v>277</v>
      </c>
      <c r="Q706" t="s">
        <v>302</v>
      </c>
      <c r="R706" t="s">
        <v>59</v>
      </c>
      <c r="S706" t="s">
        <v>60</v>
      </c>
      <c r="V706" t="b">
        <v>0</v>
      </c>
      <c r="W706" t="str">
        <f t="shared" si="58"/>
        <v>DI2:25</v>
      </c>
      <c r="X706" t="str">
        <f ca="1">IFERROR(__xludf.DUMMYFUNCTION("VLOOKUP($D119,IMPORTRANGE(""1F5N2lheBqU_ssv2fEg7XSiyl0_Jtf24RQubw3IWp7fc"",""'LC-2 BOM'!C2:AF1000""),X$1,FALSE)"),"05C360")</f>
        <v>05C360</v>
      </c>
      <c r="Y706" t="str">
        <f ca="1">IFERROR(__xludf.DUMMYFUNCTION("VLOOKUP($D420,IMPORTRANGE(""1F5N2lheBqU_ssv2fEg7XSiyl0_Jtf24RQubw3IWp7fc"",""'LC-2 BOM'!C2:AF900""),Y$1,FALSE)"),"#N/A")</f>
        <v>#N/A</v>
      </c>
      <c r="Z706" t="str">
        <f ca="1">IFERROR(__xludf.DUMMYFUNCTION("VLOOKUP($D420,IMPORTRANGE(""1F5N2lheBqU_ssv2fEg7XSiyl0_Jtf24RQubw3IWp7fc"",""'LC-2 BOM'!C2:AF900""),Y$1,FALSE)"),"#N/A")</f>
        <v>#N/A</v>
      </c>
      <c r="AA706" t="str">
        <f ca="1">IFERROR(__xludf.DUMMYFUNCTION("VLOOKUP($D420,IMPORTRANGE(""1F5N2lheBqU_ssv2fEg7XSiyl0_Jtf24RQubw3IWp7fc"",""'LC-2 BOM'!C2:AF900""),Y$1,FALSE)"),"#N/A")</f>
        <v>#N/A</v>
      </c>
      <c r="AB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C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D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E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F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G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H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I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J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K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L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M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N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O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P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Q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R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S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T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U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V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W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X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Y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Z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BA706" t="str">
        <f ca="1">IFERROR(__xludf.DUMMYFUNCTION("VLOOKUP($D420,IMPORTRANGE(""1F5N2lheBqU_ssv2fEg7XSiyl0_Jtf24RQubw3IWp7fc"",""'LC-2 BOM'!C2:AF1000""),AB$1,FALSE)"),"Hydraulics Schematic 1069 RevF")</f>
        <v>Hydraulics Schematic 1069 RevF</v>
      </c>
    </row>
    <row r="707" spans="1:53" ht="13" x14ac:dyDescent="0.15">
      <c r="A707" t="str">
        <f t="shared" si="61"/>
        <v>HYD-HD-LS-PxC-552</v>
      </c>
      <c r="B707">
        <v>552</v>
      </c>
      <c r="C707" t="s">
        <v>1508</v>
      </c>
      <c r="D707" t="s">
        <v>1509</v>
      </c>
      <c r="E707" t="s">
        <v>679</v>
      </c>
      <c r="F707" t="s">
        <v>864</v>
      </c>
      <c r="G707" t="s">
        <v>52</v>
      </c>
      <c r="H707" t="s">
        <v>53</v>
      </c>
      <c r="I707" t="str">
        <f t="shared" si="62"/>
        <v>N3</v>
      </c>
      <c r="J707" t="str">
        <f>VLOOKUP(I707,'[1]REF - Interface Cards'!$F$2:$G$11,2,FALSE)</f>
        <v>CB4</v>
      </c>
      <c r="K707">
        <f t="shared" si="63"/>
        <v>1</v>
      </c>
      <c r="L707" t="s">
        <v>808</v>
      </c>
      <c r="M707">
        <v>5</v>
      </c>
      <c r="N707" t="s">
        <v>82</v>
      </c>
      <c r="O707" t="s">
        <v>277</v>
      </c>
      <c r="Q707" t="s">
        <v>485</v>
      </c>
      <c r="R707" t="s">
        <v>63</v>
      </c>
      <c r="S707" t="s">
        <v>60</v>
      </c>
      <c r="V707" t="b">
        <v>0</v>
      </c>
      <c r="W707" t="str">
        <f t="shared" si="58"/>
        <v>DI3:04</v>
      </c>
      <c r="X707" t="str">
        <f ca="1">IFERROR(__xludf.DUMMYFUNCTION("VLOOKUP($D475,IMPORTRANGE(""1F5N2lheBqU_ssv2fEg7XSiyl0_Jtf24RQubw3IWp7fc"",""'LC-2 BOM'!C2:AF1000""),X$1,FALSE)"),"04C706")</f>
        <v>04C706</v>
      </c>
      <c r="Y707" t="str">
        <f ca="1">IFERROR(__xludf.DUMMYFUNCTION("VLOOKUP($D510,IMPORTRANGE(""1F5N2lheBqU_ssv2fEg7XSiyl0_Jtf24RQubw3IWp7fc"",""'LC-2 BOM'!C2:AF900""),Y$1,FALSE)"),"#N/A")</f>
        <v>#N/A</v>
      </c>
      <c r="Z707" t="str">
        <f ca="1">IFERROR(__xludf.DUMMYFUNCTION("VLOOKUP($D510,IMPORTRANGE(""1F5N2lheBqU_ssv2fEg7XSiyl0_Jtf24RQubw3IWp7fc"",""'LC-2 BOM'!C2:AF900""),Y$1,FALSE)"),"#N/A")</f>
        <v>#N/A</v>
      </c>
      <c r="AA707" t="str">
        <f ca="1">IFERROR(__xludf.DUMMYFUNCTION("VLOOKUP($D510,IMPORTRANGE(""1F5N2lheBqU_ssv2fEg7XSiyl0_Jtf24RQubw3IWp7fc"",""'LC-2 BOM'!C2:AF900""),Y$1,FALSE)"),"#N/A")</f>
        <v>#N/A</v>
      </c>
      <c r="AB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C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D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E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F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G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H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I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J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K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L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M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N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O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P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Q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R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S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T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U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V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W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X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Y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Z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BA707" t="str">
        <f ca="1">IFERROR(__xludf.DUMMYFUNCTION("VLOOKUP($D510,IMPORTRANGE(""1F5N2lheBqU_ssv2fEg7XSiyl0_Jtf24RQubw3IWp7fc"",""'LC-2 BOM'!C2:AF1000""),AB$1,FALSE)"),"Hydraulics Schematic 1069 RevF")</f>
        <v>Hydraulics Schematic 1069 RevF</v>
      </c>
    </row>
    <row r="708" spans="1:53" ht="13" x14ac:dyDescent="0.15">
      <c r="A708" t="str">
        <f t="shared" si="61"/>
        <v>HYD-HD-LS-PxO-553</v>
      </c>
      <c r="B708">
        <v>553</v>
      </c>
      <c r="C708" t="s">
        <v>1508</v>
      </c>
      <c r="D708" t="s">
        <v>1510</v>
      </c>
      <c r="E708" t="s">
        <v>679</v>
      </c>
      <c r="F708" t="s">
        <v>864</v>
      </c>
      <c r="G708" t="s">
        <v>52</v>
      </c>
      <c r="H708" t="s">
        <v>53</v>
      </c>
      <c r="I708" t="str">
        <f t="shared" si="62"/>
        <v>N3</v>
      </c>
      <c r="J708" t="str">
        <f>VLOOKUP(I708,'[1]REF - Interface Cards'!$F$2:$G$11,2,FALSE)</f>
        <v>CB4</v>
      </c>
      <c r="K708">
        <f t="shared" si="63"/>
        <v>1</v>
      </c>
      <c r="L708" t="s">
        <v>808</v>
      </c>
      <c r="M708">
        <v>6</v>
      </c>
      <c r="N708" t="s">
        <v>93</v>
      </c>
      <c r="O708" t="s">
        <v>277</v>
      </c>
      <c r="Q708" t="s">
        <v>485</v>
      </c>
      <c r="R708" t="s">
        <v>59</v>
      </c>
      <c r="S708" t="s">
        <v>60</v>
      </c>
      <c r="V708" t="b">
        <v>0</v>
      </c>
      <c r="W708" t="str">
        <f t="shared" si="58"/>
        <v>DI3:05</v>
      </c>
      <c r="X708" t="str">
        <f ca="1">IFERROR(__xludf.DUMMYFUNCTION("VLOOKUP($D475,IMPORTRANGE(""1F5N2lheBqU_ssv2fEg7XSiyl0_Jtf24RQubw3IWp7fc"",""'LC-2 BOM'!C2:AF1000""),X$1,FALSE)"),"04C706")</f>
        <v>04C706</v>
      </c>
      <c r="Y708" t="str">
        <f ca="1">IFERROR(__xludf.DUMMYFUNCTION("VLOOKUP($D511,IMPORTRANGE(""1zGeY54V42y3h6ga3LEauokEcjIAfHuNXKCYKLfLWtMI"",""'LC-2 BOM'!C2:AF900""),Y$1,FALSE)"),"#N/A")</f>
        <v>#N/A</v>
      </c>
      <c r="Z708" t="str">
        <f ca="1">IFERROR(__xludf.DUMMYFUNCTION("VLOOKUP($D511,IMPORTRANGE(""1zGeY54V42y3h6ga3LEauokEcjIAfHuNXKCYKLfLWtMI"",""'LC-2 BOM'!C2:AF900""),Y$1,FALSE)"),"#N/A")</f>
        <v>#N/A</v>
      </c>
      <c r="AA708" t="str">
        <f ca="1">IFERROR(__xludf.DUMMYFUNCTION("VLOOKUP($D511,IMPORTRANGE(""1zGeY54V42y3h6ga3LEauokEcjIAfHuNXKCYKLfLWtMI"",""'LC-2 BOM'!C2:AF900""),Y$1,FALSE)"),"#N/A")</f>
        <v>#N/A</v>
      </c>
      <c r="AB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C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D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E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F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G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H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I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J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K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L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M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N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O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P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Q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R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S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T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U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V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W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X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Y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Z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BA708" t="str">
        <f ca="1">IFERROR(__xludf.DUMMYFUNCTION("VLOOKUP($D511,IMPORTRANGE(""1F5N2lheBqU_ssv2fEg7XSiyl0_Jtf24RQubw3IWp7fc"",""'LC-2 BOM'!C2:AF1000""),AB$1,FALSE)"),"Hydraulics Schematic 1069 RevF")</f>
        <v>Hydraulics Schematic 1069 RevF</v>
      </c>
    </row>
    <row r="709" spans="1:53" ht="13" x14ac:dyDescent="0.15">
      <c r="A709" t="str">
        <f t="shared" si="61"/>
        <v>FARU-MA-SLD-B-590</v>
      </c>
      <c r="B709">
        <v>590</v>
      </c>
      <c r="C709" t="s">
        <v>1511</v>
      </c>
      <c r="D709" t="s">
        <v>1512</v>
      </c>
      <c r="E709" t="s">
        <v>648</v>
      </c>
      <c r="F709" t="s">
        <v>877</v>
      </c>
      <c r="G709" t="s">
        <v>521</v>
      </c>
      <c r="H709" t="s">
        <v>66</v>
      </c>
      <c r="I709" t="str">
        <f t="shared" si="62"/>
        <v>C1</v>
      </c>
      <c r="J709" t="str">
        <f>VLOOKUP(I709,'[1]REF - Interface Cards'!$F$2:$G$11,2,FALSE)</f>
        <v>CB1</v>
      </c>
      <c r="K709">
        <f t="shared" si="63"/>
        <v>4</v>
      </c>
      <c r="L709" t="s">
        <v>529</v>
      </c>
      <c r="M709">
        <v>3</v>
      </c>
      <c r="N709" t="s">
        <v>72</v>
      </c>
      <c r="O709" t="s">
        <v>211</v>
      </c>
      <c r="P709" t="s">
        <v>212</v>
      </c>
      <c r="Q709" t="s">
        <v>213</v>
      </c>
      <c r="R709" t="s">
        <v>69</v>
      </c>
      <c r="S709" t="s">
        <v>60</v>
      </c>
      <c r="V709" t="b">
        <v>0</v>
      </c>
      <c r="W709" t="str">
        <f t="shared" si="58"/>
        <v>DO4:02</v>
      </c>
      <c r="X709" t="str">
        <f ca="1">IFERROR(__xludf.DUMMYFUNCTION("VLOOKUP($D4,IMPORTRANGE(""1F5N2lheBqU_ssv2fEg7XSiyl0_Jtf24RQubw3IWp7fc"",""'LC-2 BOM'!C2:AF1000""),X$1,FALSE)"),"S13.2")</f>
        <v>S13.2</v>
      </c>
      <c r="Y709" t="str">
        <f ca="1">IFERROR(__xludf.DUMMYFUNCTION("VLOOKUP($D91,IMPORTRANGE(""1F5N2lheBqU_ssv2fEg7XSiyl0_Jtf24RQubw3IWp7fc"",""'LC-2 BOM'!C2:AF900""),Y$1,FALSE)"),"#N/A")</f>
        <v>#N/A</v>
      </c>
      <c r="Z709" t="str">
        <f ca="1">IFERROR(__xludf.DUMMYFUNCTION("VLOOKUP($D91,IMPORTRANGE(""1F5N2lheBqU_ssv2fEg7XSiyl0_Jtf24RQubw3IWp7fc"",""'LC-2 BOM'!C2:AF900""),Y$1,FALSE)"),"#N/A")</f>
        <v>#N/A</v>
      </c>
      <c r="AA709" t="str">
        <f ca="1">IFERROR(__xludf.DUMMYFUNCTION("VLOOKUP($D91,IMPORTRANGE(""1F5N2lheBqU_ssv2fEg7XSiyl0_Jtf24RQubw3IWp7fc"",""'LC-2 BOM'!C2:AF900""),Y$1,FALSE)"),"#N/A")</f>
        <v>#N/A</v>
      </c>
      <c r="AB709" t="str">
        <f ca="1">IFERROR(__xludf.DUMMYFUNCTION("VLOOKUP($D91,IMPORTRANGE(""1F5N2lheBqU_ssv2fEg7XSiyl0_Jtf24RQubw3IWp7fc"",""'LC-2 BOM'!C2:AF1000""),AB$1,FALSE)"),"#N/A")</f>
        <v>#N/A</v>
      </c>
      <c r="AC709" t="str">
        <f ca="1">IFERROR(__xludf.DUMMYFUNCTION("VLOOKUP($D91,IMPORTRANGE(""1F5N2lheBqU_ssv2fEg7XSiyl0_Jtf24RQubw3IWp7fc"",""'LC-2 BOM'!C2:AF1000""),AB$1,FALSE)"),"#N/A")</f>
        <v>#N/A</v>
      </c>
      <c r="AD709" t="str">
        <f ca="1">IFERROR(__xludf.DUMMYFUNCTION("VLOOKUP($D91,IMPORTRANGE(""1F5N2lheBqU_ssv2fEg7XSiyl0_Jtf24RQubw3IWp7fc"",""'LC-2 BOM'!C2:AF1000""),AB$1,FALSE)"),"#N/A")</f>
        <v>#N/A</v>
      </c>
      <c r="AE709" t="str">
        <f ca="1">IFERROR(__xludf.DUMMYFUNCTION("VLOOKUP($D91,IMPORTRANGE(""1F5N2lheBqU_ssv2fEg7XSiyl0_Jtf24RQubw3IWp7fc"",""'LC-2 BOM'!C2:AF1000""),AB$1,FALSE)"),"#N/A")</f>
        <v>#N/A</v>
      </c>
      <c r="AF709" t="str">
        <f ca="1">IFERROR(__xludf.DUMMYFUNCTION("VLOOKUP($D91,IMPORTRANGE(""1F5N2lheBqU_ssv2fEg7XSiyl0_Jtf24RQubw3IWp7fc"",""'LC-2 BOM'!C2:AF1000""),AB$1,FALSE)"),"#N/A")</f>
        <v>#N/A</v>
      </c>
      <c r="AG709" t="str">
        <f ca="1">IFERROR(__xludf.DUMMYFUNCTION("VLOOKUP($D91,IMPORTRANGE(""1F5N2lheBqU_ssv2fEg7XSiyl0_Jtf24RQubw3IWp7fc"",""'LC-2 BOM'!C2:AF1000""),AB$1,FALSE)"),"#N/A")</f>
        <v>#N/A</v>
      </c>
      <c r="AH709" t="str">
        <f ca="1">IFERROR(__xludf.DUMMYFUNCTION("VLOOKUP($D91,IMPORTRANGE(""1F5N2lheBqU_ssv2fEg7XSiyl0_Jtf24RQubw3IWp7fc"",""'LC-2 BOM'!C2:AF1000""),AB$1,FALSE)"),"#N/A")</f>
        <v>#N/A</v>
      </c>
      <c r="AI709" t="str">
        <f ca="1">IFERROR(__xludf.DUMMYFUNCTION("VLOOKUP($D91,IMPORTRANGE(""1F5N2lheBqU_ssv2fEg7XSiyl0_Jtf24RQubw3IWp7fc"",""'LC-2 BOM'!C2:AF1000""),AB$1,FALSE)"),"#N/A")</f>
        <v>#N/A</v>
      </c>
      <c r="AJ709" t="str">
        <f ca="1">IFERROR(__xludf.DUMMYFUNCTION("VLOOKUP($D91,IMPORTRANGE(""1F5N2lheBqU_ssv2fEg7XSiyl0_Jtf24RQubw3IWp7fc"",""'LC-2 BOM'!C2:AF1000""),AB$1,FALSE)"),"#N/A")</f>
        <v>#N/A</v>
      </c>
      <c r="AK709" t="str">
        <f ca="1">IFERROR(__xludf.DUMMYFUNCTION("VLOOKUP($D91,IMPORTRANGE(""1F5N2lheBqU_ssv2fEg7XSiyl0_Jtf24RQubw3IWp7fc"",""'LC-2 BOM'!C2:AF1000""),AB$1,FALSE)"),"#N/A")</f>
        <v>#N/A</v>
      </c>
      <c r="AL709" t="str">
        <f ca="1">IFERROR(__xludf.DUMMYFUNCTION("VLOOKUP($D91,IMPORTRANGE(""1F5N2lheBqU_ssv2fEg7XSiyl0_Jtf24RQubw3IWp7fc"",""'LC-2 BOM'!C2:AF1000""),AB$1,FALSE)"),"#N/A")</f>
        <v>#N/A</v>
      </c>
      <c r="AM709" t="str">
        <f ca="1">IFERROR(__xludf.DUMMYFUNCTION("VLOOKUP($D91,IMPORTRANGE(""1F5N2lheBqU_ssv2fEg7XSiyl0_Jtf24RQubw3IWp7fc"",""'LC-2 BOM'!C2:AF1000""),AB$1,FALSE)"),"#N/A")</f>
        <v>#N/A</v>
      </c>
      <c r="AN709" t="str">
        <f ca="1">IFERROR(__xludf.DUMMYFUNCTION("VLOOKUP($D91,IMPORTRANGE(""1F5N2lheBqU_ssv2fEg7XSiyl0_Jtf24RQubw3IWp7fc"",""'LC-2 BOM'!C2:AF1000""),AB$1,FALSE)"),"#N/A")</f>
        <v>#N/A</v>
      </c>
      <c r="AO709" t="str">
        <f ca="1">IFERROR(__xludf.DUMMYFUNCTION("VLOOKUP($D91,IMPORTRANGE(""1F5N2lheBqU_ssv2fEg7XSiyl0_Jtf24RQubw3IWp7fc"",""'LC-2 BOM'!C2:AF1000""),AB$1,FALSE)"),"#N/A")</f>
        <v>#N/A</v>
      </c>
      <c r="AP709" t="str">
        <f ca="1">IFERROR(__xludf.DUMMYFUNCTION("VLOOKUP($D91,IMPORTRANGE(""1F5N2lheBqU_ssv2fEg7XSiyl0_Jtf24RQubw3IWp7fc"",""'LC-2 BOM'!C2:AF1000""),AB$1,FALSE)"),"#N/A")</f>
        <v>#N/A</v>
      </c>
      <c r="AQ709" t="str">
        <f ca="1">IFERROR(__xludf.DUMMYFUNCTION("VLOOKUP($D91,IMPORTRANGE(""1F5N2lheBqU_ssv2fEg7XSiyl0_Jtf24RQubw3IWp7fc"",""'LC-2 BOM'!C2:AF1000""),AB$1,FALSE)"),"#N/A")</f>
        <v>#N/A</v>
      </c>
      <c r="AR709" t="str">
        <f ca="1">IFERROR(__xludf.DUMMYFUNCTION("VLOOKUP($D91,IMPORTRANGE(""1F5N2lheBqU_ssv2fEg7XSiyl0_Jtf24RQubw3IWp7fc"",""'LC-2 BOM'!C2:AF1000""),AB$1,FALSE)"),"#N/A")</f>
        <v>#N/A</v>
      </c>
      <c r="AS709" t="str">
        <f ca="1">IFERROR(__xludf.DUMMYFUNCTION("VLOOKUP($D91,IMPORTRANGE(""1F5N2lheBqU_ssv2fEg7XSiyl0_Jtf24RQubw3IWp7fc"",""'LC-2 BOM'!C2:AF1000""),AB$1,FALSE)"),"#N/A")</f>
        <v>#N/A</v>
      </c>
      <c r="AT709" t="str">
        <f ca="1">IFERROR(__xludf.DUMMYFUNCTION("VLOOKUP($D91,IMPORTRANGE(""1F5N2lheBqU_ssv2fEg7XSiyl0_Jtf24RQubw3IWp7fc"",""'LC-2 BOM'!C2:AF1000""),AB$1,FALSE)"),"#N/A")</f>
        <v>#N/A</v>
      </c>
      <c r="AU709" t="str">
        <f ca="1">IFERROR(__xludf.DUMMYFUNCTION("VLOOKUP($D91,IMPORTRANGE(""1F5N2lheBqU_ssv2fEg7XSiyl0_Jtf24RQubw3IWp7fc"",""'LC-2 BOM'!C2:AF1000""),AB$1,FALSE)"),"#N/A")</f>
        <v>#N/A</v>
      </c>
      <c r="AV709" t="str">
        <f ca="1">IFERROR(__xludf.DUMMYFUNCTION("VLOOKUP($D91,IMPORTRANGE(""1F5N2lheBqU_ssv2fEg7XSiyl0_Jtf24RQubw3IWp7fc"",""'LC-2 BOM'!C2:AF1000""),AB$1,FALSE)"),"#N/A")</f>
        <v>#N/A</v>
      </c>
      <c r="AW709" t="str">
        <f ca="1">IFERROR(__xludf.DUMMYFUNCTION("VLOOKUP($D91,IMPORTRANGE(""1F5N2lheBqU_ssv2fEg7XSiyl0_Jtf24RQubw3IWp7fc"",""'LC-2 BOM'!C2:AF1000""),AB$1,FALSE)"),"#N/A")</f>
        <v>#N/A</v>
      </c>
      <c r="AX709" t="str">
        <f ca="1">IFERROR(__xludf.DUMMYFUNCTION("VLOOKUP($D91,IMPORTRANGE(""1F5N2lheBqU_ssv2fEg7XSiyl0_Jtf24RQubw3IWp7fc"",""'LC-2 BOM'!C2:AF1000""),AB$1,FALSE)"),"#N/A")</f>
        <v>#N/A</v>
      </c>
      <c r="AY709" t="str">
        <f ca="1">IFERROR(__xludf.DUMMYFUNCTION("VLOOKUP($D91,IMPORTRANGE(""1F5N2lheBqU_ssv2fEg7XSiyl0_Jtf24RQubw3IWp7fc"",""'LC-2 BOM'!C2:AF1000""),AB$1,FALSE)"),"#N/A")</f>
        <v>#N/A</v>
      </c>
      <c r="AZ709" t="str">
        <f ca="1">IFERROR(__xludf.DUMMYFUNCTION("VLOOKUP($D91,IMPORTRANGE(""1F5N2lheBqU_ssv2fEg7XSiyl0_Jtf24RQubw3IWp7fc"",""'LC-2 BOM'!C2:AF1000""),AB$1,FALSE)"),"#N/A")</f>
        <v>#N/A</v>
      </c>
      <c r="BA709" t="str">
        <f ca="1">IFERROR(__xludf.DUMMYFUNCTION("VLOOKUP($D91,IMPORTRANGE(""1F5N2lheBqU_ssv2fEg7XSiyl0_Jtf24RQubw3IWp7fc"",""'LC-2 BOM'!C2:AF1000""),AB$1,FALSE)"),"#N/A")</f>
        <v>#N/A</v>
      </c>
    </row>
    <row r="710" spans="1:53" ht="13" x14ac:dyDescent="0.15">
      <c r="A710" t="str">
        <f t="shared" si="61"/>
        <v>HYD-HPU-RTD-Ts-250</v>
      </c>
      <c r="B710">
        <v>250</v>
      </c>
      <c r="C710" t="s">
        <v>1513</v>
      </c>
      <c r="D710" t="s">
        <v>1514</v>
      </c>
      <c r="E710" t="s">
        <v>679</v>
      </c>
      <c r="F710" t="s">
        <v>856</v>
      </c>
      <c r="G710" t="s">
        <v>45</v>
      </c>
      <c r="H710" t="s">
        <v>111</v>
      </c>
      <c r="I710" t="str">
        <f t="shared" si="62"/>
        <v>N5</v>
      </c>
      <c r="J710" t="str">
        <f>VLOOKUP(I710,'[1]REF - Interface Cards'!$F$2:$G$11,2,FALSE)</f>
        <v>CB6</v>
      </c>
      <c r="K710">
        <f t="shared" si="63"/>
        <v>3</v>
      </c>
      <c r="L710" t="s">
        <v>620</v>
      </c>
      <c r="M710">
        <v>3</v>
      </c>
      <c r="N710" t="s">
        <v>72</v>
      </c>
      <c r="O710" t="s">
        <v>298</v>
      </c>
      <c r="R710" t="s">
        <v>316</v>
      </c>
      <c r="S710" t="s">
        <v>317</v>
      </c>
      <c r="V710" t="b">
        <v>0</v>
      </c>
      <c r="W710" t="str">
        <f t="shared" si="58"/>
        <v>AI9:02</v>
      </c>
      <c r="X710" t="str">
        <f ca="1">IFERROR(__xludf.DUMMYFUNCTION("VLOOKUP($D475,IMPORTRANGE(""1F5N2lheBqU_ssv2fEg7XSiyl0_Jtf24RQubw3IWp7fc"",""'LC-2 BOM'!C2:AF1000""),X$1,FALSE)"),"04C706")</f>
        <v>04C706</v>
      </c>
      <c r="Y710" t="str">
        <f ca="1">IFERROR(__xludf.DUMMYFUNCTION("VLOOKUP($D639,IMPORTRANGE(""1zGeY54V42y3h6ga3LEauokEcjIAfHuNXKCYKLfLWtMI"",""'LC-2 BOM'!C2:AF900""),Y$1,FALSE)"),"Temp Sensor")</f>
        <v>Temp Sensor</v>
      </c>
      <c r="Z710" t="str">
        <f ca="1">IFERROR(__xludf.DUMMYFUNCTION("VLOOKUP($D639,IMPORTRANGE(""1zGeY54V42y3h6ga3LEauokEcjIAfHuNXKCYKLfLWtMI"",""'LC-2 BOM'!C2:AF900""),Y$1,FALSE)"),"Temp Sensor")</f>
        <v>Temp Sensor</v>
      </c>
      <c r="AA710" t="str">
        <f ca="1">IFERROR(__xludf.DUMMYFUNCTION("VLOOKUP($D639,IMPORTRANGE(""1zGeY54V42y3h6ga3LEauokEcjIAfHuNXKCYKLfLWtMI"",""'LC-2 BOM'!C2:AF900""),Y$1,FALSE)"),"Temp Sensor")</f>
        <v>Temp Sensor</v>
      </c>
      <c r="AB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C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D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E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F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G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H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I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J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K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L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M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N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O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P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Q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R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S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T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U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V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W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X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Y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Z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BA710" t="str">
        <f ca="1">IFERROR(__xludf.DUMMYFUNCTION("VLOOKUP($D639,IMPORTRANGE(""1F5N2lheBqU_ssv2fEg7XSiyl0_Jtf24RQubw3IWp7fc"",""'LC-2 BOM'!C2:AF1000""),AB$1,FALSE)"),"Hydraulics Schematic 1069 RevF")</f>
        <v>Hydraulics Schematic 1069 RevF</v>
      </c>
    </row>
    <row r="711" spans="1:53" ht="13" x14ac:dyDescent="0.15">
      <c r="A711" t="str">
        <f t="shared" si="61"/>
        <v>HVAC-FAR-COT-ST-131</v>
      </c>
      <c r="B711">
        <v>131</v>
      </c>
      <c r="C711" t="s">
        <v>1515</v>
      </c>
      <c r="D711" t="s">
        <v>1516</v>
      </c>
      <c r="E711" t="s">
        <v>395</v>
      </c>
      <c r="F711" t="s">
        <v>396</v>
      </c>
      <c r="G711" t="s">
        <v>1517</v>
      </c>
      <c r="H711" t="s">
        <v>53</v>
      </c>
      <c r="I711" t="str">
        <f t="shared" si="62"/>
        <v>N1</v>
      </c>
      <c r="J711" t="str">
        <f>VLOOKUP(I711,'[1]REF - Interface Cards'!$F$2:$G$11,2,FALSE)</f>
        <v>CB2</v>
      </c>
      <c r="K711">
        <f t="shared" si="63"/>
        <v>1</v>
      </c>
      <c r="L711" t="s">
        <v>692</v>
      </c>
      <c r="M711">
        <v>6</v>
      </c>
      <c r="N711" t="s">
        <v>93</v>
      </c>
      <c r="O711" t="s">
        <v>211</v>
      </c>
      <c r="R711" t="s">
        <v>891</v>
      </c>
      <c r="S711" t="s">
        <v>60</v>
      </c>
      <c r="V711" t="b">
        <v>0</v>
      </c>
      <c r="W711" t="str">
        <f t="shared" si="58"/>
        <v>DI1:05</v>
      </c>
      <c r="X711" t="str">
        <f ca="1">IFERROR(__xludf.DUMMYFUNCTION("VLOOKUP($D119,IMPORTRANGE(""1F5N2lheBqU_ssv2fEg7XSiyl0_Jtf24RQubw3IWp7fc"",""'LC-2 BOM'!C2:AF1000""),X$1,FALSE)"),"05C360")</f>
        <v>05C360</v>
      </c>
      <c r="Y711" t="str">
        <f ca="1">IFERROR(__xludf.DUMMYFUNCTION("VLOOKUP($D346,IMPORTRANGE(""1F5N2lheBqU_ssv2fEg7XSiyl0_Jtf24RQubw3IWp7fc"",""'LC-2 BOM'!C2:AF900""),Y$1,FALSE)"),"#N/A")</f>
        <v>#N/A</v>
      </c>
      <c r="Z711" t="str">
        <f ca="1">IFERROR(__xludf.DUMMYFUNCTION("VLOOKUP($D346,IMPORTRANGE(""1F5N2lheBqU_ssv2fEg7XSiyl0_Jtf24RQubw3IWp7fc"",""'LC-2 BOM'!C2:AF900""),Y$1,FALSE)"),"#N/A")</f>
        <v>#N/A</v>
      </c>
      <c r="AA711" t="str">
        <f ca="1">IFERROR(__xludf.DUMMYFUNCTION("VLOOKUP($D346,IMPORTRANGE(""1F5N2lheBqU_ssv2fEg7XSiyl0_Jtf24RQubw3IWp7fc"",""'LC-2 BOM'!C2:AF900""),Y$1,FALSE)"),"#N/A")</f>
        <v>#N/A</v>
      </c>
      <c r="AB711" t="str">
        <f ca="1">IFERROR(__xludf.DUMMYFUNCTION("VLOOKUP($D346,IMPORTRANGE(""1F5N2lheBqU_ssv2fEg7XSiyl0_Jtf24RQubw3IWp7fc"",""'LC-2 BOM'!C2:AF1000""),AB$1,FALSE)"),"#N/A")</f>
        <v>#N/A</v>
      </c>
      <c r="AC711" t="str">
        <f ca="1">IFERROR(__xludf.DUMMYFUNCTION("VLOOKUP($D346,IMPORTRANGE(""1F5N2lheBqU_ssv2fEg7XSiyl0_Jtf24RQubw3IWp7fc"",""'LC-2 BOM'!C2:AF1000""),AB$1,FALSE)"),"#N/A")</f>
        <v>#N/A</v>
      </c>
      <c r="AD711" t="str">
        <f ca="1">IFERROR(__xludf.DUMMYFUNCTION("VLOOKUP($D346,IMPORTRANGE(""1F5N2lheBqU_ssv2fEg7XSiyl0_Jtf24RQubw3IWp7fc"",""'LC-2 BOM'!C2:AF1000""),AB$1,FALSE)"),"#N/A")</f>
        <v>#N/A</v>
      </c>
      <c r="AE711" t="str">
        <f ca="1">IFERROR(__xludf.DUMMYFUNCTION("VLOOKUP($D346,IMPORTRANGE(""1F5N2lheBqU_ssv2fEg7XSiyl0_Jtf24RQubw3IWp7fc"",""'LC-2 BOM'!C2:AF1000""),AB$1,FALSE)"),"#N/A")</f>
        <v>#N/A</v>
      </c>
      <c r="AF711" t="str">
        <f ca="1">IFERROR(__xludf.DUMMYFUNCTION("VLOOKUP($D346,IMPORTRANGE(""1F5N2lheBqU_ssv2fEg7XSiyl0_Jtf24RQubw3IWp7fc"",""'LC-2 BOM'!C2:AF1000""),AB$1,FALSE)"),"#N/A")</f>
        <v>#N/A</v>
      </c>
      <c r="AG711" t="str">
        <f ca="1">IFERROR(__xludf.DUMMYFUNCTION("VLOOKUP($D346,IMPORTRANGE(""1F5N2lheBqU_ssv2fEg7XSiyl0_Jtf24RQubw3IWp7fc"",""'LC-2 BOM'!C2:AF1000""),AB$1,FALSE)"),"#N/A")</f>
        <v>#N/A</v>
      </c>
      <c r="AH711" t="str">
        <f ca="1">IFERROR(__xludf.DUMMYFUNCTION("VLOOKUP($D346,IMPORTRANGE(""1F5N2lheBqU_ssv2fEg7XSiyl0_Jtf24RQubw3IWp7fc"",""'LC-2 BOM'!C2:AF1000""),AB$1,FALSE)"),"#N/A")</f>
        <v>#N/A</v>
      </c>
      <c r="AI711" t="str">
        <f ca="1">IFERROR(__xludf.DUMMYFUNCTION("VLOOKUP($D346,IMPORTRANGE(""1F5N2lheBqU_ssv2fEg7XSiyl0_Jtf24RQubw3IWp7fc"",""'LC-2 BOM'!C2:AF1000""),AB$1,FALSE)"),"#N/A")</f>
        <v>#N/A</v>
      </c>
      <c r="AJ711" t="str">
        <f ca="1">IFERROR(__xludf.DUMMYFUNCTION("VLOOKUP($D346,IMPORTRANGE(""1F5N2lheBqU_ssv2fEg7XSiyl0_Jtf24RQubw3IWp7fc"",""'LC-2 BOM'!C2:AF1000""),AB$1,FALSE)"),"#N/A")</f>
        <v>#N/A</v>
      </c>
      <c r="AK711" t="str">
        <f ca="1">IFERROR(__xludf.DUMMYFUNCTION("VLOOKUP($D346,IMPORTRANGE(""1F5N2lheBqU_ssv2fEg7XSiyl0_Jtf24RQubw3IWp7fc"",""'LC-2 BOM'!C2:AF1000""),AB$1,FALSE)"),"#N/A")</f>
        <v>#N/A</v>
      </c>
      <c r="AL711" t="str">
        <f ca="1">IFERROR(__xludf.DUMMYFUNCTION("VLOOKUP($D346,IMPORTRANGE(""1F5N2lheBqU_ssv2fEg7XSiyl0_Jtf24RQubw3IWp7fc"",""'LC-2 BOM'!C2:AF1000""),AB$1,FALSE)"),"#N/A")</f>
        <v>#N/A</v>
      </c>
      <c r="AM711" t="str">
        <f ca="1">IFERROR(__xludf.DUMMYFUNCTION("VLOOKUP($D346,IMPORTRANGE(""1F5N2lheBqU_ssv2fEg7XSiyl0_Jtf24RQubw3IWp7fc"",""'LC-2 BOM'!C2:AF1000""),AB$1,FALSE)"),"#N/A")</f>
        <v>#N/A</v>
      </c>
      <c r="AN711" t="str">
        <f ca="1">IFERROR(__xludf.DUMMYFUNCTION("VLOOKUP($D346,IMPORTRANGE(""1F5N2lheBqU_ssv2fEg7XSiyl0_Jtf24RQubw3IWp7fc"",""'LC-2 BOM'!C2:AF1000""),AB$1,FALSE)"),"#N/A")</f>
        <v>#N/A</v>
      </c>
      <c r="AO711" t="str">
        <f ca="1">IFERROR(__xludf.DUMMYFUNCTION("VLOOKUP($D346,IMPORTRANGE(""1F5N2lheBqU_ssv2fEg7XSiyl0_Jtf24RQubw3IWp7fc"",""'LC-2 BOM'!C2:AF1000""),AB$1,FALSE)"),"#N/A")</f>
        <v>#N/A</v>
      </c>
      <c r="AP711" t="str">
        <f ca="1">IFERROR(__xludf.DUMMYFUNCTION("VLOOKUP($D346,IMPORTRANGE(""1F5N2lheBqU_ssv2fEg7XSiyl0_Jtf24RQubw3IWp7fc"",""'LC-2 BOM'!C2:AF1000""),AB$1,FALSE)"),"#N/A")</f>
        <v>#N/A</v>
      </c>
      <c r="AQ711" t="str">
        <f ca="1">IFERROR(__xludf.DUMMYFUNCTION("VLOOKUP($D346,IMPORTRANGE(""1F5N2lheBqU_ssv2fEg7XSiyl0_Jtf24RQubw3IWp7fc"",""'LC-2 BOM'!C2:AF1000""),AB$1,FALSE)"),"#N/A")</f>
        <v>#N/A</v>
      </c>
      <c r="AR711" t="str">
        <f ca="1">IFERROR(__xludf.DUMMYFUNCTION("VLOOKUP($D346,IMPORTRANGE(""1F5N2lheBqU_ssv2fEg7XSiyl0_Jtf24RQubw3IWp7fc"",""'LC-2 BOM'!C2:AF1000""),AB$1,FALSE)"),"#N/A")</f>
        <v>#N/A</v>
      </c>
      <c r="AS711" t="str">
        <f ca="1">IFERROR(__xludf.DUMMYFUNCTION("VLOOKUP($D346,IMPORTRANGE(""1F5N2lheBqU_ssv2fEg7XSiyl0_Jtf24RQubw3IWp7fc"",""'LC-2 BOM'!C2:AF1000""),AB$1,FALSE)"),"#N/A")</f>
        <v>#N/A</v>
      </c>
      <c r="AT711" t="str">
        <f ca="1">IFERROR(__xludf.DUMMYFUNCTION("VLOOKUP($D346,IMPORTRANGE(""1F5N2lheBqU_ssv2fEg7XSiyl0_Jtf24RQubw3IWp7fc"",""'LC-2 BOM'!C2:AF1000""),AB$1,FALSE)"),"#N/A")</f>
        <v>#N/A</v>
      </c>
      <c r="AU711" t="str">
        <f ca="1">IFERROR(__xludf.DUMMYFUNCTION("VLOOKUP($D346,IMPORTRANGE(""1F5N2lheBqU_ssv2fEg7XSiyl0_Jtf24RQubw3IWp7fc"",""'LC-2 BOM'!C2:AF1000""),AB$1,FALSE)"),"#N/A")</f>
        <v>#N/A</v>
      </c>
      <c r="AV711" t="str">
        <f ca="1">IFERROR(__xludf.DUMMYFUNCTION("VLOOKUP($D346,IMPORTRANGE(""1F5N2lheBqU_ssv2fEg7XSiyl0_Jtf24RQubw3IWp7fc"",""'LC-2 BOM'!C2:AF1000""),AB$1,FALSE)"),"#N/A")</f>
        <v>#N/A</v>
      </c>
      <c r="AW711" t="str">
        <f ca="1">IFERROR(__xludf.DUMMYFUNCTION("VLOOKUP($D346,IMPORTRANGE(""1F5N2lheBqU_ssv2fEg7XSiyl0_Jtf24RQubw3IWp7fc"",""'LC-2 BOM'!C2:AF1000""),AB$1,FALSE)"),"#N/A")</f>
        <v>#N/A</v>
      </c>
      <c r="AX711" t="str">
        <f ca="1">IFERROR(__xludf.DUMMYFUNCTION("VLOOKUP($D346,IMPORTRANGE(""1F5N2lheBqU_ssv2fEg7XSiyl0_Jtf24RQubw3IWp7fc"",""'LC-2 BOM'!C2:AF1000""),AB$1,FALSE)"),"#N/A")</f>
        <v>#N/A</v>
      </c>
      <c r="AY711" t="str">
        <f ca="1">IFERROR(__xludf.DUMMYFUNCTION("VLOOKUP($D346,IMPORTRANGE(""1F5N2lheBqU_ssv2fEg7XSiyl0_Jtf24RQubw3IWp7fc"",""'LC-2 BOM'!C2:AF1000""),AB$1,FALSE)"),"#N/A")</f>
        <v>#N/A</v>
      </c>
      <c r="AZ711" t="str">
        <f ca="1">IFERROR(__xludf.DUMMYFUNCTION("VLOOKUP($D346,IMPORTRANGE(""1F5N2lheBqU_ssv2fEg7XSiyl0_Jtf24RQubw3IWp7fc"",""'LC-2 BOM'!C2:AF1000""),AB$1,FALSE)"),"#N/A")</f>
        <v>#N/A</v>
      </c>
      <c r="BA711" t="str">
        <f ca="1">IFERROR(__xludf.DUMMYFUNCTION("VLOOKUP($D346,IMPORTRANGE(""1F5N2lheBqU_ssv2fEg7XSiyl0_Jtf24RQubw3IWp7fc"",""'LC-2 BOM'!C2:AF1000""),AB$1,FALSE)"),"#N/A")</f>
        <v>#N/A</v>
      </c>
    </row>
    <row r="712" spans="1:53" ht="13" x14ac:dyDescent="0.15">
      <c r="A712" t="str">
        <f t="shared" si="61"/>
        <v>HVAC-IS2-COT-ST-132</v>
      </c>
      <c r="B712">
        <v>132</v>
      </c>
      <c r="C712" t="s">
        <v>1518</v>
      </c>
      <c r="D712" t="s">
        <v>1519</v>
      </c>
      <c r="E712" t="s">
        <v>395</v>
      </c>
      <c r="F712" t="s">
        <v>402</v>
      </c>
      <c r="G712" t="s">
        <v>1517</v>
      </c>
      <c r="H712" t="s">
        <v>53</v>
      </c>
      <c r="I712" t="str">
        <f t="shared" si="62"/>
        <v>N1</v>
      </c>
      <c r="J712" t="str">
        <f>VLOOKUP(I712,'[1]REF - Interface Cards'!$F$2:$G$11,2,FALSE)</f>
        <v>CB2</v>
      </c>
      <c r="K712">
        <f t="shared" si="63"/>
        <v>1</v>
      </c>
      <c r="L712" t="s">
        <v>692</v>
      </c>
      <c r="M712">
        <v>7</v>
      </c>
      <c r="N712" t="s">
        <v>87</v>
      </c>
      <c r="O712" t="s">
        <v>211</v>
      </c>
      <c r="R712" t="s">
        <v>891</v>
      </c>
      <c r="S712" t="s">
        <v>60</v>
      </c>
      <c r="V712" t="b">
        <v>0</v>
      </c>
      <c r="W712" t="str">
        <f t="shared" si="58"/>
        <v>DI1:06</v>
      </c>
      <c r="X712" t="str">
        <f ca="1">IFERROR(__xludf.DUMMYFUNCTION("VLOOKUP($D119,IMPORTRANGE(""1F5N2lheBqU_ssv2fEg7XSiyl0_Jtf24RQubw3IWp7fc"",""'LC-2 BOM'!C2:AF1000""),X$1,FALSE)"),"05C360")</f>
        <v>05C360</v>
      </c>
      <c r="Y712" t="str">
        <f ca="1">IFERROR(__xludf.DUMMYFUNCTION("VLOOKUP($D347,IMPORTRANGE(""1F5N2lheBqU_ssv2fEg7XSiyl0_Jtf24RQubw3IWp7fc"",""'LC-2 BOM'!C2:AF900""),Y$1,FALSE)"),"#N/A")</f>
        <v>#N/A</v>
      </c>
      <c r="Z712" t="str">
        <f ca="1">IFERROR(__xludf.DUMMYFUNCTION("VLOOKUP($D347,IMPORTRANGE(""1F5N2lheBqU_ssv2fEg7XSiyl0_Jtf24RQubw3IWp7fc"",""'LC-2 BOM'!C2:AF900""),Y$1,FALSE)"),"#N/A")</f>
        <v>#N/A</v>
      </c>
      <c r="AA712" t="str">
        <f ca="1">IFERROR(__xludf.DUMMYFUNCTION("VLOOKUP($D347,IMPORTRANGE(""1F5N2lheBqU_ssv2fEg7XSiyl0_Jtf24RQubw3IWp7fc"",""'LC-2 BOM'!C2:AF900""),Y$1,FALSE)"),"#N/A")</f>
        <v>#N/A</v>
      </c>
      <c r="AB712" t="str">
        <f ca="1">IFERROR(__xludf.DUMMYFUNCTION("VLOOKUP($D347,IMPORTRANGE(""1F5N2lheBqU_ssv2fEg7XSiyl0_Jtf24RQubw3IWp7fc"",""'LC-2 BOM'!C2:AF1000""),AB$1,FALSE)"),"#N/A")</f>
        <v>#N/A</v>
      </c>
      <c r="AC712" t="str">
        <f ca="1">IFERROR(__xludf.DUMMYFUNCTION("VLOOKUP($D347,IMPORTRANGE(""1F5N2lheBqU_ssv2fEg7XSiyl0_Jtf24RQubw3IWp7fc"",""'LC-2 BOM'!C2:AF1000""),AB$1,FALSE)"),"#N/A")</f>
        <v>#N/A</v>
      </c>
      <c r="AD712" t="str">
        <f ca="1">IFERROR(__xludf.DUMMYFUNCTION("VLOOKUP($D347,IMPORTRANGE(""1F5N2lheBqU_ssv2fEg7XSiyl0_Jtf24RQubw3IWp7fc"",""'LC-2 BOM'!C2:AF1000""),AB$1,FALSE)"),"#N/A")</f>
        <v>#N/A</v>
      </c>
      <c r="AE712" t="str">
        <f ca="1">IFERROR(__xludf.DUMMYFUNCTION("VLOOKUP($D347,IMPORTRANGE(""1F5N2lheBqU_ssv2fEg7XSiyl0_Jtf24RQubw3IWp7fc"",""'LC-2 BOM'!C2:AF1000""),AB$1,FALSE)"),"#N/A")</f>
        <v>#N/A</v>
      </c>
      <c r="AF712" t="str">
        <f ca="1">IFERROR(__xludf.DUMMYFUNCTION("VLOOKUP($D347,IMPORTRANGE(""1F5N2lheBqU_ssv2fEg7XSiyl0_Jtf24RQubw3IWp7fc"",""'LC-2 BOM'!C2:AF1000""),AB$1,FALSE)"),"#N/A")</f>
        <v>#N/A</v>
      </c>
      <c r="AG712" t="str">
        <f ca="1">IFERROR(__xludf.DUMMYFUNCTION("VLOOKUP($D347,IMPORTRANGE(""1F5N2lheBqU_ssv2fEg7XSiyl0_Jtf24RQubw3IWp7fc"",""'LC-2 BOM'!C2:AF1000""),AB$1,FALSE)"),"#N/A")</f>
        <v>#N/A</v>
      </c>
      <c r="AH712" t="str">
        <f ca="1">IFERROR(__xludf.DUMMYFUNCTION("VLOOKUP($D347,IMPORTRANGE(""1F5N2lheBqU_ssv2fEg7XSiyl0_Jtf24RQubw3IWp7fc"",""'LC-2 BOM'!C2:AF1000""),AB$1,FALSE)"),"#N/A")</f>
        <v>#N/A</v>
      </c>
      <c r="AI712" t="str">
        <f ca="1">IFERROR(__xludf.DUMMYFUNCTION("VLOOKUP($D347,IMPORTRANGE(""1F5N2lheBqU_ssv2fEg7XSiyl0_Jtf24RQubw3IWp7fc"",""'LC-2 BOM'!C2:AF1000""),AB$1,FALSE)"),"#N/A")</f>
        <v>#N/A</v>
      </c>
      <c r="AJ712" t="str">
        <f ca="1">IFERROR(__xludf.DUMMYFUNCTION("VLOOKUP($D347,IMPORTRANGE(""1F5N2lheBqU_ssv2fEg7XSiyl0_Jtf24RQubw3IWp7fc"",""'LC-2 BOM'!C2:AF1000""),AB$1,FALSE)"),"#N/A")</f>
        <v>#N/A</v>
      </c>
      <c r="AK712" t="str">
        <f ca="1">IFERROR(__xludf.DUMMYFUNCTION("VLOOKUP($D347,IMPORTRANGE(""1F5N2lheBqU_ssv2fEg7XSiyl0_Jtf24RQubw3IWp7fc"",""'LC-2 BOM'!C2:AF1000""),AB$1,FALSE)"),"#N/A")</f>
        <v>#N/A</v>
      </c>
      <c r="AL712" t="str">
        <f ca="1">IFERROR(__xludf.DUMMYFUNCTION("VLOOKUP($D347,IMPORTRANGE(""1F5N2lheBqU_ssv2fEg7XSiyl0_Jtf24RQubw3IWp7fc"",""'LC-2 BOM'!C2:AF1000""),AB$1,FALSE)"),"#N/A")</f>
        <v>#N/A</v>
      </c>
      <c r="AM712" t="str">
        <f ca="1">IFERROR(__xludf.DUMMYFUNCTION("VLOOKUP($D347,IMPORTRANGE(""1F5N2lheBqU_ssv2fEg7XSiyl0_Jtf24RQubw3IWp7fc"",""'LC-2 BOM'!C2:AF1000""),AB$1,FALSE)"),"#N/A")</f>
        <v>#N/A</v>
      </c>
      <c r="AN712" t="str">
        <f ca="1">IFERROR(__xludf.DUMMYFUNCTION("VLOOKUP($D347,IMPORTRANGE(""1F5N2lheBqU_ssv2fEg7XSiyl0_Jtf24RQubw3IWp7fc"",""'LC-2 BOM'!C2:AF1000""),AB$1,FALSE)"),"#N/A")</f>
        <v>#N/A</v>
      </c>
      <c r="AO712" t="str">
        <f ca="1">IFERROR(__xludf.DUMMYFUNCTION("VLOOKUP($D347,IMPORTRANGE(""1F5N2lheBqU_ssv2fEg7XSiyl0_Jtf24RQubw3IWp7fc"",""'LC-2 BOM'!C2:AF1000""),AB$1,FALSE)"),"#N/A")</f>
        <v>#N/A</v>
      </c>
      <c r="AP712" t="str">
        <f ca="1">IFERROR(__xludf.DUMMYFUNCTION("VLOOKUP($D347,IMPORTRANGE(""1F5N2lheBqU_ssv2fEg7XSiyl0_Jtf24RQubw3IWp7fc"",""'LC-2 BOM'!C2:AF1000""),AB$1,FALSE)"),"#N/A")</f>
        <v>#N/A</v>
      </c>
      <c r="AQ712" t="str">
        <f ca="1">IFERROR(__xludf.DUMMYFUNCTION("VLOOKUP($D347,IMPORTRANGE(""1F5N2lheBqU_ssv2fEg7XSiyl0_Jtf24RQubw3IWp7fc"",""'LC-2 BOM'!C2:AF1000""),AB$1,FALSE)"),"#N/A")</f>
        <v>#N/A</v>
      </c>
      <c r="AR712" t="str">
        <f ca="1">IFERROR(__xludf.DUMMYFUNCTION("VLOOKUP($D347,IMPORTRANGE(""1F5N2lheBqU_ssv2fEg7XSiyl0_Jtf24RQubw3IWp7fc"",""'LC-2 BOM'!C2:AF1000""),AB$1,FALSE)"),"#N/A")</f>
        <v>#N/A</v>
      </c>
      <c r="AS712" t="str">
        <f ca="1">IFERROR(__xludf.DUMMYFUNCTION("VLOOKUP($D347,IMPORTRANGE(""1F5N2lheBqU_ssv2fEg7XSiyl0_Jtf24RQubw3IWp7fc"",""'LC-2 BOM'!C2:AF1000""),AB$1,FALSE)"),"#N/A")</f>
        <v>#N/A</v>
      </c>
      <c r="AT712" t="str">
        <f ca="1">IFERROR(__xludf.DUMMYFUNCTION("VLOOKUP($D347,IMPORTRANGE(""1F5N2lheBqU_ssv2fEg7XSiyl0_Jtf24RQubw3IWp7fc"",""'LC-2 BOM'!C2:AF1000""),AB$1,FALSE)"),"#N/A")</f>
        <v>#N/A</v>
      </c>
      <c r="AU712" t="str">
        <f ca="1">IFERROR(__xludf.DUMMYFUNCTION("VLOOKUP($D347,IMPORTRANGE(""1F5N2lheBqU_ssv2fEg7XSiyl0_Jtf24RQubw3IWp7fc"",""'LC-2 BOM'!C2:AF1000""),AB$1,FALSE)"),"#N/A")</f>
        <v>#N/A</v>
      </c>
      <c r="AV712" t="str">
        <f ca="1">IFERROR(__xludf.DUMMYFUNCTION("VLOOKUP($D347,IMPORTRANGE(""1F5N2lheBqU_ssv2fEg7XSiyl0_Jtf24RQubw3IWp7fc"",""'LC-2 BOM'!C2:AF1000""),AB$1,FALSE)"),"#N/A")</f>
        <v>#N/A</v>
      </c>
      <c r="AW712" t="str">
        <f ca="1">IFERROR(__xludf.DUMMYFUNCTION("VLOOKUP($D347,IMPORTRANGE(""1F5N2lheBqU_ssv2fEg7XSiyl0_Jtf24RQubw3IWp7fc"",""'LC-2 BOM'!C2:AF1000""),AB$1,FALSE)"),"#N/A")</f>
        <v>#N/A</v>
      </c>
      <c r="AX712" t="str">
        <f ca="1">IFERROR(__xludf.DUMMYFUNCTION("VLOOKUP($D347,IMPORTRANGE(""1F5N2lheBqU_ssv2fEg7XSiyl0_Jtf24RQubw3IWp7fc"",""'LC-2 BOM'!C2:AF1000""),AB$1,FALSE)"),"#N/A")</f>
        <v>#N/A</v>
      </c>
      <c r="AY712" t="str">
        <f ca="1">IFERROR(__xludf.DUMMYFUNCTION("VLOOKUP($D347,IMPORTRANGE(""1F5N2lheBqU_ssv2fEg7XSiyl0_Jtf24RQubw3IWp7fc"",""'LC-2 BOM'!C2:AF1000""),AB$1,FALSE)"),"#N/A")</f>
        <v>#N/A</v>
      </c>
      <c r="AZ712" t="str">
        <f ca="1">IFERROR(__xludf.DUMMYFUNCTION("VLOOKUP($D347,IMPORTRANGE(""1F5N2lheBqU_ssv2fEg7XSiyl0_Jtf24RQubw3IWp7fc"",""'LC-2 BOM'!C2:AF1000""),AB$1,FALSE)"),"#N/A")</f>
        <v>#N/A</v>
      </c>
      <c r="BA712" t="str">
        <f ca="1">IFERROR(__xludf.DUMMYFUNCTION("VLOOKUP($D347,IMPORTRANGE(""1F5N2lheBqU_ssv2fEg7XSiyl0_Jtf24RQubw3IWp7fc"",""'LC-2 BOM'!C2:AF1000""),AB$1,FALSE)"),"#N/A")</f>
        <v>#N/A</v>
      </c>
    </row>
    <row r="713" spans="1:53" ht="13" x14ac:dyDescent="0.15">
      <c r="A713" t="str">
        <f t="shared" si="61"/>
        <v>HVAC-IS1-COT-ST-133</v>
      </c>
      <c r="B713">
        <v>133</v>
      </c>
      <c r="C713" t="s">
        <v>1520</v>
      </c>
      <c r="D713" t="s">
        <v>1521</v>
      </c>
      <c r="E713" t="s">
        <v>395</v>
      </c>
      <c r="F713" t="s">
        <v>405</v>
      </c>
      <c r="G713" t="s">
        <v>1517</v>
      </c>
      <c r="H713" t="s">
        <v>53</v>
      </c>
      <c r="I713" t="str">
        <f t="shared" si="62"/>
        <v>N1</v>
      </c>
      <c r="J713" t="str">
        <f>VLOOKUP(I713,'[1]REF - Interface Cards'!$F$2:$G$11,2,FALSE)</f>
        <v>CB2</v>
      </c>
      <c r="K713">
        <f t="shared" si="63"/>
        <v>1</v>
      </c>
      <c r="L713" t="s">
        <v>692</v>
      </c>
      <c r="M713">
        <v>8</v>
      </c>
      <c r="N713" t="s">
        <v>62</v>
      </c>
      <c r="O713" t="s">
        <v>211</v>
      </c>
      <c r="R713" t="s">
        <v>891</v>
      </c>
      <c r="S713" t="s">
        <v>60</v>
      </c>
      <c r="V713" t="b">
        <v>0</v>
      </c>
      <c r="W713" t="str">
        <f t="shared" si="58"/>
        <v>DI1:07</v>
      </c>
      <c r="X713" t="str">
        <f ca="1">IFERROR(__xludf.DUMMYFUNCTION("VLOOKUP($D119,IMPORTRANGE(""1F5N2lheBqU_ssv2fEg7XSiyl0_Jtf24RQubw3IWp7fc"",""'LC-2 BOM'!C2:AF1000""),X$1,FALSE)"),"05C360")</f>
        <v>05C360</v>
      </c>
      <c r="Y713" t="str">
        <f ca="1">IFERROR(__xludf.DUMMYFUNCTION("VLOOKUP($D348,IMPORTRANGE(""1F5N2lheBqU_ssv2fEg7XSiyl0_Jtf24RQubw3IWp7fc"",""'LC-2 BOM'!C2:AF900""),Y$1,FALSE)"),"#N/A")</f>
        <v>#N/A</v>
      </c>
      <c r="Z713" t="str">
        <f ca="1">IFERROR(__xludf.DUMMYFUNCTION("VLOOKUP($D348,IMPORTRANGE(""1F5N2lheBqU_ssv2fEg7XSiyl0_Jtf24RQubw3IWp7fc"",""'LC-2 BOM'!C2:AF900""),Y$1,FALSE)"),"#N/A")</f>
        <v>#N/A</v>
      </c>
      <c r="AA713" t="str">
        <f ca="1">IFERROR(__xludf.DUMMYFUNCTION("VLOOKUP($D348,IMPORTRANGE(""1F5N2lheBqU_ssv2fEg7XSiyl0_Jtf24RQubw3IWp7fc"",""'LC-2 BOM'!C2:AF900""),Y$1,FALSE)"),"#N/A")</f>
        <v>#N/A</v>
      </c>
      <c r="AB713" t="str">
        <f ca="1">IFERROR(__xludf.DUMMYFUNCTION("VLOOKUP($D348,IMPORTRANGE(""1F5N2lheBqU_ssv2fEg7XSiyl0_Jtf24RQubw3IWp7fc"",""'LC-2 BOM'!C2:AF1000""),AB$1,FALSE)"),"#N/A")</f>
        <v>#N/A</v>
      </c>
      <c r="AC713" t="str">
        <f ca="1">IFERROR(__xludf.DUMMYFUNCTION("VLOOKUP($D348,IMPORTRANGE(""1F5N2lheBqU_ssv2fEg7XSiyl0_Jtf24RQubw3IWp7fc"",""'LC-2 BOM'!C2:AF1000""),AB$1,FALSE)"),"#N/A")</f>
        <v>#N/A</v>
      </c>
      <c r="AD713" t="str">
        <f ca="1">IFERROR(__xludf.DUMMYFUNCTION("VLOOKUP($D348,IMPORTRANGE(""1F5N2lheBqU_ssv2fEg7XSiyl0_Jtf24RQubw3IWp7fc"",""'LC-2 BOM'!C2:AF1000""),AB$1,FALSE)"),"#N/A")</f>
        <v>#N/A</v>
      </c>
      <c r="AE713" t="str">
        <f ca="1">IFERROR(__xludf.DUMMYFUNCTION("VLOOKUP($D348,IMPORTRANGE(""1F5N2lheBqU_ssv2fEg7XSiyl0_Jtf24RQubw3IWp7fc"",""'LC-2 BOM'!C2:AF1000""),AB$1,FALSE)"),"#N/A")</f>
        <v>#N/A</v>
      </c>
      <c r="AF713" t="str">
        <f ca="1">IFERROR(__xludf.DUMMYFUNCTION("VLOOKUP($D348,IMPORTRANGE(""1F5N2lheBqU_ssv2fEg7XSiyl0_Jtf24RQubw3IWp7fc"",""'LC-2 BOM'!C2:AF1000""),AB$1,FALSE)"),"#N/A")</f>
        <v>#N/A</v>
      </c>
      <c r="AG713" t="str">
        <f ca="1">IFERROR(__xludf.DUMMYFUNCTION("VLOOKUP($D348,IMPORTRANGE(""1F5N2lheBqU_ssv2fEg7XSiyl0_Jtf24RQubw3IWp7fc"",""'LC-2 BOM'!C2:AF1000""),AB$1,FALSE)"),"#N/A")</f>
        <v>#N/A</v>
      </c>
      <c r="AH713" t="str">
        <f ca="1">IFERROR(__xludf.DUMMYFUNCTION("VLOOKUP($D348,IMPORTRANGE(""1F5N2lheBqU_ssv2fEg7XSiyl0_Jtf24RQubw3IWp7fc"",""'LC-2 BOM'!C2:AF1000""),AB$1,FALSE)"),"#N/A")</f>
        <v>#N/A</v>
      </c>
      <c r="AI713" t="str">
        <f ca="1">IFERROR(__xludf.DUMMYFUNCTION("VLOOKUP($D348,IMPORTRANGE(""1F5N2lheBqU_ssv2fEg7XSiyl0_Jtf24RQubw3IWp7fc"",""'LC-2 BOM'!C2:AF1000""),AB$1,FALSE)"),"#N/A")</f>
        <v>#N/A</v>
      </c>
      <c r="AJ713" t="str">
        <f ca="1">IFERROR(__xludf.DUMMYFUNCTION("VLOOKUP($D348,IMPORTRANGE(""1F5N2lheBqU_ssv2fEg7XSiyl0_Jtf24RQubw3IWp7fc"",""'LC-2 BOM'!C2:AF1000""),AB$1,FALSE)"),"#N/A")</f>
        <v>#N/A</v>
      </c>
      <c r="AK713" t="str">
        <f ca="1">IFERROR(__xludf.DUMMYFUNCTION("VLOOKUP($D348,IMPORTRANGE(""1F5N2lheBqU_ssv2fEg7XSiyl0_Jtf24RQubw3IWp7fc"",""'LC-2 BOM'!C2:AF1000""),AB$1,FALSE)"),"#N/A")</f>
        <v>#N/A</v>
      </c>
      <c r="AL713" t="str">
        <f ca="1">IFERROR(__xludf.DUMMYFUNCTION("VLOOKUP($D348,IMPORTRANGE(""1F5N2lheBqU_ssv2fEg7XSiyl0_Jtf24RQubw3IWp7fc"",""'LC-2 BOM'!C2:AF1000""),AB$1,FALSE)"),"#N/A")</f>
        <v>#N/A</v>
      </c>
      <c r="AM713" t="str">
        <f ca="1">IFERROR(__xludf.DUMMYFUNCTION("VLOOKUP($D348,IMPORTRANGE(""1F5N2lheBqU_ssv2fEg7XSiyl0_Jtf24RQubw3IWp7fc"",""'LC-2 BOM'!C2:AF1000""),AB$1,FALSE)"),"#N/A")</f>
        <v>#N/A</v>
      </c>
      <c r="AN713" t="str">
        <f ca="1">IFERROR(__xludf.DUMMYFUNCTION("VLOOKUP($D348,IMPORTRANGE(""1F5N2lheBqU_ssv2fEg7XSiyl0_Jtf24RQubw3IWp7fc"",""'LC-2 BOM'!C2:AF1000""),AB$1,FALSE)"),"#N/A")</f>
        <v>#N/A</v>
      </c>
      <c r="AO713" t="str">
        <f ca="1">IFERROR(__xludf.DUMMYFUNCTION("VLOOKUP($D348,IMPORTRANGE(""1F5N2lheBqU_ssv2fEg7XSiyl0_Jtf24RQubw3IWp7fc"",""'LC-2 BOM'!C2:AF1000""),AB$1,FALSE)"),"#N/A")</f>
        <v>#N/A</v>
      </c>
      <c r="AP713" t="str">
        <f ca="1">IFERROR(__xludf.DUMMYFUNCTION("VLOOKUP($D348,IMPORTRANGE(""1F5N2lheBqU_ssv2fEg7XSiyl0_Jtf24RQubw3IWp7fc"",""'LC-2 BOM'!C2:AF1000""),AB$1,FALSE)"),"#N/A")</f>
        <v>#N/A</v>
      </c>
      <c r="AQ713" t="str">
        <f ca="1">IFERROR(__xludf.DUMMYFUNCTION("VLOOKUP($D348,IMPORTRANGE(""1F5N2lheBqU_ssv2fEg7XSiyl0_Jtf24RQubw3IWp7fc"",""'LC-2 BOM'!C2:AF1000""),AB$1,FALSE)"),"#N/A")</f>
        <v>#N/A</v>
      </c>
      <c r="AR713" t="str">
        <f ca="1">IFERROR(__xludf.DUMMYFUNCTION("VLOOKUP($D348,IMPORTRANGE(""1F5N2lheBqU_ssv2fEg7XSiyl0_Jtf24RQubw3IWp7fc"",""'LC-2 BOM'!C2:AF1000""),AB$1,FALSE)"),"#N/A")</f>
        <v>#N/A</v>
      </c>
      <c r="AS713" t="str">
        <f ca="1">IFERROR(__xludf.DUMMYFUNCTION("VLOOKUP($D348,IMPORTRANGE(""1F5N2lheBqU_ssv2fEg7XSiyl0_Jtf24RQubw3IWp7fc"",""'LC-2 BOM'!C2:AF1000""),AB$1,FALSE)"),"#N/A")</f>
        <v>#N/A</v>
      </c>
      <c r="AT713" t="str">
        <f ca="1">IFERROR(__xludf.DUMMYFUNCTION("VLOOKUP($D348,IMPORTRANGE(""1F5N2lheBqU_ssv2fEg7XSiyl0_Jtf24RQubw3IWp7fc"",""'LC-2 BOM'!C2:AF1000""),AB$1,FALSE)"),"#N/A")</f>
        <v>#N/A</v>
      </c>
      <c r="AU713" t="str">
        <f ca="1">IFERROR(__xludf.DUMMYFUNCTION("VLOOKUP($D348,IMPORTRANGE(""1F5N2lheBqU_ssv2fEg7XSiyl0_Jtf24RQubw3IWp7fc"",""'LC-2 BOM'!C2:AF1000""),AB$1,FALSE)"),"#N/A")</f>
        <v>#N/A</v>
      </c>
      <c r="AV713" t="str">
        <f ca="1">IFERROR(__xludf.DUMMYFUNCTION("VLOOKUP($D348,IMPORTRANGE(""1F5N2lheBqU_ssv2fEg7XSiyl0_Jtf24RQubw3IWp7fc"",""'LC-2 BOM'!C2:AF1000""),AB$1,FALSE)"),"#N/A")</f>
        <v>#N/A</v>
      </c>
      <c r="AW713" t="str">
        <f ca="1">IFERROR(__xludf.DUMMYFUNCTION("VLOOKUP($D348,IMPORTRANGE(""1F5N2lheBqU_ssv2fEg7XSiyl0_Jtf24RQubw3IWp7fc"",""'LC-2 BOM'!C2:AF1000""),AB$1,FALSE)"),"#N/A")</f>
        <v>#N/A</v>
      </c>
      <c r="AX713" t="str">
        <f ca="1">IFERROR(__xludf.DUMMYFUNCTION("VLOOKUP($D348,IMPORTRANGE(""1F5N2lheBqU_ssv2fEg7XSiyl0_Jtf24RQubw3IWp7fc"",""'LC-2 BOM'!C2:AF1000""),AB$1,FALSE)"),"#N/A")</f>
        <v>#N/A</v>
      </c>
      <c r="AY713" t="str">
        <f ca="1">IFERROR(__xludf.DUMMYFUNCTION("VLOOKUP($D348,IMPORTRANGE(""1F5N2lheBqU_ssv2fEg7XSiyl0_Jtf24RQubw3IWp7fc"",""'LC-2 BOM'!C2:AF1000""),AB$1,FALSE)"),"#N/A")</f>
        <v>#N/A</v>
      </c>
      <c r="AZ713" t="str">
        <f ca="1">IFERROR(__xludf.DUMMYFUNCTION("VLOOKUP($D348,IMPORTRANGE(""1F5N2lheBqU_ssv2fEg7XSiyl0_Jtf24RQubw3IWp7fc"",""'LC-2 BOM'!C2:AF1000""),AB$1,FALSE)"),"#N/A")</f>
        <v>#N/A</v>
      </c>
      <c r="BA713" t="str">
        <f ca="1">IFERROR(__xludf.DUMMYFUNCTION("VLOOKUP($D348,IMPORTRANGE(""1F5N2lheBqU_ssv2fEg7XSiyl0_Jtf24RQubw3IWp7fc"",""'LC-2 BOM'!C2:AF1000""),AB$1,FALSE)"),"#N/A")</f>
        <v>#N/A</v>
      </c>
    </row>
    <row r="714" spans="1:53" ht="13" x14ac:dyDescent="0.15">
      <c r="A714" t="str">
        <f t="shared" si="61"/>
        <v>HVAC-PP-COT-ST-134</v>
      </c>
      <c r="B714">
        <v>134</v>
      </c>
      <c r="C714" t="s">
        <v>1522</v>
      </c>
      <c r="D714" t="s">
        <v>1523</v>
      </c>
      <c r="E714" t="s">
        <v>395</v>
      </c>
      <c r="F714" t="s">
        <v>409</v>
      </c>
      <c r="G714" t="s">
        <v>1517</v>
      </c>
      <c r="H714" t="s">
        <v>53</v>
      </c>
      <c r="I714" t="str">
        <f t="shared" si="62"/>
        <v>N1</v>
      </c>
      <c r="J714" t="str">
        <f>VLOOKUP(I714,'[1]REF - Interface Cards'!$F$2:$G$11,2,FALSE)</f>
        <v>CB2</v>
      </c>
      <c r="K714">
        <f t="shared" si="63"/>
        <v>1</v>
      </c>
      <c r="L714" t="s">
        <v>692</v>
      </c>
      <c r="M714">
        <v>11</v>
      </c>
      <c r="N714" t="s">
        <v>97</v>
      </c>
      <c r="O714" t="s">
        <v>211</v>
      </c>
      <c r="R714" t="s">
        <v>891</v>
      </c>
      <c r="S714" t="s">
        <v>60</v>
      </c>
      <c r="V714" t="b">
        <v>0</v>
      </c>
      <c r="W714" t="str">
        <f t="shared" si="58"/>
        <v>DI1:08</v>
      </c>
      <c r="X714" t="str">
        <f ca="1">IFERROR(__xludf.DUMMYFUNCTION("VLOOKUP($D119,IMPORTRANGE(""1F5N2lheBqU_ssv2fEg7XSiyl0_Jtf24RQubw3IWp7fc"",""'LC-2 BOM'!C2:AF1000""),X$1,FALSE)"),"05C360")</f>
        <v>05C360</v>
      </c>
      <c r="Y714" t="str">
        <f ca="1">IFERROR(__xludf.DUMMYFUNCTION("VLOOKUP($D349,IMPORTRANGE(""1F5N2lheBqU_ssv2fEg7XSiyl0_Jtf24RQubw3IWp7fc"",""'LC-2 BOM'!C2:AF900""),Y$1,FALSE)"),"#N/A")</f>
        <v>#N/A</v>
      </c>
      <c r="Z714" t="str">
        <f ca="1">IFERROR(__xludf.DUMMYFUNCTION("VLOOKUP($D349,IMPORTRANGE(""1F5N2lheBqU_ssv2fEg7XSiyl0_Jtf24RQubw3IWp7fc"",""'LC-2 BOM'!C2:AF900""),Y$1,FALSE)"),"#N/A")</f>
        <v>#N/A</v>
      </c>
      <c r="AA714" t="str">
        <f ca="1">IFERROR(__xludf.DUMMYFUNCTION("VLOOKUP($D349,IMPORTRANGE(""1F5N2lheBqU_ssv2fEg7XSiyl0_Jtf24RQubw3IWp7fc"",""'LC-2 BOM'!C2:AF900""),Y$1,FALSE)"),"#N/A")</f>
        <v>#N/A</v>
      </c>
      <c r="AB714" t="str">
        <f ca="1">IFERROR(__xludf.DUMMYFUNCTION("VLOOKUP($D349,IMPORTRANGE(""1F5N2lheBqU_ssv2fEg7XSiyl0_Jtf24RQubw3IWp7fc"",""'LC-2 BOM'!C2:AF1000""),AB$1,FALSE)"),"#N/A")</f>
        <v>#N/A</v>
      </c>
      <c r="AC714" t="str">
        <f ca="1">IFERROR(__xludf.DUMMYFUNCTION("VLOOKUP($D349,IMPORTRANGE(""1F5N2lheBqU_ssv2fEg7XSiyl0_Jtf24RQubw3IWp7fc"",""'LC-2 BOM'!C2:AF1000""),AB$1,FALSE)"),"#N/A")</f>
        <v>#N/A</v>
      </c>
      <c r="AD714" t="str">
        <f ca="1">IFERROR(__xludf.DUMMYFUNCTION("VLOOKUP($D349,IMPORTRANGE(""1F5N2lheBqU_ssv2fEg7XSiyl0_Jtf24RQubw3IWp7fc"",""'LC-2 BOM'!C2:AF1000""),AB$1,FALSE)"),"#N/A")</f>
        <v>#N/A</v>
      </c>
      <c r="AE714" t="str">
        <f ca="1">IFERROR(__xludf.DUMMYFUNCTION("VLOOKUP($D349,IMPORTRANGE(""1F5N2lheBqU_ssv2fEg7XSiyl0_Jtf24RQubw3IWp7fc"",""'LC-2 BOM'!C2:AF1000""),AB$1,FALSE)"),"#N/A")</f>
        <v>#N/A</v>
      </c>
      <c r="AF714" t="str">
        <f ca="1">IFERROR(__xludf.DUMMYFUNCTION("VLOOKUP($D349,IMPORTRANGE(""1F5N2lheBqU_ssv2fEg7XSiyl0_Jtf24RQubw3IWp7fc"",""'LC-2 BOM'!C2:AF1000""),AB$1,FALSE)"),"#N/A")</f>
        <v>#N/A</v>
      </c>
      <c r="AG714" t="str">
        <f ca="1">IFERROR(__xludf.DUMMYFUNCTION("VLOOKUP($D349,IMPORTRANGE(""1F5N2lheBqU_ssv2fEg7XSiyl0_Jtf24RQubw3IWp7fc"",""'LC-2 BOM'!C2:AF1000""),AB$1,FALSE)"),"#N/A")</f>
        <v>#N/A</v>
      </c>
      <c r="AH714" t="str">
        <f ca="1">IFERROR(__xludf.DUMMYFUNCTION("VLOOKUP($D349,IMPORTRANGE(""1F5N2lheBqU_ssv2fEg7XSiyl0_Jtf24RQubw3IWp7fc"",""'LC-2 BOM'!C2:AF1000""),AB$1,FALSE)"),"#N/A")</f>
        <v>#N/A</v>
      </c>
      <c r="AI714" t="str">
        <f ca="1">IFERROR(__xludf.DUMMYFUNCTION("VLOOKUP($D349,IMPORTRANGE(""1F5N2lheBqU_ssv2fEg7XSiyl0_Jtf24RQubw3IWp7fc"",""'LC-2 BOM'!C2:AF1000""),AB$1,FALSE)"),"#N/A")</f>
        <v>#N/A</v>
      </c>
      <c r="AJ714" t="str">
        <f ca="1">IFERROR(__xludf.DUMMYFUNCTION("VLOOKUP($D349,IMPORTRANGE(""1F5N2lheBqU_ssv2fEg7XSiyl0_Jtf24RQubw3IWp7fc"",""'LC-2 BOM'!C2:AF1000""),AB$1,FALSE)"),"#N/A")</f>
        <v>#N/A</v>
      </c>
      <c r="AK714" t="str">
        <f ca="1">IFERROR(__xludf.DUMMYFUNCTION("VLOOKUP($D349,IMPORTRANGE(""1F5N2lheBqU_ssv2fEg7XSiyl0_Jtf24RQubw3IWp7fc"",""'LC-2 BOM'!C2:AF1000""),AB$1,FALSE)"),"#N/A")</f>
        <v>#N/A</v>
      </c>
      <c r="AL714" t="str">
        <f ca="1">IFERROR(__xludf.DUMMYFUNCTION("VLOOKUP($D349,IMPORTRANGE(""1F5N2lheBqU_ssv2fEg7XSiyl0_Jtf24RQubw3IWp7fc"",""'LC-2 BOM'!C2:AF1000""),AB$1,FALSE)"),"#N/A")</f>
        <v>#N/A</v>
      </c>
      <c r="AM714" t="str">
        <f ca="1">IFERROR(__xludf.DUMMYFUNCTION("VLOOKUP($D349,IMPORTRANGE(""1F5N2lheBqU_ssv2fEg7XSiyl0_Jtf24RQubw3IWp7fc"",""'LC-2 BOM'!C2:AF1000""),AB$1,FALSE)"),"#N/A")</f>
        <v>#N/A</v>
      </c>
      <c r="AN714" t="str">
        <f ca="1">IFERROR(__xludf.DUMMYFUNCTION("VLOOKUP($D349,IMPORTRANGE(""1F5N2lheBqU_ssv2fEg7XSiyl0_Jtf24RQubw3IWp7fc"",""'LC-2 BOM'!C2:AF1000""),AB$1,FALSE)"),"#N/A")</f>
        <v>#N/A</v>
      </c>
      <c r="AO714" t="str">
        <f ca="1">IFERROR(__xludf.DUMMYFUNCTION("VLOOKUP($D349,IMPORTRANGE(""1F5N2lheBqU_ssv2fEg7XSiyl0_Jtf24RQubw3IWp7fc"",""'LC-2 BOM'!C2:AF1000""),AB$1,FALSE)"),"#N/A")</f>
        <v>#N/A</v>
      </c>
      <c r="AP714" t="str">
        <f ca="1">IFERROR(__xludf.DUMMYFUNCTION("VLOOKUP($D349,IMPORTRANGE(""1F5N2lheBqU_ssv2fEg7XSiyl0_Jtf24RQubw3IWp7fc"",""'LC-2 BOM'!C2:AF1000""),AB$1,FALSE)"),"#N/A")</f>
        <v>#N/A</v>
      </c>
      <c r="AQ714" t="str">
        <f ca="1">IFERROR(__xludf.DUMMYFUNCTION("VLOOKUP($D349,IMPORTRANGE(""1F5N2lheBqU_ssv2fEg7XSiyl0_Jtf24RQubw3IWp7fc"",""'LC-2 BOM'!C2:AF1000""),AB$1,FALSE)"),"#N/A")</f>
        <v>#N/A</v>
      </c>
      <c r="AR714" t="str">
        <f ca="1">IFERROR(__xludf.DUMMYFUNCTION("VLOOKUP($D349,IMPORTRANGE(""1F5N2lheBqU_ssv2fEg7XSiyl0_Jtf24RQubw3IWp7fc"",""'LC-2 BOM'!C2:AF1000""),AB$1,FALSE)"),"#N/A")</f>
        <v>#N/A</v>
      </c>
      <c r="AS714" t="str">
        <f ca="1">IFERROR(__xludf.DUMMYFUNCTION("VLOOKUP($D349,IMPORTRANGE(""1F5N2lheBqU_ssv2fEg7XSiyl0_Jtf24RQubw3IWp7fc"",""'LC-2 BOM'!C2:AF1000""),AB$1,FALSE)"),"#N/A")</f>
        <v>#N/A</v>
      </c>
      <c r="AT714" t="str">
        <f ca="1">IFERROR(__xludf.DUMMYFUNCTION("VLOOKUP($D349,IMPORTRANGE(""1F5N2lheBqU_ssv2fEg7XSiyl0_Jtf24RQubw3IWp7fc"",""'LC-2 BOM'!C2:AF1000""),AB$1,FALSE)"),"#N/A")</f>
        <v>#N/A</v>
      </c>
      <c r="AU714" t="str">
        <f ca="1">IFERROR(__xludf.DUMMYFUNCTION("VLOOKUP($D349,IMPORTRANGE(""1F5N2lheBqU_ssv2fEg7XSiyl0_Jtf24RQubw3IWp7fc"",""'LC-2 BOM'!C2:AF1000""),AB$1,FALSE)"),"#N/A")</f>
        <v>#N/A</v>
      </c>
      <c r="AV714" t="str">
        <f ca="1">IFERROR(__xludf.DUMMYFUNCTION("VLOOKUP($D349,IMPORTRANGE(""1F5N2lheBqU_ssv2fEg7XSiyl0_Jtf24RQubw3IWp7fc"",""'LC-2 BOM'!C2:AF1000""),AB$1,FALSE)"),"#N/A")</f>
        <v>#N/A</v>
      </c>
      <c r="AW714" t="str">
        <f ca="1">IFERROR(__xludf.DUMMYFUNCTION("VLOOKUP($D349,IMPORTRANGE(""1F5N2lheBqU_ssv2fEg7XSiyl0_Jtf24RQubw3IWp7fc"",""'LC-2 BOM'!C2:AF1000""),AB$1,FALSE)"),"#N/A")</f>
        <v>#N/A</v>
      </c>
      <c r="AX714" t="str">
        <f ca="1">IFERROR(__xludf.DUMMYFUNCTION("VLOOKUP($D349,IMPORTRANGE(""1F5N2lheBqU_ssv2fEg7XSiyl0_Jtf24RQubw3IWp7fc"",""'LC-2 BOM'!C2:AF1000""),AB$1,FALSE)"),"#N/A")</f>
        <v>#N/A</v>
      </c>
      <c r="AY714" t="str">
        <f ca="1">IFERROR(__xludf.DUMMYFUNCTION("VLOOKUP($D349,IMPORTRANGE(""1F5N2lheBqU_ssv2fEg7XSiyl0_Jtf24RQubw3IWp7fc"",""'LC-2 BOM'!C2:AF1000""),AB$1,FALSE)"),"#N/A")</f>
        <v>#N/A</v>
      </c>
      <c r="AZ714" t="str">
        <f ca="1">IFERROR(__xludf.DUMMYFUNCTION("VLOOKUP($D349,IMPORTRANGE(""1F5N2lheBqU_ssv2fEg7XSiyl0_Jtf24RQubw3IWp7fc"",""'LC-2 BOM'!C2:AF1000""),AB$1,FALSE)"),"#N/A")</f>
        <v>#N/A</v>
      </c>
      <c r="BA714" t="str">
        <f ca="1">IFERROR(__xludf.DUMMYFUNCTION("VLOOKUP($D349,IMPORTRANGE(""1F5N2lheBqU_ssv2fEg7XSiyl0_Jtf24RQubw3IWp7fc"",""'LC-2 BOM'!C2:AF1000""),AB$1,FALSE)"),"#N/A")</f>
        <v>#N/A</v>
      </c>
    </row>
    <row r="715" spans="1:53" ht="13" x14ac:dyDescent="0.15">
      <c r="A715" t="str">
        <f t="shared" si="61"/>
        <v>HVAC-PP-COT-ST-135</v>
      </c>
      <c r="B715">
        <v>135</v>
      </c>
      <c r="C715" t="s">
        <v>1524</v>
      </c>
      <c r="D715" t="s">
        <v>1525</v>
      </c>
      <c r="E715" t="s">
        <v>395</v>
      </c>
      <c r="F715" t="s">
        <v>409</v>
      </c>
      <c r="G715" t="s">
        <v>1517</v>
      </c>
      <c r="H715" t="s">
        <v>53</v>
      </c>
      <c r="I715" t="str">
        <f t="shared" si="62"/>
        <v>N1</v>
      </c>
      <c r="J715" t="str">
        <f>VLOOKUP(I715,'[1]REF - Interface Cards'!$F$2:$G$11,2,FALSE)</f>
        <v>CB2</v>
      </c>
      <c r="K715">
        <f t="shared" si="63"/>
        <v>1</v>
      </c>
      <c r="L715" t="s">
        <v>692</v>
      </c>
      <c r="M715">
        <v>12</v>
      </c>
      <c r="N715" t="s">
        <v>75</v>
      </c>
      <c r="O715" t="s">
        <v>211</v>
      </c>
      <c r="R715" t="s">
        <v>891</v>
      </c>
      <c r="S715" t="s">
        <v>60</v>
      </c>
      <c r="V715" t="b">
        <v>0</v>
      </c>
      <c r="W715" t="str">
        <f t="shared" si="58"/>
        <v>DI1:09</v>
      </c>
      <c r="X715" t="str">
        <f ca="1">IFERROR(__xludf.DUMMYFUNCTION("VLOOKUP($D119,IMPORTRANGE(""1F5N2lheBqU_ssv2fEg7XSiyl0_Jtf24RQubw3IWp7fc"",""'LC-2 BOM'!C2:AF1000""),X$1,FALSE)"),"05C360")</f>
        <v>05C360</v>
      </c>
      <c r="Y715" t="str">
        <f ca="1">IFERROR(__xludf.DUMMYFUNCTION("VLOOKUP($D350,IMPORTRANGE(""1zGeY54V42y3h6ga3LEauokEcjIAfHuNXKCYKLfLWtMI"",""'LC-2 BOM'!C2:AF900""),Y$1,FALSE)"),"#N/A")</f>
        <v>#N/A</v>
      </c>
      <c r="Z715" t="str">
        <f ca="1">IFERROR(__xludf.DUMMYFUNCTION("VLOOKUP($D350,IMPORTRANGE(""1zGeY54V42y3h6ga3LEauokEcjIAfHuNXKCYKLfLWtMI"",""'LC-2 BOM'!C2:AF900""),Y$1,FALSE)"),"#N/A")</f>
        <v>#N/A</v>
      </c>
      <c r="AA715" t="str">
        <f ca="1">IFERROR(__xludf.DUMMYFUNCTION("VLOOKUP($D350,IMPORTRANGE(""1zGeY54V42y3h6ga3LEauokEcjIAfHuNXKCYKLfLWtMI"",""'LC-2 BOM'!C2:AF900""),Y$1,FALSE)"),"#N/A")</f>
        <v>#N/A</v>
      </c>
      <c r="AB715" t="str">
        <f ca="1">IFERROR(__xludf.DUMMYFUNCTION("VLOOKUP($D350,IMPORTRANGE(""1F5N2lheBqU_ssv2fEg7XSiyl0_Jtf24RQubw3IWp7fc"",""'LC-2 BOM'!C2:AF1000""),AB$1,FALSE)"),"#N/A")</f>
        <v>#N/A</v>
      </c>
      <c r="AC715" t="str">
        <f ca="1">IFERROR(__xludf.DUMMYFUNCTION("VLOOKUP($D350,IMPORTRANGE(""1F5N2lheBqU_ssv2fEg7XSiyl0_Jtf24RQubw3IWp7fc"",""'LC-2 BOM'!C2:AF1000""),AB$1,FALSE)"),"#N/A")</f>
        <v>#N/A</v>
      </c>
      <c r="AD715" t="str">
        <f ca="1">IFERROR(__xludf.DUMMYFUNCTION("VLOOKUP($D350,IMPORTRANGE(""1F5N2lheBqU_ssv2fEg7XSiyl0_Jtf24RQubw3IWp7fc"",""'LC-2 BOM'!C2:AF1000""),AB$1,FALSE)"),"#N/A")</f>
        <v>#N/A</v>
      </c>
      <c r="AE715" t="str">
        <f ca="1">IFERROR(__xludf.DUMMYFUNCTION("VLOOKUP($D350,IMPORTRANGE(""1F5N2lheBqU_ssv2fEg7XSiyl0_Jtf24RQubw3IWp7fc"",""'LC-2 BOM'!C2:AF1000""),AB$1,FALSE)"),"#N/A")</f>
        <v>#N/A</v>
      </c>
      <c r="AF715" t="str">
        <f ca="1">IFERROR(__xludf.DUMMYFUNCTION("VLOOKUP($D350,IMPORTRANGE(""1F5N2lheBqU_ssv2fEg7XSiyl0_Jtf24RQubw3IWp7fc"",""'LC-2 BOM'!C2:AF1000""),AB$1,FALSE)"),"#N/A")</f>
        <v>#N/A</v>
      </c>
      <c r="AG715" t="str">
        <f ca="1">IFERROR(__xludf.DUMMYFUNCTION("VLOOKUP($D350,IMPORTRANGE(""1F5N2lheBqU_ssv2fEg7XSiyl0_Jtf24RQubw3IWp7fc"",""'LC-2 BOM'!C2:AF1000""),AB$1,FALSE)"),"#N/A")</f>
        <v>#N/A</v>
      </c>
      <c r="AH715" t="str">
        <f ca="1">IFERROR(__xludf.DUMMYFUNCTION("VLOOKUP($D350,IMPORTRANGE(""1F5N2lheBqU_ssv2fEg7XSiyl0_Jtf24RQubw3IWp7fc"",""'LC-2 BOM'!C2:AF1000""),AB$1,FALSE)"),"#N/A")</f>
        <v>#N/A</v>
      </c>
      <c r="AI715" t="str">
        <f ca="1">IFERROR(__xludf.DUMMYFUNCTION("VLOOKUP($D350,IMPORTRANGE(""1F5N2lheBqU_ssv2fEg7XSiyl0_Jtf24RQubw3IWp7fc"",""'LC-2 BOM'!C2:AF1000""),AB$1,FALSE)"),"#N/A")</f>
        <v>#N/A</v>
      </c>
      <c r="AJ715" t="str">
        <f ca="1">IFERROR(__xludf.DUMMYFUNCTION("VLOOKUP($D350,IMPORTRANGE(""1F5N2lheBqU_ssv2fEg7XSiyl0_Jtf24RQubw3IWp7fc"",""'LC-2 BOM'!C2:AF1000""),AB$1,FALSE)"),"#N/A")</f>
        <v>#N/A</v>
      </c>
      <c r="AK715" t="str">
        <f ca="1">IFERROR(__xludf.DUMMYFUNCTION("VLOOKUP($D350,IMPORTRANGE(""1F5N2lheBqU_ssv2fEg7XSiyl0_Jtf24RQubw3IWp7fc"",""'LC-2 BOM'!C2:AF1000""),AB$1,FALSE)"),"#N/A")</f>
        <v>#N/A</v>
      </c>
      <c r="AL715" t="str">
        <f ca="1">IFERROR(__xludf.DUMMYFUNCTION("VLOOKUP($D350,IMPORTRANGE(""1F5N2lheBqU_ssv2fEg7XSiyl0_Jtf24RQubw3IWp7fc"",""'LC-2 BOM'!C2:AF1000""),AB$1,FALSE)"),"#N/A")</f>
        <v>#N/A</v>
      </c>
      <c r="AM715" t="str">
        <f ca="1">IFERROR(__xludf.DUMMYFUNCTION("VLOOKUP($D350,IMPORTRANGE(""1F5N2lheBqU_ssv2fEg7XSiyl0_Jtf24RQubw3IWp7fc"",""'LC-2 BOM'!C2:AF1000""),AB$1,FALSE)"),"#N/A")</f>
        <v>#N/A</v>
      </c>
      <c r="AN715" t="str">
        <f ca="1">IFERROR(__xludf.DUMMYFUNCTION("VLOOKUP($D350,IMPORTRANGE(""1F5N2lheBqU_ssv2fEg7XSiyl0_Jtf24RQubw3IWp7fc"",""'LC-2 BOM'!C2:AF1000""),AB$1,FALSE)"),"#N/A")</f>
        <v>#N/A</v>
      </c>
      <c r="AO715" t="str">
        <f ca="1">IFERROR(__xludf.DUMMYFUNCTION("VLOOKUP($D350,IMPORTRANGE(""1F5N2lheBqU_ssv2fEg7XSiyl0_Jtf24RQubw3IWp7fc"",""'LC-2 BOM'!C2:AF1000""),AB$1,FALSE)"),"#N/A")</f>
        <v>#N/A</v>
      </c>
      <c r="AP715" t="str">
        <f ca="1">IFERROR(__xludf.DUMMYFUNCTION("VLOOKUP($D350,IMPORTRANGE(""1F5N2lheBqU_ssv2fEg7XSiyl0_Jtf24RQubw3IWp7fc"",""'LC-2 BOM'!C2:AF1000""),AB$1,FALSE)"),"#N/A")</f>
        <v>#N/A</v>
      </c>
      <c r="AQ715" t="str">
        <f ca="1">IFERROR(__xludf.DUMMYFUNCTION("VLOOKUP($D350,IMPORTRANGE(""1F5N2lheBqU_ssv2fEg7XSiyl0_Jtf24RQubw3IWp7fc"",""'LC-2 BOM'!C2:AF1000""),AB$1,FALSE)"),"#N/A")</f>
        <v>#N/A</v>
      </c>
      <c r="AR715" t="str">
        <f ca="1">IFERROR(__xludf.DUMMYFUNCTION("VLOOKUP($D350,IMPORTRANGE(""1F5N2lheBqU_ssv2fEg7XSiyl0_Jtf24RQubw3IWp7fc"",""'LC-2 BOM'!C2:AF1000""),AB$1,FALSE)"),"#N/A")</f>
        <v>#N/A</v>
      </c>
      <c r="AS715" t="str">
        <f ca="1">IFERROR(__xludf.DUMMYFUNCTION("VLOOKUP($D350,IMPORTRANGE(""1F5N2lheBqU_ssv2fEg7XSiyl0_Jtf24RQubw3IWp7fc"",""'LC-2 BOM'!C2:AF1000""),AB$1,FALSE)"),"#N/A")</f>
        <v>#N/A</v>
      </c>
      <c r="AT715" t="str">
        <f ca="1">IFERROR(__xludf.DUMMYFUNCTION("VLOOKUP($D350,IMPORTRANGE(""1F5N2lheBqU_ssv2fEg7XSiyl0_Jtf24RQubw3IWp7fc"",""'LC-2 BOM'!C2:AF1000""),AB$1,FALSE)"),"#N/A")</f>
        <v>#N/A</v>
      </c>
      <c r="AU715" t="str">
        <f ca="1">IFERROR(__xludf.DUMMYFUNCTION("VLOOKUP($D350,IMPORTRANGE(""1F5N2lheBqU_ssv2fEg7XSiyl0_Jtf24RQubw3IWp7fc"",""'LC-2 BOM'!C2:AF1000""),AB$1,FALSE)"),"#N/A")</f>
        <v>#N/A</v>
      </c>
      <c r="AV715" t="str">
        <f ca="1">IFERROR(__xludf.DUMMYFUNCTION("VLOOKUP($D350,IMPORTRANGE(""1F5N2lheBqU_ssv2fEg7XSiyl0_Jtf24RQubw3IWp7fc"",""'LC-2 BOM'!C2:AF1000""),AB$1,FALSE)"),"#N/A")</f>
        <v>#N/A</v>
      </c>
      <c r="AW715" t="str">
        <f ca="1">IFERROR(__xludf.DUMMYFUNCTION("VLOOKUP($D350,IMPORTRANGE(""1F5N2lheBqU_ssv2fEg7XSiyl0_Jtf24RQubw3IWp7fc"",""'LC-2 BOM'!C2:AF1000""),AB$1,FALSE)"),"#N/A")</f>
        <v>#N/A</v>
      </c>
      <c r="AX715" t="str">
        <f ca="1">IFERROR(__xludf.DUMMYFUNCTION("VLOOKUP($D350,IMPORTRANGE(""1F5N2lheBqU_ssv2fEg7XSiyl0_Jtf24RQubw3IWp7fc"",""'LC-2 BOM'!C2:AF1000""),AB$1,FALSE)"),"#N/A")</f>
        <v>#N/A</v>
      </c>
      <c r="AY715" t="str">
        <f ca="1">IFERROR(__xludf.DUMMYFUNCTION("VLOOKUP($D350,IMPORTRANGE(""1F5N2lheBqU_ssv2fEg7XSiyl0_Jtf24RQubw3IWp7fc"",""'LC-2 BOM'!C2:AF1000""),AB$1,FALSE)"),"#N/A")</f>
        <v>#N/A</v>
      </c>
      <c r="AZ715" t="str">
        <f ca="1">IFERROR(__xludf.DUMMYFUNCTION("VLOOKUP($D350,IMPORTRANGE(""1F5N2lheBqU_ssv2fEg7XSiyl0_Jtf24RQubw3IWp7fc"",""'LC-2 BOM'!C2:AF1000""),AB$1,FALSE)"),"#N/A")</f>
        <v>#N/A</v>
      </c>
      <c r="BA715" t="str">
        <f ca="1">IFERROR(__xludf.DUMMYFUNCTION("VLOOKUP($D350,IMPORTRANGE(""1F5N2lheBqU_ssv2fEg7XSiyl0_Jtf24RQubw3IWp7fc"",""'LC-2 BOM'!C2:AF1000""),AB$1,FALSE)"),"#N/A")</f>
        <v>#N/A</v>
      </c>
    </row>
    <row r="716" spans="1:53" ht="13" x14ac:dyDescent="0.15">
      <c r="A716" t="str">
        <f t="shared" si="61"/>
        <v>TMP-ZT-RTD-Ts-721</v>
      </c>
      <c r="B716">
        <v>721</v>
      </c>
      <c r="C716" t="s">
        <v>1526</v>
      </c>
      <c r="D716" t="s">
        <v>1527</v>
      </c>
      <c r="E716" t="s">
        <v>1006</v>
      </c>
      <c r="F716" t="s">
        <v>1007</v>
      </c>
      <c r="G716" t="s">
        <v>45</v>
      </c>
      <c r="H716" t="s">
        <v>312</v>
      </c>
      <c r="I716" t="str">
        <f t="shared" si="62"/>
        <v>N2</v>
      </c>
      <c r="J716" t="str">
        <f>VLOOKUP(I716,'[1]REF - Interface Cards'!$F$2:$G$11,2,FALSE)</f>
        <v>CB3</v>
      </c>
      <c r="K716">
        <f t="shared" si="63"/>
        <v>8</v>
      </c>
      <c r="L716" t="s">
        <v>1149</v>
      </c>
      <c r="M716" t="s">
        <v>322</v>
      </c>
      <c r="N716" t="s">
        <v>323</v>
      </c>
      <c r="O716" t="s">
        <v>277</v>
      </c>
      <c r="P716" t="s">
        <v>783</v>
      </c>
      <c r="R716" t="s">
        <v>316</v>
      </c>
      <c r="S716" t="s">
        <v>317</v>
      </c>
      <c r="V716" t="b">
        <v>0</v>
      </c>
      <c r="W716" t="str">
        <f t="shared" si="58"/>
        <v>RTD7:EX1+,RTD1+,RTD1-,COM1</v>
      </c>
      <c r="X716" t="str">
        <f ca="1">IFERROR(__xludf.DUMMYFUNCTION("VLOOKUP($D475,IMPORTRANGE(""1F5N2lheBqU_ssv2fEg7XSiyl0_Jtf24RQubw3IWp7fc"",""'LC-2 BOM'!C2:AF1000""),X$1,FALSE)"),"04C706")</f>
        <v>04C706</v>
      </c>
      <c r="Y716" t="str">
        <f ca="1">IFERROR(__xludf.DUMMYFUNCTION("VLOOKUP($D492,IMPORTRANGE(""1zGeY54V42y3h6ga3LEauokEcjIAfHuNXKCYKLfLWtMI"",""'LC-2 BOM'!C2:AF900""),Y$1,FALSE)"),"#N/A")</f>
        <v>#N/A</v>
      </c>
      <c r="Z716" t="str">
        <f ca="1">IFERROR(__xludf.DUMMYFUNCTION("VLOOKUP($D492,IMPORTRANGE(""1zGeY54V42y3h6ga3LEauokEcjIAfHuNXKCYKLfLWtMI"",""'LC-2 BOM'!C2:AF900""),Y$1,FALSE)"),"#N/A")</f>
        <v>#N/A</v>
      </c>
      <c r="AA716" t="str">
        <f ca="1">IFERROR(__xludf.DUMMYFUNCTION("VLOOKUP($D492,IMPORTRANGE(""1zGeY54V42y3h6ga3LEauokEcjIAfHuNXKCYKLfLWtMI"",""'LC-2 BOM'!C2:AF900""),Y$1,FALSE)"),"#N/A")</f>
        <v>#N/A</v>
      </c>
      <c r="AB716" t="str">
        <f ca="1">IFERROR(__xludf.DUMMYFUNCTION("VLOOKUP($D492,IMPORTRANGE(""1F5N2lheBqU_ssv2fEg7XSiyl0_Jtf24RQubw3IWp7fc"",""'LC-2 BOM'!C2:AF1000""),AB$1,FALSE)"),"#N/A")</f>
        <v>#N/A</v>
      </c>
      <c r="AC716" t="str">
        <f ca="1">IFERROR(__xludf.DUMMYFUNCTION("VLOOKUP($D492,IMPORTRANGE(""1F5N2lheBqU_ssv2fEg7XSiyl0_Jtf24RQubw3IWp7fc"",""'LC-2 BOM'!C2:AF1000""),AB$1,FALSE)"),"#N/A")</f>
        <v>#N/A</v>
      </c>
      <c r="AD716" t="str">
        <f ca="1">IFERROR(__xludf.DUMMYFUNCTION("VLOOKUP($D492,IMPORTRANGE(""1F5N2lheBqU_ssv2fEg7XSiyl0_Jtf24RQubw3IWp7fc"",""'LC-2 BOM'!C2:AF1000""),AB$1,FALSE)"),"#N/A")</f>
        <v>#N/A</v>
      </c>
      <c r="AE716" t="str">
        <f ca="1">IFERROR(__xludf.DUMMYFUNCTION("VLOOKUP($D492,IMPORTRANGE(""1F5N2lheBqU_ssv2fEg7XSiyl0_Jtf24RQubw3IWp7fc"",""'LC-2 BOM'!C2:AF1000""),AB$1,FALSE)"),"#N/A")</f>
        <v>#N/A</v>
      </c>
      <c r="AF716" t="str">
        <f ca="1">IFERROR(__xludf.DUMMYFUNCTION("VLOOKUP($D492,IMPORTRANGE(""1F5N2lheBqU_ssv2fEg7XSiyl0_Jtf24RQubw3IWp7fc"",""'LC-2 BOM'!C2:AF1000""),AB$1,FALSE)"),"#N/A")</f>
        <v>#N/A</v>
      </c>
      <c r="AG716" t="str">
        <f ca="1">IFERROR(__xludf.DUMMYFUNCTION("VLOOKUP($D492,IMPORTRANGE(""1F5N2lheBqU_ssv2fEg7XSiyl0_Jtf24RQubw3IWp7fc"",""'LC-2 BOM'!C2:AF1000""),AB$1,FALSE)"),"#N/A")</f>
        <v>#N/A</v>
      </c>
      <c r="AH716" t="str">
        <f ca="1">IFERROR(__xludf.DUMMYFUNCTION("VLOOKUP($D492,IMPORTRANGE(""1F5N2lheBqU_ssv2fEg7XSiyl0_Jtf24RQubw3IWp7fc"",""'LC-2 BOM'!C2:AF1000""),AB$1,FALSE)"),"#N/A")</f>
        <v>#N/A</v>
      </c>
      <c r="AI716" t="str">
        <f ca="1">IFERROR(__xludf.DUMMYFUNCTION("VLOOKUP($D492,IMPORTRANGE(""1F5N2lheBqU_ssv2fEg7XSiyl0_Jtf24RQubw3IWp7fc"",""'LC-2 BOM'!C2:AF1000""),AB$1,FALSE)"),"#N/A")</f>
        <v>#N/A</v>
      </c>
      <c r="AJ716" t="str">
        <f ca="1">IFERROR(__xludf.DUMMYFUNCTION("VLOOKUP($D492,IMPORTRANGE(""1F5N2lheBqU_ssv2fEg7XSiyl0_Jtf24RQubw3IWp7fc"",""'LC-2 BOM'!C2:AF1000""),AB$1,FALSE)"),"#N/A")</f>
        <v>#N/A</v>
      </c>
      <c r="AK716" t="str">
        <f ca="1">IFERROR(__xludf.DUMMYFUNCTION("VLOOKUP($D492,IMPORTRANGE(""1F5N2lheBqU_ssv2fEg7XSiyl0_Jtf24RQubw3IWp7fc"",""'LC-2 BOM'!C2:AF1000""),AB$1,FALSE)"),"#N/A")</f>
        <v>#N/A</v>
      </c>
      <c r="AL716" t="str">
        <f ca="1">IFERROR(__xludf.DUMMYFUNCTION("VLOOKUP($D492,IMPORTRANGE(""1F5N2lheBqU_ssv2fEg7XSiyl0_Jtf24RQubw3IWp7fc"",""'LC-2 BOM'!C2:AF1000""),AB$1,FALSE)"),"#N/A")</f>
        <v>#N/A</v>
      </c>
      <c r="AM716" t="str">
        <f ca="1">IFERROR(__xludf.DUMMYFUNCTION("VLOOKUP($D492,IMPORTRANGE(""1F5N2lheBqU_ssv2fEg7XSiyl0_Jtf24RQubw3IWp7fc"",""'LC-2 BOM'!C2:AF1000""),AB$1,FALSE)"),"#N/A")</f>
        <v>#N/A</v>
      </c>
      <c r="AN716" t="str">
        <f ca="1">IFERROR(__xludf.DUMMYFUNCTION("VLOOKUP($D492,IMPORTRANGE(""1F5N2lheBqU_ssv2fEg7XSiyl0_Jtf24RQubw3IWp7fc"",""'LC-2 BOM'!C2:AF1000""),AB$1,FALSE)"),"#N/A")</f>
        <v>#N/A</v>
      </c>
      <c r="AO716" t="str">
        <f ca="1">IFERROR(__xludf.DUMMYFUNCTION("VLOOKUP($D492,IMPORTRANGE(""1F5N2lheBqU_ssv2fEg7XSiyl0_Jtf24RQubw3IWp7fc"",""'LC-2 BOM'!C2:AF1000""),AB$1,FALSE)"),"#N/A")</f>
        <v>#N/A</v>
      </c>
      <c r="AP716" t="str">
        <f ca="1">IFERROR(__xludf.DUMMYFUNCTION("VLOOKUP($D492,IMPORTRANGE(""1F5N2lheBqU_ssv2fEg7XSiyl0_Jtf24RQubw3IWp7fc"",""'LC-2 BOM'!C2:AF1000""),AB$1,FALSE)"),"#N/A")</f>
        <v>#N/A</v>
      </c>
      <c r="AQ716" t="str">
        <f ca="1">IFERROR(__xludf.DUMMYFUNCTION("VLOOKUP($D492,IMPORTRANGE(""1F5N2lheBqU_ssv2fEg7XSiyl0_Jtf24RQubw3IWp7fc"",""'LC-2 BOM'!C2:AF1000""),AB$1,FALSE)"),"#N/A")</f>
        <v>#N/A</v>
      </c>
      <c r="AR716" t="str">
        <f ca="1">IFERROR(__xludf.DUMMYFUNCTION("VLOOKUP($D492,IMPORTRANGE(""1F5N2lheBqU_ssv2fEg7XSiyl0_Jtf24RQubw3IWp7fc"",""'LC-2 BOM'!C2:AF1000""),AB$1,FALSE)"),"#N/A")</f>
        <v>#N/A</v>
      </c>
      <c r="AS716" t="str">
        <f ca="1">IFERROR(__xludf.DUMMYFUNCTION("VLOOKUP($D492,IMPORTRANGE(""1F5N2lheBqU_ssv2fEg7XSiyl0_Jtf24RQubw3IWp7fc"",""'LC-2 BOM'!C2:AF1000""),AB$1,FALSE)"),"#N/A")</f>
        <v>#N/A</v>
      </c>
      <c r="AT716" t="str">
        <f ca="1">IFERROR(__xludf.DUMMYFUNCTION("VLOOKUP($D492,IMPORTRANGE(""1F5N2lheBqU_ssv2fEg7XSiyl0_Jtf24RQubw3IWp7fc"",""'LC-2 BOM'!C2:AF1000""),AB$1,FALSE)"),"#N/A")</f>
        <v>#N/A</v>
      </c>
      <c r="AU716" t="str">
        <f ca="1">IFERROR(__xludf.DUMMYFUNCTION("VLOOKUP($D492,IMPORTRANGE(""1F5N2lheBqU_ssv2fEg7XSiyl0_Jtf24RQubw3IWp7fc"",""'LC-2 BOM'!C2:AF1000""),AB$1,FALSE)"),"#N/A")</f>
        <v>#N/A</v>
      </c>
      <c r="AV716" t="str">
        <f ca="1">IFERROR(__xludf.DUMMYFUNCTION("VLOOKUP($D492,IMPORTRANGE(""1F5N2lheBqU_ssv2fEg7XSiyl0_Jtf24RQubw3IWp7fc"",""'LC-2 BOM'!C2:AF1000""),AB$1,FALSE)"),"#N/A")</f>
        <v>#N/A</v>
      </c>
      <c r="AW716" t="str">
        <f ca="1">IFERROR(__xludf.DUMMYFUNCTION("VLOOKUP($D492,IMPORTRANGE(""1F5N2lheBqU_ssv2fEg7XSiyl0_Jtf24RQubw3IWp7fc"",""'LC-2 BOM'!C2:AF1000""),AB$1,FALSE)"),"#N/A")</f>
        <v>#N/A</v>
      </c>
      <c r="AX716" t="str">
        <f ca="1">IFERROR(__xludf.DUMMYFUNCTION("VLOOKUP($D492,IMPORTRANGE(""1F5N2lheBqU_ssv2fEg7XSiyl0_Jtf24RQubw3IWp7fc"",""'LC-2 BOM'!C2:AF1000""),AB$1,FALSE)"),"#N/A")</f>
        <v>#N/A</v>
      </c>
      <c r="AY716" t="str">
        <f ca="1">IFERROR(__xludf.DUMMYFUNCTION("VLOOKUP($D492,IMPORTRANGE(""1F5N2lheBqU_ssv2fEg7XSiyl0_Jtf24RQubw3IWp7fc"",""'LC-2 BOM'!C2:AF1000""),AB$1,FALSE)"),"#N/A")</f>
        <v>#N/A</v>
      </c>
      <c r="AZ716" t="str">
        <f ca="1">IFERROR(__xludf.DUMMYFUNCTION("VLOOKUP($D492,IMPORTRANGE(""1F5N2lheBqU_ssv2fEg7XSiyl0_Jtf24RQubw3IWp7fc"",""'LC-2 BOM'!C2:AF1000""),AB$1,FALSE)"),"#N/A")</f>
        <v>#N/A</v>
      </c>
      <c r="BA716" t="str">
        <f ca="1">IFERROR(__xludf.DUMMYFUNCTION("VLOOKUP($D492,IMPORTRANGE(""1F5N2lheBqU_ssv2fEg7XSiyl0_Jtf24RQubw3IWp7fc"",""'LC-2 BOM'!C2:AF1000""),AB$1,FALSE)"),"#N/A")</f>
        <v>#N/A</v>
      </c>
    </row>
    <row r="717" spans="1:53" ht="13" x14ac:dyDescent="0.15">
      <c r="A717" t="str">
        <f t="shared" si="61"/>
        <v>TMP-ZT-RTD-Ts-726</v>
      </c>
      <c r="B717">
        <v>726</v>
      </c>
      <c r="C717" t="s">
        <v>1528</v>
      </c>
      <c r="D717" t="s">
        <v>1529</v>
      </c>
      <c r="E717" t="s">
        <v>1006</v>
      </c>
      <c r="F717" t="s">
        <v>1007</v>
      </c>
      <c r="G717" t="s">
        <v>45</v>
      </c>
      <c r="H717" t="s">
        <v>312</v>
      </c>
      <c r="I717" t="str">
        <f t="shared" si="62"/>
        <v>N2</v>
      </c>
      <c r="J717" t="str">
        <f>VLOOKUP(I717,'[1]REF - Interface Cards'!$F$2:$G$11,2,FALSE)</f>
        <v>CB3</v>
      </c>
      <c r="K717">
        <f t="shared" si="63"/>
        <v>8</v>
      </c>
      <c r="L717" t="s">
        <v>1149</v>
      </c>
      <c r="M717" t="s">
        <v>328</v>
      </c>
      <c r="N717" t="s">
        <v>329</v>
      </c>
      <c r="O717" t="s">
        <v>277</v>
      </c>
      <c r="P717" t="s">
        <v>783</v>
      </c>
      <c r="R717" t="s">
        <v>316</v>
      </c>
      <c r="S717" t="s">
        <v>317</v>
      </c>
      <c r="V717" t="b">
        <v>0</v>
      </c>
      <c r="W717" t="str">
        <f t="shared" si="58"/>
        <v>RTD7:EX2+,RTD2+,RTD2-,COM2</v>
      </c>
      <c r="X717" t="str">
        <f ca="1">IFERROR(__xludf.DUMMYFUNCTION("VLOOKUP($D475,IMPORTRANGE(""1F5N2lheBqU_ssv2fEg7XSiyl0_Jtf24RQubw3IWp7fc"",""'LC-2 BOM'!C2:AF1000""),X$1,FALSE)"),"04C706")</f>
        <v>04C706</v>
      </c>
      <c r="Y717" t="str">
        <f ca="1">IFERROR(__xludf.DUMMYFUNCTION("VLOOKUP($D493,IMPORTRANGE(""1zGeY54V42y3h6ga3LEauokEcjIAfHuNXKCYKLfLWtMI"",""'LC-2 BOM'!C2:AF900""),Y$1,FALSE)"),"#N/A")</f>
        <v>#N/A</v>
      </c>
      <c r="Z717" t="str">
        <f ca="1">IFERROR(__xludf.DUMMYFUNCTION("VLOOKUP($D493,IMPORTRANGE(""1zGeY54V42y3h6ga3LEauokEcjIAfHuNXKCYKLfLWtMI"",""'LC-2 BOM'!C2:AF900""),Y$1,FALSE)"),"#N/A")</f>
        <v>#N/A</v>
      </c>
      <c r="AA717" t="str">
        <f ca="1">IFERROR(__xludf.DUMMYFUNCTION("VLOOKUP($D493,IMPORTRANGE(""1zGeY54V42y3h6ga3LEauokEcjIAfHuNXKCYKLfLWtMI"",""'LC-2 BOM'!C2:AF900""),Y$1,FALSE)"),"#N/A")</f>
        <v>#N/A</v>
      </c>
      <c r="AB717" t="str">
        <f ca="1">IFERROR(__xludf.DUMMYFUNCTION("VLOOKUP($D493,IMPORTRANGE(""1F5N2lheBqU_ssv2fEg7XSiyl0_Jtf24RQubw3IWp7fc"",""'LC-2 BOM'!C2:AF1000""),AB$1,FALSE)"),"#N/A")</f>
        <v>#N/A</v>
      </c>
      <c r="AC717" t="str">
        <f ca="1">IFERROR(__xludf.DUMMYFUNCTION("VLOOKUP($D493,IMPORTRANGE(""1F5N2lheBqU_ssv2fEg7XSiyl0_Jtf24RQubw3IWp7fc"",""'LC-2 BOM'!C2:AF1000""),AB$1,FALSE)"),"#N/A")</f>
        <v>#N/A</v>
      </c>
      <c r="AD717" t="str">
        <f ca="1">IFERROR(__xludf.DUMMYFUNCTION("VLOOKUP($D493,IMPORTRANGE(""1F5N2lheBqU_ssv2fEg7XSiyl0_Jtf24RQubw3IWp7fc"",""'LC-2 BOM'!C2:AF1000""),AB$1,FALSE)"),"#N/A")</f>
        <v>#N/A</v>
      </c>
      <c r="AE717" t="str">
        <f ca="1">IFERROR(__xludf.DUMMYFUNCTION("VLOOKUP($D493,IMPORTRANGE(""1F5N2lheBqU_ssv2fEg7XSiyl0_Jtf24RQubw3IWp7fc"",""'LC-2 BOM'!C2:AF1000""),AB$1,FALSE)"),"#N/A")</f>
        <v>#N/A</v>
      </c>
      <c r="AF717" t="str">
        <f ca="1">IFERROR(__xludf.DUMMYFUNCTION("VLOOKUP($D493,IMPORTRANGE(""1F5N2lheBqU_ssv2fEg7XSiyl0_Jtf24RQubw3IWp7fc"",""'LC-2 BOM'!C2:AF1000""),AB$1,FALSE)"),"#N/A")</f>
        <v>#N/A</v>
      </c>
      <c r="AG717" t="str">
        <f ca="1">IFERROR(__xludf.DUMMYFUNCTION("VLOOKUP($D493,IMPORTRANGE(""1F5N2lheBqU_ssv2fEg7XSiyl0_Jtf24RQubw3IWp7fc"",""'LC-2 BOM'!C2:AF1000""),AB$1,FALSE)"),"#N/A")</f>
        <v>#N/A</v>
      </c>
      <c r="AH717" t="str">
        <f ca="1">IFERROR(__xludf.DUMMYFUNCTION("VLOOKUP($D493,IMPORTRANGE(""1F5N2lheBqU_ssv2fEg7XSiyl0_Jtf24RQubw3IWp7fc"",""'LC-2 BOM'!C2:AF1000""),AB$1,FALSE)"),"#N/A")</f>
        <v>#N/A</v>
      </c>
      <c r="AI717" t="str">
        <f ca="1">IFERROR(__xludf.DUMMYFUNCTION("VLOOKUP($D493,IMPORTRANGE(""1F5N2lheBqU_ssv2fEg7XSiyl0_Jtf24RQubw3IWp7fc"",""'LC-2 BOM'!C2:AF1000""),AB$1,FALSE)"),"#N/A")</f>
        <v>#N/A</v>
      </c>
      <c r="AJ717" t="str">
        <f ca="1">IFERROR(__xludf.DUMMYFUNCTION("VLOOKUP($D493,IMPORTRANGE(""1F5N2lheBqU_ssv2fEg7XSiyl0_Jtf24RQubw3IWp7fc"",""'LC-2 BOM'!C2:AF1000""),AB$1,FALSE)"),"#N/A")</f>
        <v>#N/A</v>
      </c>
      <c r="AK717" t="str">
        <f ca="1">IFERROR(__xludf.DUMMYFUNCTION("VLOOKUP($D493,IMPORTRANGE(""1F5N2lheBqU_ssv2fEg7XSiyl0_Jtf24RQubw3IWp7fc"",""'LC-2 BOM'!C2:AF1000""),AB$1,FALSE)"),"#N/A")</f>
        <v>#N/A</v>
      </c>
      <c r="AL717" t="str">
        <f ca="1">IFERROR(__xludf.DUMMYFUNCTION("VLOOKUP($D493,IMPORTRANGE(""1F5N2lheBqU_ssv2fEg7XSiyl0_Jtf24RQubw3IWp7fc"",""'LC-2 BOM'!C2:AF1000""),AB$1,FALSE)"),"#N/A")</f>
        <v>#N/A</v>
      </c>
      <c r="AM717" t="str">
        <f ca="1">IFERROR(__xludf.DUMMYFUNCTION("VLOOKUP($D493,IMPORTRANGE(""1F5N2lheBqU_ssv2fEg7XSiyl0_Jtf24RQubw3IWp7fc"",""'LC-2 BOM'!C2:AF1000""),AB$1,FALSE)"),"#N/A")</f>
        <v>#N/A</v>
      </c>
      <c r="AN717" t="str">
        <f ca="1">IFERROR(__xludf.DUMMYFUNCTION("VLOOKUP($D493,IMPORTRANGE(""1F5N2lheBqU_ssv2fEg7XSiyl0_Jtf24RQubw3IWp7fc"",""'LC-2 BOM'!C2:AF1000""),AB$1,FALSE)"),"#N/A")</f>
        <v>#N/A</v>
      </c>
      <c r="AO717" t="str">
        <f ca="1">IFERROR(__xludf.DUMMYFUNCTION("VLOOKUP($D493,IMPORTRANGE(""1F5N2lheBqU_ssv2fEg7XSiyl0_Jtf24RQubw3IWp7fc"",""'LC-2 BOM'!C2:AF1000""),AB$1,FALSE)"),"#N/A")</f>
        <v>#N/A</v>
      </c>
      <c r="AP717" t="str">
        <f ca="1">IFERROR(__xludf.DUMMYFUNCTION("VLOOKUP($D493,IMPORTRANGE(""1F5N2lheBqU_ssv2fEg7XSiyl0_Jtf24RQubw3IWp7fc"",""'LC-2 BOM'!C2:AF1000""),AB$1,FALSE)"),"#N/A")</f>
        <v>#N/A</v>
      </c>
      <c r="AQ717" t="str">
        <f ca="1">IFERROR(__xludf.DUMMYFUNCTION("VLOOKUP($D493,IMPORTRANGE(""1F5N2lheBqU_ssv2fEg7XSiyl0_Jtf24RQubw3IWp7fc"",""'LC-2 BOM'!C2:AF1000""),AB$1,FALSE)"),"#N/A")</f>
        <v>#N/A</v>
      </c>
      <c r="AR717" t="str">
        <f ca="1">IFERROR(__xludf.DUMMYFUNCTION("VLOOKUP($D493,IMPORTRANGE(""1F5N2lheBqU_ssv2fEg7XSiyl0_Jtf24RQubw3IWp7fc"",""'LC-2 BOM'!C2:AF1000""),AB$1,FALSE)"),"#N/A")</f>
        <v>#N/A</v>
      </c>
      <c r="AS717" t="str">
        <f ca="1">IFERROR(__xludf.DUMMYFUNCTION("VLOOKUP($D493,IMPORTRANGE(""1F5N2lheBqU_ssv2fEg7XSiyl0_Jtf24RQubw3IWp7fc"",""'LC-2 BOM'!C2:AF1000""),AB$1,FALSE)"),"#N/A")</f>
        <v>#N/A</v>
      </c>
      <c r="AT717" t="str">
        <f ca="1">IFERROR(__xludf.DUMMYFUNCTION("VLOOKUP($D493,IMPORTRANGE(""1F5N2lheBqU_ssv2fEg7XSiyl0_Jtf24RQubw3IWp7fc"",""'LC-2 BOM'!C2:AF1000""),AB$1,FALSE)"),"#N/A")</f>
        <v>#N/A</v>
      </c>
      <c r="AU717" t="str">
        <f ca="1">IFERROR(__xludf.DUMMYFUNCTION("VLOOKUP($D493,IMPORTRANGE(""1F5N2lheBqU_ssv2fEg7XSiyl0_Jtf24RQubw3IWp7fc"",""'LC-2 BOM'!C2:AF1000""),AB$1,FALSE)"),"#N/A")</f>
        <v>#N/A</v>
      </c>
      <c r="AV717" t="str">
        <f ca="1">IFERROR(__xludf.DUMMYFUNCTION("VLOOKUP($D493,IMPORTRANGE(""1F5N2lheBqU_ssv2fEg7XSiyl0_Jtf24RQubw3IWp7fc"",""'LC-2 BOM'!C2:AF1000""),AB$1,FALSE)"),"#N/A")</f>
        <v>#N/A</v>
      </c>
      <c r="AW717" t="str">
        <f ca="1">IFERROR(__xludf.DUMMYFUNCTION("VLOOKUP($D493,IMPORTRANGE(""1F5N2lheBqU_ssv2fEg7XSiyl0_Jtf24RQubw3IWp7fc"",""'LC-2 BOM'!C2:AF1000""),AB$1,FALSE)"),"#N/A")</f>
        <v>#N/A</v>
      </c>
      <c r="AX717" t="str">
        <f ca="1">IFERROR(__xludf.DUMMYFUNCTION("VLOOKUP($D493,IMPORTRANGE(""1F5N2lheBqU_ssv2fEg7XSiyl0_Jtf24RQubw3IWp7fc"",""'LC-2 BOM'!C2:AF1000""),AB$1,FALSE)"),"#N/A")</f>
        <v>#N/A</v>
      </c>
      <c r="AY717" t="str">
        <f ca="1">IFERROR(__xludf.DUMMYFUNCTION("VLOOKUP($D493,IMPORTRANGE(""1F5N2lheBqU_ssv2fEg7XSiyl0_Jtf24RQubw3IWp7fc"",""'LC-2 BOM'!C2:AF1000""),AB$1,FALSE)"),"#N/A")</f>
        <v>#N/A</v>
      </c>
      <c r="AZ717" t="str">
        <f ca="1">IFERROR(__xludf.DUMMYFUNCTION("VLOOKUP($D493,IMPORTRANGE(""1F5N2lheBqU_ssv2fEg7XSiyl0_Jtf24RQubw3IWp7fc"",""'LC-2 BOM'!C2:AF1000""),AB$1,FALSE)"),"#N/A")</f>
        <v>#N/A</v>
      </c>
      <c r="BA717" t="str">
        <f ca="1">IFERROR(__xludf.DUMMYFUNCTION("VLOOKUP($D493,IMPORTRANGE(""1F5N2lheBqU_ssv2fEg7XSiyl0_Jtf24RQubw3IWp7fc"",""'LC-2 BOM'!C2:AF1000""),AB$1,FALSE)"),"#N/A")</f>
        <v>#N/A</v>
      </c>
    </row>
    <row r="718" spans="1:53" ht="13" x14ac:dyDescent="0.15">
      <c r="A718" t="str">
        <f t="shared" si="61"/>
        <v>TMP-ZT-RTD-Ts-727</v>
      </c>
      <c r="B718">
        <v>727</v>
      </c>
      <c r="C718" t="s">
        <v>1530</v>
      </c>
      <c r="D718" t="s">
        <v>1531</v>
      </c>
      <c r="E718" t="s">
        <v>1006</v>
      </c>
      <c r="F718" t="s">
        <v>1007</v>
      </c>
      <c r="G718" t="s">
        <v>45</v>
      </c>
      <c r="H718" t="s">
        <v>312</v>
      </c>
      <c r="I718" t="str">
        <f t="shared" si="62"/>
        <v>N2</v>
      </c>
      <c r="J718" t="str">
        <f>VLOOKUP(I718,'[1]REF - Interface Cards'!$F$2:$G$11,2,FALSE)</f>
        <v>CB3</v>
      </c>
      <c r="K718">
        <f t="shared" si="63"/>
        <v>8</v>
      </c>
      <c r="L718" t="s">
        <v>1149</v>
      </c>
      <c r="M718" t="s">
        <v>347</v>
      </c>
      <c r="N718" t="s">
        <v>348</v>
      </c>
      <c r="O718" t="s">
        <v>277</v>
      </c>
      <c r="P718" t="s">
        <v>783</v>
      </c>
      <c r="R718" t="s">
        <v>316</v>
      </c>
      <c r="S718" t="s">
        <v>317</v>
      </c>
      <c r="V718" t="b">
        <v>0</v>
      </c>
      <c r="W718" t="str">
        <f t="shared" ref="W718:W728" si="64">CONCATENATE(L718,":",N718)</f>
        <v>RTD7:EX3+,RTD3+,RTD3-,COM3</v>
      </c>
      <c r="X718" t="str">
        <f ca="1">IFERROR(__xludf.DUMMYFUNCTION("VLOOKUP($D475,IMPORTRANGE(""1F5N2lheBqU_ssv2fEg7XSiyl0_Jtf24RQubw3IWp7fc"",""'LC-2 BOM'!C2:AF1000""),X$1,FALSE)"),"04C706")</f>
        <v>04C706</v>
      </c>
      <c r="Y718" t="str">
        <f ca="1">IFERROR(__xludf.DUMMYFUNCTION("VLOOKUP($D494,IMPORTRANGE(""1zGeY54V42y3h6ga3LEauokEcjIAfHuNXKCYKLfLWtMI"",""'LC-2 BOM'!C2:AF900""),Y$1,FALSE)"),"#N/A")</f>
        <v>#N/A</v>
      </c>
      <c r="Z718" t="str">
        <f ca="1">IFERROR(__xludf.DUMMYFUNCTION("VLOOKUP($D494,IMPORTRANGE(""1zGeY54V42y3h6ga3LEauokEcjIAfHuNXKCYKLfLWtMI"",""'LC-2 BOM'!C2:AF900""),Y$1,FALSE)"),"#N/A")</f>
        <v>#N/A</v>
      </c>
      <c r="AA718" t="str">
        <f ca="1">IFERROR(__xludf.DUMMYFUNCTION("VLOOKUP($D494,IMPORTRANGE(""1zGeY54V42y3h6ga3LEauokEcjIAfHuNXKCYKLfLWtMI"",""'LC-2 BOM'!C2:AF900""),Y$1,FALSE)"),"#N/A")</f>
        <v>#N/A</v>
      </c>
      <c r="AB718" t="str">
        <f ca="1">IFERROR(__xludf.DUMMYFUNCTION("VLOOKUP($D494,IMPORTRANGE(""1F5N2lheBqU_ssv2fEg7XSiyl0_Jtf24RQubw3IWp7fc"",""'LC-2 BOM'!C2:AF1000""),AB$1,FALSE)"),"#N/A")</f>
        <v>#N/A</v>
      </c>
      <c r="AC718" t="str">
        <f ca="1">IFERROR(__xludf.DUMMYFUNCTION("VLOOKUP($D494,IMPORTRANGE(""1F5N2lheBqU_ssv2fEg7XSiyl0_Jtf24RQubw3IWp7fc"",""'LC-2 BOM'!C2:AF1000""),AB$1,FALSE)"),"#N/A")</f>
        <v>#N/A</v>
      </c>
      <c r="AD718" t="str">
        <f ca="1">IFERROR(__xludf.DUMMYFUNCTION("VLOOKUP($D494,IMPORTRANGE(""1F5N2lheBqU_ssv2fEg7XSiyl0_Jtf24RQubw3IWp7fc"",""'LC-2 BOM'!C2:AF1000""),AB$1,FALSE)"),"#N/A")</f>
        <v>#N/A</v>
      </c>
      <c r="AE718" t="str">
        <f ca="1">IFERROR(__xludf.DUMMYFUNCTION("VLOOKUP($D494,IMPORTRANGE(""1F5N2lheBqU_ssv2fEg7XSiyl0_Jtf24RQubw3IWp7fc"",""'LC-2 BOM'!C2:AF1000""),AB$1,FALSE)"),"#N/A")</f>
        <v>#N/A</v>
      </c>
      <c r="AF718" t="str">
        <f ca="1">IFERROR(__xludf.DUMMYFUNCTION("VLOOKUP($D494,IMPORTRANGE(""1F5N2lheBqU_ssv2fEg7XSiyl0_Jtf24RQubw3IWp7fc"",""'LC-2 BOM'!C2:AF1000""),AB$1,FALSE)"),"#N/A")</f>
        <v>#N/A</v>
      </c>
      <c r="AG718" t="str">
        <f ca="1">IFERROR(__xludf.DUMMYFUNCTION("VLOOKUP($D494,IMPORTRANGE(""1F5N2lheBqU_ssv2fEg7XSiyl0_Jtf24RQubw3IWp7fc"",""'LC-2 BOM'!C2:AF1000""),AB$1,FALSE)"),"#N/A")</f>
        <v>#N/A</v>
      </c>
      <c r="AH718" t="str">
        <f ca="1">IFERROR(__xludf.DUMMYFUNCTION("VLOOKUP($D494,IMPORTRANGE(""1F5N2lheBqU_ssv2fEg7XSiyl0_Jtf24RQubw3IWp7fc"",""'LC-2 BOM'!C2:AF1000""),AB$1,FALSE)"),"#N/A")</f>
        <v>#N/A</v>
      </c>
      <c r="AI718" t="str">
        <f ca="1">IFERROR(__xludf.DUMMYFUNCTION("VLOOKUP($D494,IMPORTRANGE(""1F5N2lheBqU_ssv2fEg7XSiyl0_Jtf24RQubw3IWp7fc"",""'LC-2 BOM'!C2:AF1000""),AB$1,FALSE)"),"#N/A")</f>
        <v>#N/A</v>
      </c>
      <c r="AJ718" t="str">
        <f ca="1">IFERROR(__xludf.DUMMYFUNCTION("VLOOKUP($D494,IMPORTRANGE(""1F5N2lheBqU_ssv2fEg7XSiyl0_Jtf24RQubw3IWp7fc"",""'LC-2 BOM'!C2:AF1000""),AB$1,FALSE)"),"#N/A")</f>
        <v>#N/A</v>
      </c>
      <c r="AK718" t="str">
        <f ca="1">IFERROR(__xludf.DUMMYFUNCTION("VLOOKUP($D494,IMPORTRANGE(""1F5N2lheBqU_ssv2fEg7XSiyl0_Jtf24RQubw3IWp7fc"",""'LC-2 BOM'!C2:AF1000""),AB$1,FALSE)"),"#N/A")</f>
        <v>#N/A</v>
      </c>
      <c r="AL718" t="str">
        <f ca="1">IFERROR(__xludf.DUMMYFUNCTION("VLOOKUP($D494,IMPORTRANGE(""1F5N2lheBqU_ssv2fEg7XSiyl0_Jtf24RQubw3IWp7fc"",""'LC-2 BOM'!C2:AF1000""),AB$1,FALSE)"),"#N/A")</f>
        <v>#N/A</v>
      </c>
      <c r="AM718" t="str">
        <f ca="1">IFERROR(__xludf.DUMMYFUNCTION("VLOOKUP($D494,IMPORTRANGE(""1F5N2lheBqU_ssv2fEg7XSiyl0_Jtf24RQubw3IWp7fc"",""'LC-2 BOM'!C2:AF1000""),AB$1,FALSE)"),"#N/A")</f>
        <v>#N/A</v>
      </c>
      <c r="AN718" t="str">
        <f ca="1">IFERROR(__xludf.DUMMYFUNCTION("VLOOKUP($D494,IMPORTRANGE(""1F5N2lheBqU_ssv2fEg7XSiyl0_Jtf24RQubw3IWp7fc"",""'LC-2 BOM'!C2:AF1000""),AB$1,FALSE)"),"#N/A")</f>
        <v>#N/A</v>
      </c>
      <c r="AO718" t="str">
        <f ca="1">IFERROR(__xludf.DUMMYFUNCTION("VLOOKUP($D494,IMPORTRANGE(""1F5N2lheBqU_ssv2fEg7XSiyl0_Jtf24RQubw3IWp7fc"",""'LC-2 BOM'!C2:AF1000""),AB$1,FALSE)"),"#N/A")</f>
        <v>#N/A</v>
      </c>
      <c r="AP718" t="str">
        <f ca="1">IFERROR(__xludf.DUMMYFUNCTION("VLOOKUP($D494,IMPORTRANGE(""1F5N2lheBqU_ssv2fEg7XSiyl0_Jtf24RQubw3IWp7fc"",""'LC-2 BOM'!C2:AF1000""),AB$1,FALSE)"),"#N/A")</f>
        <v>#N/A</v>
      </c>
      <c r="AQ718" t="str">
        <f ca="1">IFERROR(__xludf.DUMMYFUNCTION("VLOOKUP($D494,IMPORTRANGE(""1F5N2lheBqU_ssv2fEg7XSiyl0_Jtf24RQubw3IWp7fc"",""'LC-2 BOM'!C2:AF1000""),AB$1,FALSE)"),"#N/A")</f>
        <v>#N/A</v>
      </c>
      <c r="AR718" t="str">
        <f ca="1">IFERROR(__xludf.DUMMYFUNCTION("VLOOKUP($D494,IMPORTRANGE(""1F5N2lheBqU_ssv2fEg7XSiyl0_Jtf24RQubw3IWp7fc"",""'LC-2 BOM'!C2:AF1000""),AB$1,FALSE)"),"#N/A")</f>
        <v>#N/A</v>
      </c>
      <c r="AS718" t="str">
        <f ca="1">IFERROR(__xludf.DUMMYFUNCTION("VLOOKUP($D494,IMPORTRANGE(""1F5N2lheBqU_ssv2fEg7XSiyl0_Jtf24RQubw3IWp7fc"",""'LC-2 BOM'!C2:AF1000""),AB$1,FALSE)"),"#N/A")</f>
        <v>#N/A</v>
      </c>
      <c r="AT718" t="str">
        <f ca="1">IFERROR(__xludf.DUMMYFUNCTION("VLOOKUP($D494,IMPORTRANGE(""1F5N2lheBqU_ssv2fEg7XSiyl0_Jtf24RQubw3IWp7fc"",""'LC-2 BOM'!C2:AF1000""),AB$1,FALSE)"),"#N/A")</f>
        <v>#N/A</v>
      </c>
      <c r="AU718" t="str">
        <f ca="1">IFERROR(__xludf.DUMMYFUNCTION("VLOOKUP($D494,IMPORTRANGE(""1F5N2lheBqU_ssv2fEg7XSiyl0_Jtf24RQubw3IWp7fc"",""'LC-2 BOM'!C2:AF1000""),AB$1,FALSE)"),"#N/A")</f>
        <v>#N/A</v>
      </c>
      <c r="AV718" t="str">
        <f ca="1">IFERROR(__xludf.DUMMYFUNCTION("VLOOKUP($D494,IMPORTRANGE(""1F5N2lheBqU_ssv2fEg7XSiyl0_Jtf24RQubw3IWp7fc"",""'LC-2 BOM'!C2:AF1000""),AB$1,FALSE)"),"#N/A")</f>
        <v>#N/A</v>
      </c>
      <c r="AW718" t="str">
        <f ca="1">IFERROR(__xludf.DUMMYFUNCTION("VLOOKUP($D494,IMPORTRANGE(""1F5N2lheBqU_ssv2fEg7XSiyl0_Jtf24RQubw3IWp7fc"",""'LC-2 BOM'!C2:AF1000""),AB$1,FALSE)"),"#N/A")</f>
        <v>#N/A</v>
      </c>
      <c r="AX718" t="str">
        <f ca="1">IFERROR(__xludf.DUMMYFUNCTION("VLOOKUP($D494,IMPORTRANGE(""1F5N2lheBqU_ssv2fEg7XSiyl0_Jtf24RQubw3IWp7fc"",""'LC-2 BOM'!C2:AF1000""),AB$1,FALSE)"),"#N/A")</f>
        <v>#N/A</v>
      </c>
      <c r="AY718" t="str">
        <f ca="1">IFERROR(__xludf.DUMMYFUNCTION("VLOOKUP($D494,IMPORTRANGE(""1F5N2lheBqU_ssv2fEg7XSiyl0_Jtf24RQubw3IWp7fc"",""'LC-2 BOM'!C2:AF1000""),AB$1,FALSE)"),"#N/A")</f>
        <v>#N/A</v>
      </c>
      <c r="AZ718" t="str">
        <f ca="1">IFERROR(__xludf.DUMMYFUNCTION("VLOOKUP($D494,IMPORTRANGE(""1F5N2lheBqU_ssv2fEg7XSiyl0_Jtf24RQubw3IWp7fc"",""'LC-2 BOM'!C2:AF1000""),AB$1,FALSE)"),"#N/A")</f>
        <v>#N/A</v>
      </c>
      <c r="BA718" t="str">
        <f ca="1">IFERROR(__xludf.DUMMYFUNCTION("VLOOKUP($D494,IMPORTRANGE(""1F5N2lheBqU_ssv2fEg7XSiyl0_Jtf24RQubw3IWp7fc"",""'LC-2 BOM'!C2:AF1000""),AB$1,FALSE)"),"#N/A")</f>
        <v>#N/A</v>
      </c>
    </row>
    <row r="719" spans="1:53" ht="13" x14ac:dyDescent="0.15">
      <c r="A719" t="str">
        <f t="shared" si="61"/>
        <v>TMP-ZT-RTD-Ts-728</v>
      </c>
      <c r="B719">
        <v>728</v>
      </c>
      <c r="C719" t="s">
        <v>1532</v>
      </c>
      <c r="D719" t="s">
        <v>1533</v>
      </c>
      <c r="E719" t="s">
        <v>1006</v>
      </c>
      <c r="F719" t="s">
        <v>1007</v>
      </c>
      <c r="G719" t="s">
        <v>45</v>
      </c>
      <c r="H719" t="s">
        <v>312</v>
      </c>
      <c r="I719" t="str">
        <f t="shared" si="62"/>
        <v>N3</v>
      </c>
      <c r="J719" t="str">
        <f>VLOOKUP(I719,'[1]REF - Interface Cards'!$F$2:$G$11,2,FALSE)</f>
        <v>CB4</v>
      </c>
      <c r="K719">
        <f t="shared" si="63"/>
        <v>4</v>
      </c>
      <c r="L719" t="s">
        <v>1107</v>
      </c>
      <c r="M719" t="s">
        <v>328</v>
      </c>
      <c r="N719" t="s">
        <v>329</v>
      </c>
      <c r="O719" t="s">
        <v>277</v>
      </c>
      <c r="P719" t="s">
        <v>783</v>
      </c>
      <c r="R719" t="s">
        <v>316</v>
      </c>
      <c r="S719" t="s">
        <v>317</v>
      </c>
      <c r="V719" t="b">
        <v>0</v>
      </c>
      <c r="W719" t="str">
        <f t="shared" si="64"/>
        <v>RTD3:EX2+,RTD2+,RTD2-,COM2</v>
      </c>
      <c r="X719" t="str">
        <f ca="1">IFERROR(__xludf.DUMMYFUNCTION("VLOOKUP($D475,IMPORTRANGE(""1F5N2lheBqU_ssv2fEg7XSiyl0_Jtf24RQubw3IWp7fc"",""'LC-2 BOM'!C2:AF1000""),X$1,FALSE)"),"04C706")</f>
        <v>04C706</v>
      </c>
      <c r="Y719" t="str">
        <f ca="1">IFERROR(__xludf.DUMMYFUNCTION("VLOOKUP($D536,IMPORTRANGE(""1zGeY54V42y3h6ga3LEauokEcjIAfHuNXKCYKLfLWtMI"",""'LC-2 BOM'!C2:AF900""),Y$1,FALSE)"),"#N/A")</f>
        <v>#N/A</v>
      </c>
      <c r="Z719" t="str">
        <f ca="1">IFERROR(__xludf.DUMMYFUNCTION("VLOOKUP($D536,IMPORTRANGE(""1zGeY54V42y3h6ga3LEauokEcjIAfHuNXKCYKLfLWtMI"",""'LC-2 BOM'!C2:AF900""),Y$1,FALSE)"),"#N/A")</f>
        <v>#N/A</v>
      </c>
      <c r="AA719" t="str">
        <f ca="1">IFERROR(__xludf.DUMMYFUNCTION("VLOOKUP($D536,IMPORTRANGE(""1zGeY54V42y3h6ga3LEauokEcjIAfHuNXKCYKLfLWtMI"",""'LC-2 BOM'!C2:AF900""),Y$1,FALSE)"),"#N/A")</f>
        <v>#N/A</v>
      </c>
      <c r="AB719" t="str">
        <f ca="1">IFERROR(__xludf.DUMMYFUNCTION("VLOOKUP($D536,IMPORTRANGE(""1F5N2lheBqU_ssv2fEg7XSiyl0_Jtf24RQubw3IWp7fc"",""'LC-2 BOM'!C2:AF1000""),AB$1,FALSE)"),"#N/A")</f>
        <v>#N/A</v>
      </c>
      <c r="AC719" t="str">
        <f ca="1">IFERROR(__xludf.DUMMYFUNCTION("VLOOKUP($D536,IMPORTRANGE(""1F5N2lheBqU_ssv2fEg7XSiyl0_Jtf24RQubw3IWp7fc"",""'LC-2 BOM'!C2:AF1000""),AB$1,FALSE)"),"#N/A")</f>
        <v>#N/A</v>
      </c>
      <c r="AD719" t="str">
        <f ca="1">IFERROR(__xludf.DUMMYFUNCTION("VLOOKUP($D536,IMPORTRANGE(""1F5N2lheBqU_ssv2fEg7XSiyl0_Jtf24RQubw3IWp7fc"",""'LC-2 BOM'!C2:AF1000""),AB$1,FALSE)"),"#N/A")</f>
        <v>#N/A</v>
      </c>
      <c r="AE719" t="str">
        <f ca="1">IFERROR(__xludf.DUMMYFUNCTION("VLOOKUP($D536,IMPORTRANGE(""1F5N2lheBqU_ssv2fEg7XSiyl0_Jtf24RQubw3IWp7fc"",""'LC-2 BOM'!C2:AF1000""),AB$1,FALSE)"),"#N/A")</f>
        <v>#N/A</v>
      </c>
      <c r="AF719" t="str">
        <f ca="1">IFERROR(__xludf.DUMMYFUNCTION("VLOOKUP($D536,IMPORTRANGE(""1F5N2lheBqU_ssv2fEg7XSiyl0_Jtf24RQubw3IWp7fc"",""'LC-2 BOM'!C2:AF1000""),AB$1,FALSE)"),"#N/A")</f>
        <v>#N/A</v>
      </c>
      <c r="AG719" t="str">
        <f ca="1">IFERROR(__xludf.DUMMYFUNCTION("VLOOKUP($D536,IMPORTRANGE(""1F5N2lheBqU_ssv2fEg7XSiyl0_Jtf24RQubw3IWp7fc"",""'LC-2 BOM'!C2:AF1000""),AB$1,FALSE)"),"#N/A")</f>
        <v>#N/A</v>
      </c>
      <c r="AH719" t="str">
        <f ca="1">IFERROR(__xludf.DUMMYFUNCTION("VLOOKUP($D536,IMPORTRANGE(""1F5N2lheBqU_ssv2fEg7XSiyl0_Jtf24RQubw3IWp7fc"",""'LC-2 BOM'!C2:AF1000""),AB$1,FALSE)"),"#N/A")</f>
        <v>#N/A</v>
      </c>
      <c r="AI719" t="str">
        <f ca="1">IFERROR(__xludf.DUMMYFUNCTION("VLOOKUP($D536,IMPORTRANGE(""1F5N2lheBqU_ssv2fEg7XSiyl0_Jtf24RQubw3IWp7fc"",""'LC-2 BOM'!C2:AF1000""),AB$1,FALSE)"),"#N/A")</f>
        <v>#N/A</v>
      </c>
      <c r="AJ719" t="str">
        <f ca="1">IFERROR(__xludf.DUMMYFUNCTION("VLOOKUP($D536,IMPORTRANGE(""1F5N2lheBqU_ssv2fEg7XSiyl0_Jtf24RQubw3IWp7fc"",""'LC-2 BOM'!C2:AF1000""),AB$1,FALSE)"),"#N/A")</f>
        <v>#N/A</v>
      </c>
      <c r="AK719" t="str">
        <f ca="1">IFERROR(__xludf.DUMMYFUNCTION("VLOOKUP($D536,IMPORTRANGE(""1F5N2lheBqU_ssv2fEg7XSiyl0_Jtf24RQubw3IWp7fc"",""'LC-2 BOM'!C2:AF1000""),AB$1,FALSE)"),"#N/A")</f>
        <v>#N/A</v>
      </c>
      <c r="AL719" t="str">
        <f ca="1">IFERROR(__xludf.DUMMYFUNCTION("VLOOKUP($D536,IMPORTRANGE(""1F5N2lheBqU_ssv2fEg7XSiyl0_Jtf24RQubw3IWp7fc"",""'LC-2 BOM'!C2:AF1000""),AB$1,FALSE)"),"#N/A")</f>
        <v>#N/A</v>
      </c>
      <c r="AM719" t="str">
        <f ca="1">IFERROR(__xludf.DUMMYFUNCTION("VLOOKUP($D536,IMPORTRANGE(""1F5N2lheBqU_ssv2fEg7XSiyl0_Jtf24RQubw3IWp7fc"",""'LC-2 BOM'!C2:AF1000""),AB$1,FALSE)"),"#N/A")</f>
        <v>#N/A</v>
      </c>
      <c r="AN719" t="str">
        <f ca="1">IFERROR(__xludf.DUMMYFUNCTION("VLOOKUP($D536,IMPORTRANGE(""1F5N2lheBqU_ssv2fEg7XSiyl0_Jtf24RQubw3IWp7fc"",""'LC-2 BOM'!C2:AF1000""),AB$1,FALSE)"),"#N/A")</f>
        <v>#N/A</v>
      </c>
      <c r="AO719" t="str">
        <f ca="1">IFERROR(__xludf.DUMMYFUNCTION("VLOOKUP($D536,IMPORTRANGE(""1F5N2lheBqU_ssv2fEg7XSiyl0_Jtf24RQubw3IWp7fc"",""'LC-2 BOM'!C2:AF1000""),AB$1,FALSE)"),"#N/A")</f>
        <v>#N/A</v>
      </c>
      <c r="AP719" t="str">
        <f ca="1">IFERROR(__xludf.DUMMYFUNCTION("VLOOKUP($D536,IMPORTRANGE(""1F5N2lheBqU_ssv2fEg7XSiyl0_Jtf24RQubw3IWp7fc"",""'LC-2 BOM'!C2:AF1000""),AB$1,FALSE)"),"#N/A")</f>
        <v>#N/A</v>
      </c>
      <c r="AQ719" t="str">
        <f ca="1">IFERROR(__xludf.DUMMYFUNCTION("VLOOKUP($D536,IMPORTRANGE(""1F5N2lheBqU_ssv2fEg7XSiyl0_Jtf24RQubw3IWp7fc"",""'LC-2 BOM'!C2:AF1000""),AB$1,FALSE)"),"#N/A")</f>
        <v>#N/A</v>
      </c>
      <c r="AR719" t="str">
        <f ca="1">IFERROR(__xludf.DUMMYFUNCTION("VLOOKUP($D536,IMPORTRANGE(""1F5N2lheBqU_ssv2fEg7XSiyl0_Jtf24RQubw3IWp7fc"",""'LC-2 BOM'!C2:AF1000""),AB$1,FALSE)"),"#N/A")</f>
        <v>#N/A</v>
      </c>
      <c r="AS719" t="str">
        <f ca="1">IFERROR(__xludf.DUMMYFUNCTION("VLOOKUP($D536,IMPORTRANGE(""1F5N2lheBqU_ssv2fEg7XSiyl0_Jtf24RQubw3IWp7fc"",""'LC-2 BOM'!C2:AF1000""),AB$1,FALSE)"),"#N/A")</f>
        <v>#N/A</v>
      </c>
      <c r="AT719" t="str">
        <f ca="1">IFERROR(__xludf.DUMMYFUNCTION("VLOOKUP($D536,IMPORTRANGE(""1F5N2lheBqU_ssv2fEg7XSiyl0_Jtf24RQubw3IWp7fc"",""'LC-2 BOM'!C2:AF1000""),AB$1,FALSE)"),"#N/A")</f>
        <v>#N/A</v>
      </c>
      <c r="AU719" t="str">
        <f ca="1">IFERROR(__xludf.DUMMYFUNCTION("VLOOKUP($D536,IMPORTRANGE(""1F5N2lheBqU_ssv2fEg7XSiyl0_Jtf24RQubw3IWp7fc"",""'LC-2 BOM'!C2:AF1000""),AB$1,FALSE)"),"#N/A")</f>
        <v>#N/A</v>
      </c>
      <c r="AV719" t="str">
        <f ca="1">IFERROR(__xludf.DUMMYFUNCTION("VLOOKUP($D536,IMPORTRANGE(""1F5N2lheBqU_ssv2fEg7XSiyl0_Jtf24RQubw3IWp7fc"",""'LC-2 BOM'!C2:AF1000""),AB$1,FALSE)"),"#N/A")</f>
        <v>#N/A</v>
      </c>
      <c r="AW719" t="str">
        <f ca="1">IFERROR(__xludf.DUMMYFUNCTION("VLOOKUP($D536,IMPORTRANGE(""1F5N2lheBqU_ssv2fEg7XSiyl0_Jtf24RQubw3IWp7fc"",""'LC-2 BOM'!C2:AF1000""),AB$1,FALSE)"),"#N/A")</f>
        <v>#N/A</v>
      </c>
      <c r="AX719" t="str">
        <f ca="1">IFERROR(__xludf.DUMMYFUNCTION("VLOOKUP($D536,IMPORTRANGE(""1F5N2lheBqU_ssv2fEg7XSiyl0_Jtf24RQubw3IWp7fc"",""'LC-2 BOM'!C2:AF1000""),AB$1,FALSE)"),"#N/A")</f>
        <v>#N/A</v>
      </c>
      <c r="AY719" t="str">
        <f ca="1">IFERROR(__xludf.DUMMYFUNCTION("VLOOKUP($D536,IMPORTRANGE(""1F5N2lheBqU_ssv2fEg7XSiyl0_Jtf24RQubw3IWp7fc"",""'LC-2 BOM'!C2:AF1000""),AB$1,FALSE)"),"#N/A")</f>
        <v>#N/A</v>
      </c>
      <c r="AZ719" t="str">
        <f ca="1">IFERROR(__xludf.DUMMYFUNCTION("VLOOKUP($D536,IMPORTRANGE(""1F5N2lheBqU_ssv2fEg7XSiyl0_Jtf24RQubw3IWp7fc"",""'LC-2 BOM'!C2:AF1000""),AB$1,FALSE)"),"#N/A")</f>
        <v>#N/A</v>
      </c>
      <c r="BA719" t="str">
        <f ca="1">IFERROR(__xludf.DUMMYFUNCTION("VLOOKUP($D536,IMPORTRANGE(""1F5N2lheBqU_ssv2fEg7XSiyl0_Jtf24RQubw3IWp7fc"",""'LC-2 BOM'!C2:AF1000""),AB$1,FALSE)"),"#N/A")</f>
        <v>#N/A</v>
      </c>
    </row>
    <row r="720" spans="1:53" ht="13" x14ac:dyDescent="0.15">
      <c r="A720" t="str">
        <f t="shared" si="61"/>
        <v>TMP-ZT-RTD-Ts-729</v>
      </c>
      <c r="B720">
        <v>729</v>
      </c>
      <c r="C720" t="s">
        <v>1534</v>
      </c>
      <c r="D720" t="s">
        <v>1535</v>
      </c>
      <c r="E720" t="s">
        <v>1006</v>
      </c>
      <c r="F720" t="s">
        <v>1007</v>
      </c>
      <c r="G720" t="s">
        <v>45</v>
      </c>
      <c r="H720" t="s">
        <v>312</v>
      </c>
      <c r="I720" t="str">
        <f t="shared" si="62"/>
        <v>N3</v>
      </c>
      <c r="J720" t="str">
        <f>VLOOKUP(I720,'[1]REF - Interface Cards'!$F$2:$G$11,2,FALSE)</f>
        <v>CB4</v>
      </c>
      <c r="K720">
        <f t="shared" si="63"/>
        <v>4</v>
      </c>
      <c r="L720" t="s">
        <v>1107</v>
      </c>
      <c r="M720" t="s">
        <v>347</v>
      </c>
      <c r="N720" t="s">
        <v>348</v>
      </c>
      <c r="O720" t="s">
        <v>277</v>
      </c>
      <c r="P720" t="s">
        <v>783</v>
      </c>
      <c r="R720" t="s">
        <v>316</v>
      </c>
      <c r="S720" t="s">
        <v>317</v>
      </c>
      <c r="V720" t="b">
        <v>0</v>
      </c>
      <c r="W720" t="str">
        <f t="shared" si="64"/>
        <v>RTD3:EX3+,RTD3+,RTD3-,COM3</v>
      </c>
      <c r="X720" t="str">
        <f ca="1">IFERROR(__xludf.DUMMYFUNCTION("VLOOKUP($D475,IMPORTRANGE(""1F5N2lheBqU_ssv2fEg7XSiyl0_Jtf24RQubw3IWp7fc"",""'LC-2 BOM'!C2:AF1000""),X$1,FALSE)"),"04C706")</f>
        <v>04C706</v>
      </c>
      <c r="Y720" t="str">
        <f ca="1">IFERROR(__xludf.DUMMYFUNCTION("VLOOKUP($D537,IMPORTRANGE(""1zGeY54V42y3h6ga3LEauokEcjIAfHuNXKCYKLfLWtMI"",""'LC-2 BOM'!C2:AF900""),Y$1,FALSE)"),"#N/A")</f>
        <v>#N/A</v>
      </c>
      <c r="Z720" t="str">
        <f ca="1">IFERROR(__xludf.DUMMYFUNCTION("VLOOKUP($D537,IMPORTRANGE(""1zGeY54V42y3h6ga3LEauokEcjIAfHuNXKCYKLfLWtMI"",""'LC-2 BOM'!C2:AF900""),Y$1,FALSE)"),"#N/A")</f>
        <v>#N/A</v>
      </c>
      <c r="AA720" t="str">
        <f ca="1">IFERROR(__xludf.DUMMYFUNCTION("VLOOKUP($D537,IMPORTRANGE(""1zGeY54V42y3h6ga3LEauokEcjIAfHuNXKCYKLfLWtMI"",""'LC-2 BOM'!C2:AF900""),Y$1,FALSE)"),"#N/A")</f>
        <v>#N/A</v>
      </c>
      <c r="AB720" t="str">
        <f ca="1">IFERROR(__xludf.DUMMYFUNCTION("VLOOKUP($D537,IMPORTRANGE(""1F5N2lheBqU_ssv2fEg7XSiyl0_Jtf24RQubw3IWp7fc"",""'LC-2 BOM'!C2:AF1000""),AB$1,FALSE)"),"#N/A")</f>
        <v>#N/A</v>
      </c>
      <c r="AC720" t="str">
        <f ca="1">IFERROR(__xludf.DUMMYFUNCTION("VLOOKUP($D537,IMPORTRANGE(""1F5N2lheBqU_ssv2fEg7XSiyl0_Jtf24RQubw3IWp7fc"",""'LC-2 BOM'!C2:AF1000""),AB$1,FALSE)"),"#N/A")</f>
        <v>#N/A</v>
      </c>
      <c r="AD720" t="str">
        <f ca="1">IFERROR(__xludf.DUMMYFUNCTION("VLOOKUP($D537,IMPORTRANGE(""1F5N2lheBqU_ssv2fEg7XSiyl0_Jtf24RQubw3IWp7fc"",""'LC-2 BOM'!C2:AF1000""),AB$1,FALSE)"),"#N/A")</f>
        <v>#N/A</v>
      </c>
      <c r="AE720" t="str">
        <f ca="1">IFERROR(__xludf.DUMMYFUNCTION("VLOOKUP($D537,IMPORTRANGE(""1F5N2lheBqU_ssv2fEg7XSiyl0_Jtf24RQubw3IWp7fc"",""'LC-2 BOM'!C2:AF1000""),AB$1,FALSE)"),"#N/A")</f>
        <v>#N/A</v>
      </c>
      <c r="AF720" t="str">
        <f ca="1">IFERROR(__xludf.DUMMYFUNCTION("VLOOKUP($D537,IMPORTRANGE(""1F5N2lheBqU_ssv2fEg7XSiyl0_Jtf24RQubw3IWp7fc"",""'LC-2 BOM'!C2:AF1000""),AB$1,FALSE)"),"#N/A")</f>
        <v>#N/A</v>
      </c>
      <c r="AG720" t="str">
        <f ca="1">IFERROR(__xludf.DUMMYFUNCTION("VLOOKUP($D537,IMPORTRANGE(""1F5N2lheBqU_ssv2fEg7XSiyl0_Jtf24RQubw3IWp7fc"",""'LC-2 BOM'!C2:AF1000""),AB$1,FALSE)"),"#N/A")</f>
        <v>#N/A</v>
      </c>
      <c r="AH720" t="str">
        <f ca="1">IFERROR(__xludf.DUMMYFUNCTION("VLOOKUP($D537,IMPORTRANGE(""1F5N2lheBqU_ssv2fEg7XSiyl0_Jtf24RQubw3IWp7fc"",""'LC-2 BOM'!C2:AF1000""),AB$1,FALSE)"),"#N/A")</f>
        <v>#N/A</v>
      </c>
      <c r="AI720" t="str">
        <f ca="1">IFERROR(__xludf.DUMMYFUNCTION("VLOOKUP($D537,IMPORTRANGE(""1F5N2lheBqU_ssv2fEg7XSiyl0_Jtf24RQubw3IWp7fc"",""'LC-2 BOM'!C2:AF1000""),AB$1,FALSE)"),"#N/A")</f>
        <v>#N/A</v>
      </c>
      <c r="AJ720" t="str">
        <f ca="1">IFERROR(__xludf.DUMMYFUNCTION("VLOOKUP($D537,IMPORTRANGE(""1F5N2lheBqU_ssv2fEg7XSiyl0_Jtf24RQubw3IWp7fc"",""'LC-2 BOM'!C2:AF1000""),AB$1,FALSE)"),"#N/A")</f>
        <v>#N/A</v>
      </c>
      <c r="AK720" t="str">
        <f ca="1">IFERROR(__xludf.DUMMYFUNCTION("VLOOKUP($D537,IMPORTRANGE(""1F5N2lheBqU_ssv2fEg7XSiyl0_Jtf24RQubw3IWp7fc"",""'LC-2 BOM'!C2:AF1000""),AB$1,FALSE)"),"#N/A")</f>
        <v>#N/A</v>
      </c>
      <c r="AL720" t="str">
        <f ca="1">IFERROR(__xludf.DUMMYFUNCTION("VLOOKUP($D537,IMPORTRANGE(""1F5N2lheBqU_ssv2fEg7XSiyl0_Jtf24RQubw3IWp7fc"",""'LC-2 BOM'!C2:AF1000""),AB$1,FALSE)"),"#N/A")</f>
        <v>#N/A</v>
      </c>
      <c r="AM720" t="str">
        <f ca="1">IFERROR(__xludf.DUMMYFUNCTION("VLOOKUP($D537,IMPORTRANGE(""1F5N2lheBqU_ssv2fEg7XSiyl0_Jtf24RQubw3IWp7fc"",""'LC-2 BOM'!C2:AF1000""),AB$1,FALSE)"),"#N/A")</f>
        <v>#N/A</v>
      </c>
      <c r="AN720" t="str">
        <f ca="1">IFERROR(__xludf.DUMMYFUNCTION("VLOOKUP($D537,IMPORTRANGE(""1F5N2lheBqU_ssv2fEg7XSiyl0_Jtf24RQubw3IWp7fc"",""'LC-2 BOM'!C2:AF1000""),AB$1,FALSE)"),"#N/A")</f>
        <v>#N/A</v>
      </c>
      <c r="AO720" t="str">
        <f ca="1">IFERROR(__xludf.DUMMYFUNCTION("VLOOKUP($D537,IMPORTRANGE(""1F5N2lheBqU_ssv2fEg7XSiyl0_Jtf24RQubw3IWp7fc"",""'LC-2 BOM'!C2:AF1000""),AB$1,FALSE)"),"#N/A")</f>
        <v>#N/A</v>
      </c>
      <c r="AP720" t="str">
        <f ca="1">IFERROR(__xludf.DUMMYFUNCTION("VLOOKUP($D537,IMPORTRANGE(""1F5N2lheBqU_ssv2fEg7XSiyl0_Jtf24RQubw3IWp7fc"",""'LC-2 BOM'!C2:AF1000""),AB$1,FALSE)"),"#N/A")</f>
        <v>#N/A</v>
      </c>
      <c r="AQ720" t="str">
        <f ca="1">IFERROR(__xludf.DUMMYFUNCTION("VLOOKUP($D537,IMPORTRANGE(""1F5N2lheBqU_ssv2fEg7XSiyl0_Jtf24RQubw3IWp7fc"",""'LC-2 BOM'!C2:AF1000""),AB$1,FALSE)"),"#N/A")</f>
        <v>#N/A</v>
      </c>
      <c r="AR720" t="str">
        <f ca="1">IFERROR(__xludf.DUMMYFUNCTION("VLOOKUP($D537,IMPORTRANGE(""1F5N2lheBqU_ssv2fEg7XSiyl0_Jtf24RQubw3IWp7fc"",""'LC-2 BOM'!C2:AF1000""),AB$1,FALSE)"),"#N/A")</f>
        <v>#N/A</v>
      </c>
      <c r="AS720" t="str">
        <f ca="1">IFERROR(__xludf.DUMMYFUNCTION("VLOOKUP($D537,IMPORTRANGE(""1F5N2lheBqU_ssv2fEg7XSiyl0_Jtf24RQubw3IWp7fc"",""'LC-2 BOM'!C2:AF1000""),AB$1,FALSE)"),"#N/A")</f>
        <v>#N/A</v>
      </c>
      <c r="AT720" t="str">
        <f ca="1">IFERROR(__xludf.DUMMYFUNCTION("VLOOKUP($D537,IMPORTRANGE(""1F5N2lheBqU_ssv2fEg7XSiyl0_Jtf24RQubw3IWp7fc"",""'LC-2 BOM'!C2:AF1000""),AB$1,FALSE)"),"#N/A")</f>
        <v>#N/A</v>
      </c>
      <c r="AU720" t="str">
        <f ca="1">IFERROR(__xludf.DUMMYFUNCTION("VLOOKUP($D537,IMPORTRANGE(""1F5N2lheBqU_ssv2fEg7XSiyl0_Jtf24RQubw3IWp7fc"",""'LC-2 BOM'!C2:AF1000""),AB$1,FALSE)"),"#N/A")</f>
        <v>#N/A</v>
      </c>
      <c r="AV720" t="str">
        <f ca="1">IFERROR(__xludf.DUMMYFUNCTION("VLOOKUP($D537,IMPORTRANGE(""1F5N2lheBqU_ssv2fEg7XSiyl0_Jtf24RQubw3IWp7fc"",""'LC-2 BOM'!C2:AF1000""),AB$1,FALSE)"),"#N/A")</f>
        <v>#N/A</v>
      </c>
      <c r="AW720" t="str">
        <f ca="1">IFERROR(__xludf.DUMMYFUNCTION("VLOOKUP($D537,IMPORTRANGE(""1F5N2lheBqU_ssv2fEg7XSiyl0_Jtf24RQubw3IWp7fc"",""'LC-2 BOM'!C2:AF1000""),AB$1,FALSE)"),"#N/A")</f>
        <v>#N/A</v>
      </c>
      <c r="AX720" t="str">
        <f ca="1">IFERROR(__xludf.DUMMYFUNCTION("VLOOKUP($D537,IMPORTRANGE(""1F5N2lheBqU_ssv2fEg7XSiyl0_Jtf24RQubw3IWp7fc"",""'LC-2 BOM'!C2:AF1000""),AB$1,FALSE)"),"#N/A")</f>
        <v>#N/A</v>
      </c>
      <c r="AY720" t="str">
        <f ca="1">IFERROR(__xludf.DUMMYFUNCTION("VLOOKUP($D537,IMPORTRANGE(""1F5N2lheBqU_ssv2fEg7XSiyl0_Jtf24RQubw3IWp7fc"",""'LC-2 BOM'!C2:AF1000""),AB$1,FALSE)"),"#N/A")</f>
        <v>#N/A</v>
      </c>
      <c r="AZ720" t="str">
        <f ca="1">IFERROR(__xludf.DUMMYFUNCTION("VLOOKUP($D537,IMPORTRANGE(""1F5N2lheBqU_ssv2fEg7XSiyl0_Jtf24RQubw3IWp7fc"",""'LC-2 BOM'!C2:AF1000""),AB$1,FALSE)"),"#N/A")</f>
        <v>#N/A</v>
      </c>
      <c r="BA720" t="str">
        <f ca="1">IFERROR(__xludf.DUMMYFUNCTION("VLOOKUP($D537,IMPORTRANGE(""1F5N2lheBqU_ssv2fEg7XSiyl0_Jtf24RQubw3IWp7fc"",""'LC-2 BOM'!C2:AF1000""),AB$1,FALSE)"),"#N/A")</f>
        <v>#N/A</v>
      </c>
    </row>
    <row r="721" spans="1:53" ht="13" x14ac:dyDescent="0.15">
      <c r="A721" t="str">
        <f t="shared" si="61"/>
        <v>TMP-ZT-RTD-Ts-730</v>
      </c>
      <c r="B721">
        <v>730</v>
      </c>
      <c r="C721" t="s">
        <v>1536</v>
      </c>
      <c r="D721" t="s">
        <v>1537</v>
      </c>
      <c r="E721" t="s">
        <v>1006</v>
      </c>
      <c r="F721" t="s">
        <v>1007</v>
      </c>
      <c r="G721" t="s">
        <v>45</v>
      </c>
      <c r="H721" t="s">
        <v>312</v>
      </c>
      <c r="I721" t="str">
        <f t="shared" si="62"/>
        <v>N3</v>
      </c>
      <c r="J721" t="str">
        <f>VLOOKUP(I721,'[1]REF - Interface Cards'!$F$2:$G$11,2,FALSE)</f>
        <v>CB4</v>
      </c>
      <c r="K721">
        <f t="shared" si="63"/>
        <v>4</v>
      </c>
      <c r="L721" t="s">
        <v>1107</v>
      </c>
      <c r="M721" t="s">
        <v>351</v>
      </c>
      <c r="N721" t="s">
        <v>352</v>
      </c>
      <c r="O721" t="s">
        <v>277</v>
      </c>
      <c r="P721" t="s">
        <v>783</v>
      </c>
      <c r="R721" t="s">
        <v>316</v>
      </c>
      <c r="S721" t="s">
        <v>317</v>
      </c>
      <c r="V721" t="b">
        <v>0</v>
      </c>
      <c r="W721" t="str">
        <f t="shared" si="64"/>
        <v>RTD3:EX4+,RTD4+,RTD4-,COM4</v>
      </c>
      <c r="X721" t="str">
        <f ca="1">IFERROR(__xludf.DUMMYFUNCTION("VLOOKUP($D475,IMPORTRANGE(""1F5N2lheBqU_ssv2fEg7XSiyl0_Jtf24RQubw3IWp7fc"",""'LC-2 BOM'!C2:AF1000""),X$1,FALSE)"),"04C706")</f>
        <v>04C706</v>
      </c>
      <c r="Y721" t="str">
        <f ca="1">IFERROR(__xludf.DUMMYFUNCTION("VLOOKUP($D538,IMPORTRANGE(""1zGeY54V42y3h6ga3LEauokEcjIAfHuNXKCYKLfLWtMI"",""'LC-2 BOM'!C2:AF900""),Y$1,FALSE)"),"#N/A")</f>
        <v>#N/A</v>
      </c>
      <c r="Z721" t="str">
        <f ca="1">IFERROR(__xludf.DUMMYFUNCTION("VLOOKUP($D538,IMPORTRANGE(""1zGeY54V42y3h6ga3LEauokEcjIAfHuNXKCYKLfLWtMI"",""'LC-2 BOM'!C2:AF900""),Y$1,FALSE)"),"#N/A")</f>
        <v>#N/A</v>
      </c>
      <c r="AA721" t="str">
        <f ca="1">IFERROR(__xludf.DUMMYFUNCTION("VLOOKUP($D538,IMPORTRANGE(""1zGeY54V42y3h6ga3LEauokEcjIAfHuNXKCYKLfLWtMI"",""'LC-2 BOM'!C2:AF900""),Y$1,FALSE)"),"#N/A")</f>
        <v>#N/A</v>
      </c>
      <c r="AB721" t="str">
        <f ca="1">IFERROR(__xludf.DUMMYFUNCTION("VLOOKUP($D538,IMPORTRANGE(""1F5N2lheBqU_ssv2fEg7XSiyl0_Jtf24RQubw3IWp7fc"",""'LC-2 BOM'!C2:AF1000""),AB$1,FALSE)"),"#N/A")</f>
        <v>#N/A</v>
      </c>
      <c r="AC721" t="str">
        <f ca="1">IFERROR(__xludf.DUMMYFUNCTION("VLOOKUP($D538,IMPORTRANGE(""1F5N2lheBqU_ssv2fEg7XSiyl0_Jtf24RQubw3IWp7fc"",""'LC-2 BOM'!C2:AF1000""),AB$1,FALSE)"),"#N/A")</f>
        <v>#N/A</v>
      </c>
      <c r="AD721" t="str">
        <f ca="1">IFERROR(__xludf.DUMMYFUNCTION("VLOOKUP($D538,IMPORTRANGE(""1F5N2lheBqU_ssv2fEg7XSiyl0_Jtf24RQubw3IWp7fc"",""'LC-2 BOM'!C2:AF1000""),AB$1,FALSE)"),"#N/A")</f>
        <v>#N/A</v>
      </c>
      <c r="AE721" t="str">
        <f ca="1">IFERROR(__xludf.DUMMYFUNCTION("VLOOKUP($D538,IMPORTRANGE(""1F5N2lheBqU_ssv2fEg7XSiyl0_Jtf24RQubw3IWp7fc"",""'LC-2 BOM'!C2:AF1000""),AB$1,FALSE)"),"#N/A")</f>
        <v>#N/A</v>
      </c>
      <c r="AF721" t="str">
        <f ca="1">IFERROR(__xludf.DUMMYFUNCTION("VLOOKUP($D538,IMPORTRANGE(""1F5N2lheBqU_ssv2fEg7XSiyl0_Jtf24RQubw3IWp7fc"",""'LC-2 BOM'!C2:AF1000""),AB$1,FALSE)"),"#N/A")</f>
        <v>#N/A</v>
      </c>
      <c r="AG721" t="str">
        <f ca="1">IFERROR(__xludf.DUMMYFUNCTION("VLOOKUP($D538,IMPORTRANGE(""1F5N2lheBqU_ssv2fEg7XSiyl0_Jtf24RQubw3IWp7fc"",""'LC-2 BOM'!C2:AF1000""),AB$1,FALSE)"),"#N/A")</f>
        <v>#N/A</v>
      </c>
      <c r="AH721" t="str">
        <f ca="1">IFERROR(__xludf.DUMMYFUNCTION("VLOOKUP($D538,IMPORTRANGE(""1F5N2lheBqU_ssv2fEg7XSiyl0_Jtf24RQubw3IWp7fc"",""'LC-2 BOM'!C2:AF1000""),AB$1,FALSE)"),"#N/A")</f>
        <v>#N/A</v>
      </c>
      <c r="AI721" t="str">
        <f ca="1">IFERROR(__xludf.DUMMYFUNCTION("VLOOKUP($D538,IMPORTRANGE(""1F5N2lheBqU_ssv2fEg7XSiyl0_Jtf24RQubw3IWp7fc"",""'LC-2 BOM'!C2:AF1000""),AB$1,FALSE)"),"#N/A")</f>
        <v>#N/A</v>
      </c>
      <c r="AJ721" t="str">
        <f ca="1">IFERROR(__xludf.DUMMYFUNCTION("VLOOKUP($D538,IMPORTRANGE(""1F5N2lheBqU_ssv2fEg7XSiyl0_Jtf24RQubw3IWp7fc"",""'LC-2 BOM'!C2:AF1000""),AB$1,FALSE)"),"#N/A")</f>
        <v>#N/A</v>
      </c>
      <c r="AK721" t="str">
        <f ca="1">IFERROR(__xludf.DUMMYFUNCTION("VLOOKUP($D538,IMPORTRANGE(""1F5N2lheBqU_ssv2fEg7XSiyl0_Jtf24RQubw3IWp7fc"",""'LC-2 BOM'!C2:AF1000""),AB$1,FALSE)"),"#N/A")</f>
        <v>#N/A</v>
      </c>
      <c r="AL721" t="str">
        <f ca="1">IFERROR(__xludf.DUMMYFUNCTION("VLOOKUP($D538,IMPORTRANGE(""1F5N2lheBqU_ssv2fEg7XSiyl0_Jtf24RQubw3IWp7fc"",""'LC-2 BOM'!C2:AF1000""),AB$1,FALSE)"),"#N/A")</f>
        <v>#N/A</v>
      </c>
      <c r="AM721" t="str">
        <f ca="1">IFERROR(__xludf.DUMMYFUNCTION("VLOOKUP($D538,IMPORTRANGE(""1F5N2lheBqU_ssv2fEg7XSiyl0_Jtf24RQubw3IWp7fc"",""'LC-2 BOM'!C2:AF1000""),AB$1,FALSE)"),"#N/A")</f>
        <v>#N/A</v>
      </c>
      <c r="AN721" t="str">
        <f ca="1">IFERROR(__xludf.DUMMYFUNCTION("VLOOKUP($D538,IMPORTRANGE(""1F5N2lheBqU_ssv2fEg7XSiyl0_Jtf24RQubw3IWp7fc"",""'LC-2 BOM'!C2:AF1000""),AB$1,FALSE)"),"#N/A")</f>
        <v>#N/A</v>
      </c>
      <c r="AO721" t="str">
        <f ca="1">IFERROR(__xludf.DUMMYFUNCTION("VLOOKUP($D538,IMPORTRANGE(""1F5N2lheBqU_ssv2fEg7XSiyl0_Jtf24RQubw3IWp7fc"",""'LC-2 BOM'!C2:AF1000""),AB$1,FALSE)"),"#N/A")</f>
        <v>#N/A</v>
      </c>
      <c r="AP721" t="str">
        <f ca="1">IFERROR(__xludf.DUMMYFUNCTION("VLOOKUP($D538,IMPORTRANGE(""1F5N2lheBqU_ssv2fEg7XSiyl0_Jtf24RQubw3IWp7fc"",""'LC-2 BOM'!C2:AF1000""),AB$1,FALSE)"),"#N/A")</f>
        <v>#N/A</v>
      </c>
      <c r="AQ721" t="str">
        <f ca="1">IFERROR(__xludf.DUMMYFUNCTION("VLOOKUP($D538,IMPORTRANGE(""1F5N2lheBqU_ssv2fEg7XSiyl0_Jtf24RQubw3IWp7fc"",""'LC-2 BOM'!C2:AF1000""),AB$1,FALSE)"),"#N/A")</f>
        <v>#N/A</v>
      </c>
      <c r="AR721" t="str">
        <f ca="1">IFERROR(__xludf.DUMMYFUNCTION("VLOOKUP($D538,IMPORTRANGE(""1F5N2lheBqU_ssv2fEg7XSiyl0_Jtf24RQubw3IWp7fc"",""'LC-2 BOM'!C2:AF1000""),AB$1,FALSE)"),"#N/A")</f>
        <v>#N/A</v>
      </c>
      <c r="AS721" t="str">
        <f ca="1">IFERROR(__xludf.DUMMYFUNCTION("VLOOKUP($D538,IMPORTRANGE(""1F5N2lheBqU_ssv2fEg7XSiyl0_Jtf24RQubw3IWp7fc"",""'LC-2 BOM'!C2:AF1000""),AB$1,FALSE)"),"#N/A")</f>
        <v>#N/A</v>
      </c>
      <c r="AT721" t="str">
        <f ca="1">IFERROR(__xludf.DUMMYFUNCTION("VLOOKUP($D538,IMPORTRANGE(""1F5N2lheBqU_ssv2fEg7XSiyl0_Jtf24RQubw3IWp7fc"",""'LC-2 BOM'!C2:AF1000""),AB$1,FALSE)"),"#N/A")</f>
        <v>#N/A</v>
      </c>
      <c r="AU721" t="str">
        <f ca="1">IFERROR(__xludf.DUMMYFUNCTION("VLOOKUP($D538,IMPORTRANGE(""1F5N2lheBqU_ssv2fEg7XSiyl0_Jtf24RQubw3IWp7fc"",""'LC-2 BOM'!C2:AF1000""),AB$1,FALSE)"),"#N/A")</f>
        <v>#N/A</v>
      </c>
      <c r="AV721" t="str">
        <f ca="1">IFERROR(__xludf.DUMMYFUNCTION("VLOOKUP($D538,IMPORTRANGE(""1F5N2lheBqU_ssv2fEg7XSiyl0_Jtf24RQubw3IWp7fc"",""'LC-2 BOM'!C2:AF1000""),AB$1,FALSE)"),"#N/A")</f>
        <v>#N/A</v>
      </c>
      <c r="AW721" t="str">
        <f ca="1">IFERROR(__xludf.DUMMYFUNCTION("VLOOKUP($D538,IMPORTRANGE(""1F5N2lheBqU_ssv2fEg7XSiyl0_Jtf24RQubw3IWp7fc"",""'LC-2 BOM'!C2:AF1000""),AB$1,FALSE)"),"#N/A")</f>
        <v>#N/A</v>
      </c>
      <c r="AX721" t="str">
        <f ca="1">IFERROR(__xludf.DUMMYFUNCTION("VLOOKUP($D538,IMPORTRANGE(""1F5N2lheBqU_ssv2fEg7XSiyl0_Jtf24RQubw3IWp7fc"",""'LC-2 BOM'!C2:AF1000""),AB$1,FALSE)"),"#N/A")</f>
        <v>#N/A</v>
      </c>
      <c r="AY721" t="str">
        <f ca="1">IFERROR(__xludf.DUMMYFUNCTION("VLOOKUP($D538,IMPORTRANGE(""1F5N2lheBqU_ssv2fEg7XSiyl0_Jtf24RQubw3IWp7fc"",""'LC-2 BOM'!C2:AF1000""),AB$1,FALSE)"),"#N/A")</f>
        <v>#N/A</v>
      </c>
      <c r="AZ721" t="str">
        <f ca="1">IFERROR(__xludf.DUMMYFUNCTION("VLOOKUP($D538,IMPORTRANGE(""1F5N2lheBqU_ssv2fEg7XSiyl0_Jtf24RQubw3IWp7fc"",""'LC-2 BOM'!C2:AF1000""),AB$1,FALSE)"),"#N/A")</f>
        <v>#N/A</v>
      </c>
      <c r="BA721" t="str">
        <f ca="1">IFERROR(__xludf.DUMMYFUNCTION("VLOOKUP($D538,IMPORTRANGE(""1F5N2lheBqU_ssv2fEg7XSiyl0_Jtf24RQubw3IWp7fc"",""'LC-2 BOM'!C2:AF1000""),AB$1,FALSE)"),"#N/A")</f>
        <v>#N/A</v>
      </c>
    </row>
    <row r="722" spans="1:53" ht="13" x14ac:dyDescent="0.15">
      <c r="A722" t="e">
        <f t="shared" si="61"/>
        <v>#N/A</v>
      </c>
      <c r="B722">
        <v>120</v>
      </c>
      <c r="C722" t="s">
        <v>1538</v>
      </c>
      <c r="G722" t="s">
        <v>141</v>
      </c>
      <c r="H722" t="s">
        <v>111</v>
      </c>
      <c r="I722" t="str">
        <f t="shared" si="62"/>
        <v>N1</v>
      </c>
      <c r="J722" t="str">
        <f>VLOOKUP(I722,'[1]REF - Interface Cards'!$F$2:$G$11,2,FALSE)</f>
        <v>CB2</v>
      </c>
      <c r="K722">
        <f t="shared" si="63"/>
        <v>2</v>
      </c>
      <c r="L722" t="s">
        <v>399</v>
      </c>
      <c r="M722">
        <v>16</v>
      </c>
      <c r="N722">
        <v>13</v>
      </c>
      <c r="O722" t="s">
        <v>211</v>
      </c>
      <c r="R722" t="s">
        <v>142</v>
      </c>
      <c r="S722" t="s">
        <v>309</v>
      </c>
      <c r="V722" t="b">
        <v>0</v>
      </c>
      <c r="W722" t="str">
        <f t="shared" si="64"/>
        <v>AI1:13</v>
      </c>
      <c r="X722" t="str">
        <f ca="1">IFERROR(__xludf.DUMMYFUNCTION("VLOOKUP($D119,IMPORTRANGE(""1F5N2lheBqU_ssv2fEg7XSiyl0_Jtf24RQubw3IWp7fc"",""'LC-2 BOM'!C2:AF1000""),X$1,FALSE)"),"05C360")</f>
        <v>05C360</v>
      </c>
      <c r="Y722" t="str">
        <f ca="1">IFERROR(__xludf.DUMMYFUNCTION("VLOOKUP($D354,IMPORTRANGE(""1F5N2lheBqU_ssv2fEg7XSiyl0_Jtf24RQubw3IWp7fc"",""'LC-2 BOM'!C2:AF900""),Y$1,FALSE)"),"#N/A")</f>
        <v>#N/A</v>
      </c>
      <c r="Z722" t="str">
        <f ca="1">IFERROR(__xludf.DUMMYFUNCTION("VLOOKUP($D354,IMPORTRANGE(""1F5N2lheBqU_ssv2fEg7XSiyl0_Jtf24RQubw3IWp7fc"",""'LC-2 BOM'!C2:AF900""),Y$1,FALSE)"),"#N/A")</f>
        <v>#N/A</v>
      </c>
      <c r="AA722" t="str">
        <f ca="1">IFERROR(__xludf.DUMMYFUNCTION("VLOOKUP($D354,IMPORTRANGE(""1F5N2lheBqU_ssv2fEg7XSiyl0_Jtf24RQubw3IWp7fc"",""'LC-2 BOM'!C2:AF900""),Y$1,FALSE)"),"#N/A")</f>
        <v>#N/A</v>
      </c>
      <c r="AB722" t="str">
        <f ca="1">IFERROR(__xludf.DUMMYFUNCTION("VLOOKUP($D354,IMPORTRANGE(""1F5N2lheBqU_ssv2fEg7XSiyl0_Jtf24RQubw3IWp7fc"",""'LC-2 BOM'!C2:AF1000""),AB$1,FALSE)"),"#N/A")</f>
        <v>#N/A</v>
      </c>
      <c r="AC722" t="str">
        <f ca="1">IFERROR(__xludf.DUMMYFUNCTION("VLOOKUP($D354,IMPORTRANGE(""1F5N2lheBqU_ssv2fEg7XSiyl0_Jtf24RQubw3IWp7fc"",""'LC-2 BOM'!C2:AF1000""),AB$1,FALSE)"),"#N/A")</f>
        <v>#N/A</v>
      </c>
      <c r="AD722" t="str">
        <f ca="1">IFERROR(__xludf.DUMMYFUNCTION("VLOOKUP($D354,IMPORTRANGE(""1F5N2lheBqU_ssv2fEg7XSiyl0_Jtf24RQubw3IWp7fc"",""'LC-2 BOM'!C2:AF1000""),AB$1,FALSE)"),"#N/A")</f>
        <v>#N/A</v>
      </c>
      <c r="AE722" t="str">
        <f ca="1">IFERROR(__xludf.DUMMYFUNCTION("VLOOKUP($D354,IMPORTRANGE(""1F5N2lheBqU_ssv2fEg7XSiyl0_Jtf24RQubw3IWp7fc"",""'LC-2 BOM'!C2:AF1000""),AB$1,FALSE)"),"#N/A")</f>
        <v>#N/A</v>
      </c>
      <c r="AF722" t="str">
        <f ca="1">IFERROR(__xludf.DUMMYFUNCTION("VLOOKUP($D354,IMPORTRANGE(""1F5N2lheBqU_ssv2fEg7XSiyl0_Jtf24RQubw3IWp7fc"",""'LC-2 BOM'!C2:AF1000""),AB$1,FALSE)"),"#N/A")</f>
        <v>#N/A</v>
      </c>
      <c r="AG722" t="str">
        <f ca="1">IFERROR(__xludf.DUMMYFUNCTION("VLOOKUP($D354,IMPORTRANGE(""1F5N2lheBqU_ssv2fEg7XSiyl0_Jtf24RQubw3IWp7fc"",""'LC-2 BOM'!C2:AF1000""),AB$1,FALSE)"),"#N/A")</f>
        <v>#N/A</v>
      </c>
      <c r="AH722" t="str">
        <f ca="1">IFERROR(__xludf.DUMMYFUNCTION("VLOOKUP($D354,IMPORTRANGE(""1F5N2lheBqU_ssv2fEg7XSiyl0_Jtf24RQubw3IWp7fc"",""'LC-2 BOM'!C2:AF1000""),AB$1,FALSE)"),"#N/A")</f>
        <v>#N/A</v>
      </c>
      <c r="AI722" t="str">
        <f ca="1">IFERROR(__xludf.DUMMYFUNCTION("VLOOKUP($D354,IMPORTRANGE(""1F5N2lheBqU_ssv2fEg7XSiyl0_Jtf24RQubw3IWp7fc"",""'LC-2 BOM'!C2:AF1000""),AB$1,FALSE)"),"#N/A")</f>
        <v>#N/A</v>
      </c>
      <c r="AJ722" t="str">
        <f ca="1">IFERROR(__xludf.DUMMYFUNCTION("VLOOKUP($D354,IMPORTRANGE(""1F5N2lheBqU_ssv2fEg7XSiyl0_Jtf24RQubw3IWp7fc"",""'LC-2 BOM'!C2:AF1000""),AB$1,FALSE)"),"#N/A")</f>
        <v>#N/A</v>
      </c>
      <c r="AK722" t="str">
        <f ca="1">IFERROR(__xludf.DUMMYFUNCTION("VLOOKUP($D354,IMPORTRANGE(""1F5N2lheBqU_ssv2fEg7XSiyl0_Jtf24RQubw3IWp7fc"",""'LC-2 BOM'!C2:AF1000""),AB$1,FALSE)"),"#N/A")</f>
        <v>#N/A</v>
      </c>
      <c r="AL722" t="str">
        <f ca="1">IFERROR(__xludf.DUMMYFUNCTION("VLOOKUP($D354,IMPORTRANGE(""1F5N2lheBqU_ssv2fEg7XSiyl0_Jtf24RQubw3IWp7fc"",""'LC-2 BOM'!C2:AF1000""),AB$1,FALSE)"),"#N/A")</f>
        <v>#N/A</v>
      </c>
      <c r="AM722" t="str">
        <f ca="1">IFERROR(__xludf.DUMMYFUNCTION("VLOOKUP($D354,IMPORTRANGE(""1F5N2lheBqU_ssv2fEg7XSiyl0_Jtf24RQubw3IWp7fc"",""'LC-2 BOM'!C2:AF1000""),AB$1,FALSE)"),"#N/A")</f>
        <v>#N/A</v>
      </c>
      <c r="AN722" t="str">
        <f ca="1">IFERROR(__xludf.DUMMYFUNCTION("VLOOKUP($D354,IMPORTRANGE(""1F5N2lheBqU_ssv2fEg7XSiyl0_Jtf24RQubw3IWp7fc"",""'LC-2 BOM'!C2:AF1000""),AB$1,FALSE)"),"#N/A")</f>
        <v>#N/A</v>
      </c>
      <c r="AO722" t="str">
        <f ca="1">IFERROR(__xludf.DUMMYFUNCTION("VLOOKUP($D354,IMPORTRANGE(""1F5N2lheBqU_ssv2fEg7XSiyl0_Jtf24RQubw3IWp7fc"",""'LC-2 BOM'!C2:AF1000""),AB$1,FALSE)"),"#N/A")</f>
        <v>#N/A</v>
      </c>
      <c r="AP722" t="str">
        <f ca="1">IFERROR(__xludf.DUMMYFUNCTION("VLOOKUP($D354,IMPORTRANGE(""1F5N2lheBqU_ssv2fEg7XSiyl0_Jtf24RQubw3IWp7fc"",""'LC-2 BOM'!C2:AF1000""),AB$1,FALSE)"),"#N/A")</f>
        <v>#N/A</v>
      </c>
      <c r="AQ722" t="str">
        <f ca="1">IFERROR(__xludf.DUMMYFUNCTION("VLOOKUP($D354,IMPORTRANGE(""1F5N2lheBqU_ssv2fEg7XSiyl0_Jtf24RQubw3IWp7fc"",""'LC-2 BOM'!C2:AF1000""),AB$1,FALSE)"),"#N/A")</f>
        <v>#N/A</v>
      </c>
      <c r="AR722" t="str">
        <f ca="1">IFERROR(__xludf.DUMMYFUNCTION("VLOOKUP($D354,IMPORTRANGE(""1F5N2lheBqU_ssv2fEg7XSiyl0_Jtf24RQubw3IWp7fc"",""'LC-2 BOM'!C2:AF1000""),AB$1,FALSE)"),"#N/A")</f>
        <v>#N/A</v>
      </c>
      <c r="AS722" t="str">
        <f ca="1">IFERROR(__xludf.DUMMYFUNCTION("VLOOKUP($D354,IMPORTRANGE(""1F5N2lheBqU_ssv2fEg7XSiyl0_Jtf24RQubw3IWp7fc"",""'LC-2 BOM'!C2:AF1000""),AB$1,FALSE)"),"#N/A")</f>
        <v>#N/A</v>
      </c>
      <c r="AT722" t="str">
        <f ca="1">IFERROR(__xludf.DUMMYFUNCTION("VLOOKUP($D354,IMPORTRANGE(""1F5N2lheBqU_ssv2fEg7XSiyl0_Jtf24RQubw3IWp7fc"",""'LC-2 BOM'!C2:AF1000""),AB$1,FALSE)"),"#N/A")</f>
        <v>#N/A</v>
      </c>
      <c r="AU722" t="str">
        <f ca="1">IFERROR(__xludf.DUMMYFUNCTION("VLOOKUP($D354,IMPORTRANGE(""1F5N2lheBqU_ssv2fEg7XSiyl0_Jtf24RQubw3IWp7fc"",""'LC-2 BOM'!C2:AF1000""),AB$1,FALSE)"),"#N/A")</f>
        <v>#N/A</v>
      </c>
      <c r="AV722" t="str">
        <f ca="1">IFERROR(__xludf.DUMMYFUNCTION("VLOOKUP($D354,IMPORTRANGE(""1F5N2lheBqU_ssv2fEg7XSiyl0_Jtf24RQubw3IWp7fc"",""'LC-2 BOM'!C2:AF1000""),AB$1,FALSE)"),"#N/A")</f>
        <v>#N/A</v>
      </c>
      <c r="AW722" t="str">
        <f ca="1">IFERROR(__xludf.DUMMYFUNCTION("VLOOKUP($D354,IMPORTRANGE(""1F5N2lheBqU_ssv2fEg7XSiyl0_Jtf24RQubw3IWp7fc"",""'LC-2 BOM'!C2:AF1000""),AB$1,FALSE)"),"#N/A")</f>
        <v>#N/A</v>
      </c>
      <c r="AX722" t="str">
        <f ca="1">IFERROR(__xludf.DUMMYFUNCTION("VLOOKUP($D354,IMPORTRANGE(""1F5N2lheBqU_ssv2fEg7XSiyl0_Jtf24RQubw3IWp7fc"",""'LC-2 BOM'!C2:AF1000""),AB$1,FALSE)"),"#N/A")</f>
        <v>#N/A</v>
      </c>
      <c r="AY722" t="str">
        <f ca="1">IFERROR(__xludf.DUMMYFUNCTION("VLOOKUP($D354,IMPORTRANGE(""1F5N2lheBqU_ssv2fEg7XSiyl0_Jtf24RQubw3IWp7fc"",""'LC-2 BOM'!C2:AF1000""),AB$1,FALSE)"),"#N/A")</f>
        <v>#N/A</v>
      </c>
      <c r="AZ722" t="str">
        <f ca="1">IFERROR(__xludf.DUMMYFUNCTION("VLOOKUP($D354,IMPORTRANGE(""1F5N2lheBqU_ssv2fEg7XSiyl0_Jtf24RQubw3IWp7fc"",""'LC-2 BOM'!C2:AF1000""),AB$1,FALSE)"),"#N/A")</f>
        <v>#N/A</v>
      </c>
      <c r="BA722" t="str">
        <f ca="1">IFERROR(__xludf.DUMMYFUNCTION("VLOOKUP($D354,IMPORTRANGE(""1F5N2lheBqU_ssv2fEg7XSiyl0_Jtf24RQubw3IWp7fc"",""'LC-2 BOM'!C2:AF1000""),AB$1,FALSE)"),"#N/A")</f>
        <v>#N/A</v>
      </c>
    </row>
    <row r="723" spans="1:53" ht="13" x14ac:dyDescent="0.15">
      <c r="A723" t="e">
        <f t="shared" si="61"/>
        <v>#N/A</v>
      </c>
      <c r="B723">
        <v>121</v>
      </c>
      <c r="C723" t="s">
        <v>1538</v>
      </c>
      <c r="G723" t="s">
        <v>141</v>
      </c>
      <c r="H723" t="s">
        <v>111</v>
      </c>
      <c r="I723" t="str">
        <f t="shared" si="62"/>
        <v>N1</v>
      </c>
      <c r="J723" t="str">
        <f>VLOOKUP(I723,'[1]REF - Interface Cards'!$F$2:$G$11,2,FALSE)</f>
        <v>CB2</v>
      </c>
      <c r="K723">
        <f t="shared" si="63"/>
        <v>2</v>
      </c>
      <c r="L723" t="s">
        <v>399</v>
      </c>
      <c r="M723">
        <v>17</v>
      </c>
      <c r="N723">
        <v>14</v>
      </c>
      <c r="O723" t="s">
        <v>211</v>
      </c>
      <c r="R723" t="s">
        <v>142</v>
      </c>
      <c r="S723" t="s">
        <v>309</v>
      </c>
      <c r="V723" t="b">
        <v>0</v>
      </c>
      <c r="W723" t="str">
        <f t="shared" si="64"/>
        <v>AI1:14</v>
      </c>
      <c r="X723" t="str">
        <f ca="1">IFERROR(__xludf.DUMMYFUNCTION("VLOOKUP($D119,IMPORTRANGE(""1F5N2lheBqU_ssv2fEg7XSiyl0_Jtf24RQubw3IWp7fc"",""'LC-2 BOM'!C2:AF1000""),X$1,FALSE)"),"05C360")</f>
        <v>05C360</v>
      </c>
      <c r="Y723" t="str">
        <f ca="1">IFERROR(__xludf.DUMMYFUNCTION("VLOOKUP($D355,IMPORTRANGE(""1F5N2lheBqU_ssv2fEg7XSiyl0_Jtf24RQubw3IWp7fc"",""'LC-2 BOM'!C2:AF900""),Y$1,FALSE)"),"#N/A")</f>
        <v>#N/A</v>
      </c>
      <c r="Z723" t="str">
        <f ca="1">IFERROR(__xludf.DUMMYFUNCTION("VLOOKUP($D355,IMPORTRANGE(""1F5N2lheBqU_ssv2fEg7XSiyl0_Jtf24RQubw3IWp7fc"",""'LC-2 BOM'!C2:AF900""),Y$1,FALSE)"),"#N/A")</f>
        <v>#N/A</v>
      </c>
      <c r="AA723" t="str">
        <f ca="1">IFERROR(__xludf.DUMMYFUNCTION("VLOOKUP($D355,IMPORTRANGE(""1F5N2lheBqU_ssv2fEg7XSiyl0_Jtf24RQubw3IWp7fc"",""'LC-2 BOM'!C2:AF900""),Y$1,FALSE)"),"#N/A")</f>
        <v>#N/A</v>
      </c>
      <c r="AB723" t="str">
        <f ca="1">IFERROR(__xludf.DUMMYFUNCTION("VLOOKUP($D355,IMPORTRANGE(""1F5N2lheBqU_ssv2fEg7XSiyl0_Jtf24RQubw3IWp7fc"",""'LC-2 BOM'!C2:AF1000""),AB$1,FALSE)"),"#N/A")</f>
        <v>#N/A</v>
      </c>
      <c r="AC723" t="str">
        <f ca="1">IFERROR(__xludf.DUMMYFUNCTION("VLOOKUP($D355,IMPORTRANGE(""1F5N2lheBqU_ssv2fEg7XSiyl0_Jtf24RQubw3IWp7fc"",""'LC-2 BOM'!C2:AF1000""),AB$1,FALSE)"),"#N/A")</f>
        <v>#N/A</v>
      </c>
      <c r="AD723" t="str">
        <f ca="1">IFERROR(__xludf.DUMMYFUNCTION("VLOOKUP($D355,IMPORTRANGE(""1F5N2lheBqU_ssv2fEg7XSiyl0_Jtf24RQubw3IWp7fc"",""'LC-2 BOM'!C2:AF1000""),AB$1,FALSE)"),"#N/A")</f>
        <v>#N/A</v>
      </c>
      <c r="AE723" t="str">
        <f ca="1">IFERROR(__xludf.DUMMYFUNCTION("VLOOKUP($D355,IMPORTRANGE(""1F5N2lheBqU_ssv2fEg7XSiyl0_Jtf24RQubw3IWp7fc"",""'LC-2 BOM'!C2:AF1000""),AB$1,FALSE)"),"#N/A")</f>
        <v>#N/A</v>
      </c>
      <c r="AF723" t="str">
        <f ca="1">IFERROR(__xludf.DUMMYFUNCTION("VLOOKUP($D355,IMPORTRANGE(""1F5N2lheBqU_ssv2fEg7XSiyl0_Jtf24RQubw3IWp7fc"",""'LC-2 BOM'!C2:AF1000""),AB$1,FALSE)"),"#N/A")</f>
        <v>#N/A</v>
      </c>
      <c r="AG723" t="str">
        <f ca="1">IFERROR(__xludf.DUMMYFUNCTION("VLOOKUP($D355,IMPORTRANGE(""1F5N2lheBqU_ssv2fEg7XSiyl0_Jtf24RQubw3IWp7fc"",""'LC-2 BOM'!C2:AF1000""),AB$1,FALSE)"),"#N/A")</f>
        <v>#N/A</v>
      </c>
      <c r="AH723" t="str">
        <f ca="1">IFERROR(__xludf.DUMMYFUNCTION("VLOOKUP($D355,IMPORTRANGE(""1F5N2lheBqU_ssv2fEg7XSiyl0_Jtf24RQubw3IWp7fc"",""'LC-2 BOM'!C2:AF1000""),AB$1,FALSE)"),"#N/A")</f>
        <v>#N/A</v>
      </c>
      <c r="AI723" t="str">
        <f ca="1">IFERROR(__xludf.DUMMYFUNCTION("VLOOKUP($D355,IMPORTRANGE(""1F5N2lheBqU_ssv2fEg7XSiyl0_Jtf24RQubw3IWp7fc"",""'LC-2 BOM'!C2:AF1000""),AB$1,FALSE)"),"#N/A")</f>
        <v>#N/A</v>
      </c>
      <c r="AJ723" t="str">
        <f ca="1">IFERROR(__xludf.DUMMYFUNCTION("VLOOKUP($D355,IMPORTRANGE(""1F5N2lheBqU_ssv2fEg7XSiyl0_Jtf24RQubw3IWp7fc"",""'LC-2 BOM'!C2:AF1000""),AB$1,FALSE)"),"#N/A")</f>
        <v>#N/A</v>
      </c>
      <c r="AK723" t="str">
        <f ca="1">IFERROR(__xludf.DUMMYFUNCTION("VLOOKUP($D355,IMPORTRANGE(""1F5N2lheBqU_ssv2fEg7XSiyl0_Jtf24RQubw3IWp7fc"",""'LC-2 BOM'!C2:AF1000""),AB$1,FALSE)"),"#N/A")</f>
        <v>#N/A</v>
      </c>
      <c r="AL723" t="str">
        <f ca="1">IFERROR(__xludf.DUMMYFUNCTION("VLOOKUP($D355,IMPORTRANGE(""1F5N2lheBqU_ssv2fEg7XSiyl0_Jtf24RQubw3IWp7fc"",""'LC-2 BOM'!C2:AF1000""),AB$1,FALSE)"),"#N/A")</f>
        <v>#N/A</v>
      </c>
      <c r="AM723" t="str">
        <f ca="1">IFERROR(__xludf.DUMMYFUNCTION("VLOOKUP($D355,IMPORTRANGE(""1F5N2lheBqU_ssv2fEg7XSiyl0_Jtf24RQubw3IWp7fc"",""'LC-2 BOM'!C2:AF1000""),AB$1,FALSE)"),"#N/A")</f>
        <v>#N/A</v>
      </c>
      <c r="AN723" t="str">
        <f ca="1">IFERROR(__xludf.DUMMYFUNCTION("VLOOKUP($D355,IMPORTRANGE(""1F5N2lheBqU_ssv2fEg7XSiyl0_Jtf24RQubw3IWp7fc"",""'LC-2 BOM'!C2:AF1000""),AB$1,FALSE)"),"#N/A")</f>
        <v>#N/A</v>
      </c>
      <c r="AO723" t="str">
        <f ca="1">IFERROR(__xludf.DUMMYFUNCTION("VLOOKUP($D355,IMPORTRANGE(""1F5N2lheBqU_ssv2fEg7XSiyl0_Jtf24RQubw3IWp7fc"",""'LC-2 BOM'!C2:AF1000""),AB$1,FALSE)"),"#N/A")</f>
        <v>#N/A</v>
      </c>
      <c r="AP723" t="str">
        <f ca="1">IFERROR(__xludf.DUMMYFUNCTION("VLOOKUP($D355,IMPORTRANGE(""1F5N2lheBqU_ssv2fEg7XSiyl0_Jtf24RQubw3IWp7fc"",""'LC-2 BOM'!C2:AF1000""),AB$1,FALSE)"),"#N/A")</f>
        <v>#N/A</v>
      </c>
      <c r="AQ723" t="str">
        <f ca="1">IFERROR(__xludf.DUMMYFUNCTION("VLOOKUP($D355,IMPORTRANGE(""1F5N2lheBqU_ssv2fEg7XSiyl0_Jtf24RQubw3IWp7fc"",""'LC-2 BOM'!C2:AF1000""),AB$1,FALSE)"),"#N/A")</f>
        <v>#N/A</v>
      </c>
      <c r="AR723" t="str">
        <f ca="1">IFERROR(__xludf.DUMMYFUNCTION("VLOOKUP($D355,IMPORTRANGE(""1F5N2lheBqU_ssv2fEg7XSiyl0_Jtf24RQubw3IWp7fc"",""'LC-2 BOM'!C2:AF1000""),AB$1,FALSE)"),"#N/A")</f>
        <v>#N/A</v>
      </c>
      <c r="AS723" t="str">
        <f ca="1">IFERROR(__xludf.DUMMYFUNCTION("VLOOKUP($D355,IMPORTRANGE(""1F5N2lheBqU_ssv2fEg7XSiyl0_Jtf24RQubw3IWp7fc"",""'LC-2 BOM'!C2:AF1000""),AB$1,FALSE)"),"#N/A")</f>
        <v>#N/A</v>
      </c>
      <c r="AT723" t="str">
        <f ca="1">IFERROR(__xludf.DUMMYFUNCTION("VLOOKUP($D355,IMPORTRANGE(""1F5N2lheBqU_ssv2fEg7XSiyl0_Jtf24RQubw3IWp7fc"",""'LC-2 BOM'!C2:AF1000""),AB$1,FALSE)"),"#N/A")</f>
        <v>#N/A</v>
      </c>
      <c r="AU723" t="str">
        <f ca="1">IFERROR(__xludf.DUMMYFUNCTION("VLOOKUP($D355,IMPORTRANGE(""1F5N2lheBqU_ssv2fEg7XSiyl0_Jtf24RQubw3IWp7fc"",""'LC-2 BOM'!C2:AF1000""),AB$1,FALSE)"),"#N/A")</f>
        <v>#N/A</v>
      </c>
      <c r="AV723" t="str">
        <f ca="1">IFERROR(__xludf.DUMMYFUNCTION("VLOOKUP($D355,IMPORTRANGE(""1F5N2lheBqU_ssv2fEg7XSiyl0_Jtf24RQubw3IWp7fc"",""'LC-2 BOM'!C2:AF1000""),AB$1,FALSE)"),"#N/A")</f>
        <v>#N/A</v>
      </c>
      <c r="AW723" t="str">
        <f ca="1">IFERROR(__xludf.DUMMYFUNCTION("VLOOKUP($D355,IMPORTRANGE(""1F5N2lheBqU_ssv2fEg7XSiyl0_Jtf24RQubw3IWp7fc"",""'LC-2 BOM'!C2:AF1000""),AB$1,FALSE)"),"#N/A")</f>
        <v>#N/A</v>
      </c>
      <c r="AX723" t="str">
        <f ca="1">IFERROR(__xludf.DUMMYFUNCTION("VLOOKUP($D355,IMPORTRANGE(""1F5N2lheBqU_ssv2fEg7XSiyl0_Jtf24RQubw3IWp7fc"",""'LC-2 BOM'!C2:AF1000""),AB$1,FALSE)"),"#N/A")</f>
        <v>#N/A</v>
      </c>
      <c r="AY723" t="str">
        <f ca="1">IFERROR(__xludf.DUMMYFUNCTION("VLOOKUP($D355,IMPORTRANGE(""1F5N2lheBqU_ssv2fEg7XSiyl0_Jtf24RQubw3IWp7fc"",""'LC-2 BOM'!C2:AF1000""),AB$1,FALSE)"),"#N/A")</f>
        <v>#N/A</v>
      </c>
      <c r="AZ723" t="str">
        <f ca="1">IFERROR(__xludf.DUMMYFUNCTION("VLOOKUP($D355,IMPORTRANGE(""1F5N2lheBqU_ssv2fEg7XSiyl0_Jtf24RQubw3IWp7fc"",""'LC-2 BOM'!C2:AF1000""),AB$1,FALSE)"),"#N/A")</f>
        <v>#N/A</v>
      </c>
      <c r="BA723" t="str">
        <f ca="1">IFERROR(__xludf.DUMMYFUNCTION("VLOOKUP($D355,IMPORTRANGE(""1F5N2lheBqU_ssv2fEg7XSiyl0_Jtf24RQubw3IWp7fc"",""'LC-2 BOM'!C2:AF1000""),AB$1,FALSE)"),"#N/A")</f>
        <v>#N/A</v>
      </c>
    </row>
    <row r="724" spans="1:53" ht="13" x14ac:dyDescent="0.15">
      <c r="A724" t="str">
        <f t="shared" si="61"/>
        <v>VPM-S1-PRS-Ps-441</v>
      </c>
      <c r="B724">
        <v>441</v>
      </c>
      <c r="C724" t="s">
        <v>1539</v>
      </c>
      <c r="E724" t="s">
        <v>1540</v>
      </c>
      <c r="F724" t="s">
        <v>516</v>
      </c>
      <c r="G724" t="s">
        <v>141</v>
      </c>
      <c r="H724" t="s">
        <v>111</v>
      </c>
      <c r="I724" t="str">
        <f t="shared" si="62"/>
        <v>N2</v>
      </c>
      <c r="J724" t="str">
        <f>VLOOKUP(I724,'[1]REF - Interface Cards'!$F$2:$G$11,2,FALSE)</f>
        <v>CB3</v>
      </c>
      <c r="K724">
        <f t="shared" si="63"/>
        <v>3</v>
      </c>
      <c r="L724" t="s">
        <v>279</v>
      </c>
      <c r="M724">
        <v>16</v>
      </c>
      <c r="N724">
        <v>13</v>
      </c>
      <c r="O724" t="s">
        <v>277</v>
      </c>
      <c r="P724" t="s">
        <v>277</v>
      </c>
      <c r="Q724" t="s">
        <v>302</v>
      </c>
      <c r="R724" t="s">
        <v>142</v>
      </c>
      <c r="V724" t="b">
        <v>0</v>
      </c>
      <c r="W724" t="str">
        <f t="shared" si="64"/>
        <v>AI4:13</v>
      </c>
      <c r="X724" t="str">
        <f ca="1">IFERROR(__xludf.DUMMYFUNCTION("VLOOKUP($D119,IMPORTRANGE(""1F5N2lheBqU_ssv2fEg7XSiyl0_Jtf24RQubw3IWp7fc"",""'LC-2 BOM'!C2:AF1000""),X$1,FALSE)"),"05C360")</f>
        <v>05C360</v>
      </c>
      <c r="Y724" t="str">
        <f ca="1">IFERROR(__xludf.DUMMYFUNCTION("VLOOKUP($D454,IMPORTRANGE(""1F5N2lheBqU_ssv2fEg7XSiyl0_Jtf24RQubw3IWp7fc"",""'LC-2 BOM'!C2:AF900""),Y$1,FALSE)"),"#N/A")</f>
        <v>#N/A</v>
      </c>
      <c r="Z724" t="str">
        <f ca="1">IFERROR(__xludf.DUMMYFUNCTION("VLOOKUP($D454,IMPORTRANGE(""1F5N2lheBqU_ssv2fEg7XSiyl0_Jtf24RQubw3IWp7fc"",""'LC-2 BOM'!C2:AF900""),Y$1,FALSE)"),"#N/A")</f>
        <v>#N/A</v>
      </c>
      <c r="AA724" t="str">
        <f ca="1">IFERROR(__xludf.DUMMYFUNCTION("VLOOKUP($D454,IMPORTRANGE(""1F5N2lheBqU_ssv2fEg7XSiyl0_Jtf24RQubw3IWp7fc"",""'LC-2 BOM'!C2:AF900""),Y$1,FALSE)"),"#N/A")</f>
        <v>#N/A</v>
      </c>
      <c r="AB724" t="str">
        <f ca="1">IFERROR(__xludf.DUMMYFUNCTION("VLOOKUP($D454,IMPORTRANGE(""1F5N2lheBqU_ssv2fEg7XSiyl0_Jtf24RQubw3IWp7fc"",""'LC-2 BOM'!C2:AF1000""),AB$1,FALSE)"),"#N/A")</f>
        <v>#N/A</v>
      </c>
      <c r="AC724" t="str">
        <f ca="1">IFERROR(__xludf.DUMMYFUNCTION("VLOOKUP($D454,IMPORTRANGE(""1F5N2lheBqU_ssv2fEg7XSiyl0_Jtf24RQubw3IWp7fc"",""'LC-2 BOM'!C2:AF1000""),AB$1,FALSE)"),"#N/A")</f>
        <v>#N/A</v>
      </c>
      <c r="AD724" t="str">
        <f ca="1">IFERROR(__xludf.DUMMYFUNCTION("VLOOKUP($D454,IMPORTRANGE(""1F5N2lheBqU_ssv2fEg7XSiyl0_Jtf24RQubw3IWp7fc"",""'LC-2 BOM'!C2:AF1000""),AB$1,FALSE)"),"#N/A")</f>
        <v>#N/A</v>
      </c>
      <c r="AE724" t="str">
        <f ca="1">IFERROR(__xludf.DUMMYFUNCTION("VLOOKUP($D454,IMPORTRANGE(""1F5N2lheBqU_ssv2fEg7XSiyl0_Jtf24RQubw3IWp7fc"",""'LC-2 BOM'!C2:AF1000""),AB$1,FALSE)"),"#N/A")</f>
        <v>#N/A</v>
      </c>
      <c r="AF724" t="str">
        <f ca="1">IFERROR(__xludf.DUMMYFUNCTION("VLOOKUP($D454,IMPORTRANGE(""1F5N2lheBqU_ssv2fEg7XSiyl0_Jtf24RQubw3IWp7fc"",""'LC-2 BOM'!C2:AF1000""),AB$1,FALSE)"),"#N/A")</f>
        <v>#N/A</v>
      </c>
      <c r="AG724" t="str">
        <f ca="1">IFERROR(__xludf.DUMMYFUNCTION("VLOOKUP($D454,IMPORTRANGE(""1F5N2lheBqU_ssv2fEg7XSiyl0_Jtf24RQubw3IWp7fc"",""'LC-2 BOM'!C2:AF1000""),AB$1,FALSE)"),"#N/A")</f>
        <v>#N/A</v>
      </c>
      <c r="AH724" t="str">
        <f ca="1">IFERROR(__xludf.DUMMYFUNCTION("VLOOKUP($D454,IMPORTRANGE(""1F5N2lheBqU_ssv2fEg7XSiyl0_Jtf24RQubw3IWp7fc"",""'LC-2 BOM'!C2:AF1000""),AB$1,FALSE)"),"#N/A")</f>
        <v>#N/A</v>
      </c>
      <c r="AI724" t="str">
        <f ca="1">IFERROR(__xludf.DUMMYFUNCTION("VLOOKUP($D454,IMPORTRANGE(""1F5N2lheBqU_ssv2fEg7XSiyl0_Jtf24RQubw3IWp7fc"",""'LC-2 BOM'!C2:AF1000""),AB$1,FALSE)"),"#N/A")</f>
        <v>#N/A</v>
      </c>
      <c r="AJ724" t="str">
        <f ca="1">IFERROR(__xludf.DUMMYFUNCTION("VLOOKUP($D454,IMPORTRANGE(""1F5N2lheBqU_ssv2fEg7XSiyl0_Jtf24RQubw3IWp7fc"",""'LC-2 BOM'!C2:AF1000""),AB$1,FALSE)"),"#N/A")</f>
        <v>#N/A</v>
      </c>
      <c r="AK724" t="str">
        <f ca="1">IFERROR(__xludf.DUMMYFUNCTION("VLOOKUP($D454,IMPORTRANGE(""1F5N2lheBqU_ssv2fEg7XSiyl0_Jtf24RQubw3IWp7fc"",""'LC-2 BOM'!C2:AF1000""),AB$1,FALSE)"),"#N/A")</f>
        <v>#N/A</v>
      </c>
      <c r="AL724" t="str">
        <f ca="1">IFERROR(__xludf.DUMMYFUNCTION("VLOOKUP($D454,IMPORTRANGE(""1F5N2lheBqU_ssv2fEg7XSiyl0_Jtf24RQubw3IWp7fc"",""'LC-2 BOM'!C2:AF1000""),AB$1,FALSE)"),"#N/A")</f>
        <v>#N/A</v>
      </c>
      <c r="AM724" t="str">
        <f ca="1">IFERROR(__xludf.DUMMYFUNCTION("VLOOKUP($D454,IMPORTRANGE(""1F5N2lheBqU_ssv2fEg7XSiyl0_Jtf24RQubw3IWp7fc"",""'LC-2 BOM'!C2:AF1000""),AB$1,FALSE)"),"#N/A")</f>
        <v>#N/A</v>
      </c>
      <c r="AN724" t="str">
        <f ca="1">IFERROR(__xludf.DUMMYFUNCTION("VLOOKUP($D454,IMPORTRANGE(""1F5N2lheBqU_ssv2fEg7XSiyl0_Jtf24RQubw3IWp7fc"",""'LC-2 BOM'!C2:AF1000""),AB$1,FALSE)"),"#N/A")</f>
        <v>#N/A</v>
      </c>
      <c r="AO724" t="str">
        <f ca="1">IFERROR(__xludf.DUMMYFUNCTION("VLOOKUP($D454,IMPORTRANGE(""1F5N2lheBqU_ssv2fEg7XSiyl0_Jtf24RQubw3IWp7fc"",""'LC-2 BOM'!C2:AF1000""),AB$1,FALSE)"),"#N/A")</f>
        <v>#N/A</v>
      </c>
      <c r="AP724" t="str">
        <f ca="1">IFERROR(__xludf.DUMMYFUNCTION("VLOOKUP($D454,IMPORTRANGE(""1F5N2lheBqU_ssv2fEg7XSiyl0_Jtf24RQubw3IWp7fc"",""'LC-2 BOM'!C2:AF1000""),AB$1,FALSE)"),"#N/A")</f>
        <v>#N/A</v>
      </c>
      <c r="AQ724" t="str">
        <f ca="1">IFERROR(__xludf.DUMMYFUNCTION("VLOOKUP($D454,IMPORTRANGE(""1F5N2lheBqU_ssv2fEg7XSiyl0_Jtf24RQubw3IWp7fc"",""'LC-2 BOM'!C2:AF1000""),AB$1,FALSE)"),"#N/A")</f>
        <v>#N/A</v>
      </c>
      <c r="AR724" t="str">
        <f ca="1">IFERROR(__xludf.DUMMYFUNCTION("VLOOKUP($D454,IMPORTRANGE(""1F5N2lheBqU_ssv2fEg7XSiyl0_Jtf24RQubw3IWp7fc"",""'LC-2 BOM'!C2:AF1000""),AB$1,FALSE)"),"#N/A")</f>
        <v>#N/A</v>
      </c>
      <c r="AS724" t="str">
        <f ca="1">IFERROR(__xludf.DUMMYFUNCTION("VLOOKUP($D454,IMPORTRANGE(""1F5N2lheBqU_ssv2fEg7XSiyl0_Jtf24RQubw3IWp7fc"",""'LC-2 BOM'!C2:AF1000""),AB$1,FALSE)"),"#N/A")</f>
        <v>#N/A</v>
      </c>
      <c r="AT724" t="str">
        <f ca="1">IFERROR(__xludf.DUMMYFUNCTION("VLOOKUP($D454,IMPORTRANGE(""1F5N2lheBqU_ssv2fEg7XSiyl0_Jtf24RQubw3IWp7fc"",""'LC-2 BOM'!C2:AF1000""),AB$1,FALSE)"),"#N/A")</f>
        <v>#N/A</v>
      </c>
      <c r="AU724" t="str">
        <f ca="1">IFERROR(__xludf.DUMMYFUNCTION("VLOOKUP($D454,IMPORTRANGE(""1F5N2lheBqU_ssv2fEg7XSiyl0_Jtf24RQubw3IWp7fc"",""'LC-2 BOM'!C2:AF1000""),AB$1,FALSE)"),"#N/A")</f>
        <v>#N/A</v>
      </c>
      <c r="AV724" t="str">
        <f ca="1">IFERROR(__xludf.DUMMYFUNCTION("VLOOKUP($D454,IMPORTRANGE(""1F5N2lheBqU_ssv2fEg7XSiyl0_Jtf24RQubw3IWp7fc"",""'LC-2 BOM'!C2:AF1000""),AB$1,FALSE)"),"#N/A")</f>
        <v>#N/A</v>
      </c>
      <c r="AW724" t="str">
        <f ca="1">IFERROR(__xludf.DUMMYFUNCTION("VLOOKUP($D454,IMPORTRANGE(""1F5N2lheBqU_ssv2fEg7XSiyl0_Jtf24RQubw3IWp7fc"",""'LC-2 BOM'!C2:AF1000""),AB$1,FALSE)"),"#N/A")</f>
        <v>#N/A</v>
      </c>
      <c r="AX724" t="str">
        <f ca="1">IFERROR(__xludf.DUMMYFUNCTION("VLOOKUP($D454,IMPORTRANGE(""1F5N2lheBqU_ssv2fEg7XSiyl0_Jtf24RQubw3IWp7fc"",""'LC-2 BOM'!C2:AF1000""),AB$1,FALSE)"),"#N/A")</f>
        <v>#N/A</v>
      </c>
      <c r="AY724" t="str">
        <f ca="1">IFERROR(__xludf.DUMMYFUNCTION("VLOOKUP($D454,IMPORTRANGE(""1F5N2lheBqU_ssv2fEg7XSiyl0_Jtf24RQubw3IWp7fc"",""'LC-2 BOM'!C2:AF1000""),AB$1,FALSE)"),"#N/A")</f>
        <v>#N/A</v>
      </c>
      <c r="AZ724" t="str">
        <f ca="1">IFERROR(__xludf.DUMMYFUNCTION("VLOOKUP($D454,IMPORTRANGE(""1F5N2lheBqU_ssv2fEg7XSiyl0_Jtf24RQubw3IWp7fc"",""'LC-2 BOM'!C2:AF1000""),AB$1,FALSE)"),"#N/A")</f>
        <v>#N/A</v>
      </c>
      <c r="BA724" t="str">
        <f ca="1">IFERROR(__xludf.DUMMYFUNCTION("VLOOKUP($D454,IMPORTRANGE(""1F5N2lheBqU_ssv2fEg7XSiyl0_Jtf24RQubw3IWp7fc"",""'LC-2 BOM'!C2:AF1000""),AB$1,FALSE)"),"#N/A")</f>
        <v>#N/A</v>
      </c>
    </row>
    <row r="725" spans="1:53" ht="13" x14ac:dyDescent="0.15">
      <c r="A725" t="str">
        <f t="shared" si="61"/>
        <v>VPM-S2-PRS-Ps-442</v>
      </c>
      <c r="B725">
        <v>442</v>
      </c>
      <c r="C725" t="s">
        <v>1541</v>
      </c>
      <c r="E725" t="s">
        <v>1540</v>
      </c>
      <c r="F725" t="s">
        <v>384</v>
      </c>
      <c r="G725" t="s">
        <v>141</v>
      </c>
      <c r="H725" t="s">
        <v>111</v>
      </c>
      <c r="I725" t="str">
        <f t="shared" si="62"/>
        <v>N4</v>
      </c>
      <c r="J725" t="str">
        <f>VLOOKUP(I725,'[1]REF - Interface Cards'!$F$2:$G$11,2,FALSE)</f>
        <v>CB5</v>
      </c>
      <c r="K725">
        <f t="shared" si="63"/>
        <v>2</v>
      </c>
      <c r="L725" t="s">
        <v>214</v>
      </c>
      <c r="M725">
        <v>18</v>
      </c>
      <c r="N725">
        <v>15</v>
      </c>
      <c r="O725" t="s">
        <v>277</v>
      </c>
      <c r="P725" t="s">
        <v>277</v>
      </c>
      <c r="Q725" t="s">
        <v>302</v>
      </c>
      <c r="R725" t="s">
        <v>142</v>
      </c>
      <c r="V725" t="b">
        <v>0</v>
      </c>
      <c r="W725" t="str">
        <f t="shared" si="64"/>
        <v>AI7:15</v>
      </c>
      <c r="X725" t="str">
        <f ca="1">IFERROR(__xludf.DUMMYFUNCTION("VLOOKUP($D475,IMPORTRANGE(""1F5N2lheBqU_ssv2fEg7XSiyl0_Jtf24RQubw3IWp7fc"",""'LC-2 BOM'!C2:AF1000""),X$1,FALSE)"),"04C706")</f>
        <v>04C706</v>
      </c>
      <c r="Y725" t="str">
        <f ca="1">IFERROR(__xludf.DUMMYFUNCTION("VLOOKUP($D566,IMPORTRANGE(""1F5N2lheBqU_ssv2fEg7XSiyl0_Jtf24RQubw3IWp7fc"",""'LC-2 BOM'!C2:AF900""),Y$1,FALSE)"),"#N/A")</f>
        <v>#N/A</v>
      </c>
      <c r="Z725" t="str">
        <f ca="1">IFERROR(__xludf.DUMMYFUNCTION("VLOOKUP($D566,IMPORTRANGE(""1F5N2lheBqU_ssv2fEg7XSiyl0_Jtf24RQubw3IWp7fc"",""'LC-2 BOM'!C2:AF900""),Y$1,FALSE)"),"#N/A")</f>
        <v>#N/A</v>
      </c>
      <c r="AA725" t="str">
        <f ca="1">IFERROR(__xludf.DUMMYFUNCTION("VLOOKUP($D566,IMPORTRANGE(""1F5N2lheBqU_ssv2fEg7XSiyl0_Jtf24RQubw3IWp7fc"",""'LC-2 BOM'!C2:AF900""),Y$1,FALSE)"),"#N/A")</f>
        <v>#N/A</v>
      </c>
      <c r="AB725" t="str">
        <f ca="1">IFERROR(__xludf.DUMMYFUNCTION("VLOOKUP($D566,IMPORTRANGE(""1F5N2lheBqU_ssv2fEg7XSiyl0_Jtf24RQubw3IWp7fc"",""'LC-2 BOM'!C2:AF1000""),AB$1,FALSE)"),"#N/A")</f>
        <v>#N/A</v>
      </c>
      <c r="AC725" t="str">
        <f ca="1">IFERROR(__xludf.DUMMYFUNCTION("VLOOKUP($D566,IMPORTRANGE(""1F5N2lheBqU_ssv2fEg7XSiyl0_Jtf24RQubw3IWp7fc"",""'LC-2 BOM'!C2:AF1000""),AB$1,FALSE)"),"#N/A")</f>
        <v>#N/A</v>
      </c>
      <c r="AD725" t="str">
        <f ca="1">IFERROR(__xludf.DUMMYFUNCTION("VLOOKUP($D566,IMPORTRANGE(""1F5N2lheBqU_ssv2fEg7XSiyl0_Jtf24RQubw3IWp7fc"",""'LC-2 BOM'!C2:AF1000""),AB$1,FALSE)"),"#N/A")</f>
        <v>#N/A</v>
      </c>
      <c r="AE725" t="str">
        <f ca="1">IFERROR(__xludf.DUMMYFUNCTION("VLOOKUP($D566,IMPORTRANGE(""1F5N2lheBqU_ssv2fEg7XSiyl0_Jtf24RQubw3IWp7fc"",""'LC-2 BOM'!C2:AF1000""),AB$1,FALSE)"),"#N/A")</f>
        <v>#N/A</v>
      </c>
      <c r="AF725" t="str">
        <f ca="1">IFERROR(__xludf.DUMMYFUNCTION("VLOOKUP($D566,IMPORTRANGE(""1F5N2lheBqU_ssv2fEg7XSiyl0_Jtf24RQubw3IWp7fc"",""'LC-2 BOM'!C2:AF1000""),AB$1,FALSE)"),"#N/A")</f>
        <v>#N/A</v>
      </c>
      <c r="AG725" t="str">
        <f ca="1">IFERROR(__xludf.DUMMYFUNCTION("VLOOKUP($D566,IMPORTRANGE(""1F5N2lheBqU_ssv2fEg7XSiyl0_Jtf24RQubw3IWp7fc"",""'LC-2 BOM'!C2:AF1000""),AB$1,FALSE)"),"#N/A")</f>
        <v>#N/A</v>
      </c>
      <c r="AH725" t="str">
        <f ca="1">IFERROR(__xludf.DUMMYFUNCTION("VLOOKUP($D566,IMPORTRANGE(""1F5N2lheBqU_ssv2fEg7XSiyl0_Jtf24RQubw3IWp7fc"",""'LC-2 BOM'!C2:AF1000""),AB$1,FALSE)"),"#N/A")</f>
        <v>#N/A</v>
      </c>
      <c r="AI725" t="str">
        <f ca="1">IFERROR(__xludf.DUMMYFUNCTION("VLOOKUP($D566,IMPORTRANGE(""1F5N2lheBqU_ssv2fEg7XSiyl0_Jtf24RQubw3IWp7fc"",""'LC-2 BOM'!C2:AF1000""),AB$1,FALSE)"),"#N/A")</f>
        <v>#N/A</v>
      </c>
      <c r="AJ725" t="str">
        <f ca="1">IFERROR(__xludf.DUMMYFUNCTION("VLOOKUP($D566,IMPORTRANGE(""1F5N2lheBqU_ssv2fEg7XSiyl0_Jtf24RQubw3IWp7fc"",""'LC-2 BOM'!C2:AF1000""),AB$1,FALSE)"),"#N/A")</f>
        <v>#N/A</v>
      </c>
      <c r="AK725" t="str">
        <f ca="1">IFERROR(__xludf.DUMMYFUNCTION("VLOOKUP($D566,IMPORTRANGE(""1F5N2lheBqU_ssv2fEg7XSiyl0_Jtf24RQubw3IWp7fc"",""'LC-2 BOM'!C2:AF1000""),AB$1,FALSE)"),"#N/A")</f>
        <v>#N/A</v>
      </c>
      <c r="AL725" t="str">
        <f ca="1">IFERROR(__xludf.DUMMYFUNCTION("VLOOKUP($D566,IMPORTRANGE(""1F5N2lheBqU_ssv2fEg7XSiyl0_Jtf24RQubw3IWp7fc"",""'LC-2 BOM'!C2:AF1000""),AB$1,FALSE)"),"#N/A")</f>
        <v>#N/A</v>
      </c>
      <c r="AM725" t="str">
        <f ca="1">IFERROR(__xludf.DUMMYFUNCTION("VLOOKUP($D566,IMPORTRANGE(""1F5N2lheBqU_ssv2fEg7XSiyl0_Jtf24RQubw3IWp7fc"",""'LC-2 BOM'!C2:AF1000""),AB$1,FALSE)"),"#N/A")</f>
        <v>#N/A</v>
      </c>
      <c r="AN725" t="str">
        <f ca="1">IFERROR(__xludf.DUMMYFUNCTION("VLOOKUP($D566,IMPORTRANGE(""1F5N2lheBqU_ssv2fEg7XSiyl0_Jtf24RQubw3IWp7fc"",""'LC-2 BOM'!C2:AF1000""),AB$1,FALSE)"),"#N/A")</f>
        <v>#N/A</v>
      </c>
      <c r="AO725" t="str">
        <f ca="1">IFERROR(__xludf.DUMMYFUNCTION("VLOOKUP($D566,IMPORTRANGE(""1F5N2lheBqU_ssv2fEg7XSiyl0_Jtf24RQubw3IWp7fc"",""'LC-2 BOM'!C2:AF1000""),AB$1,FALSE)"),"#N/A")</f>
        <v>#N/A</v>
      </c>
      <c r="AP725" t="str">
        <f ca="1">IFERROR(__xludf.DUMMYFUNCTION("VLOOKUP($D566,IMPORTRANGE(""1F5N2lheBqU_ssv2fEg7XSiyl0_Jtf24RQubw3IWp7fc"",""'LC-2 BOM'!C2:AF1000""),AB$1,FALSE)"),"#N/A")</f>
        <v>#N/A</v>
      </c>
      <c r="AQ725" t="str">
        <f ca="1">IFERROR(__xludf.DUMMYFUNCTION("VLOOKUP($D566,IMPORTRANGE(""1F5N2lheBqU_ssv2fEg7XSiyl0_Jtf24RQubw3IWp7fc"",""'LC-2 BOM'!C2:AF1000""),AB$1,FALSE)"),"#N/A")</f>
        <v>#N/A</v>
      </c>
      <c r="AR725" t="str">
        <f ca="1">IFERROR(__xludf.DUMMYFUNCTION("VLOOKUP($D566,IMPORTRANGE(""1F5N2lheBqU_ssv2fEg7XSiyl0_Jtf24RQubw3IWp7fc"",""'LC-2 BOM'!C2:AF1000""),AB$1,FALSE)"),"#N/A")</f>
        <v>#N/A</v>
      </c>
      <c r="AS725" t="str">
        <f ca="1">IFERROR(__xludf.DUMMYFUNCTION("VLOOKUP($D566,IMPORTRANGE(""1F5N2lheBqU_ssv2fEg7XSiyl0_Jtf24RQubw3IWp7fc"",""'LC-2 BOM'!C2:AF1000""),AB$1,FALSE)"),"#N/A")</f>
        <v>#N/A</v>
      </c>
      <c r="AT725" t="str">
        <f ca="1">IFERROR(__xludf.DUMMYFUNCTION("VLOOKUP($D566,IMPORTRANGE(""1F5N2lheBqU_ssv2fEg7XSiyl0_Jtf24RQubw3IWp7fc"",""'LC-2 BOM'!C2:AF1000""),AB$1,FALSE)"),"#N/A")</f>
        <v>#N/A</v>
      </c>
      <c r="AU725" t="str">
        <f ca="1">IFERROR(__xludf.DUMMYFUNCTION("VLOOKUP($D566,IMPORTRANGE(""1F5N2lheBqU_ssv2fEg7XSiyl0_Jtf24RQubw3IWp7fc"",""'LC-2 BOM'!C2:AF1000""),AB$1,FALSE)"),"#N/A")</f>
        <v>#N/A</v>
      </c>
      <c r="AV725" t="str">
        <f ca="1">IFERROR(__xludf.DUMMYFUNCTION("VLOOKUP($D566,IMPORTRANGE(""1F5N2lheBqU_ssv2fEg7XSiyl0_Jtf24RQubw3IWp7fc"",""'LC-2 BOM'!C2:AF1000""),AB$1,FALSE)"),"#N/A")</f>
        <v>#N/A</v>
      </c>
      <c r="AW725" t="str">
        <f ca="1">IFERROR(__xludf.DUMMYFUNCTION("VLOOKUP($D566,IMPORTRANGE(""1F5N2lheBqU_ssv2fEg7XSiyl0_Jtf24RQubw3IWp7fc"",""'LC-2 BOM'!C2:AF1000""),AB$1,FALSE)"),"#N/A")</f>
        <v>#N/A</v>
      </c>
      <c r="AX725" t="str">
        <f ca="1">IFERROR(__xludf.DUMMYFUNCTION("VLOOKUP($D566,IMPORTRANGE(""1F5N2lheBqU_ssv2fEg7XSiyl0_Jtf24RQubw3IWp7fc"",""'LC-2 BOM'!C2:AF1000""),AB$1,FALSE)"),"#N/A")</f>
        <v>#N/A</v>
      </c>
      <c r="AY725" t="str">
        <f ca="1">IFERROR(__xludf.DUMMYFUNCTION("VLOOKUP($D566,IMPORTRANGE(""1F5N2lheBqU_ssv2fEg7XSiyl0_Jtf24RQubw3IWp7fc"",""'LC-2 BOM'!C2:AF1000""),AB$1,FALSE)"),"#N/A")</f>
        <v>#N/A</v>
      </c>
      <c r="AZ725" t="str">
        <f ca="1">IFERROR(__xludf.DUMMYFUNCTION("VLOOKUP($D566,IMPORTRANGE(""1F5N2lheBqU_ssv2fEg7XSiyl0_Jtf24RQubw3IWp7fc"",""'LC-2 BOM'!C2:AF1000""),AB$1,FALSE)"),"#N/A")</f>
        <v>#N/A</v>
      </c>
      <c r="BA725" t="str">
        <f ca="1">IFERROR(__xludf.DUMMYFUNCTION("VLOOKUP($D566,IMPORTRANGE(""1F5N2lheBqU_ssv2fEg7XSiyl0_Jtf24RQubw3IWp7fc"",""'LC-2 BOM'!C2:AF1000""),AB$1,FALSE)"),"#N/A")</f>
        <v>#N/A</v>
      </c>
    </row>
    <row r="726" spans="1:53" ht="13" x14ac:dyDescent="0.15">
      <c r="B726">
        <v>521</v>
      </c>
      <c r="I726" t="e">
        <f t="shared" si="62"/>
        <v>#N/A</v>
      </c>
      <c r="J726" t="e">
        <f>VLOOKUP(I726,'[1]REF - Interface Cards'!$F$2:$G$11,2,FALSE)</f>
        <v>#N/A</v>
      </c>
      <c r="K726" t="e">
        <f t="shared" si="63"/>
        <v>#N/A</v>
      </c>
      <c r="V726" t="b">
        <v>0</v>
      </c>
      <c r="W726" t="str">
        <f t="shared" si="64"/>
        <v>:</v>
      </c>
      <c r="X726" t="str">
        <f ca="1">IFERROR(__xludf.DUMMYFUNCTION("VLOOKUP($D475,IMPORTRANGE(""1F5N2lheBqU_ssv2fEg7XSiyl0_Jtf24RQubw3IWp7fc"",""'LC-2 BOM'!C2:AF1000""),X$1,FALSE)"),"04C706")</f>
        <v>04C706</v>
      </c>
      <c r="Y726" t="str">
        <f ca="1">IFERROR(__xludf.DUMMYFUNCTION("VLOOKUP($D726,IMPORTRANGE(""1zGeY54V42y3h6ga3LEauokEcjIAfHuNXKCYKLfLWtMI"",""'LC-2 BOM'!C2:AF900""),Y$1,FALSE)"),"#N/A")</f>
        <v>#N/A</v>
      </c>
      <c r="Z726" t="str">
        <f ca="1">IFERROR(__xludf.DUMMYFUNCTION("VLOOKUP($D726,IMPORTRANGE(""1zGeY54V42y3h6ga3LEauokEcjIAfHuNXKCYKLfLWtMI"",""'LC-2 BOM'!C2:AF900""),Y$1,FALSE)"),"#N/A")</f>
        <v>#N/A</v>
      </c>
      <c r="AA726" t="str">
        <f ca="1">IFERROR(__xludf.DUMMYFUNCTION("VLOOKUP($D726,IMPORTRANGE(""1zGeY54V42y3h6ga3LEauokEcjIAfHuNXKCYKLfLWtMI"",""'LC-2 BOM'!C2:AF900""),Y$1,FALSE)"),"#N/A")</f>
        <v>#N/A</v>
      </c>
      <c r="AB726" t="str">
        <f ca="1">IFERROR(__xludf.DUMMYFUNCTION("VLOOKUP($D726,IMPORTRANGE(""1F5N2lheBqU_ssv2fEg7XSiyl0_Jtf24RQubw3IWp7fc"",""'LC-2 BOM'!C2:AF1000""),AB$1,FALSE)"),"#N/A")</f>
        <v>#N/A</v>
      </c>
      <c r="AC726" t="str">
        <f ca="1">IFERROR(__xludf.DUMMYFUNCTION("VLOOKUP($D726,IMPORTRANGE(""1F5N2lheBqU_ssv2fEg7XSiyl0_Jtf24RQubw3IWp7fc"",""'LC-2 BOM'!C2:AF1000""),AB$1,FALSE)"),"#N/A")</f>
        <v>#N/A</v>
      </c>
      <c r="AD726" t="str">
        <f ca="1">IFERROR(__xludf.DUMMYFUNCTION("VLOOKUP($D726,IMPORTRANGE(""1F5N2lheBqU_ssv2fEg7XSiyl0_Jtf24RQubw3IWp7fc"",""'LC-2 BOM'!C2:AF1000""),AB$1,FALSE)"),"#N/A")</f>
        <v>#N/A</v>
      </c>
      <c r="AE726" t="str">
        <f ca="1">IFERROR(__xludf.DUMMYFUNCTION("VLOOKUP($D726,IMPORTRANGE(""1F5N2lheBqU_ssv2fEg7XSiyl0_Jtf24RQubw3IWp7fc"",""'LC-2 BOM'!C2:AF1000""),AB$1,FALSE)"),"#N/A")</f>
        <v>#N/A</v>
      </c>
      <c r="AF726" t="str">
        <f ca="1">IFERROR(__xludf.DUMMYFUNCTION("VLOOKUP($D726,IMPORTRANGE(""1F5N2lheBqU_ssv2fEg7XSiyl0_Jtf24RQubw3IWp7fc"",""'LC-2 BOM'!C2:AF1000""),AB$1,FALSE)"),"#N/A")</f>
        <v>#N/A</v>
      </c>
      <c r="AG726" t="str">
        <f ca="1">IFERROR(__xludf.DUMMYFUNCTION("VLOOKUP($D726,IMPORTRANGE(""1F5N2lheBqU_ssv2fEg7XSiyl0_Jtf24RQubw3IWp7fc"",""'LC-2 BOM'!C2:AF1000""),AB$1,FALSE)"),"#N/A")</f>
        <v>#N/A</v>
      </c>
      <c r="AH726" t="str">
        <f ca="1">IFERROR(__xludf.DUMMYFUNCTION("VLOOKUP($D726,IMPORTRANGE(""1F5N2lheBqU_ssv2fEg7XSiyl0_Jtf24RQubw3IWp7fc"",""'LC-2 BOM'!C2:AF1000""),AB$1,FALSE)"),"#N/A")</f>
        <v>#N/A</v>
      </c>
      <c r="AI726" t="str">
        <f ca="1">IFERROR(__xludf.DUMMYFUNCTION("VLOOKUP($D726,IMPORTRANGE(""1F5N2lheBqU_ssv2fEg7XSiyl0_Jtf24RQubw3IWp7fc"",""'LC-2 BOM'!C2:AF1000""),AB$1,FALSE)"),"#N/A")</f>
        <v>#N/A</v>
      </c>
      <c r="AJ726" t="str">
        <f ca="1">IFERROR(__xludf.DUMMYFUNCTION("VLOOKUP($D726,IMPORTRANGE(""1F5N2lheBqU_ssv2fEg7XSiyl0_Jtf24RQubw3IWp7fc"",""'LC-2 BOM'!C2:AF1000""),AB$1,FALSE)"),"#N/A")</f>
        <v>#N/A</v>
      </c>
      <c r="AK726" t="str">
        <f ca="1">IFERROR(__xludf.DUMMYFUNCTION("VLOOKUP($D726,IMPORTRANGE(""1F5N2lheBqU_ssv2fEg7XSiyl0_Jtf24RQubw3IWp7fc"",""'LC-2 BOM'!C2:AF1000""),AB$1,FALSE)"),"#N/A")</f>
        <v>#N/A</v>
      </c>
      <c r="AL726" t="str">
        <f ca="1">IFERROR(__xludf.DUMMYFUNCTION("VLOOKUP($D726,IMPORTRANGE(""1F5N2lheBqU_ssv2fEg7XSiyl0_Jtf24RQubw3IWp7fc"",""'LC-2 BOM'!C2:AF1000""),AB$1,FALSE)"),"#N/A")</f>
        <v>#N/A</v>
      </c>
      <c r="AM726" t="str">
        <f ca="1">IFERROR(__xludf.DUMMYFUNCTION("VLOOKUP($D726,IMPORTRANGE(""1F5N2lheBqU_ssv2fEg7XSiyl0_Jtf24RQubw3IWp7fc"",""'LC-2 BOM'!C2:AF1000""),AB$1,FALSE)"),"#N/A")</f>
        <v>#N/A</v>
      </c>
      <c r="AN726" t="str">
        <f ca="1">IFERROR(__xludf.DUMMYFUNCTION("VLOOKUP($D726,IMPORTRANGE(""1F5N2lheBqU_ssv2fEg7XSiyl0_Jtf24RQubw3IWp7fc"",""'LC-2 BOM'!C2:AF1000""),AB$1,FALSE)"),"#N/A")</f>
        <v>#N/A</v>
      </c>
      <c r="AO726" t="str">
        <f ca="1">IFERROR(__xludf.DUMMYFUNCTION("VLOOKUP($D726,IMPORTRANGE(""1F5N2lheBqU_ssv2fEg7XSiyl0_Jtf24RQubw3IWp7fc"",""'LC-2 BOM'!C2:AF1000""),AB$1,FALSE)"),"#N/A")</f>
        <v>#N/A</v>
      </c>
      <c r="AP726" t="str">
        <f ca="1">IFERROR(__xludf.DUMMYFUNCTION("VLOOKUP($D726,IMPORTRANGE(""1F5N2lheBqU_ssv2fEg7XSiyl0_Jtf24RQubw3IWp7fc"",""'LC-2 BOM'!C2:AF1000""),AB$1,FALSE)"),"#N/A")</f>
        <v>#N/A</v>
      </c>
      <c r="AQ726" t="str">
        <f ca="1">IFERROR(__xludf.DUMMYFUNCTION("VLOOKUP($D726,IMPORTRANGE(""1F5N2lheBqU_ssv2fEg7XSiyl0_Jtf24RQubw3IWp7fc"",""'LC-2 BOM'!C2:AF1000""),AB$1,FALSE)"),"#N/A")</f>
        <v>#N/A</v>
      </c>
      <c r="AR726" t="str">
        <f ca="1">IFERROR(__xludf.DUMMYFUNCTION("VLOOKUP($D726,IMPORTRANGE(""1F5N2lheBqU_ssv2fEg7XSiyl0_Jtf24RQubw3IWp7fc"",""'LC-2 BOM'!C2:AF1000""),AB$1,FALSE)"),"#N/A")</f>
        <v>#N/A</v>
      </c>
      <c r="AS726" t="str">
        <f ca="1">IFERROR(__xludf.DUMMYFUNCTION("VLOOKUP($D726,IMPORTRANGE(""1F5N2lheBqU_ssv2fEg7XSiyl0_Jtf24RQubw3IWp7fc"",""'LC-2 BOM'!C2:AF1000""),AB$1,FALSE)"),"#N/A")</f>
        <v>#N/A</v>
      </c>
      <c r="AT726" t="str">
        <f ca="1">IFERROR(__xludf.DUMMYFUNCTION("VLOOKUP($D726,IMPORTRANGE(""1F5N2lheBqU_ssv2fEg7XSiyl0_Jtf24RQubw3IWp7fc"",""'LC-2 BOM'!C2:AF1000""),AB$1,FALSE)"),"#N/A")</f>
        <v>#N/A</v>
      </c>
      <c r="AU726" t="str">
        <f ca="1">IFERROR(__xludf.DUMMYFUNCTION("VLOOKUP($D726,IMPORTRANGE(""1F5N2lheBqU_ssv2fEg7XSiyl0_Jtf24RQubw3IWp7fc"",""'LC-2 BOM'!C2:AF1000""),AB$1,FALSE)"),"#N/A")</f>
        <v>#N/A</v>
      </c>
      <c r="AV726" t="str">
        <f ca="1">IFERROR(__xludf.DUMMYFUNCTION("VLOOKUP($D726,IMPORTRANGE(""1F5N2lheBqU_ssv2fEg7XSiyl0_Jtf24RQubw3IWp7fc"",""'LC-2 BOM'!C2:AF1000""),AB$1,FALSE)"),"#N/A")</f>
        <v>#N/A</v>
      </c>
      <c r="AW726" t="str">
        <f ca="1">IFERROR(__xludf.DUMMYFUNCTION("VLOOKUP($D726,IMPORTRANGE(""1F5N2lheBqU_ssv2fEg7XSiyl0_Jtf24RQubw3IWp7fc"",""'LC-2 BOM'!C2:AF1000""),AB$1,FALSE)"),"#N/A")</f>
        <v>#N/A</v>
      </c>
      <c r="AX726" t="str">
        <f ca="1">IFERROR(__xludf.DUMMYFUNCTION("VLOOKUP($D726,IMPORTRANGE(""1F5N2lheBqU_ssv2fEg7XSiyl0_Jtf24RQubw3IWp7fc"",""'LC-2 BOM'!C2:AF1000""),AB$1,FALSE)"),"#N/A")</f>
        <v>#N/A</v>
      </c>
      <c r="AY726" t="str">
        <f ca="1">IFERROR(__xludf.DUMMYFUNCTION("VLOOKUP($D726,IMPORTRANGE(""1F5N2lheBqU_ssv2fEg7XSiyl0_Jtf24RQubw3IWp7fc"",""'LC-2 BOM'!C2:AF1000""),AB$1,FALSE)"),"#N/A")</f>
        <v>#N/A</v>
      </c>
      <c r="AZ726" t="str">
        <f ca="1">IFERROR(__xludf.DUMMYFUNCTION("VLOOKUP($D726,IMPORTRANGE(""1F5N2lheBqU_ssv2fEg7XSiyl0_Jtf24RQubw3IWp7fc"",""'LC-2 BOM'!C2:AF1000""),AB$1,FALSE)"),"#N/A")</f>
        <v>#N/A</v>
      </c>
      <c r="BA726" t="str">
        <f ca="1">IFERROR(__xludf.DUMMYFUNCTION("VLOOKUP($D726,IMPORTRANGE(""1F5N2lheBqU_ssv2fEg7XSiyl0_Jtf24RQubw3IWp7fc"",""'LC-2 BOM'!C2:AF1000""),AB$1,FALSE)"),"#N/A")</f>
        <v>#N/A</v>
      </c>
    </row>
    <row r="727" spans="1:53" ht="13" x14ac:dyDescent="0.15">
      <c r="A727" t="e">
        <f>CONCATENATE(VLOOKUP(E727,Systems,2,FALSE),"-",VLOOKUP(F727,Subsystems,2,FALSE),"-",VLOOKUP(G727,Components,2,FALSE),"-",VLOOKUP(R727,Metrics,2,FALSE),"-",B727)</f>
        <v>#N/A</v>
      </c>
      <c r="B727">
        <v>713</v>
      </c>
      <c r="C727" t="s">
        <v>1542</v>
      </c>
      <c r="G727" t="s">
        <v>960</v>
      </c>
      <c r="H727" t="s">
        <v>66</v>
      </c>
      <c r="I727" t="e">
        <f t="shared" si="62"/>
        <v>#N/A</v>
      </c>
      <c r="J727" t="e">
        <f>VLOOKUP(I727,'[1]REF - Interface Cards'!$F$2:$G$11,2,FALSE)</f>
        <v>#N/A</v>
      </c>
      <c r="K727" t="e">
        <f t="shared" si="63"/>
        <v>#N/A</v>
      </c>
      <c r="V727" t="b">
        <v>0</v>
      </c>
      <c r="W727" t="str">
        <f t="shared" si="64"/>
        <v>:</v>
      </c>
      <c r="X727" t="str">
        <f ca="1">IFERROR(__xludf.DUMMYFUNCTION("VLOOKUP($D475,IMPORTRANGE(""1F5N2lheBqU_ssv2fEg7XSiyl0_Jtf24RQubw3IWp7fc"",""'LC-2 BOM'!C2:AF1000""),X$1,FALSE)"),"04C706")</f>
        <v>04C706</v>
      </c>
      <c r="Y727" t="str">
        <f ca="1">IFERROR(__xludf.DUMMYFUNCTION("VLOOKUP($D729,IMPORTRANGE(""1F5N2lheBqU_ssv2fEg7XSiyl0_Jtf24RQubw3IWp7fc"",""'LC-2 BOM'!C2:AF900""),Y$1,FALSE)"),"#N/A")</f>
        <v>#N/A</v>
      </c>
      <c r="Z727" t="str">
        <f ca="1">IFERROR(__xludf.DUMMYFUNCTION("VLOOKUP($D729,IMPORTRANGE(""1zGeY54V42y3h6ga3LEauokEcjIAfHuNXKCYKLfLWtMI"",""'LC-2 BOM'!C2:AF900""),Z$1,FALSE)"),"#N/A")</f>
        <v>#N/A</v>
      </c>
      <c r="AA727" t="str">
        <f ca="1">IFERROR(__xludf.DUMMYFUNCTION("VLOOKUP($D729,IMPORTRANGE(""1zGeY54V42y3h6ga3LEauokEcjIAfHuNXKCYKLfLWtMI"",""'LC-2 BOM'!C2:AF900""),Z$1,FALSE)"),"#N/A")</f>
        <v>#N/A</v>
      </c>
      <c r="AB727" t="str">
        <f ca="1">IFERROR(__xludf.DUMMYFUNCTION("VLOOKUP($D729,IMPORTRANGE(""1F5N2lheBqU_ssv2fEg7XSiyl0_Jtf24RQubw3IWp7fc"",""'LC-2 BOM'!C2:AF1000""),AB$1,FALSE)"),"#N/A")</f>
        <v>#N/A</v>
      </c>
      <c r="AC727" t="str">
        <f ca="1">IFERROR(__xludf.DUMMYFUNCTION("VLOOKUP($D729,IMPORTRANGE(""1F5N2lheBqU_ssv2fEg7XSiyl0_Jtf24RQubw3IWp7fc"",""'LC-2 BOM'!C2:AF1000""),AB$1,FALSE)"),"#N/A")</f>
        <v>#N/A</v>
      </c>
      <c r="AD727" t="str">
        <f ca="1">IFERROR(__xludf.DUMMYFUNCTION("VLOOKUP($D729,IMPORTRANGE(""1F5N2lheBqU_ssv2fEg7XSiyl0_Jtf24RQubw3IWp7fc"",""'LC-2 BOM'!C2:AF1000""),AB$1,FALSE)"),"#N/A")</f>
        <v>#N/A</v>
      </c>
      <c r="AE727" t="str">
        <f ca="1">IFERROR(__xludf.DUMMYFUNCTION("VLOOKUP($D729,IMPORTRANGE(""1F5N2lheBqU_ssv2fEg7XSiyl0_Jtf24RQubw3IWp7fc"",""'LC-2 BOM'!C2:AF1000""),AB$1,FALSE)"),"#N/A")</f>
        <v>#N/A</v>
      </c>
      <c r="AF727" t="str">
        <f ca="1">IFERROR(__xludf.DUMMYFUNCTION("VLOOKUP($D729,IMPORTRANGE(""1F5N2lheBqU_ssv2fEg7XSiyl0_Jtf24RQubw3IWp7fc"",""'LC-2 BOM'!C2:AF1000""),AB$1,FALSE)"),"#N/A")</f>
        <v>#N/A</v>
      </c>
      <c r="AG727" t="str">
        <f ca="1">IFERROR(__xludf.DUMMYFUNCTION("VLOOKUP($D729,IMPORTRANGE(""1F5N2lheBqU_ssv2fEg7XSiyl0_Jtf24RQubw3IWp7fc"",""'LC-2 BOM'!C2:AF1000""),AB$1,FALSE)"),"#N/A")</f>
        <v>#N/A</v>
      </c>
      <c r="AH727" t="str">
        <f ca="1">IFERROR(__xludf.DUMMYFUNCTION("VLOOKUP($D729,IMPORTRANGE(""1F5N2lheBqU_ssv2fEg7XSiyl0_Jtf24RQubw3IWp7fc"",""'LC-2 BOM'!C2:AF1000""),AB$1,FALSE)"),"#N/A")</f>
        <v>#N/A</v>
      </c>
      <c r="AI727" t="str">
        <f ca="1">IFERROR(__xludf.DUMMYFUNCTION("VLOOKUP($D729,IMPORTRANGE(""1F5N2lheBqU_ssv2fEg7XSiyl0_Jtf24RQubw3IWp7fc"",""'LC-2 BOM'!C2:AF1000""),AB$1,FALSE)"),"#N/A")</f>
        <v>#N/A</v>
      </c>
      <c r="AJ727" t="str">
        <f ca="1">IFERROR(__xludf.DUMMYFUNCTION("VLOOKUP($D729,IMPORTRANGE(""1F5N2lheBqU_ssv2fEg7XSiyl0_Jtf24RQubw3IWp7fc"",""'LC-2 BOM'!C2:AF1000""),AB$1,FALSE)"),"#N/A")</f>
        <v>#N/A</v>
      </c>
      <c r="AK727" t="str">
        <f ca="1">IFERROR(__xludf.DUMMYFUNCTION("VLOOKUP($D729,IMPORTRANGE(""1F5N2lheBqU_ssv2fEg7XSiyl0_Jtf24RQubw3IWp7fc"",""'LC-2 BOM'!C2:AF1000""),AB$1,FALSE)"),"#N/A")</f>
        <v>#N/A</v>
      </c>
      <c r="AL727" t="str">
        <f ca="1">IFERROR(__xludf.DUMMYFUNCTION("VLOOKUP($D729,IMPORTRANGE(""1F5N2lheBqU_ssv2fEg7XSiyl0_Jtf24RQubw3IWp7fc"",""'LC-2 BOM'!C2:AF1000""),AB$1,FALSE)"),"#N/A")</f>
        <v>#N/A</v>
      </c>
      <c r="AM727" t="str">
        <f ca="1">IFERROR(__xludf.DUMMYFUNCTION("VLOOKUP($D729,IMPORTRANGE(""1F5N2lheBqU_ssv2fEg7XSiyl0_Jtf24RQubw3IWp7fc"",""'LC-2 BOM'!C2:AF1000""),AB$1,FALSE)"),"#N/A")</f>
        <v>#N/A</v>
      </c>
      <c r="AN727" t="str">
        <f ca="1">IFERROR(__xludf.DUMMYFUNCTION("VLOOKUP($D729,IMPORTRANGE(""1F5N2lheBqU_ssv2fEg7XSiyl0_Jtf24RQubw3IWp7fc"",""'LC-2 BOM'!C2:AF1000""),AB$1,FALSE)"),"#N/A")</f>
        <v>#N/A</v>
      </c>
      <c r="AO727" t="str">
        <f ca="1">IFERROR(__xludf.DUMMYFUNCTION("VLOOKUP($D729,IMPORTRANGE(""1F5N2lheBqU_ssv2fEg7XSiyl0_Jtf24RQubw3IWp7fc"",""'LC-2 BOM'!C2:AF1000""),AB$1,FALSE)"),"#N/A")</f>
        <v>#N/A</v>
      </c>
      <c r="AP727" t="str">
        <f ca="1">IFERROR(__xludf.DUMMYFUNCTION("VLOOKUP($D729,IMPORTRANGE(""1F5N2lheBqU_ssv2fEg7XSiyl0_Jtf24RQubw3IWp7fc"",""'LC-2 BOM'!C2:AF1000""),AB$1,FALSE)"),"#N/A")</f>
        <v>#N/A</v>
      </c>
      <c r="AQ727" t="str">
        <f ca="1">IFERROR(__xludf.DUMMYFUNCTION("VLOOKUP($D729,IMPORTRANGE(""1F5N2lheBqU_ssv2fEg7XSiyl0_Jtf24RQubw3IWp7fc"",""'LC-2 BOM'!C2:AF1000""),AB$1,FALSE)"),"#N/A")</f>
        <v>#N/A</v>
      </c>
      <c r="AR727" t="str">
        <f ca="1">IFERROR(__xludf.DUMMYFUNCTION("VLOOKUP($D729,IMPORTRANGE(""1F5N2lheBqU_ssv2fEg7XSiyl0_Jtf24RQubw3IWp7fc"",""'LC-2 BOM'!C2:AF1000""),AB$1,FALSE)"),"#N/A")</f>
        <v>#N/A</v>
      </c>
      <c r="AS727" t="str">
        <f ca="1">IFERROR(__xludf.DUMMYFUNCTION("VLOOKUP($D729,IMPORTRANGE(""1F5N2lheBqU_ssv2fEg7XSiyl0_Jtf24RQubw3IWp7fc"",""'LC-2 BOM'!C2:AF1000""),AB$1,FALSE)"),"#N/A")</f>
        <v>#N/A</v>
      </c>
      <c r="AT727" t="str">
        <f ca="1">IFERROR(__xludf.DUMMYFUNCTION("VLOOKUP($D729,IMPORTRANGE(""1F5N2lheBqU_ssv2fEg7XSiyl0_Jtf24RQubw3IWp7fc"",""'LC-2 BOM'!C2:AF1000""),AB$1,FALSE)"),"#N/A")</f>
        <v>#N/A</v>
      </c>
      <c r="AU727" t="str">
        <f ca="1">IFERROR(__xludf.DUMMYFUNCTION("VLOOKUP($D729,IMPORTRANGE(""1F5N2lheBqU_ssv2fEg7XSiyl0_Jtf24RQubw3IWp7fc"",""'LC-2 BOM'!C2:AF1000""),AB$1,FALSE)"),"#N/A")</f>
        <v>#N/A</v>
      </c>
      <c r="AV727" t="str">
        <f ca="1">IFERROR(__xludf.DUMMYFUNCTION("VLOOKUP($D729,IMPORTRANGE(""1F5N2lheBqU_ssv2fEg7XSiyl0_Jtf24RQubw3IWp7fc"",""'LC-2 BOM'!C2:AF1000""),AB$1,FALSE)"),"#N/A")</f>
        <v>#N/A</v>
      </c>
      <c r="AW727" t="str">
        <f ca="1">IFERROR(__xludf.DUMMYFUNCTION("VLOOKUP($D729,IMPORTRANGE(""1F5N2lheBqU_ssv2fEg7XSiyl0_Jtf24RQubw3IWp7fc"",""'LC-2 BOM'!C2:AF1000""),AB$1,FALSE)"),"#N/A")</f>
        <v>#N/A</v>
      </c>
      <c r="AX727" t="str">
        <f ca="1">IFERROR(__xludf.DUMMYFUNCTION("VLOOKUP($D729,IMPORTRANGE(""1F5N2lheBqU_ssv2fEg7XSiyl0_Jtf24RQubw3IWp7fc"",""'LC-2 BOM'!C2:AF1000""),AB$1,FALSE)"),"#N/A")</f>
        <v>#N/A</v>
      </c>
      <c r="AY727" t="str">
        <f ca="1">IFERROR(__xludf.DUMMYFUNCTION("VLOOKUP($D729,IMPORTRANGE(""1F5N2lheBqU_ssv2fEg7XSiyl0_Jtf24RQubw3IWp7fc"",""'LC-2 BOM'!C2:AF1000""),AB$1,FALSE)"),"#N/A")</f>
        <v>#N/A</v>
      </c>
      <c r="AZ727" t="str">
        <f ca="1">IFERROR(__xludf.DUMMYFUNCTION("VLOOKUP($D729,IMPORTRANGE(""1F5N2lheBqU_ssv2fEg7XSiyl0_Jtf24RQubw3IWp7fc"",""'LC-2 BOM'!C2:AF1000""),AB$1,FALSE)"),"#N/A")</f>
        <v>#N/A</v>
      </c>
      <c r="BA727" t="str">
        <f ca="1">IFERROR(__xludf.DUMMYFUNCTION("VLOOKUP($D729,IMPORTRANGE(""1F5N2lheBqU_ssv2fEg7XSiyl0_Jtf24RQubw3IWp7fc"",""'LC-2 BOM'!C2:AF1000""),AB$1,FALSE)"),"#N/A")</f>
        <v>#N/A</v>
      </c>
    </row>
    <row r="728" spans="1:53" ht="13" x14ac:dyDescent="0.15">
      <c r="A728" t="e">
        <f>CONCATENATE(VLOOKUP(E728,Systems,2,FALSE),"-",VLOOKUP(F728,Subsystems,2,FALSE),"-",VLOOKUP(G728,Components,2,FALSE),"-",VLOOKUP(R728,Metrics,2,FALSE),"-",B728)</f>
        <v>#N/A</v>
      </c>
      <c r="B728">
        <v>714</v>
      </c>
      <c r="C728" t="s">
        <v>1543</v>
      </c>
      <c r="G728" t="s">
        <v>960</v>
      </c>
      <c r="H728" t="s">
        <v>66</v>
      </c>
      <c r="I728" t="e">
        <f t="shared" si="62"/>
        <v>#N/A</v>
      </c>
      <c r="J728" t="e">
        <f>VLOOKUP(I728,'[1]REF - Interface Cards'!$F$2:$G$11,2,FALSE)</f>
        <v>#N/A</v>
      </c>
      <c r="K728" t="e">
        <f t="shared" si="63"/>
        <v>#N/A</v>
      </c>
      <c r="V728" t="b">
        <v>0</v>
      </c>
      <c r="W728" t="str">
        <f t="shared" si="64"/>
        <v>:</v>
      </c>
      <c r="X728" t="str">
        <f ca="1">IFERROR(__xludf.DUMMYFUNCTION("VLOOKUP($D475,IMPORTRANGE(""1F5N2lheBqU_ssv2fEg7XSiyl0_Jtf24RQubw3IWp7fc"",""'LC-2 BOM'!C2:AF1000""),X$1,FALSE)"),"04C706")</f>
        <v>04C706</v>
      </c>
      <c r="Y728" t="str">
        <f ca="1">IFERROR(__xludf.DUMMYFUNCTION("VLOOKUP($D730,IMPORTRANGE(""1zGeY54V42y3h6ga3LEauokEcjIAfHuNXKCYKLfLWtMI"",""'LC-2 BOM'!C2:AF900""),Y$1,FALSE)"),"#N/A")</f>
        <v>#N/A</v>
      </c>
      <c r="Z728" t="str">
        <f ca="1">IFERROR(__xludf.DUMMYFUNCTION("VLOOKUP($D730,IMPORTRANGE(""1zGeY54V42y3h6ga3LEauokEcjIAfHuNXKCYKLfLWtMI"",""'LC-2 BOM'!C2:AF900""),Y$1,FALSE)"),"#N/A")</f>
        <v>#N/A</v>
      </c>
      <c r="AA728" t="str">
        <f ca="1">IFERROR(__xludf.DUMMYFUNCTION("VLOOKUP($D730,IMPORTRANGE(""1zGeY54V42y3h6ga3LEauokEcjIAfHuNXKCYKLfLWtMI"",""'LC-2 BOM'!C2:AF900""),Y$1,FALSE)"),"#N/A")</f>
        <v>#N/A</v>
      </c>
      <c r="AB728" t="str">
        <f ca="1">IFERROR(__xludf.DUMMYFUNCTION("VLOOKUP($D730,IMPORTRANGE(""1F5N2lheBqU_ssv2fEg7XSiyl0_Jtf24RQubw3IWp7fc"",""'LC-2 BOM'!C2:AF1000""),AB$1,FALSE)"),"#N/A")</f>
        <v>#N/A</v>
      </c>
      <c r="AC728" t="str">
        <f ca="1">IFERROR(__xludf.DUMMYFUNCTION("VLOOKUP($D730,IMPORTRANGE(""1F5N2lheBqU_ssv2fEg7XSiyl0_Jtf24RQubw3IWp7fc"",""'LC-2 BOM'!C2:AF1000""),AB$1,FALSE)"),"#N/A")</f>
        <v>#N/A</v>
      </c>
      <c r="AD728" t="str">
        <f ca="1">IFERROR(__xludf.DUMMYFUNCTION("VLOOKUP($D730,IMPORTRANGE(""1F5N2lheBqU_ssv2fEg7XSiyl0_Jtf24RQubw3IWp7fc"",""'LC-2 BOM'!C2:AF1000""),AB$1,FALSE)"),"#N/A")</f>
        <v>#N/A</v>
      </c>
      <c r="AE728" t="str">
        <f ca="1">IFERROR(__xludf.DUMMYFUNCTION("VLOOKUP($D730,IMPORTRANGE(""1F5N2lheBqU_ssv2fEg7XSiyl0_Jtf24RQubw3IWp7fc"",""'LC-2 BOM'!C2:AF1000""),AB$1,FALSE)"),"#N/A")</f>
        <v>#N/A</v>
      </c>
      <c r="AF728" t="str">
        <f ca="1">IFERROR(__xludf.DUMMYFUNCTION("VLOOKUP($D730,IMPORTRANGE(""1F5N2lheBqU_ssv2fEg7XSiyl0_Jtf24RQubw3IWp7fc"",""'LC-2 BOM'!C2:AF1000""),AB$1,FALSE)"),"#N/A")</f>
        <v>#N/A</v>
      </c>
      <c r="AG728" t="str">
        <f ca="1">IFERROR(__xludf.DUMMYFUNCTION("VLOOKUP($D730,IMPORTRANGE(""1F5N2lheBqU_ssv2fEg7XSiyl0_Jtf24RQubw3IWp7fc"",""'LC-2 BOM'!C2:AF1000""),AB$1,FALSE)"),"#N/A")</f>
        <v>#N/A</v>
      </c>
      <c r="AH728" t="str">
        <f ca="1">IFERROR(__xludf.DUMMYFUNCTION("VLOOKUP($D730,IMPORTRANGE(""1F5N2lheBqU_ssv2fEg7XSiyl0_Jtf24RQubw3IWp7fc"",""'LC-2 BOM'!C2:AF1000""),AB$1,FALSE)"),"#N/A")</f>
        <v>#N/A</v>
      </c>
      <c r="AI728" t="str">
        <f ca="1">IFERROR(__xludf.DUMMYFUNCTION("VLOOKUP($D730,IMPORTRANGE(""1F5N2lheBqU_ssv2fEg7XSiyl0_Jtf24RQubw3IWp7fc"",""'LC-2 BOM'!C2:AF1000""),AB$1,FALSE)"),"#N/A")</f>
        <v>#N/A</v>
      </c>
      <c r="AJ728" t="str">
        <f ca="1">IFERROR(__xludf.DUMMYFUNCTION("VLOOKUP($D730,IMPORTRANGE(""1F5N2lheBqU_ssv2fEg7XSiyl0_Jtf24RQubw3IWp7fc"",""'LC-2 BOM'!C2:AF1000""),AB$1,FALSE)"),"#N/A")</f>
        <v>#N/A</v>
      </c>
      <c r="AK728" t="str">
        <f ca="1">IFERROR(__xludf.DUMMYFUNCTION("VLOOKUP($D730,IMPORTRANGE(""1F5N2lheBqU_ssv2fEg7XSiyl0_Jtf24RQubw3IWp7fc"",""'LC-2 BOM'!C2:AF1000""),AB$1,FALSE)"),"#N/A")</f>
        <v>#N/A</v>
      </c>
      <c r="AL728" t="str">
        <f ca="1">IFERROR(__xludf.DUMMYFUNCTION("VLOOKUP($D730,IMPORTRANGE(""1F5N2lheBqU_ssv2fEg7XSiyl0_Jtf24RQubw3IWp7fc"",""'LC-2 BOM'!C2:AF1000""),AB$1,FALSE)"),"#N/A")</f>
        <v>#N/A</v>
      </c>
      <c r="AM728" t="str">
        <f ca="1">IFERROR(__xludf.DUMMYFUNCTION("VLOOKUP($D730,IMPORTRANGE(""1F5N2lheBqU_ssv2fEg7XSiyl0_Jtf24RQubw3IWp7fc"",""'LC-2 BOM'!C2:AF1000""),AB$1,FALSE)"),"#N/A")</f>
        <v>#N/A</v>
      </c>
      <c r="AN728" t="str">
        <f ca="1">IFERROR(__xludf.DUMMYFUNCTION("VLOOKUP($D730,IMPORTRANGE(""1F5N2lheBqU_ssv2fEg7XSiyl0_Jtf24RQubw3IWp7fc"",""'LC-2 BOM'!C2:AF1000""),AB$1,FALSE)"),"#N/A")</f>
        <v>#N/A</v>
      </c>
      <c r="AO728" t="str">
        <f ca="1">IFERROR(__xludf.DUMMYFUNCTION("VLOOKUP($D730,IMPORTRANGE(""1F5N2lheBqU_ssv2fEg7XSiyl0_Jtf24RQubw3IWp7fc"",""'LC-2 BOM'!C2:AF1000""),AB$1,FALSE)"),"#N/A")</f>
        <v>#N/A</v>
      </c>
      <c r="AP728" t="str">
        <f ca="1">IFERROR(__xludf.DUMMYFUNCTION("VLOOKUP($D730,IMPORTRANGE(""1F5N2lheBqU_ssv2fEg7XSiyl0_Jtf24RQubw3IWp7fc"",""'LC-2 BOM'!C2:AF1000""),AB$1,FALSE)"),"#N/A")</f>
        <v>#N/A</v>
      </c>
      <c r="AQ728" t="str">
        <f ca="1">IFERROR(__xludf.DUMMYFUNCTION("VLOOKUP($D730,IMPORTRANGE(""1F5N2lheBqU_ssv2fEg7XSiyl0_Jtf24RQubw3IWp7fc"",""'LC-2 BOM'!C2:AF1000""),AB$1,FALSE)"),"#N/A")</f>
        <v>#N/A</v>
      </c>
      <c r="AR728" t="str">
        <f ca="1">IFERROR(__xludf.DUMMYFUNCTION("VLOOKUP($D730,IMPORTRANGE(""1F5N2lheBqU_ssv2fEg7XSiyl0_Jtf24RQubw3IWp7fc"",""'LC-2 BOM'!C2:AF1000""),AB$1,FALSE)"),"#N/A")</f>
        <v>#N/A</v>
      </c>
      <c r="AS728" t="str">
        <f ca="1">IFERROR(__xludf.DUMMYFUNCTION("VLOOKUP($D730,IMPORTRANGE(""1F5N2lheBqU_ssv2fEg7XSiyl0_Jtf24RQubw3IWp7fc"",""'LC-2 BOM'!C2:AF1000""),AB$1,FALSE)"),"#N/A")</f>
        <v>#N/A</v>
      </c>
      <c r="AT728" t="str">
        <f ca="1">IFERROR(__xludf.DUMMYFUNCTION("VLOOKUP($D730,IMPORTRANGE(""1F5N2lheBqU_ssv2fEg7XSiyl0_Jtf24RQubw3IWp7fc"",""'LC-2 BOM'!C2:AF1000""),AB$1,FALSE)"),"#N/A")</f>
        <v>#N/A</v>
      </c>
      <c r="AU728" t="str">
        <f ca="1">IFERROR(__xludf.DUMMYFUNCTION("VLOOKUP($D730,IMPORTRANGE(""1F5N2lheBqU_ssv2fEg7XSiyl0_Jtf24RQubw3IWp7fc"",""'LC-2 BOM'!C2:AF1000""),AB$1,FALSE)"),"#N/A")</f>
        <v>#N/A</v>
      </c>
      <c r="AV728" t="str">
        <f ca="1">IFERROR(__xludf.DUMMYFUNCTION("VLOOKUP($D730,IMPORTRANGE(""1F5N2lheBqU_ssv2fEg7XSiyl0_Jtf24RQubw3IWp7fc"",""'LC-2 BOM'!C2:AF1000""),AB$1,FALSE)"),"#N/A")</f>
        <v>#N/A</v>
      </c>
      <c r="AW728" t="str">
        <f ca="1">IFERROR(__xludf.DUMMYFUNCTION("VLOOKUP($D730,IMPORTRANGE(""1F5N2lheBqU_ssv2fEg7XSiyl0_Jtf24RQubw3IWp7fc"",""'LC-2 BOM'!C2:AF1000""),AB$1,FALSE)"),"#N/A")</f>
        <v>#N/A</v>
      </c>
      <c r="AX728" t="str">
        <f ca="1">IFERROR(__xludf.DUMMYFUNCTION("VLOOKUP($D730,IMPORTRANGE(""1F5N2lheBqU_ssv2fEg7XSiyl0_Jtf24RQubw3IWp7fc"",""'LC-2 BOM'!C2:AF1000""),AB$1,FALSE)"),"#N/A")</f>
        <v>#N/A</v>
      </c>
      <c r="AY728" t="str">
        <f ca="1">IFERROR(__xludf.DUMMYFUNCTION("VLOOKUP($D730,IMPORTRANGE(""1F5N2lheBqU_ssv2fEg7XSiyl0_Jtf24RQubw3IWp7fc"",""'LC-2 BOM'!C2:AF1000""),AB$1,FALSE)"),"#N/A")</f>
        <v>#N/A</v>
      </c>
      <c r="AZ728" t="str">
        <f ca="1">IFERROR(__xludf.DUMMYFUNCTION("VLOOKUP($D730,IMPORTRANGE(""1F5N2lheBqU_ssv2fEg7XSiyl0_Jtf24RQubw3IWp7fc"",""'LC-2 BOM'!C2:AF1000""),AB$1,FALSE)"),"#N/A")</f>
        <v>#N/A</v>
      </c>
      <c r="BA728" t="str">
        <f ca="1">IFERROR(__xludf.DUMMYFUNCTION("VLOOKUP($D730,IMPORTRANGE(""1F5N2lheBqU_ssv2fEg7XSiyl0_Jtf24RQubw3IWp7fc"",""'LC-2 BOM'!C2:AF1000""),AB$1,FALSE)"),"#N/A")</f>
        <v>#N/A</v>
      </c>
    </row>
    <row r="729" spans="1:53" ht="13" x14ac:dyDescent="0.15">
      <c r="J729" t="e">
        <f>VLOOKUP(I729,'[1]REF - Interface Cards'!$F$2:$G$11,2,FALSE)</f>
        <v>#N/A</v>
      </c>
      <c r="V729" t="b">
        <v>0</v>
      </c>
    </row>
    <row r="730" spans="1:53" ht="13" x14ac:dyDescent="0.15">
      <c r="J730" t="e">
        <f>VLOOKUP(I730,'[1]REF - Interface Cards'!$F$2:$G$11,2,FALSE)</f>
        <v>#N/A</v>
      </c>
      <c r="V730" t="b">
        <v>0</v>
      </c>
    </row>
    <row r="731" spans="1:53" ht="13" x14ac:dyDescent="0.15">
      <c r="J731" t="e">
        <f>VLOOKUP(I731,'[1]REF - Interface Cards'!$F$2:$G$11,2,FALSE)</f>
        <v>#N/A</v>
      </c>
      <c r="V731" t="b">
        <v>0</v>
      </c>
    </row>
    <row r="732" spans="1:53" ht="13" x14ac:dyDescent="0.15">
      <c r="J732" t="e">
        <f>VLOOKUP(I732,'[1]REF - Interface Cards'!$F$2:$G$11,2,FALSE)</f>
        <v>#N/A</v>
      </c>
      <c r="V732" t="b">
        <v>0</v>
      </c>
    </row>
    <row r="733" spans="1:53" ht="13" x14ac:dyDescent="0.15">
      <c r="J733" t="e">
        <f>VLOOKUP(I733,'[1]REF - Interface Cards'!$F$2:$G$11,2,FALSE)</f>
        <v>#N/A</v>
      </c>
      <c r="V733" t="b">
        <v>0</v>
      </c>
    </row>
    <row r="734" spans="1:53" ht="13" x14ac:dyDescent="0.15">
      <c r="J734" t="e">
        <f>VLOOKUP(I734,'[1]REF - Interface Cards'!$F$2:$G$11,2,FALSE)</f>
        <v>#N/A</v>
      </c>
      <c r="V734" t="b">
        <v>0</v>
      </c>
    </row>
    <row r="735" spans="1:53" ht="13" x14ac:dyDescent="0.15">
      <c r="J735" t="e">
        <f>VLOOKUP(I735,'[1]REF - Interface Cards'!$F$2:$G$11,2,FALSE)</f>
        <v>#N/A</v>
      </c>
      <c r="V735" t="b">
        <v>0</v>
      </c>
    </row>
    <row r="736" spans="1:53" ht="13" x14ac:dyDescent="0.15">
      <c r="J736" t="e">
        <f>VLOOKUP(I736,'[1]REF - Interface Cards'!$F$2:$G$11,2,FALSE)</f>
        <v>#N/A</v>
      </c>
      <c r="V736" t="b">
        <v>0</v>
      </c>
    </row>
    <row r="737" spans="10:22" ht="13" x14ac:dyDescent="0.15">
      <c r="J737" t="e">
        <f>VLOOKUP(I737,'[1]REF - Interface Cards'!$F$2:$G$11,2,FALSE)</f>
        <v>#N/A</v>
      </c>
      <c r="V737" t="b">
        <v>0</v>
      </c>
    </row>
    <row r="738" spans="10:22" ht="13" x14ac:dyDescent="0.15">
      <c r="J738" t="e">
        <f>VLOOKUP(I738,'[1]REF - Interface Cards'!$F$2:$G$11,2,FALSE)</f>
        <v>#N/A</v>
      </c>
      <c r="V738" t="b">
        <v>0</v>
      </c>
    </row>
    <row r="739" spans="10:22" ht="13" x14ac:dyDescent="0.15">
      <c r="J739" t="e">
        <f>VLOOKUP(I739,'[1]REF - Interface Cards'!$F$2:$G$11,2,FALSE)</f>
        <v>#N/A</v>
      </c>
      <c r="V739" t="b">
        <v>0</v>
      </c>
    </row>
    <row r="740" spans="10:22" ht="13" x14ac:dyDescent="0.15">
      <c r="J740" t="e">
        <f>VLOOKUP(I740,'[1]REF - Interface Cards'!$F$2:$G$11,2,FALSE)</f>
        <v>#N/A</v>
      </c>
      <c r="V740" t="b">
        <v>0</v>
      </c>
    </row>
    <row r="741" spans="10:22" ht="13" x14ac:dyDescent="0.15">
      <c r="J741" t="e">
        <f>VLOOKUP(I741,'[1]REF - Interface Cards'!$F$2:$G$11,2,FALSE)</f>
        <v>#N/A</v>
      </c>
      <c r="V741" t="b">
        <v>0</v>
      </c>
    </row>
    <row r="742" spans="10:22" ht="13" x14ac:dyDescent="0.15">
      <c r="J742" t="e">
        <f>VLOOKUP(I742,'[1]REF - Interface Cards'!$F$2:$G$11,2,FALSE)</f>
        <v>#N/A</v>
      </c>
      <c r="V742" t="b">
        <v>0</v>
      </c>
    </row>
    <row r="743" spans="10:22" ht="13" x14ac:dyDescent="0.15">
      <c r="J743" t="e">
        <f>VLOOKUP(I743,'[1]REF - Interface Cards'!$F$2:$G$11,2,FALSE)</f>
        <v>#N/A</v>
      </c>
      <c r="V743" t="b">
        <v>0</v>
      </c>
    </row>
    <row r="744" spans="10:22" ht="13" x14ac:dyDescent="0.15">
      <c r="J744" t="e">
        <f>VLOOKUP(I744,'[1]REF - Interface Cards'!$F$2:$G$11,2,FALSE)</f>
        <v>#N/A</v>
      </c>
      <c r="V744" t="b">
        <v>0</v>
      </c>
    </row>
    <row r="745" spans="10:22" ht="13" x14ac:dyDescent="0.15">
      <c r="J745" t="e">
        <f>VLOOKUP(I745,'[1]REF - Interface Cards'!$F$2:$G$11,2,FALSE)</f>
        <v>#N/A</v>
      </c>
      <c r="V745" t="b">
        <v>0</v>
      </c>
    </row>
    <row r="746" spans="10:22" ht="13" x14ac:dyDescent="0.15">
      <c r="J746" t="e">
        <f>VLOOKUP(I746,'[1]REF - Interface Cards'!$F$2:$G$11,2,FALSE)</f>
        <v>#N/A</v>
      </c>
      <c r="V746" t="b">
        <v>0</v>
      </c>
    </row>
    <row r="747" spans="10:22" ht="13" x14ac:dyDescent="0.15">
      <c r="J747" t="e">
        <f>VLOOKUP(I747,'[1]REF - Interface Cards'!$F$2:$G$11,2,FALSE)</f>
        <v>#N/A</v>
      </c>
      <c r="V747" t="b">
        <v>0</v>
      </c>
    </row>
    <row r="748" spans="10:22" ht="13" x14ac:dyDescent="0.15">
      <c r="J748" t="e">
        <f>VLOOKUP(I748,'[1]REF - Interface Cards'!$F$2:$G$11,2,FALSE)</f>
        <v>#N/A</v>
      </c>
      <c r="V748" t="b">
        <v>0</v>
      </c>
    </row>
    <row r="749" spans="10:22" ht="13" x14ac:dyDescent="0.15">
      <c r="J749" t="e">
        <f>VLOOKUP(I749,'[1]REF - Interface Cards'!$F$2:$G$11,2,FALSE)</f>
        <v>#N/A</v>
      </c>
      <c r="V749" t="b">
        <v>0</v>
      </c>
    </row>
    <row r="750" spans="10:22" ht="13" x14ac:dyDescent="0.15">
      <c r="J750" t="e">
        <f>VLOOKUP(I750,'[1]REF - Interface Cards'!$F$2:$G$11,2,FALSE)</f>
        <v>#N/A</v>
      </c>
      <c r="V750" t="b">
        <v>0</v>
      </c>
    </row>
    <row r="751" spans="10:22" ht="13" x14ac:dyDescent="0.15">
      <c r="J751" t="e">
        <f>VLOOKUP(I751,'[1]REF - Interface Cards'!$F$2:$G$11,2,FALSE)</f>
        <v>#N/A</v>
      </c>
      <c r="V751" t="b">
        <v>0</v>
      </c>
    </row>
    <row r="752" spans="10:22" ht="13" x14ac:dyDescent="0.15">
      <c r="J752" t="e">
        <f>VLOOKUP(I752,'[1]REF - Interface Cards'!$F$2:$G$11,2,FALSE)</f>
        <v>#N/A</v>
      </c>
      <c r="V752" t="b">
        <v>0</v>
      </c>
    </row>
    <row r="753" spans="10:22" ht="13" x14ac:dyDescent="0.15">
      <c r="J753" t="e">
        <f>VLOOKUP(I753,'[1]REF - Interface Cards'!$F$2:$G$11,2,FALSE)</f>
        <v>#N/A</v>
      </c>
      <c r="V753" t="b">
        <v>0</v>
      </c>
    </row>
    <row r="754" spans="10:22" ht="13" x14ac:dyDescent="0.15">
      <c r="J754" t="e">
        <f>VLOOKUP(I754,'[1]REF - Interface Cards'!$F$2:$G$11,2,FALSE)</f>
        <v>#N/A</v>
      </c>
      <c r="V754" t="b">
        <v>0</v>
      </c>
    </row>
  </sheetData>
  <printOptions horizontalCentered="1" gridLines="1"/>
  <pageMargins left="0.7" right="0.7" top="0.75" bottom="0.75" header="0" footer="0"/>
  <pageSetup paperSize="3" scale="16" fitToHeight="0" pageOrder="overThenDown" orientation="landscape" cellComments="atEnd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Counts</dc:creator>
  <cp:lastModifiedBy>Nick Counts</cp:lastModifiedBy>
  <dcterms:created xsi:type="dcterms:W3CDTF">2020-04-08T03:05:07Z</dcterms:created>
  <dcterms:modified xsi:type="dcterms:W3CDTF">2020-04-08T03:43:24Z</dcterms:modified>
</cp:coreProperties>
</file>