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drawings/drawing10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 filterPrivacy="1"/>
  <bookViews>
    <workbookView xWindow="-120" yWindow="-60" windowWidth="29040" windowHeight="15780" activeTab="2"/>
  </bookViews>
  <sheets>
    <sheet name="Корреляция Вильсона" sheetId="15" r:id="rId1"/>
    <sheet name="ДНП" sheetId="1" r:id="rId2"/>
    <sheet name="Проверка_пример" sheetId="2" r:id="rId3"/>
    <sheet name="Лист3" sheetId="3" r:id="rId4"/>
    <sheet name="Лист4" sheetId="4" r:id="rId5"/>
    <sheet name="Лист5" sheetId="5" r:id="rId6"/>
    <sheet name="Лист6" sheetId="6" r:id="rId7"/>
    <sheet name="Лист7" sheetId="7" r:id="rId8"/>
    <sheet name="Лист8" sheetId="8" r:id="rId9"/>
    <sheet name="Лист9" sheetId="9" r:id="rId10"/>
    <sheet name="Лист10" sheetId="10" r:id="rId11"/>
    <sheet name="Лист2" sheetId="12" r:id="rId12"/>
    <sheet name="KJI" sheetId="13" r:id="rId13"/>
    <sheet name="еще проверка" sheetId="14" r:id="rId14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25" i="15" l="1"/>
  <c r="N23" i="15"/>
  <c r="N22" i="15"/>
  <c r="N21" i="15"/>
  <c r="N20" i="15"/>
  <c r="N19" i="15"/>
  <c r="N18" i="15"/>
  <c r="N17" i="15"/>
  <c r="N16" i="15"/>
  <c r="N15" i="15"/>
  <c r="N14" i="15"/>
  <c r="N13" i="15"/>
  <c r="D13" i="15" l="1"/>
  <c r="C14" i="15"/>
  <c r="C13" i="15"/>
  <c r="D78" i="2" l="1"/>
  <c r="D35" i="2"/>
  <c r="C13" i="2"/>
  <c r="C14" i="2"/>
  <c r="C15" i="2"/>
  <c r="C16" i="2"/>
  <c r="C17" i="2"/>
  <c r="C18" i="2"/>
  <c r="C19" i="2"/>
  <c r="C20" i="2"/>
  <c r="C21" i="2"/>
  <c r="D13" i="2"/>
  <c r="AJ13" i="2" l="1"/>
  <c r="AJ14" i="2"/>
  <c r="AK14" i="2" s="1"/>
  <c r="AJ15" i="2"/>
  <c r="AJ16" i="2"/>
  <c r="AJ17" i="2"/>
  <c r="AK17" i="2" s="1"/>
  <c r="AJ18" i="2"/>
  <c r="AK18" i="2" s="1"/>
  <c r="AJ19" i="2"/>
  <c r="AK19" i="2" s="1"/>
  <c r="AJ20" i="2"/>
  <c r="AJ21" i="2"/>
  <c r="AK21" i="2" s="1"/>
  <c r="D15" i="2"/>
  <c r="D16" i="2"/>
  <c r="D17" i="2"/>
  <c r="D20" i="2"/>
  <c r="C79" i="2"/>
  <c r="C80" i="2" s="1"/>
  <c r="C81" i="2" s="1"/>
  <c r="C82" i="2" s="1"/>
  <c r="C83" i="2" s="1"/>
  <c r="C84" i="2" s="1"/>
  <c r="AL17" i="2" l="1"/>
  <c r="B57" i="2" s="1"/>
  <c r="AL20" i="2"/>
  <c r="AL16" i="2"/>
  <c r="AK20" i="2"/>
  <c r="AL15" i="2"/>
  <c r="AL13" i="2"/>
  <c r="E15" i="2"/>
  <c r="D80" i="2" s="1"/>
  <c r="E20" i="2"/>
  <c r="E14" i="2"/>
  <c r="D79" i="2" s="1"/>
  <c r="E19" i="2"/>
  <c r="D18" i="2"/>
  <c r="E17" i="2"/>
  <c r="C85" i="2"/>
  <c r="AL14" i="2"/>
  <c r="B54" i="2" s="1"/>
  <c r="AK16" i="2"/>
  <c r="E16" i="2"/>
  <c r="D81" i="2" s="1"/>
  <c r="AK15" i="2"/>
  <c r="AL21" i="2"/>
  <c r="B61" i="2" s="1"/>
  <c r="D21" i="2"/>
  <c r="AL19" i="2"/>
  <c r="B59" i="2" s="1"/>
  <c r="AK13" i="2"/>
  <c r="B53" i="2" s="1"/>
  <c r="AL18" i="2"/>
  <c r="B58" i="2" s="1"/>
  <c r="D19" i="2"/>
  <c r="D14" i="2"/>
  <c r="E18" i="2"/>
  <c r="D83" i="2" s="1"/>
  <c r="E21" i="2"/>
  <c r="E13" i="2"/>
  <c r="F13" i="15"/>
  <c r="G13" i="15"/>
  <c r="I13" i="15"/>
  <c r="J13" i="15"/>
  <c r="K13" i="15"/>
  <c r="AR13" i="15"/>
  <c r="A13" i="15"/>
  <c r="H13" i="15" s="1"/>
  <c r="B60" i="2" l="1"/>
  <c r="B55" i="2"/>
  <c r="B56" i="2"/>
  <c r="E13" i="15"/>
  <c r="C58" i="2"/>
  <c r="C59" i="2"/>
  <c r="C60" i="2"/>
  <c r="C61" i="2"/>
  <c r="C54" i="2"/>
  <c r="C53" i="2"/>
  <c r="D53" i="2" s="1"/>
  <c r="C55" i="2"/>
  <c r="C56" i="2"/>
  <c r="C57" i="2"/>
  <c r="C86" i="2"/>
  <c r="A14" i="15"/>
  <c r="B10" i="15"/>
  <c r="F14" i="15" l="1"/>
  <c r="G14" i="15"/>
  <c r="I14" i="15"/>
  <c r="J14" i="15"/>
  <c r="K14" i="15"/>
  <c r="D14" i="15"/>
  <c r="E14" i="15"/>
  <c r="H14" i="15"/>
  <c r="C87" i="2"/>
  <c r="C88" i="2" s="1"/>
  <c r="H25" i="12"/>
  <c r="I25" i="12"/>
  <c r="J25" i="12"/>
  <c r="K25" i="12"/>
  <c r="G25" i="12"/>
  <c r="O13" i="15"/>
  <c r="AS13" i="15" s="1"/>
  <c r="B67" i="14"/>
  <c r="B81" i="14" s="1"/>
  <c r="A15" i="15"/>
  <c r="E15" i="15" l="1"/>
  <c r="F15" i="15"/>
  <c r="H15" i="15"/>
  <c r="I15" i="15"/>
  <c r="T15" i="15" s="1"/>
  <c r="AX15" i="15" s="1"/>
  <c r="J15" i="15"/>
  <c r="C15" i="15"/>
  <c r="AR15" i="15" s="1"/>
  <c r="K15" i="15"/>
  <c r="V15" i="15" s="1"/>
  <c r="AZ15" i="15" s="1"/>
  <c r="G15" i="15"/>
  <c r="D15" i="15"/>
  <c r="O15" i="15" s="1"/>
  <c r="AS15" i="15" s="1"/>
  <c r="A16" i="15"/>
  <c r="R15" i="15"/>
  <c r="AV15" i="15" s="1"/>
  <c r="P15" i="15"/>
  <c r="AT15" i="15" s="1"/>
  <c r="P13" i="15"/>
  <c r="AT13" i="15" s="1"/>
  <c r="V13" i="15"/>
  <c r="AZ13" i="15" s="1"/>
  <c r="R13" i="15"/>
  <c r="AV13" i="15" s="1"/>
  <c r="Q14" i="15"/>
  <c r="AU14" i="15" s="1"/>
  <c r="O14" i="15"/>
  <c r="AS14" i="15" s="1"/>
  <c r="P14" i="15"/>
  <c r="AT14" i="15" s="1"/>
  <c r="U14" i="15"/>
  <c r="AY14" i="15" s="1"/>
  <c r="T13" i="15"/>
  <c r="AX13" i="15" s="1"/>
  <c r="S14" i="15"/>
  <c r="AW14" i="15" s="1"/>
  <c r="U13" i="15"/>
  <c r="AY13" i="15" s="1"/>
  <c r="Q13" i="15"/>
  <c r="AU13" i="15" s="1"/>
  <c r="L13" i="15"/>
  <c r="AD13" i="15" s="1"/>
  <c r="S13" i="15"/>
  <c r="AW13" i="15" s="1"/>
  <c r="B15" i="12"/>
  <c r="J45" i="14"/>
  <c r="J46" i="14"/>
  <c r="J47" i="14"/>
  <c r="J48" i="14"/>
  <c r="J49" i="14"/>
  <c r="J50" i="14"/>
  <c r="J51" i="14"/>
  <c r="J52" i="14"/>
  <c r="J53" i="14"/>
  <c r="J54" i="14"/>
  <c r="J55" i="14"/>
  <c r="J44" i="14"/>
  <c r="B95" i="14"/>
  <c r="I44" i="14" s="1"/>
  <c r="E44" i="14" s="1"/>
  <c r="D49" i="14"/>
  <c r="B31" i="14"/>
  <c r="D45" i="14" s="1"/>
  <c r="C31" i="14"/>
  <c r="D31" i="14"/>
  <c r="E31" i="14"/>
  <c r="F31" i="14"/>
  <c r="G31" i="14"/>
  <c r="H31" i="14"/>
  <c r="I31" i="14"/>
  <c r="J31" i="14"/>
  <c r="B32" i="14"/>
  <c r="D46" i="14" s="1"/>
  <c r="C32" i="14"/>
  <c r="D32" i="14"/>
  <c r="E32" i="14"/>
  <c r="F32" i="14"/>
  <c r="G32" i="14"/>
  <c r="H32" i="14"/>
  <c r="I32" i="14"/>
  <c r="J32" i="14"/>
  <c r="B33" i="14"/>
  <c r="D47" i="14" s="1"/>
  <c r="C33" i="14"/>
  <c r="D33" i="14"/>
  <c r="E33" i="14"/>
  <c r="F33" i="14"/>
  <c r="G33" i="14"/>
  <c r="H33" i="14"/>
  <c r="I33" i="14"/>
  <c r="J33" i="14"/>
  <c r="B34" i="14"/>
  <c r="D48" i="14" s="1"/>
  <c r="C34" i="14"/>
  <c r="D34" i="14"/>
  <c r="E34" i="14"/>
  <c r="F34" i="14"/>
  <c r="G34" i="14"/>
  <c r="H34" i="14"/>
  <c r="I34" i="14"/>
  <c r="J34" i="14"/>
  <c r="B35" i="14"/>
  <c r="C35" i="14"/>
  <c r="D35" i="14"/>
  <c r="E35" i="14"/>
  <c r="F35" i="14"/>
  <c r="G35" i="14"/>
  <c r="H35" i="14"/>
  <c r="I35" i="14"/>
  <c r="J35" i="14"/>
  <c r="B36" i="14"/>
  <c r="D50" i="14" s="1"/>
  <c r="C36" i="14"/>
  <c r="D36" i="14"/>
  <c r="E36" i="14"/>
  <c r="F36" i="14"/>
  <c r="G36" i="14"/>
  <c r="H36" i="14"/>
  <c r="I36" i="14"/>
  <c r="J36" i="14"/>
  <c r="B37" i="14"/>
  <c r="D51" i="14" s="1"/>
  <c r="C37" i="14"/>
  <c r="D37" i="14"/>
  <c r="E37" i="14"/>
  <c r="F37" i="14"/>
  <c r="G37" i="14"/>
  <c r="H37" i="14"/>
  <c r="I37" i="14"/>
  <c r="J37" i="14"/>
  <c r="B38" i="14"/>
  <c r="D52" i="14" s="1"/>
  <c r="C38" i="14"/>
  <c r="D38" i="14"/>
  <c r="E38" i="14"/>
  <c r="F38" i="14"/>
  <c r="G38" i="14"/>
  <c r="H38" i="14"/>
  <c r="I38" i="14"/>
  <c r="J38" i="14"/>
  <c r="B39" i="14"/>
  <c r="D53" i="14" s="1"/>
  <c r="C39" i="14"/>
  <c r="D39" i="14"/>
  <c r="E39" i="14"/>
  <c r="F39" i="14"/>
  <c r="G39" i="14"/>
  <c r="H39" i="14"/>
  <c r="I39" i="14"/>
  <c r="J39" i="14"/>
  <c r="B40" i="14"/>
  <c r="D54" i="14" s="1"/>
  <c r="C40" i="14"/>
  <c r="D40" i="14"/>
  <c r="E40" i="14"/>
  <c r="F40" i="14"/>
  <c r="G40" i="14"/>
  <c r="H40" i="14"/>
  <c r="I40" i="14"/>
  <c r="J40" i="14"/>
  <c r="B41" i="14"/>
  <c r="D55" i="14" s="1"/>
  <c r="C41" i="14"/>
  <c r="D41" i="14"/>
  <c r="E41" i="14"/>
  <c r="F41" i="14"/>
  <c r="G41" i="14"/>
  <c r="H41" i="14"/>
  <c r="I41" i="14"/>
  <c r="J41" i="14"/>
  <c r="C30" i="14"/>
  <c r="D30" i="14"/>
  <c r="E30" i="14"/>
  <c r="F30" i="14"/>
  <c r="G30" i="14"/>
  <c r="H30" i="14"/>
  <c r="I30" i="14"/>
  <c r="J30" i="14"/>
  <c r="B30" i="14"/>
  <c r="D44" i="14" s="1"/>
  <c r="J78" i="14"/>
  <c r="J92" i="14" s="1"/>
  <c r="J106" i="14" s="1"/>
  <c r="G68" i="14"/>
  <c r="B78" i="14"/>
  <c r="B92" i="14" s="1"/>
  <c r="B106" i="14" s="1"/>
  <c r="I55" i="14" s="1"/>
  <c r="E55" i="14" s="1"/>
  <c r="C78" i="14"/>
  <c r="C92" i="14" s="1"/>
  <c r="C106" i="14" s="1"/>
  <c r="D78" i="14"/>
  <c r="D92" i="14" s="1"/>
  <c r="D106" i="14" s="1"/>
  <c r="E78" i="14"/>
  <c r="E92" i="14" s="1"/>
  <c r="E106" i="14" s="1"/>
  <c r="F78" i="14"/>
  <c r="F92" i="14" s="1"/>
  <c r="F106" i="14" s="1"/>
  <c r="G78" i="14"/>
  <c r="G92" i="14" s="1"/>
  <c r="G106" i="14" s="1"/>
  <c r="H78" i="14"/>
  <c r="H92" i="14" s="1"/>
  <c r="H106" i="14" s="1"/>
  <c r="I78" i="14"/>
  <c r="I92" i="14" s="1"/>
  <c r="I106" i="14" s="1"/>
  <c r="C67" i="14"/>
  <c r="C81" i="14" s="1"/>
  <c r="C95" i="14" s="1"/>
  <c r="D67" i="14"/>
  <c r="D81" i="14" s="1"/>
  <c r="D95" i="14" s="1"/>
  <c r="E67" i="14"/>
  <c r="E81" i="14" s="1"/>
  <c r="E95" i="14" s="1"/>
  <c r="F67" i="14"/>
  <c r="F81" i="14" s="1"/>
  <c r="F95" i="14" s="1"/>
  <c r="G67" i="14"/>
  <c r="G81" i="14" s="1"/>
  <c r="G95" i="14" s="1"/>
  <c r="H67" i="14"/>
  <c r="H81" i="14" s="1"/>
  <c r="H95" i="14" s="1"/>
  <c r="I67" i="14"/>
  <c r="I81" i="14" s="1"/>
  <c r="I95" i="14" s="1"/>
  <c r="J67" i="14"/>
  <c r="J81" i="14" s="1"/>
  <c r="J95" i="14" s="1"/>
  <c r="H45" i="14"/>
  <c r="H46" i="14" s="1"/>
  <c r="H47" i="14" s="1"/>
  <c r="H48" i="14" s="1"/>
  <c r="H49" i="14" s="1"/>
  <c r="H50" i="14" s="1"/>
  <c r="H51" i="14" s="1"/>
  <c r="H52" i="14" s="1"/>
  <c r="H53" i="14" s="1"/>
  <c r="H54" i="14" s="1"/>
  <c r="G77" i="14"/>
  <c r="H68" i="14"/>
  <c r="B56" i="13"/>
  <c r="B70" i="13" s="1"/>
  <c r="J56" i="13"/>
  <c r="J70" i="13" s="1"/>
  <c r="B64" i="13"/>
  <c r="B78" i="13" s="1"/>
  <c r="B66" i="13"/>
  <c r="B80" i="13" s="1"/>
  <c r="C66" i="13"/>
  <c r="C80" i="13" s="1"/>
  <c r="D66" i="13"/>
  <c r="N66" i="13" s="1"/>
  <c r="N94" i="13" s="1"/>
  <c r="E66" i="13"/>
  <c r="E80" i="13" s="1"/>
  <c r="F66" i="13"/>
  <c r="F80" i="13" s="1"/>
  <c r="G66" i="13"/>
  <c r="G80" i="13" s="1"/>
  <c r="H66" i="13"/>
  <c r="H80" i="13" s="1"/>
  <c r="I66" i="13"/>
  <c r="I80" i="13" s="1"/>
  <c r="J66" i="13"/>
  <c r="C55" i="13"/>
  <c r="C69" i="13" s="1"/>
  <c r="D55" i="13"/>
  <c r="D69" i="13" s="1"/>
  <c r="E55" i="13"/>
  <c r="F55" i="13"/>
  <c r="P55" i="13" s="1"/>
  <c r="P83" i="13" s="1"/>
  <c r="G55" i="13"/>
  <c r="G69" i="13" s="1"/>
  <c r="H55" i="13"/>
  <c r="I55" i="13"/>
  <c r="I69" i="13" s="1"/>
  <c r="J55" i="13"/>
  <c r="J69" i="13" s="1"/>
  <c r="B55" i="13"/>
  <c r="B69" i="13" s="1"/>
  <c r="C13" i="12"/>
  <c r="L66" i="13"/>
  <c r="L94" i="13" s="1"/>
  <c r="T66" i="13"/>
  <c r="T94" i="13" s="1"/>
  <c r="T55" i="13"/>
  <c r="T83" i="13" s="1"/>
  <c r="B79" i="2"/>
  <c r="F13" i="2" s="1"/>
  <c r="B94" i="13"/>
  <c r="B109" i="13"/>
  <c r="B123" i="13" s="1"/>
  <c r="B137" i="13" s="1"/>
  <c r="B84" i="13"/>
  <c r="B99" i="13" s="1"/>
  <c r="B113" i="13" s="1"/>
  <c r="B85" i="13"/>
  <c r="I100" i="13" s="1"/>
  <c r="B86" i="13"/>
  <c r="H101" i="13" s="1"/>
  <c r="B87" i="13"/>
  <c r="G102" i="13" s="1"/>
  <c r="B88" i="13"/>
  <c r="F103" i="13" s="1"/>
  <c r="B89" i="13"/>
  <c r="E104" i="13" s="1"/>
  <c r="B90" i="13"/>
  <c r="D105" i="13" s="1"/>
  <c r="B91" i="13"/>
  <c r="C106" i="13" s="1"/>
  <c r="B92" i="13"/>
  <c r="B107" i="13" s="1"/>
  <c r="B121" i="13" s="1"/>
  <c r="B93" i="13"/>
  <c r="I108" i="13" s="1"/>
  <c r="H109" i="13"/>
  <c r="H123" i="13" s="1"/>
  <c r="B83" i="13"/>
  <c r="H98" i="13" s="1"/>
  <c r="H112" i="13" s="1"/>
  <c r="C139" i="13"/>
  <c r="B141" i="13" s="1"/>
  <c r="B142" i="13" s="1"/>
  <c r="B143" i="13" s="1"/>
  <c r="B144" i="13" s="1"/>
  <c r="B145" i="13" s="1"/>
  <c r="B146" i="13" s="1"/>
  <c r="B147" i="13" s="1"/>
  <c r="B148" i="13" s="1"/>
  <c r="B149" i="13" s="1"/>
  <c r="B150" i="13" s="1"/>
  <c r="B151" i="13" s="1"/>
  <c r="B152" i="13" s="1"/>
  <c r="B153" i="13" s="1"/>
  <c r="B154" i="13" s="1"/>
  <c r="B155" i="13" s="1"/>
  <c r="B156" i="13" s="1"/>
  <c r="B157" i="13" s="1"/>
  <c r="B158" i="13" s="1"/>
  <c r="B159" i="13" s="1"/>
  <c r="B160" i="13" s="1"/>
  <c r="B161" i="13" s="1"/>
  <c r="B162" i="13" s="1"/>
  <c r="B163" i="13" s="1"/>
  <c r="B164" i="13" s="1"/>
  <c r="B165" i="13" s="1"/>
  <c r="B166" i="13" s="1"/>
  <c r="B167" i="13" s="1"/>
  <c r="B168" i="13" s="1"/>
  <c r="B169" i="13" s="1"/>
  <c r="B170" i="13" s="1"/>
  <c r="B171" i="13" s="1"/>
  <c r="B172" i="13" s="1"/>
  <c r="B173" i="13" s="1"/>
  <c r="B174" i="13" s="1"/>
  <c r="B175" i="13" s="1"/>
  <c r="B176" i="13" s="1"/>
  <c r="B177" i="13" s="1"/>
  <c r="B178" i="13" s="1"/>
  <c r="B179" i="13" s="1"/>
  <c r="B180" i="13" s="1"/>
  <c r="B181" i="13" s="1"/>
  <c r="B182" i="13" s="1"/>
  <c r="B183" i="13" s="1"/>
  <c r="B184" i="13" s="1"/>
  <c r="B185" i="13" s="1"/>
  <c r="B186" i="13" s="1"/>
  <c r="B187" i="13" s="1"/>
  <c r="B188" i="13" s="1"/>
  <c r="B189" i="13" s="1"/>
  <c r="B190" i="13" s="1"/>
  <c r="B191" i="13" s="1"/>
  <c r="B192" i="13" s="1"/>
  <c r="B193" i="13" s="1"/>
  <c r="B194" i="13" s="1"/>
  <c r="B195" i="13" s="1"/>
  <c r="B196" i="13" s="1"/>
  <c r="B197" i="13" s="1"/>
  <c r="B198" i="13" s="1"/>
  <c r="B199" i="13" s="1"/>
  <c r="B200" i="13" s="1"/>
  <c r="B201" i="13" s="1"/>
  <c r="B202" i="13" s="1"/>
  <c r="B203" i="13" s="1"/>
  <c r="B204" i="13" s="1"/>
  <c r="B205" i="13" s="1"/>
  <c r="B206" i="13" s="1"/>
  <c r="B207" i="13" s="1"/>
  <c r="B208" i="13" s="1"/>
  <c r="B209" i="13" s="1"/>
  <c r="B210" i="13" s="1"/>
  <c r="B211" i="13" s="1"/>
  <c r="B212" i="13" s="1"/>
  <c r="B213" i="13" s="1"/>
  <c r="B214" i="13" s="1"/>
  <c r="B215" i="13" s="1"/>
  <c r="B216" i="13" s="1"/>
  <c r="B217" i="13" s="1"/>
  <c r="B218" i="13" s="1"/>
  <c r="B219" i="13" s="1"/>
  <c r="B220" i="13" s="1"/>
  <c r="B221" i="13" s="1"/>
  <c r="B222" i="13" s="1"/>
  <c r="B223" i="13" s="1"/>
  <c r="B224" i="13" s="1"/>
  <c r="B225" i="13" s="1"/>
  <c r="B226" i="13" s="1"/>
  <c r="B227" i="13" s="1"/>
  <c r="B228" i="13" s="1"/>
  <c r="B229" i="13" s="1"/>
  <c r="B230" i="13" s="1"/>
  <c r="B231" i="13" s="1"/>
  <c r="B232" i="13" s="1"/>
  <c r="B233" i="13" s="1"/>
  <c r="B234" i="13" s="1"/>
  <c r="B235" i="13" s="1"/>
  <c r="B236" i="13" s="1"/>
  <c r="B237" i="13" s="1"/>
  <c r="B238" i="13" s="1"/>
  <c r="B239" i="13" s="1"/>
  <c r="B240" i="13" s="1"/>
  <c r="B241" i="13" s="1"/>
  <c r="B242" i="13" s="1"/>
  <c r="B243" i="13" s="1"/>
  <c r="B244" i="13" s="1"/>
  <c r="B245" i="13" s="1"/>
  <c r="B246" i="13" s="1"/>
  <c r="B247" i="13" s="1"/>
  <c r="B248" i="13" s="1"/>
  <c r="B249" i="13" s="1"/>
  <c r="B250" i="13" s="1"/>
  <c r="B251" i="13" s="1"/>
  <c r="B252" i="13" s="1"/>
  <c r="B253" i="13" s="1"/>
  <c r="B254" i="13" s="1"/>
  <c r="B255" i="13" s="1"/>
  <c r="B256" i="13" s="1"/>
  <c r="B257" i="13" s="1"/>
  <c r="B258" i="13" s="1"/>
  <c r="B259" i="13" s="1"/>
  <c r="B260" i="13" s="1"/>
  <c r="B261" i="13" s="1"/>
  <c r="B262" i="13" s="1"/>
  <c r="B263" i="13" s="1"/>
  <c r="B264" i="13" s="1"/>
  <c r="B265" i="13" s="1"/>
  <c r="B266" i="13" s="1"/>
  <c r="B267" i="13" s="1"/>
  <c r="B268" i="13" s="1"/>
  <c r="B269" i="13" s="1"/>
  <c r="B270" i="13" s="1"/>
  <c r="B271" i="13" s="1"/>
  <c r="B272" i="13" s="1"/>
  <c r="B273" i="13" s="1"/>
  <c r="B274" i="13" s="1"/>
  <c r="B275" i="13" s="1"/>
  <c r="B276" i="13" s="1"/>
  <c r="B277" i="13" s="1"/>
  <c r="B278" i="13" s="1"/>
  <c r="B279" i="13" s="1"/>
  <c r="B280" i="13" s="1"/>
  <c r="B281" i="13" s="1"/>
  <c r="B282" i="13" s="1"/>
  <c r="B283" i="13" s="1"/>
  <c r="B284" i="13" s="1"/>
  <c r="B285" i="13" s="1"/>
  <c r="B286" i="13" s="1"/>
  <c r="B287" i="13" s="1"/>
  <c r="B288" i="13" s="1"/>
  <c r="B289" i="13" s="1"/>
  <c r="B290" i="13" s="1"/>
  <c r="B291" i="13" s="1"/>
  <c r="B292" i="13" s="1"/>
  <c r="B293" i="13" s="1"/>
  <c r="B294" i="13" s="1"/>
  <c r="B295" i="13" s="1"/>
  <c r="B296" i="13" s="1"/>
  <c r="B297" i="13" s="1"/>
  <c r="B298" i="13" s="1"/>
  <c r="B299" i="13" s="1"/>
  <c r="B300" i="13" s="1"/>
  <c r="B301" i="13" s="1"/>
  <c r="B302" i="13" s="1"/>
  <c r="B303" i="13" s="1"/>
  <c r="B304" i="13" s="1"/>
  <c r="B305" i="13" s="1"/>
  <c r="B306" i="13" s="1"/>
  <c r="B307" i="13" s="1"/>
  <c r="B308" i="13" s="1"/>
  <c r="B309" i="13" s="1"/>
  <c r="B310" i="13" s="1"/>
  <c r="B311" i="13" s="1"/>
  <c r="B312" i="13" s="1"/>
  <c r="B313" i="13" s="1"/>
  <c r="B314" i="13" s="1"/>
  <c r="B315" i="13" s="1"/>
  <c r="B316" i="13" s="1"/>
  <c r="B317" i="13" s="1"/>
  <c r="B318" i="13" s="1"/>
  <c r="B319" i="13" s="1"/>
  <c r="B320" i="13" s="1"/>
  <c r="B321" i="13" s="1"/>
  <c r="B322" i="13" s="1"/>
  <c r="B323" i="13" s="1"/>
  <c r="B324" i="13" s="1"/>
  <c r="C32" i="13"/>
  <c r="C33" i="13" s="1"/>
  <c r="C34" i="13" s="1"/>
  <c r="C35" i="13" s="1"/>
  <c r="C36" i="13" s="1"/>
  <c r="C37" i="13" s="1"/>
  <c r="C38" i="13" s="1"/>
  <c r="C39" i="13" s="1"/>
  <c r="C40" i="13" s="1"/>
  <c r="C41" i="13" s="1"/>
  <c r="B32" i="13"/>
  <c r="C56" i="13" s="1"/>
  <c r="B33" i="13"/>
  <c r="B34" i="13" s="1"/>
  <c r="B35" i="13" s="1"/>
  <c r="B36" i="13" s="1"/>
  <c r="B37" i="13" s="1"/>
  <c r="B38" i="13" s="1"/>
  <c r="B39" i="13" s="1"/>
  <c r="B40" i="13" s="1"/>
  <c r="B41" i="13" s="1"/>
  <c r="B65" i="13" s="1"/>
  <c r="C63" i="13" l="1"/>
  <c r="C77" i="13" s="1"/>
  <c r="L56" i="13"/>
  <c r="L84" i="13" s="1"/>
  <c r="D62" i="13"/>
  <c r="F60" i="13"/>
  <c r="M66" i="13"/>
  <c r="M94" i="13" s="1"/>
  <c r="G59" i="13"/>
  <c r="G73" i="13" s="1"/>
  <c r="D80" i="13"/>
  <c r="C120" i="13"/>
  <c r="D16" i="15"/>
  <c r="E16" i="15"/>
  <c r="G16" i="15"/>
  <c r="H16" i="15"/>
  <c r="S16" i="15" s="1"/>
  <c r="AW16" i="15" s="1"/>
  <c r="I16" i="15"/>
  <c r="J16" i="15"/>
  <c r="U16" i="15" s="1"/>
  <c r="AY16" i="15" s="1"/>
  <c r="C16" i="15"/>
  <c r="AR16" i="15" s="1"/>
  <c r="F16" i="15"/>
  <c r="K16" i="15"/>
  <c r="H115" i="13"/>
  <c r="S66" i="13"/>
  <c r="S94" i="13" s="1"/>
  <c r="I65" i="13"/>
  <c r="I79" i="13" s="1"/>
  <c r="H58" i="13"/>
  <c r="H72" i="13" s="1"/>
  <c r="A17" i="15"/>
  <c r="F16" i="2"/>
  <c r="F14" i="2"/>
  <c r="F17" i="2"/>
  <c r="F19" i="2"/>
  <c r="F21" i="2"/>
  <c r="F18" i="2"/>
  <c r="F20" i="2"/>
  <c r="F15" i="2"/>
  <c r="E61" i="13"/>
  <c r="G82" i="14"/>
  <c r="G96" i="14" s="1"/>
  <c r="R55" i="13"/>
  <c r="R83" i="13" s="1"/>
  <c r="J64" i="13"/>
  <c r="T64" i="13" s="1"/>
  <c r="T92" i="13" s="1"/>
  <c r="I57" i="13"/>
  <c r="I71" i="13" s="1"/>
  <c r="H82" i="14"/>
  <c r="H96" i="14" s="1"/>
  <c r="Y13" i="15"/>
  <c r="AF13" i="15"/>
  <c r="R16" i="15"/>
  <c r="AV16" i="15" s="1"/>
  <c r="Z13" i="15"/>
  <c r="B79" i="13"/>
  <c r="M56" i="13"/>
  <c r="M84" i="13" s="1"/>
  <c r="C70" i="13"/>
  <c r="T56" i="13"/>
  <c r="T84" i="13" s="1"/>
  <c r="I64" i="13"/>
  <c r="B63" i="13"/>
  <c r="C62" i="13"/>
  <c r="D61" i="13"/>
  <c r="F59" i="13"/>
  <c r="G58" i="13"/>
  <c r="H57" i="13"/>
  <c r="I56" i="13"/>
  <c r="BA13" i="15"/>
  <c r="BB13" i="15" s="1"/>
  <c r="AB13" i="15"/>
  <c r="J63" i="13"/>
  <c r="D119" i="13"/>
  <c r="G65" i="13"/>
  <c r="H64" i="13"/>
  <c r="I63" i="13"/>
  <c r="I77" i="13" s="1"/>
  <c r="J62" i="13"/>
  <c r="N62" i="13" s="1"/>
  <c r="N90" i="13" s="1"/>
  <c r="B62" i="13"/>
  <c r="C61" i="13"/>
  <c r="D60" i="13"/>
  <c r="E59" i="13"/>
  <c r="F58" i="13"/>
  <c r="G57" i="13"/>
  <c r="H56" i="13"/>
  <c r="J80" i="13"/>
  <c r="AC13" i="15"/>
  <c r="AE13" i="15"/>
  <c r="E118" i="13"/>
  <c r="R66" i="13"/>
  <c r="R94" i="13" s="1"/>
  <c r="Q55" i="13"/>
  <c r="Q83" i="13" s="1"/>
  <c r="O55" i="13"/>
  <c r="O83" i="13" s="1"/>
  <c r="F65" i="13"/>
  <c r="G64" i="13"/>
  <c r="H63" i="13"/>
  <c r="H77" i="13" s="1"/>
  <c r="I62" i="13"/>
  <c r="J61" i="13"/>
  <c r="B61" i="13"/>
  <c r="C60" i="13"/>
  <c r="D59" i="13"/>
  <c r="E58" i="13"/>
  <c r="F57" i="13"/>
  <c r="G56" i="13"/>
  <c r="F117" i="13"/>
  <c r="P66" i="13"/>
  <c r="P94" i="13" s="1"/>
  <c r="E65" i="13"/>
  <c r="F64" i="13"/>
  <c r="G63" i="13"/>
  <c r="G77" i="13" s="1"/>
  <c r="H62" i="13"/>
  <c r="I61" i="13"/>
  <c r="J60" i="13"/>
  <c r="B60" i="13"/>
  <c r="C59" i="13"/>
  <c r="D58" i="13"/>
  <c r="E57" i="13"/>
  <c r="F56" i="13"/>
  <c r="H69" i="13"/>
  <c r="J78" i="13"/>
  <c r="D76" i="13"/>
  <c r="E75" i="13"/>
  <c r="F74" i="13"/>
  <c r="X13" i="15"/>
  <c r="H65" i="13"/>
  <c r="E60" i="13"/>
  <c r="G116" i="13"/>
  <c r="O66" i="13"/>
  <c r="O94" i="13" s="1"/>
  <c r="L55" i="13"/>
  <c r="L83" i="13" s="1"/>
  <c r="D65" i="13"/>
  <c r="E64" i="13"/>
  <c r="F63" i="13"/>
  <c r="F77" i="13" s="1"/>
  <c r="G62" i="13"/>
  <c r="H61" i="13"/>
  <c r="I60" i="13"/>
  <c r="J59" i="13"/>
  <c r="Q59" i="13" s="1"/>
  <c r="Q87" i="13" s="1"/>
  <c r="B59" i="13"/>
  <c r="C58" i="13"/>
  <c r="D57" i="13"/>
  <c r="E56" i="13"/>
  <c r="C65" i="13"/>
  <c r="D64" i="13"/>
  <c r="E63" i="13"/>
  <c r="E77" i="13" s="1"/>
  <c r="F62" i="13"/>
  <c r="G61" i="13"/>
  <c r="H60" i="13"/>
  <c r="I59" i="13"/>
  <c r="J58" i="13"/>
  <c r="B58" i="13"/>
  <c r="C57" i="13"/>
  <c r="D56" i="13"/>
  <c r="F69" i="13"/>
  <c r="G91" i="14"/>
  <c r="G105" i="14" s="1"/>
  <c r="I122" i="13"/>
  <c r="I114" i="13"/>
  <c r="S55" i="13"/>
  <c r="S83" i="13" s="1"/>
  <c r="J65" i="13"/>
  <c r="L65" i="13" s="1"/>
  <c r="L93" i="13" s="1"/>
  <c r="C64" i="13"/>
  <c r="D63" i="13"/>
  <c r="D77" i="13" s="1"/>
  <c r="E62" i="13"/>
  <c r="F61" i="13"/>
  <c r="G60" i="13"/>
  <c r="H59" i="13"/>
  <c r="I58" i="13"/>
  <c r="J57" i="13"/>
  <c r="B57" i="13"/>
  <c r="E69" i="13"/>
  <c r="Q15" i="15"/>
  <c r="AU15" i="15" s="1"/>
  <c r="R14" i="15"/>
  <c r="AV14" i="15" s="1"/>
  <c r="L15" i="15"/>
  <c r="AC15" i="15" s="1"/>
  <c r="Q16" i="15"/>
  <c r="AU16" i="15" s="1"/>
  <c r="P16" i="15"/>
  <c r="AT16" i="15" s="1"/>
  <c r="V14" i="15"/>
  <c r="AZ14" i="15" s="1"/>
  <c r="AA13" i="15"/>
  <c r="V16" i="15"/>
  <c r="AZ16" i="15" s="1"/>
  <c r="T14" i="15"/>
  <c r="AX14" i="15" s="1"/>
  <c r="S15" i="15"/>
  <c r="AW15" i="15" s="1"/>
  <c r="AR14" i="15"/>
  <c r="L14" i="15"/>
  <c r="U15" i="15"/>
  <c r="AY15" i="15" s="1"/>
  <c r="O16" i="15"/>
  <c r="AS16" i="15" s="1"/>
  <c r="T16" i="15"/>
  <c r="AX16" i="15" s="1"/>
  <c r="H75" i="14"/>
  <c r="H89" i="14" s="1"/>
  <c r="H103" i="14" s="1"/>
  <c r="B73" i="14"/>
  <c r="B87" i="14" s="1"/>
  <c r="B101" i="14" s="1"/>
  <c r="I50" i="14" s="1"/>
  <c r="E77" i="14"/>
  <c r="E91" i="14" s="1"/>
  <c r="E105" i="14" s="1"/>
  <c r="F76" i="14"/>
  <c r="F90" i="14" s="1"/>
  <c r="F104" i="14" s="1"/>
  <c r="G75" i="14"/>
  <c r="G89" i="14" s="1"/>
  <c r="G103" i="14" s="1"/>
  <c r="H74" i="14"/>
  <c r="H88" i="14" s="1"/>
  <c r="H102" i="14" s="1"/>
  <c r="I73" i="14"/>
  <c r="I87" i="14" s="1"/>
  <c r="I101" i="14" s="1"/>
  <c r="J72" i="14"/>
  <c r="J86" i="14" s="1"/>
  <c r="J100" i="14" s="1"/>
  <c r="B72" i="14"/>
  <c r="B86" i="14" s="1"/>
  <c r="B100" i="14" s="1"/>
  <c r="I49" i="14" s="1"/>
  <c r="C71" i="14"/>
  <c r="C85" i="14" s="1"/>
  <c r="C99" i="14" s="1"/>
  <c r="D70" i="14"/>
  <c r="D84" i="14" s="1"/>
  <c r="D98" i="14" s="1"/>
  <c r="E69" i="14"/>
  <c r="E83" i="14" s="1"/>
  <c r="E97" i="14" s="1"/>
  <c r="F68" i="14"/>
  <c r="F82" i="14" s="1"/>
  <c r="F96" i="14" s="1"/>
  <c r="J73" i="14"/>
  <c r="J87" i="14" s="1"/>
  <c r="J101" i="14" s="1"/>
  <c r="F69" i="14"/>
  <c r="F83" i="14" s="1"/>
  <c r="F97" i="14" s="1"/>
  <c r="D77" i="14"/>
  <c r="D91" i="14" s="1"/>
  <c r="D105" i="14" s="1"/>
  <c r="E76" i="14"/>
  <c r="E90" i="14" s="1"/>
  <c r="E104" i="14" s="1"/>
  <c r="F75" i="14"/>
  <c r="F89" i="14" s="1"/>
  <c r="F103" i="14" s="1"/>
  <c r="G74" i="14"/>
  <c r="G88" i="14" s="1"/>
  <c r="G102" i="14" s="1"/>
  <c r="H73" i="14"/>
  <c r="H87" i="14" s="1"/>
  <c r="H101" i="14" s="1"/>
  <c r="I72" i="14"/>
  <c r="I86" i="14" s="1"/>
  <c r="I100" i="14" s="1"/>
  <c r="J71" i="14"/>
  <c r="J85" i="14" s="1"/>
  <c r="J99" i="14" s="1"/>
  <c r="B71" i="14"/>
  <c r="B85" i="14" s="1"/>
  <c r="B99" i="14" s="1"/>
  <c r="I48" i="14" s="1"/>
  <c r="C70" i="14"/>
  <c r="C84" i="14" s="1"/>
  <c r="C98" i="14" s="1"/>
  <c r="D69" i="14"/>
  <c r="D83" i="14" s="1"/>
  <c r="D97" i="14" s="1"/>
  <c r="E68" i="14"/>
  <c r="E82" i="14" s="1"/>
  <c r="E96" i="14" s="1"/>
  <c r="F77" i="14"/>
  <c r="F91" i="14" s="1"/>
  <c r="F105" i="14" s="1"/>
  <c r="C72" i="14"/>
  <c r="C86" i="14" s="1"/>
  <c r="C100" i="14" s="1"/>
  <c r="C77" i="14"/>
  <c r="C91" i="14" s="1"/>
  <c r="C105" i="14" s="1"/>
  <c r="D76" i="14"/>
  <c r="D90" i="14" s="1"/>
  <c r="D104" i="14" s="1"/>
  <c r="E75" i="14"/>
  <c r="E89" i="14" s="1"/>
  <c r="E103" i="14" s="1"/>
  <c r="F74" i="14"/>
  <c r="F88" i="14" s="1"/>
  <c r="F102" i="14" s="1"/>
  <c r="G73" i="14"/>
  <c r="G87" i="14" s="1"/>
  <c r="G101" i="14" s="1"/>
  <c r="H72" i="14"/>
  <c r="H86" i="14" s="1"/>
  <c r="H100" i="14" s="1"/>
  <c r="I71" i="14"/>
  <c r="I85" i="14" s="1"/>
  <c r="I99" i="14" s="1"/>
  <c r="J70" i="14"/>
  <c r="J84" i="14" s="1"/>
  <c r="J98" i="14" s="1"/>
  <c r="B70" i="14"/>
  <c r="B84" i="14" s="1"/>
  <c r="B98" i="14" s="1"/>
  <c r="I47" i="14" s="1"/>
  <c r="C69" i="14"/>
  <c r="C83" i="14" s="1"/>
  <c r="C97" i="14" s="1"/>
  <c r="D68" i="14"/>
  <c r="D82" i="14" s="1"/>
  <c r="D96" i="14" s="1"/>
  <c r="G76" i="14"/>
  <c r="G90" i="14" s="1"/>
  <c r="G104" i="14" s="1"/>
  <c r="D71" i="14"/>
  <c r="D85" i="14" s="1"/>
  <c r="D99" i="14" s="1"/>
  <c r="J77" i="14"/>
  <c r="J91" i="14" s="1"/>
  <c r="J105" i="14" s="1"/>
  <c r="B77" i="14"/>
  <c r="B91" i="14" s="1"/>
  <c r="B105" i="14" s="1"/>
  <c r="I54" i="14" s="1"/>
  <c r="C76" i="14"/>
  <c r="C90" i="14" s="1"/>
  <c r="C104" i="14" s="1"/>
  <c r="D75" i="14"/>
  <c r="D89" i="14" s="1"/>
  <c r="D103" i="14" s="1"/>
  <c r="E74" i="14"/>
  <c r="E88" i="14" s="1"/>
  <c r="E102" i="14" s="1"/>
  <c r="F73" i="14"/>
  <c r="F87" i="14" s="1"/>
  <c r="F101" i="14" s="1"/>
  <c r="G72" i="14"/>
  <c r="G86" i="14" s="1"/>
  <c r="G100" i="14" s="1"/>
  <c r="H71" i="14"/>
  <c r="H85" i="14" s="1"/>
  <c r="H99" i="14" s="1"/>
  <c r="I70" i="14"/>
  <c r="I84" i="14" s="1"/>
  <c r="I98" i="14" s="1"/>
  <c r="J69" i="14"/>
  <c r="J83" i="14" s="1"/>
  <c r="J97" i="14" s="1"/>
  <c r="B69" i="14"/>
  <c r="B83" i="14" s="1"/>
  <c r="B97" i="14" s="1"/>
  <c r="I46" i="14" s="1"/>
  <c r="C68" i="14"/>
  <c r="C82" i="14" s="1"/>
  <c r="C96" i="14" s="1"/>
  <c r="I77" i="14"/>
  <c r="I91" i="14" s="1"/>
  <c r="I105" i="14" s="1"/>
  <c r="J76" i="14"/>
  <c r="J90" i="14" s="1"/>
  <c r="J104" i="14" s="1"/>
  <c r="B76" i="14"/>
  <c r="B90" i="14" s="1"/>
  <c r="B104" i="14" s="1"/>
  <c r="I53" i="14" s="1"/>
  <c r="C75" i="14"/>
  <c r="C89" i="14" s="1"/>
  <c r="C103" i="14" s="1"/>
  <c r="D74" i="14"/>
  <c r="D88" i="14" s="1"/>
  <c r="D102" i="14" s="1"/>
  <c r="E73" i="14"/>
  <c r="E87" i="14" s="1"/>
  <c r="E101" i="14" s="1"/>
  <c r="F72" i="14"/>
  <c r="F86" i="14" s="1"/>
  <c r="F100" i="14" s="1"/>
  <c r="G71" i="14"/>
  <c r="G85" i="14" s="1"/>
  <c r="G99" i="14" s="1"/>
  <c r="H70" i="14"/>
  <c r="H84" i="14" s="1"/>
  <c r="H98" i="14" s="1"/>
  <c r="I69" i="14"/>
  <c r="I83" i="14" s="1"/>
  <c r="I97" i="14" s="1"/>
  <c r="J68" i="14"/>
  <c r="J82" i="14" s="1"/>
  <c r="J96" i="14" s="1"/>
  <c r="B68" i="14"/>
  <c r="B82" i="14" s="1"/>
  <c r="B96" i="14" s="1"/>
  <c r="I45" i="14" s="1"/>
  <c r="I74" i="14"/>
  <c r="I88" i="14" s="1"/>
  <c r="I102" i="14" s="1"/>
  <c r="E70" i="14"/>
  <c r="E84" i="14" s="1"/>
  <c r="E98" i="14" s="1"/>
  <c r="H77" i="14"/>
  <c r="H91" i="14" s="1"/>
  <c r="H105" i="14" s="1"/>
  <c r="I76" i="14"/>
  <c r="I90" i="14" s="1"/>
  <c r="I104" i="14" s="1"/>
  <c r="J75" i="14"/>
  <c r="J89" i="14" s="1"/>
  <c r="J103" i="14" s="1"/>
  <c r="B75" i="14"/>
  <c r="B89" i="14" s="1"/>
  <c r="B103" i="14" s="1"/>
  <c r="I52" i="14" s="1"/>
  <c r="C74" i="14"/>
  <c r="C88" i="14" s="1"/>
  <c r="C102" i="14" s="1"/>
  <c r="D73" i="14"/>
  <c r="D87" i="14" s="1"/>
  <c r="D101" i="14" s="1"/>
  <c r="E72" i="14"/>
  <c r="E86" i="14" s="1"/>
  <c r="E100" i="14" s="1"/>
  <c r="F71" i="14"/>
  <c r="F85" i="14" s="1"/>
  <c r="F99" i="14" s="1"/>
  <c r="G70" i="14"/>
  <c r="G84" i="14" s="1"/>
  <c r="G98" i="14" s="1"/>
  <c r="H69" i="14"/>
  <c r="H83" i="14" s="1"/>
  <c r="H97" i="14" s="1"/>
  <c r="I68" i="14"/>
  <c r="I82" i="14" s="1"/>
  <c r="I96" i="14" s="1"/>
  <c r="H76" i="14"/>
  <c r="H90" i="14" s="1"/>
  <c r="H104" i="14" s="1"/>
  <c r="I75" i="14"/>
  <c r="I89" i="14" s="1"/>
  <c r="I103" i="14" s="1"/>
  <c r="J74" i="14"/>
  <c r="J88" i="14" s="1"/>
  <c r="J102" i="14" s="1"/>
  <c r="B74" i="14"/>
  <c r="B88" i="14" s="1"/>
  <c r="B102" i="14" s="1"/>
  <c r="I51" i="14" s="1"/>
  <c r="C73" i="14"/>
  <c r="C87" i="14" s="1"/>
  <c r="C101" i="14" s="1"/>
  <c r="D72" i="14"/>
  <c r="D86" i="14" s="1"/>
  <c r="D100" i="14" s="1"/>
  <c r="E71" i="14"/>
  <c r="E85" i="14" s="1"/>
  <c r="E99" i="14" s="1"/>
  <c r="F70" i="14"/>
  <c r="F84" i="14" s="1"/>
  <c r="F98" i="14" s="1"/>
  <c r="G69" i="14"/>
  <c r="G83" i="14" s="1"/>
  <c r="G97" i="14" s="1"/>
  <c r="M55" i="13"/>
  <c r="M83" i="13" s="1"/>
  <c r="O63" i="13"/>
  <c r="O91" i="13" s="1"/>
  <c r="M63" i="13"/>
  <c r="M91" i="13" s="1"/>
  <c r="Q66" i="13"/>
  <c r="Q94" i="13" s="1"/>
  <c r="T63" i="13"/>
  <c r="T91" i="13" s="1"/>
  <c r="R63" i="13"/>
  <c r="R91" i="13" s="1"/>
  <c r="N55" i="13"/>
  <c r="N83" i="13" s="1"/>
  <c r="B106" i="13"/>
  <c r="B120" i="13" s="1"/>
  <c r="D104" i="13"/>
  <c r="D118" i="13" s="1"/>
  <c r="H126" i="13"/>
  <c r="I107" i="13"/>
  <c r="I121" i="13" s="1"/>
  <c r="I99" i="13"/>
  <c r="I113" i="13" s="1"/>
  <c r="I127" i="13" s="1"/>
  <c r="J106" i="13"/>
  <c r="J120" i="13" s="1"/>
  <c r="E103" i="13"/>
  <c r="E117" i="13" s="1"/>
  <c r="G98" i="13"/>
  <c r="F102" i="13"/>
  <c r="F116" i="13" s="1"/>
  <c r="G109" i="13"/>
  <c r="G123" i="13" s="1"/>
  <c r="G101" i="13"/>
  <c r="G115" i="13" s="1"/>
  <c r="H108" i="13"/>
  <c r="H122" i="13" s="1"/>
  <c r="H100" i="13"/>
  <c r="H114" i="13" s="1"/>
  <c r="F98" i="13"/>
  <c r="F112" i="13" s="1"/>
  <c r="F126" i="13" s="1"/>
  <c r="F109" i="13"/>
  <c r="F123" i="13" s="1"/>
  <c r="G108" i="13"/>
  <c r="G122" i="13" s="1"/>
  <c r="H107" i="13"/>
  <c r="H121" i="13" s="1"/>
  <c r="I106" i="13"/>
  <c r="I120" i="13" s="1"/>
  <c r="J105" i="13"/>
  <c r="J119" i="13" s="1"/>
  <c r="B105" i="13"/>
  <c r="B119" i="13" s="1"/>
  <c r="C104" i="13"/>
  <c r="C118" i="13" s="1"/>
  <c r="D103" i="13"/>
  <c r="D117" i="13" s="1"/>
  <c r="E102" i="13"/>
  <c r="E116" i="13" s="1"/>
  <c r="F101" i="13"/>
  <c r="F115" i="13" s="1"/>
  <c r="G100" i="13"/>
  <c r="G114" i="13" s="1"/>
  <c r="H99" i="13"/>
  <c r="H113" i="13" s="1"/>
  <c r="H127" i="13" s="1"/>
  <c r="E98" i="13"/>
  <c r="E109" i="13"/>
  <c r="E123" i="13" s="1"/>
  <c r="F108" i="13"/>
  <c r="F122" i="13" s="1"/>
  <c r="G107" i="13"/>
  <c r="G121" i="13" s="1"/>
  <c r="H106" i="13"/>
  <c r="H120" i="13" s="1"/>
  <c r="I105" i="13"/>
  <c r="I119" i="13" s="1"/>
  <c r="J104" i="13"/>
  <c r="J118" i="13" s="1"/>
  <c r="B104" i="13"/>
  <c r="B118" i="13" s="1"/>
  <c r="C103" i="13"/>
  <c r="C117" i="13" s="1"/>
  <c r="D102" i="13"/>
  <c r="D116" i="13" s="1"/>
  <c r="E101" i="13"/>
  <c r="E115" i="13" s="1"/>
  <c r="F100" i="13"/>
  <c r="F114" i="13" s="1"/>
  <c r="G99" i="13"/>
  <c r="D98" i="13"/>
  <c r="D109" i="13"/>
  <c r="D123" i="13" s="1"/>
  <c r="E108" i="13"/>
  <c r="E122" i="13" s="1"/>
  <c r="F107" i="13"/>
  <c r="F121" i="13" s="1"/>
  <c r="G106" i="13"/>
  <c r="G120" i="13" s="1"/>
  <c r="H105" i="13"/>
  <c r="H119" i="13" s="1"/>
  <c r="I104" i="13"/>
  <c r="I118" i="13" s="1"/>
  <c r="J103" i="13"/>
  <c r="J117" i="13" s="1"/>
  <c r="B103" i="13"/>
  <c r="B117" i="13" s="1"/>
  <c r="C102" i="13"/>
  <c r="C116" i="13" s="1"/>
  <c r="D101" i="13"/>
  <c r="D115" i="13" s="1"/>
  <c r="E100" i="13"/>
  <c r="E114" i="13" s="1"/>
  <c r="F99" i="13"/>
  <c r="B98" i="13"/>
  <c r="B112" i="13" s="1"/>
  <c r="B126" i="13" s="1"/>
  <c r="C98" i="13"/>
  <c r="C109" i="13"/>
  <c r="C123" i="13" s="1"/>
  <c r="D108" i="13"/>
  <c r="D122" i="13" s="1"/>
  <c r="E107" i="13"/>
  <c r="E121" i="13" s="1"/>
  <c r="F106" i="13"/>
  <c r="F120" i="13" s="1"/>
  <c r="G105" i="13"/>
  <c r="G119" i="13" s="1"/>
  <c r="H104" i="13"/>
  <c r="H118" i="13" s="1"/>
  <c r="I103" i="13"/>
  <c r="I117" i="13" s="1"/>
  <c r="J102" i="13"/>
  <c r="J116" i="13" s="1"/>
  <c r="B102" i="13"/>
  <c r="B116" i="13" s="1"/>
  <c r="C101" i="13"/>
  <c r="C115" i="13" s="1"/>
  <c r="D100" i="13"/>
  <c r="D114" i="13" s="1"/>
  <c r="E99" i="13"/>
  <c r="E113" i="13" s="1"/>
  <c r="E127" i="13" s="1"/>
  <c r="J98" i="13"/>
  <c r="J109" i="13"/>
  <c r="J123" i="13" s="1"/>
  <c r="C108" i="13"/>
  <c r="C122" i="13" s="1"/>
  <c r="D107" i="13"/>
  <c r="D121" i="13" s="1"/>
  <c r="E106" i="13"/>
  <c r="E120" i="13" s="1"/>
  <c r="F105" i="13"/>
  <c r="F119" i="13" s="1"/>
  <c r="G104" i="13"/>
  <c r="G118" i="13" s="1"/>
  <c r="H103" i="13"/>
  <c r="H117" i="13" s="1"/>
  <c r="I102" i="13"/>
  <c r="I116" i="13" s="1"/>
  <c r="J101" i="13"/>
  <c r="J115" i="13" s="1"/>
  <c r="B101" i="13"/>
  <c r="B115" i="13" s="1"/>
  <c r="C100" i="13"/>
  <c r="C114" i="13" s="1"/>
  <c r="D99" i="13"/>
  <c r="D113" i="13" s="1"/>
  <c r="D127" i="13" s="1"/>
  <c r="C105" i="13"/>
  <c r="C119" i="13" s="1"/>
  <c r="I98" i="13"/>
  <c r="I112" i="13" s="1"/>
  <c r="I126" i="13" s="1"/>
  <c r="I109" i="13"/>
  <c r="I123" i="13" s="1"/>
  <c r="J108" i="13"/>
  <c r="J122" i="13" s="1"/>
  <c r="B108" i="13"/>
  <c r="B122" i="13" s="1"/>
  <c r="C107" i="13"/>
  <c r="C121" i="13" s="1"/>
  <c r="D106" i="13"/>
  <c r="D120" i="13" s="1"/>
  <c r="E105" i="13"/>
  <c r="E119" i="13" s="1"/>
  <c r="F104" i="13"/>
  <c r="F118" i="13" s="1"/>
  <c r="G103" i="13"/>
  <c r="G117" i="13" s="1"/>
  <c r="H102" i="13"/>
  <c r="H116" i="13" s="1"/>
  <c r="I101" i="13"/>
  <c r="I115" i="13" s="1"/>
  <c r="J100" i="13"/>
  <c r="J114" i="13" s="1"/>
  <c r="B100" i="13"/>
  <c r="B114" i="13" s="1"/>
  <c r="C99" i="13"/>
  <c r="C113" i="13" s="1"/>
  <c r="C127" i="13" s="1"/>
  <c r="J107" i="13"/>
  <c r="J121" i="13" s="1"/>
  <c r="J99" i="13"/>
  <c r="J113" i="13" s="1"/>
  <c r="J127" i="13" s="1"/>
  <c r="B127" i="13"/>
  <c r="C6" i="12"/>
  <c r="C7" i="12"/>
  <c r="C8" i="12"/>
  <c r="C9" i="12"/>
  <c r="C10" i="12"/>
  <c r="C11" i="12"/>
  <c r="C12" i="12"/>
  <c r="C5" i="12"/>
  <c r="G20" i="2" l="1"/>
  <c r="H20" i="2"/>
  <c r="C17" i="15"/>
  <c r="K17" i="15"/>
  <c r="D17" i="15"/>
  <c r="F17" i="15"/>
  <c r="G17" i="15"/>
  <c r="H17" i="15"/>
  <c r="I17" i="15"/>
  <c r="E17" i="15"/>
  <c r="J17" i="15"/>
  <c r="H18" i="2"/>
  <c r="G18" i="2"/>
  <c r="H15" i="2"/>
  <c r="G15" i="2"/>
  <c r="A18" i="15"/>
  <c r="G13" i="2"/>
  <c r="H13" i="2"/>
  <c r="N63" i="13"/>
  <c r="N91" i="13" s="1"/>
  <c r="H21" i="2"/>
  <c r="G21" i="2"/>
  <c r="G16" i="2"/>
  <c r="H16" i="2"/>
  <c r="G19" i="2"/>
  <c r="H19" i="2"/>
  <c r="H17" i="2"/>
  <c r="G17" i="2"/>
  <c r="Q63" i="13"/>
  <c r="Q91" i="13" s="1"/>
  <c r="H14" i="2"/>
  <c r="G14" i="2"/>
  <c r="L64" i="13"/>
  <c r="L92" i="13" s="1"/>
  <c r="L16" i="15"/>
  <c r="AE16" i="15" s="1"/>
  <c r="BA15" i="15"/>
  <c r="BB15" i="15" s="1"/>
  <c r="J71" i="13"/>
  <c r="T57" i="13"/>
  <c r="T85" i="13" s="1"/>
  <c r="Q62" i="13"/>
  <c r="Q90" i="13" s="1"/>
  <c r="G76" i="13"/>
  <c r="I72" i="13"/>
  <c r="S58" i="13"/>
  <c r="S86" i="13" s="1"/>
  <c r="J72" i="13"/>
  <c r="T58" i="13"/>
  <c r="T86" i="13" s="1"/>
  <c r="O56" i="13"/>
  <c r="O84" i="13" s="1"/>
  <c r="E70" i="13"/>
  <c r="N58" i="13"/>
  <c r="N86" i="13" s="1"/>
  <c r="D72" i="13"/>
  <c r="E79" i="13"/>
  <c r="O65" i="13"/>
  <c r="O93" i="13" s="1"/>
  <c r="C74" i="13"/>
  <c r="M60" i="13"/>
  <c r="M88" i="13" s="1"/>
  <c r="G71" i="13"/>
  <c r="Q57" i="13"/>
  <c r="Q85" i="13" s="1"/>
  <c r="H78" i="13"/>
  <c r="R64" i="13"/>
  <c r="R92" i="13" s="1"/>
  <c r="S56" i="13"/>
  <c r="S84" i="13" s="1"/>
  <c r="I70" i="13"/>
  <c r="H73" i="13"/>
  <c r="R59" i="13"/>
  <c r="R87" i="13" s="1"/>
  <c r="I73" i="13"/>
  <c r="S59" i="13"/>
  <c r="S87" i="13" s="1"/>
  <c r="N57" i="13"/>
  <c r="N85" i="13" s="1"/>
  <c r="D71" i="13"/>
  <c r="O64" i="13"/>
  <c r="O92" i="13" s="1"/>
  <c r="E78" i="13"/>
  <c r="M59" i="13"/>
  <c r="M87" i="13" s="1"/>
  <c r="C73" i="13"/>
  <c r="B75" i="13"/>
  <c r="L61" i="13"/>
  <c r="L89" i="13" s="1"/>
  <c r="R58" i="13"/>
  <c r="R86" i="13" s="1"/>
  <c r="F72" i="13"/>
  <c r="P58" i="13"/>
  <c r="P86" i="13" s="1"/>
  <c r="G79" i="13"/>
  <c r="Q65" i="13"/>
  <c r="Q93" i="13" s="1"/>
  <c r="R57" i="13"/>
  <c r="R85" i="13" s="1"/>
  <c r="H71" i="13"/>
  <c r="F78" i="13"/>
  <c r="P64" i="13"/>
  <c r="P92" i="13" s="1"/>
  <c r="Q60" i="13"/>
  <c r="Q88" i="13" s="1"/>
  <c r="G74" i="13"/>
  <c r="R60" i="13"/>
  <c r="R88" i="13" s="1"/>
  <c r="H74" i="13"/>
  <c r="M58" i="13"/>
  <c r="M86" i="13" s="1"/>
  <c r="C72" i="13"/>
  <c r="N65" i="13"/>
  <c r="N93" i="13" s="1"/>
  <c r="D79" i="13"/>
  <c r="L60" i="13"/>
  <c r="L88" i="13" s="1"/>
  <c r="B74" i="13"/>
  <c r="J75" i="13"/>
  <c r="T61" i="13"/>
  <c r="T89" i="13" s="1"/>
  <c r="E73" i="13"/>
  <c r="O59" i="13"/>
  <c r="O87" i="13" s="1"/>
  <c r="S57" i="13"/>
  <c r="S85" i="13" s="1"/>
  <c r="Q58" i="13"/>
  <c r="Q86" i="13" s="1"/>
  <c r="G72" i="13"/>
  <c r="L58" i="13"/>
  <c r="L86" i="13" s="1"/>
  <c r="B72" i="13"/>
  <c r="D73" i="13"/>
  <c r="N59" i="13"/>
  <c r="N87" i="13" s="1"/>
  <c r="P61" i="13"/>
  <c r="P89" i="13" s="1"/>
  <c r="F75" i="13"/>
  <c r="Q61" i="13"/>
  <c r="Q89" i="13" s="1"/>
  <c r="G75" i="13"/>
  <c r="L59" i="13"/>
  <c r="L87" i="13" s="1"/>
  <c r="B73" i="13"/>
  <c r="J74" i="13"/>
  <c r="T60" i="13"/>
  <c r="T88" i="13" s="1"/>
  <c r="I76" i="13"/>
  <c r="S62" i="13"/>
  <c r="S90" i="13" s="1"/>
  <c r="D74" i="13"/>
  <c r="N60" i="13"/>
  <c r="N88" i="13" s="1"/>
  <c r="S65" i="13"/>
  <c r="S93" i="13" s="1"/>
  <c r="F73" i="13"/>
  <c r="P59" i="13"/>
  <c r="P87" i="13" s="1"/>
  <c r="M65" i="13"/>
  <c r="M93" i="13" s="1"/>
  <c r="C79" i="13"/>
  <c r="O62" i="13"/>
  <c r="O90" i="13" s="1"/>
  <c r="E76" i="13"/>
  <c r="P62" i="13"/>
  <c r="P90" i="13" s="1"/>
  <c r="F76" i="13"/>
  <c r="J73" i="13"/>
  <c r="T59" i="13"/>
  <c r="T87" i="13" s="1"/>
  <c r="I75" i="13"/>
  <c r="S61" i="13"/>
  <c r="S89" i="13" s="1"/>
  <c r="G70" i="13"/>
  <c r="Q56" i="13"/>
  <c r="Q84" i="13" s="1"/>
  <c r="M61" i="13"/>
  <c r="M89" i="13" s="1"/>
  <c r="C75" i="13"/>
  <c r="N61" i="13"/>
  <c r="N89" i="13" s="1"/>
  <c r="D75" i="13"/>
  <c r="E71" i="13"/>
  <c r="O57" i="13"/>
  <c r="O85" i="13" s="1"/>
  <c r="N56" i="13"/>
  <c r="N84" i="13" s="1"/>
  <c r="D70" i="13"/>
  <c r="S60" i="13"/>
  <c r="S88" i="13" s="1"/>
  <c r="I74" i="13"/>
  <c r="H76" i="13"/>
  <c r="R62" i="13"/>
  <c r="R90" i="13" s="1"/>
  <c r="F71" i="13"/>
  <c r="P57" i="13"/>
  <c r="P85" i="13" s="1"/>
  <c r="G78" i="13"/>
  <c r="Q64" i="13"/>
  <c r="Q92" i="13" s="1"/>
  <c r="B76" i="13"/>
  <c r="L62" i="13"/>
  <c r="L90" i="13" s="1"/>
  <c r="P63" i="13"/>
  <c r="P91" i="13" s="1"/>
  <c r="J77" i="13"/>
  <c r="M62" i="13"/>
  <c r="M90" i="13" s="1"/>
  <c r="C76" i="13"/>
  <c r="J79" i="13"/>
  <c r="T65" i="13"/>
  <c r="T93" i="13" s="1"/>
  <c r="R65" i="13"/>
  <c r="R93" i="13" s="1"/>
  <c r="H79" i="13"/>
  <c r="H70" i="13"/>
  <c r="R56" i="13"/>
  <c r="R84" i="13" s="1"/>
  <c r="S63" i="13"/>
  <c r="S91" i="13" s="1"/>
  <c r="B71" i="13"/>
  <c r="L57" i="13"/>
  <c r="L85" i="13" s="1"/>
  <c r="M64" i="13"/>
  <c r="M92" i="13" s="1"/>
  <c r="C78" i="13"/>
  <c r="M57" i="13"/>
  <c r="M85" i="13" s="1"/>
  <c r="C71" i="13"/>
  <c r="N64" i="13"/>
  <c r="N92" i="13" s="1"/>
  <c r="D78" i="13"/>
  <c r="R61" i="13"/>
  <c r="R89" i="13" s="1"/>
  <c r="H75" i="13"/>
  <c r="O60" i="13"/>
  <c r="O88" i="13" s="1"/>
  <c r="E74" i="13"/>
  <c r="F70" i="13"/>
  <c r="P56" i="13"/>
  <c r="P84" i="13" s="1"/>
  <c r="E72" i="13"/>
  <c r="O58" i="13"/>
  <c r="O86" i="13" s="1"/>
  <c r="F79" i="13"/>
  <c r="P65" i="13"/>
  <c r="P93" i="13" s="1"/>
  <c r="J76" i="13"/>
  <c r="T62" i="13"/>
  <c r="T90" i="13" s="1"/>
  <c r="L63" i="13"/>
  <c r="L91" i="13" s="1"/>
  <c r="B77" i="13"/>
  <c r="P60" i="13"/>
  <c r="P88" i="13" s="1"/>
  <c r="S64" i="13"/>
  <c r="S92" i="13" s="1"/>
  <c r="I78" i="13"/>
  <c r="O61" i="13"/>
  <c r="O89" i="13" s="1"/>
  <c r="BA16" i="15"/>
  <c r="BB16" i="15" s="1"/>
  <c r="BA14" i="15"/>
  <c r="BB14" i="15" s="1"/>
  <c r="Z14" i="15"/>
  <c r="AE14" i="15"/>
  <c r="Y14" i="15"/>
  <c r="AC14" i="15"/>
  <c r="AA14" i="15"/>
  <c r="P17" i="15"/>
  <c r="AT17" i="15" s="1"/>
  <c r="R17" i="15"/>
  <c r="AV17" i="15" s="1"/>
  <c r="Q17" i="15"/>
  <c r="AU17" i="15" s="1"/>
  <c r="Y15" i="15"/>
  <c r="AB15" i="15"/>
  <c r="AF15" i="15"/>
  <c r="X15" i="15"/>
  <c r="AD15" i="15"/>
  <c r="Z15" i="15"/>
  <c r="AA15" i="15"/>
  <c r="V17" i="15"/>
  <c r="AZ17" i="15" s="1"/>
  <c r="S17" i="15"/>
  <c r="AW17" i="15" s="1"/>
  <c r="A19" i="15"/>
  <c r="X14" i="15"/>
  <c r="AD14" i="15"/>
  <c r="AR17" i="15"/>
  <c r="L17" i="15"/>
  <c r="AC17" i="15" s="1"/>
  <c r="O17" i="15"/>
  <c r="AS17" i="15" s="1"/>
  <c r="AB14" i="15"/>
  <c r="AE15" i="15"/>
  <c r="AF14" i="15"/>
  <c r="T17" i="15"/>
  <c r="AX17" i="15" s="1"/>
  <c r="U17" i="15"/>
  <c r="AY17" i="15" s="1"/>
  <c r="E45" i="14"/>
  <c r="E52" i="14"/>
  <c r="E48" i="14"/>
  <c r="E53" i="14"/>
  <c r="E47" i="14"/>
  <c r="E54" i="14"/>
  <c r="E46" i="14"/>
  <c r="E51" i="14"/>
  <c r="E50" i="14"/>
  <c r="E49" i="14"/>
  <c r="F127" i="13"/>
  <c r="K127" i="13" s="1"/>
  <c r="F113" i="13"/>
  <c r="D112" i="13"/>
  <c r="D126" i="13" s="1"/>
  <c r="J112" i="13"/>
  <c r="J126" i="13" s="1"/>
  <c r="E112" i="13"/>
  <c r="E126" i="13" s="1"/>
  <c r="C112" i="13"/>
  <c r="C126" i="13" s="1"/>
  <c r="G113" i="13"/>
  <c r="G127" i="13" s="1"/>
  <c r="G112" i="13"/>
  <c r="G126" i="13" s="1"/>
  <c r="C128" i="13"/>
  <c r="D128" i="13"/>
  <c r="E128" i="13"/>
  <c r="J128" i="13"/>
  <c r="F128" i="13"/>
  <c r="I128" i="13"/>
  <c r="G128" i="13"/>
  <c r="H128" i="13"/>
  <c r="B128" i="13"/>
  <c r="D82" i="2"/>
  <c r="D89" i="2"/>
  <c r="J27" i="1"/>
  <c r="J28" i="1"/>
  <c r="J29" i="1"/>
  <c r="J30" i="1"/>
  <c r="J31" i="1"/>
  <c r="J26" i="1"/>
  <c r="B27" i="1"/>
  <c r="C27" i="1"/>
  <c r="D27" i="1"/>
  <c r="E27" i="1"/>
  <c r="F27" i="1"/>
  <c r="G27" i="1"/>
  <c r="H27" i="1"/>
  <c r="I27" i="1"/>
  <c r="B28" i="1"/>
  <c r="C28" i="1"/>
  <c r="D28" i="1"/>
  <c r="E28" i="1"/>
  <c r="F28" i="1"/>
  <c r="G28" i="1"/>
  <c r="H28" i="1"/>
  <c r="I28" i="1"/>
  <c r="B29" i="1"/>
  <c r="C29" i="1"/>
  <c r="D29" i="1"/>
  <c r="E29" i="1"/>
  <c r="F29" i="1"/>
  <c r="G29" i="1"/>
  <c r="H29" i="1"/>
  <c r="I29" i="1"/>
  <c r="B30" i="1"/>
  <c r="C30" i="1"/>
  <c r="D30" i="1"/>
  <c r="E30" i="1"/>
  <c r="F30" i="1"/>
  <c r="G30" i="1"/>
  <c r="H30" i="1"/>
  <c r="I30" i="1"/>
  <c r="B31" i="1"/>
  <c r="C31" i="1"/>
  <c r="D31" i="1"/>
  <c r="E31" i="1"/>
  <c r="F31" i="1"/>
  <c r="G31" i="1"/>
  <c r="H31" i="1"/>
  <c r="I31" i="1"/>
  <c r="C26" i="1"/>
  <c r="D26" i="1"/>
  <c r="E26" i="1"/>
  <c r="F26" i="1"/>
  <c r="G26" i="1"/>
  <c r="H26" i="1"/>
  <c r="I26" i="1"/>
  <c r="B26" i="1"/>
  <c r="A12" i="1"/>
  <c r="J12" i="1" s="1"/>
  <c r="A20" i="1"/>
  <c r="A21" i="1" s="1"/>
  <c r="A22" i="1" s="1"/>
  <c r="A23" i="1" s="1"/>
  <c r="C24" i="2"/>
  <c r="G2" i="2"/>
  <c r="J11" i="1"/>
  <c r="E19" i="1" s="1"/>
  <c r="C11" i="1"/>
  <c r="C19" i="1" s="1"/>
  <c r="D11" i="1"/>
  <c r="E11" i="1"/>
  <c r="F11" i="1"/>
  <c r="G11" i="1"/>
  <c r="H11" i="1"/>
  <c r="I11" i="1"/>
  <c r="B11" i="1"/>
  <c r="B19" i="1" s="1"/>
  <c r="D46" i="2" l="1"/>
  <c r="D42" i="2"/>
  <c r="D44" i="2"/>
  <c r="D41" i="2"/>
  <c r="D48" i="2"/>
  <c r="D45" i="2"/>
  <c r="D40" i="2"/>
  <c r="E40" i="2" s="1"/>
  <c r="J18" i="15"/>
  <c r="C18" i="15"/>
  <c r="K18" i="15"/>
  <c r="E18" i="15"/>
  <c r="P18" i="15" s="1"/>
  <c r="AT18" i="15" s="1"/>
  <c r="F18" i="15"/>
  <c r="Q18" i="15" s="1"/>
  <c r="AU18" i="15" s="1"/>
  <c r="G18" i="15"/>
  <c r="H18" i="15"/>
  <c r="D18" i="15"/>
  <c r="L18" i="15" s="1"/>
  <c r="Z18" i="15" s="1"/>
  <c r="I18" i="15"/>
  <c r="I19" i="1"/>
  <c r="I19" i="15"/>
  <c r="J19" i="15"/>
  <c r="D19" i="15"/>
  <c r="E19" i="15"/>
  <c r="F19" i="15"/>
  <c r="G19" i="15"/>
  <c r="C19" i="15"/>
  <c r="H19" i="15"/>
  <c r="K19" i="15"/>
  <c r="D19" i="1"/>
  <c r="D43" i="2"/>
  <c r="E47" i="2"/>
  <c r="D47" i="2"/>
  <c r="C26" i="2"/>
  <c r="C31" i="2"/>
  <c r="B34" i="2"/>
  <c r="B40" i="2"/>
  <c r="C32" i="2"/>
  <c r="B31" i="2"/>
  <c r="B35" i="2"/>
  <c r="C33" i="2"/>
  <c r="B32" i="2"/>
  <c r="B25" i="2"/>
  <c r="C30" i="2"/>
  <c r="C34" i="2"/>
  <c r="B33" i="2"/>
  <c r="AA16" i="15"/>
  <c r="AB16" i="15"/>
  <c r="Z16" i="15"/>
  <c r="AF16" i="15"/>
  <c r="Y16" i="15"/>
  <c r="X16" i="15"/>
  <c r="AD16" i="15"/>
  <c r="AC16" i="15"/>
  <c r="I12" i="1"/>
  <c r="I20" i="1" s="1"/>
  <c r="G19" i="1"/>
  <c r="H12" i="1"/>
  <c r="H20" i="1" s="1"/>
  <c r="F19" i="1"/>
  <c r="D12" i="1"/>
  <c r="K126" i="13"/>
  <c r="B12" i="1"/>
  <c r="J19" i="1"/>
  <c r="Y17" i="15"/>
  <c r="AB17" i="15"/>
  <c r="V18" i="15"/>
  <c r="AZ18" i="15" s="1"/>
  <c r="AD17" i="15"/>
  <c r="U18" i="15"/>
  <c r="AY18" i="15" s="1"/>
  <c r="R18" i="15"/>
  <c r="AV18" i="15" s="1"/>
  <c r="A20" i="15"/>
  <c r="AF17" i="15"/>
  <c r="AE17" i="15"/>
  <c r="BA17" i="15"/>
  <c r="BB17" i="15" s="1"/>
  <c r="S18" i="15"/>
  <c r="AW18" i="15" s="1"/>
  <c r="AR18" i="15"/>
  <c r="AA17" i="15"/>
  <c r="Z17" i="15"/>
  <c r="O18" i="15"/>
  <c r="AS18" i="15" s="1"/>
  <c r="X17" i="15"/>
  <c r="T18" i="15"/>
  <c r="AX18" i="15" s="1"/>
  <c r="K128" i="13"/>
  <c r="B129" i="13"/>
  <c r="J129" i="13"/>
  <c r="C129" i="13"/>
  <c r="D129" i="13"/>
  <c r="E129" i="13"/>
  <c r="F129" i="13"/>
  <c r="H129" i="13"/>
  <c r="I129" i="13"/>
  <c r="G129" i="13"/>
  <c r="H19" i="1"/>
  <c r="A13" i="1"/>
  <c r="A14" i="1" s="1"/>
  <c r="A15" i="1" s="1"/>
  <c r="B48" i="2"/>
  <c r="C48" i="2" s="1"/>
  <c r="B47" i="2"/>
  <c r="C47" i="2" s="1"/>
  <c r="B27" i="2"/>
  <c r="B46" i="2"/>
  <c r="C46" i="2" s="1"/>
  <c r="B44" i="2"/>
  <c r="C44" i="2" s="1"/>
  <c r="B43" i="2"/>
  <c r="C43" i="2" s="1"/>
  <c r="B45" i="2"/>
  <c r="C45" i="2" s="1"/>
  <c r="C29" i="2"/>
  <c r="B26" i="2"/>
  <c r="B29" i="2"/>
  <c r="C28" i="2"/>
  <c r="C27" i="2"/>
  <c r="B28" i="2"/>
  <c r="B30" i="2"/>
  <c r="C25" i="2"/>
  <c r="B20" i="1"/>
  <c r="J20" i="1"/>
  <c r="D20" i="1"/>
  <c r="G12" i="1"/>
  <c r="G20" i="1" s="1"/>
  <c r="F12" i="1"/>
  <c r="F20" i="1" s="1"/>
  <c r="E12" i="1"/>
  <c r="E20" i="1" s="1"/>
  <c r="C12" i="1"/>
  <c r="C20" i="1" s="1"/>
  <c r="B36" i="3"/>
  <c r="C36" i="3" s="1"/>
  <c r="E2" i="5"/>
  <c r="E45" i="2" l="1"/>
  <c r="F45" i="2" s="1"/>
  <c r="G45" i="2" s="1"/>
  <c r="E43" i="2"/>
  <c r="E44" i="2"/>
  <c r="F44" i="2" s="1"/>
  <c r="G44" i="2" s="1"/>
  <c r="E48" i="2"/>
  <c r="E42" i="2"/>
  <c r="E41" i="2"/>
  <c r="E46" i="2"/>
  <c r="F46" i="2" s="1"/>
  <c r="G46" i="2" s="1"/>
  <c r="H20" i="15"/>
  <c r="I20" i="15"/>
  <c r="C20" i="15"/>
  <c r="K20" i="15"/>
  <c r="D20" i="15"/>
  <c r="E20" i="15"/>
  <c r="F20" i="15"/>
  <c r="G20" i="15"/>
  <c r="J20" i="15"/>
  <c r="F40" i="2"/>
  <c r="F48" i="2"/>
  <c r="G48" i="2" s="1"/>
  <c r="AE18" i="15"/>
  <c r="AF18" i="15"/>
  <c r="Y18" i="15"/>
  <c r="AA18" i="15"/>
  <c r="X18" i="15"/>
  <c r="AB18" i="15"/>
  <c r="AD18" i="15"/>
  <c r="BA18" i="15"/>
  <c r="BB18" i="15" s="1"/>
  <c r="L19" i="15"/>
  <c r="X19" i="15" s="1"/>
  <c r="AR19" i="15"/>
  <c r="U19" i="15"/>
  <c r="AY19" i="15" s="1"/>
  <c r="A21" i="15"/>
  <c r="T19" i="15"/>
  <c r="AX19" i="15" s="1"/>
  <c r="Q19" i="15"/>
  <c r="AU19" i="15" s="1"/>
  <c r="R19" i="15"/>
  <c r="AV19" i="15" s="1"/>
  <c r="S19" i="15"/>
  <c r="AW19" i="15" s="1"/>
  <c r="AC18" i="15"/>
  <c r="V19" i="15"/>
  <c r="AZ19" i="15" s="1"/>
  <c r="P19" i="15"/>
  <c r="AT19" i="15" s="1"/>
  <c r="O19" i="15"/>
  <c r="AS19" i="15" s="1"/>
  <c r="K129" i="13"/>
  <c r="I130" i="13"/>
  <c r="B130" i="13"/>
  <c r="J130" i="13"/>
  <c r="C130" i="13"/>
  <c r="D130" i="13"/>
  <c r="G130" i="13"/>
  <c r="H130" i="13"/>
  <c r="E130" i="13"/>
  <c r="F130" i="13"/>
  <c r="F47" i="2"/>
  <c r="G47" i="2" s="1"/>
  <c r="F43" i="2"/>
  <c r="G43" i="2" s="1"/>
  <c r="J13" i="1"/>
  <c r="J21" i="1" s="1"/>
  <c r="C13" i="1"/>
  <c r="D13" i="1"/>
  <c r="E13" i="1"/>
  <c r="B13" i="1"/>
  <c r="H13" i="1"/>
  <c r="I13" i="1"/>
  <c r="F13" i="1"/>
  <c r="G13" i="1"/>
  <c r="G21" i="1" s="1"/>
  <c r="G40" i="10"/>
  <c r="G39" i="10"/>
  <c r="G38" i="10"/>
  <c r="G37" i="10"/>
  <c r="G36" i="10"/>
  <c r="B40" i="10"/>
  <c r="C40" i="10" s="1"/>
  <c r="B39" i="10"/>
  <c r="C39" i="10" s="1"/>
  <c r="B38" i="10"/>
  <c r="C38" i="10" s="1"/>
  <c r="B37" i="10"/>
  <c r="C37" i="10" s="1"/>
  <c r="B36" i="10"/>
  <c r="C36" i="10" s="1"/>
  <c r="G40" i="9"/>
  <c r="G39" i="9"/>
  <c r="G38" i="9"/>
  <c r="G37" i="9"/>
  <c r="G36" i="9"/>
  <c r="B40" i="9"/>
  <c r="C40" i="9" s="1"/>
  <c r="B39" i="9"/>
  <c r="C39" i="9" s="1"/>
  <c r="B38" i="9"/>
  <c r="C38" i="9" s="1"/>
  <c r="B37" i="9"/>
  <c r="C37" i="9" s="1"/>
  <c r="B36" i="9"/>
  <c r="C36" i="9" s="1"/>
  <c r="G40" i="8"/>
  <c r="G39" i="8"/>
  <c r="G38" i="8"/>
  <c r="G37" i="8"/>
  <c r="G36" i="8"/>
  <c r="B40" i="8"/>
  <c r="C40" i="8" s="1"/>
  <c r="B39" i="8"/>
  <c r="C39" i="8" s="1"/>
  <c r="B38" i="8"/>
  <c r="C38" i="8" s="1"/>
  <c r="B37" i="8"/>
  <c r="C37" i="8" s="1"/>
  <c r="B36" i="8"/>
  <c r="C36" i="8" s="1"/>
  <c r="G40" i="7"/>
  <c r="G39" i="7"/>
  <c r="G38" i="7"/>
  <c r="G37" i="7"/>
  <c r="G36" i="7"/>
  <c r="B40" i="7"/>
  <c r="C40" i="7" s="1"/>
  <c r="B39" i="7"/>
  <c r="C39" i="7" s="1"/>
  <c r="B38" i="7"/>
  <c r="C38" i="7" s="1"/>
  <c r="B37" i="7"/>
  <c r="C37" i="7" s="1"/>
  <c r="B36" i="7"/>
  <c r="C36" i="7" s="1"/>
  <c r="G36" i="6"/>
  <c r="G40" i="6"/>
  <c r="G39" i="6"/>
  <c r="G38" i="6"/>
  <c r="G37" i="6"/>
  <c r="B37" i="6"/>
  <c r="C37" i="6" s="1"/>
  <c r="B38" i="6"/>
  <c r="C38" i="6" s="1"/>
  <c r="B39" i="6"/>
  <c r="C39" i="6" s="1"/>
  <c r="B40" i="6"/>
  <c r="C40" i="6" s="1"/>
  <c r="B36" i="6"/>
  <c r="C36" i="6" s="1"/>
  <c r="B36" i="5"/>
  <c r="C36" i="5" s="1"/>
  <c r="G38" i="5"/>
  <c r="G40" i="5"/>
  <c r="G39" i="5"/>
  <c r="G37" i="5"/>
  <c r="G36" i="5"/>
  <c r="B40" i="5"/>
  <c r="C40" i="5" s="1"/>
  <c r="B39" i="5"/>
  <c r="C39" i="5" s="1"/>
  <c r="B38" i="5"/>
  <c r="C38" i="5" s="1"/>
  <c r="B37" i="5"/>
  <c r="C37" i="5" s="1"/>
  <c r="B36" i="4"/>
  <c r="C36" i="4" s="1"/>
  <c r="G37" i="4"/>
  <c r="B37" i="4"/>
  <c r="C37" i="4" s="1"/>
  <c r="B38" i="4"/>
  <c r="C38" i="4" s="1"/>
  <c r="B39" i="4"/>
  <c r="C39" i="4" s="1"/>
  <c r="B40" i="4"/>
  <c r="C40" i="4" s="1"/>
  <c r="G40" i="4"/>
  <c r="G39" i="4"/>
  <c r="G38" i="4"/>
  <c r="G36" i="4"/>
  <c r="G36" i="3"/>
  <c r="G40" i="3"/>
  <c r="G39" i="3"/>
  <c r="G38" i="3"/>
  <c r="G37" i="3"/>
  <c r="B37" i="3"/>
  <c r="C37" i="3" s="1"/>
  <c r="B38" i="3"/>
  <c r="C38" i="3" s="1"/>
  <c r="B39" i="3"/>
  <c r="C39" i="3" s="1"/>
  <c r="B40" i="3"/>
  <c r="C40" i="3" s="1"/>
  <c r="H78" i="2"/>
  <c r="H89" i="2"/>
  <c r="H79" i="2"/>
  <c r="H47" i="2" l="1"/>
  <c r="F71" i="2"/>
  <c r="F69" i="2"/>
  <c r="G21" i="15"/>
  <c r="H21" i="15"/>
  <c r="J21" i="15"/>
  <c r="C21" i="15"/>
  <c r="K21" i="15"/>
  <c r="D21" i="15"/>
  <c r="E21" i="15"/>
  <c r="F21" i="15"/>
  <c r="I21" i="15"/>
  <c r="AB19" i="15"/>
  <c r="AD19" i="15"/>
  <c r="AA19" i="15"/>
  <c r="AE19" i="15"/>
  <c r="Z19" i="15"/>
  <c r="AC19" i="15"/>
  <c r="Y19" i="15"/>
  <c r="AF19" i="15"/>
  <c r="Q20" i="15"/>
  <c r="AU20" i="15" s="1"/>
  <c r="V20" i="15"/>
  <c r="AZ20" i="15" s="1"/>
  <c r="O20" i="15"/>
  <c r="AS20" i="15" s="1"/>
  <c r="U20" i="15"/>
  <c r="AY20" i="15" s="1"/>
  <c r="T20" i="15"/>
  <c r="AX20" i="15" s="1"/>
  <c r="AR20" i="15"/>
  <c r="L20" i="15"/>
  <c r="AA20" i="15" s="1"/>
  <c r="BA19" i="15"/>
  <c r="BB19" i="15" s="1"/>
  <c r="S20" i="15"/>
  <c r="AW20" i="15" s="1"/>
  <c r="P20" i="15"/>
  <c r="AT20" i="15" s="1"/>
  <c r="A22" i="15"/>
  <c r="R20" i="15"/>
  <c r="AV20" i="15" s="1"/>
  <c r="K130" i="13"/>
  <c r="G131" i="13"/>
  <c r="H131" i="13"/>
  <c r="I131" i="13"/>
  <c r="B131" i="13"/>
  <c r="J131" i="13"/>
  <c r="C131" i="13"/>
  <c r="D131" i="13"/>
  <c r="E131" i="13"/>
  <c r="F131" i="13"/>
  <c r="AK60" i="2"/>
  <c r="H43" i="2"/>
  <c r="AK58" i="2"/>
  <c r="AK56" i="2"/>
  <c r="H46" i="2"/>
  <c r="AK61" i="2"/>
  <c r="F74" i="2" s="1"/>
  <c r="AK57" i="2"/>
  <c r="F70" i="2" s="1"/>
  <c r="AK59" i="2"/>
  <c r="H45" i="2"/>
  <c r="H44" i="2"/>
  <c r="H48" i="2"/>
  <c r="J14" i="1"/>
  <c r="J22" i="1" s="1"/>
  <c r="C14" i="1"/>
  <c r="B14" i="1"/>
  <c r="D14" i="1"/>
  <c r="I14" i="1"/>
  <c r="E14" i="1"/>
  <c r="H14" i="1"/>
  <c r="F14" i="1"/>
  <c r="G14" i="1"/>
  <c r="G22" i="1" s="1"/>
  <c r="I21" i="1"/>
  <c r="H21" i="1"/>
  <c r="B21" i="1"/>
  <c r="D21" i="1"/>
  <c r="F21" i="1"/>
  <c r="E21" i="1"/>
  <c r="C21" i="1"/>
  <c r="B80" i="2"/>
  <c r="H2" i="2"/>
  <c r="C3" i="10"/>
  <c r="C4" i="10"/>
  <c r="B4" i="10"/>
  <c r="B3" i="10"/>
  <c r="F2" i="10"/>
  <c r="E2" i="10"/>
  <c r="D2" i="10"/>
  <c r="C2" i="10"/>
  <c r="B2" i="10"/>
  <c r="C4" i="9"/>
  <c r="B4" i="9"/>
  <c r="C3" i="9"/>
  <c r="B3" i="9"/>
  <c r="F2" i="9"/>
  <c r="E2" i="9"/>
  <c r="D2" i="9"/>
  <c r="C2" i="9"/>
  <c r="B2" i="9"/>
  <c r="C4" i="8"/>
  <c r="B4" i="8"/>
  <c r="C3" i="8"/>
  <c r="B3" i="8"/>
  <c r="F2" i="8"/>
  <c r="E2" i="8"/>
  <c r="D2" i="8"/>
  <c r="C2" i="8"/>
  <c r="B2" i="8"/>
  <c r="C4" i="7"/>
  <c r="B4" i="7"/>
  <c r="C3" i="7"/>
  <c r="B3" i="7"/>
  <c r="F2" i="7"/>
  <c r="E2" i="7"/>
  <c r="D2" i="7"/>
  <c r="C2" i="7"/>
  <c r="B2" i="7"/>
  <c r="C4" i="6"/>
  <c r="B4" i="6"/>
  <c r="C3" i="6"/>
  <c r="B3" i="6"/>
  <c r="F2" i="6"/>
  <c r="E2" i="6"/>
  <c r="D2" i="6"/>
  <c r="C2" i="6"/>
  <c r="B2" i="6"/>
  <c r="C4" i="5"/>
  <c r="B4" i="5"/>
  <c r="C3" i="5"/>
  <c r="B3" i="5"/>
  <c r="F2" i="5"/>
  <c r="D2" i="5"/>
  <c r="C2" i="5"/>
  <c r="B2" i="5"/>
  <c r="C4" i="4"/>
  <c r="B4" i="4"/>
  <c r="C3" i="4"/>
  <c r="B3" i="4"/>
  <c r="F2" i="4"/>
  <c r="E2" i="4"/>
  <c r="D2" i="4"/>
  <c r="C2" i="4"/>
  <c r="B2" i="4"/>
  <c r="C4" i="3"/>
  <c r="C3" i="3"/>
  <c r="B3" i="3"/>
  <c r="B4" i="3"/>
  <c r="D2" i="3"/>
  <c r="E2" i="3"/>
  <c r="F2" i="3"/>
  <c r="C2" i="3"/>
  <c r="B2" i="3"/>
  <c r="B11" i="3"/>
  <c r="D11" i="3" s="1"/>
  <c r="B11" i="4" s="1"/>
  <c r="D24" i="2"/>
  <c r="B7" i="3" s="1"/>
  <c r="D7" i="3" s="1"/>
  <c r="B7" i="4" s="1"/>
  <c r="D7" i="4" s="1"/>
  <c r="B7" i="5" s="1"/>
  <c r="AL60" i="2" l="1"/>
  <c r="AL59" i="2"/>
  <c r="AL56" i="2"/>
  <c r="AL58" i="2"/>
  <c r="AL61" i="2"/>
  <c r="AL57" i="2"/>
  <c r="F73" i="2"/>
  <c r="F72" i="2"/>
  <c r="C35" i="2"/>
  <c r="D57" i="2"/>
  <c r="D55" i="2"/>
  <c r="D59" i="2"/>
  <c r="E59" i="2" s="1"/>
  <c r="D58" i="2"/>
  <c r="E58" i="2" s="1"/>
  <c r="D54" i="2"/>
  <c r="D56" i="2"/>
  <c r="E53" i="2"/>
  <c r="D61" i="2"/>
  <c r="E61" i="2" s="1"/>
  <c r="D60" i="2"/>
  <c r="I16" i="2"/>
  <c r="I17" i="2"/>
  <c r="I18" i="2"/>
  <c r="I19" i="2"/>
  <c r="I20" i="2"/>
  <c r="I21" i="2"/>
  <c r="I14" i="2"/>
  <c r="I15" i="2"/>
  <c r="I13" i="2"/>
  <c r="F22" i="15"/>
  <c r="G22" i="15"/>
  <c r="I22" i="15"/>
  <c r="J22" i="15"/>
  <c r="C22" i="15"/>
  <c r="K22" i="15"/>
  <c r="D22" i="15"/>
  <c r="H22" i="15"/>
  <c r="E22" i="15"/>
  <c r="AB20" i="15"/>
  <c r="P21" i="15"/>
  <c r="AT21" i="15" s="1"/>
  <c r="O21" i="15"/>
  <c r="AS21" i="15" s="1"/>
  <c r="V21" i="15"/>
  <c r="AZ21" i="15" s="1"/>
  <c r="U21" i="15"/>
  <c r="AY21" i="15" s="1"/>
  <c r="Z20" i="15"/>
  <c r="T21" i="15"/>
  <c r="AX21" i="15" s="1"/>
  <c r="AR21" i="15"/>
  <c r="L21" i="15"/>
  <c r="Z21" i="15" s="1"/>
  <c r="Q21" i="15"/>
  <c r="AU21" i="15" s="1"/>
  <c r="BA20" i="15"/>
  <c r="BB20" i="15" s="1"/>
  <c r="R21" i="15"/>
  <c r="AV21" i="15" s="1"/>
  <c r="S21" i="15"/>
  <c r="AW21" i="15" s="1"/>
  <c r="A23" i="15"/>
  <c r="AC20" i="15"/>
  <c r="X20" i="15"/>
  <c r="AE20" i="15"/>
  <c r="AF20" i="15"/>
  <c r="AD20" i="15"/>
  <c r="Y20" i="15"/>
  <c r="K131" i="13"/>
  <c r="F132" i="13"/>
  <c r="G132" i="13"/>
  <c r="H132" i="13"/>
  <c r="I132" i="13"/>
  <c r="E132" i="13"/>
  <c r="B132" i="13"/>
  <c r="J132" i="13"/>
  <c r="C132" i="13"/>
  <c r="D132" i="13"/>
  <c r="E57" i="2"/>
  <c r="E56" i="2"/>
  <c r="E60" i="2"/>
  <c r="G2" i="9"/>
  <c r="I15" i="1"/>
  <c r="J15" i="1"/>
  <c r="J23" i="1" s="1"/>
  <c r="C15" i="1"/>
  <c r="B15" i="1"/>
  <c r="D15" i="1"/>
  <c r="E15" i="1"/>
  <c r="H15" i="1"/>
  <c r="F15" i="1"/>
  <c r="G15" i="1"/>
  <c r="H22" i="1"/>
  <c r="E22" i="1"/>
  <c r="I22" i="1"/>
  <c r="B22" i="1"/>
  <c r="F22" i="1"/>
  <c r="D22" i="1"/>
  <c r="C22" i="1"/>
  <c r="B18" i="4"/>
  <c r="C18" i="4" s="1"/>
  <c r="B81" i="2"/>
  <c r="H81" i="2"/>
  <c r="H80" i="2"/>
  <c r="B18" i="8"/>
  <c r="C18" i="8" s="1"/>
  <c r="D11" i="4"/>
  <c r="B11" i="5" s="1"/>
  <c r="D11" i="5" s="1"/>
  <c r="B11" i="6" s="1"/>
  <c r="B17" i="6"/>
  <c r="C17" i="6" s="1"/>
  <c r="B16" i="5"/>
  <c r="C16" i="5" s="1"/>
  <c r="B18" i="9"/>
  <c r="C18" i="9" s="1"/>
  <c r="B18" i="10"/>
  <c r="C18" i="10" s="1"/>
  <c r="B17" i="3"/>
  <c r="C17" i="3" s="1"/>
  <c r="B17" i="7"/>
  <c r="C17" i="7" s="1"/>
  <c r="B17" i="5"/>
  <c r="C17" i="5" s="1"/>
  <c r="B16" i="8"/>
  <c r="C16" i="8" s="1"/>
  <c r="B16" i="10"/>
  <c r="C16" i="10" s="1"/>
  <c r="B18" i="3"/>
  <c r="C18" i="3" s="1"/>
  <c r="B16" i="6"/>
  <c r="C16" i="6" s="1"/>
  <c r="B18" i="7"/>
  <c r="C18" i="7" s="1"/>
  <c r="G2" i="3"/>
  <c r="G2" i="10"/>
  <c r="B16" i="7"/>
  <c r="C16" i="7" s="1"/>
  <c r="B17" i="10"/>
  <c r="C17" i="10" s="1"/>
  <c r="G2" i="8"/>
  <c r="B18" i="6"/>
  <c r="C18" i="6" s="1"/>
  <c r="G2" i="6"/>
  <c r="B16" i="4"/>
  <c r="C16" i="4" s="1"/>
  <c r="B17" i="4"/>
  <c r="C17" i="4" s="1"/>
  <c r="B16" i="3"/>
  <c r="C16" i="3" s="1"/>
  <c r="G2" i="4"/>
  <c r="B16" i="9"/>
  <c r="C16" i="9" s="1"/>
  <c r="G2" i="5"/>
  <c r="G2" i="7"/>
  <c r="D7" i="5"/>
  <c r="B7" i="6" s="1"/>
  <c r="B17" i="9"/>
  <c r="C17" i="9" s="1"/>
  <c r="B17" i="8"/>
  <c r="C17" i="8" s="1"/>
  <c r="B18" i="5"/>
  <c r="C18" i="5" s="1"/>
  <c r="K21" i="2" l="1"/>
  <c r="J21" i="2"/>
  <c r="J20" i="2"/>
  <c r="K20" i="2"/>
  <c r="K18" i="2"/>
  <c r="J18" i="2"/>
  <c r="J19" i="2"/>
  <c r="K19" i="2"/>
  <c r="L17" i="2"/>
  <c r="L18" i="2"/>
  <c r="L20" i="2"/>
  <c r="L13" i="2"/>
  <c r="L19" i="2"/>
  <c r="L14" i="2"/>
  <c r="L21" i="2"/>
  <c r="L16" i="2"/>
  <c r="L15" i="2"/>
  <c r="J13" i="2"/>
  <c r="K13" i="2"/>
  <c r="K16" i="2"/>
  <c r="J16" i="2"/>
  <c r="K17" i="2"/>
  <c r="J17" i="2"/>
  <c r="E23" i="15"/>
  <c r="F23" i="15"/>
  <c r="H23" i="15"/>
  <c r="I23" i="15"/>
  <c r="J23" i="15"/>
  <c r="C23" i="15"/>
  <c r="K23" i="15"/>
  <c r="D23" i="15"/>
  <c r="G23" i="15"/>
  <c r="J15" i="2"/>
  <c r="K15" i="2"/>
  <c r="J14" i="2"/>
  <c r="K14" i="2"/>
  <c r="AB21" i="15"/>
  <c r="R22" i="15"/>
  <c r="AV22" i="15" s="1"/>
  <c r="A24" i="15"/>
  <c r="AD21" i="15"/>
  <c r="O22" i="15"/>
  <c r="AS22" i="15" s="1"/>
  <c r="AR22" i="15"/>
  <c r="L22" i="15"/>
  <c r="AB22" i="15" s="1"/>
  <c r="BA21" i="15"/>
  <c r="BB21" i="15" s="1"/>
  <c r="U22" i="15"/>
  <c r="AY22" i="15" s="1"/>
  <c r="T22" i="15"/>
  <c r="AX22" i="15" s="1"/>
  <c r="AC21" i="15"/>
  <c r="AA21" i="15"/>
  <c r="X21" i="15"/>
  <c r="S22" i="15"/>
  <c r="AW22" i="15" s="1"/>
  <c r="V22" i="15"/>
  <c r="AZ22" i="15" s="1"/>
  <c r="P22" i="15"/>
  <c r="AT22" i="15" s="1"/>
  <c r="AE21" i="15"/>
  <c r="Y21" i="15"/>
  <c r="Q22" i="15"/>
  <c r="AU22" i="15" s="1"/>
  <c r="AF21" i="15"/>
  <c r="K132" i="13"/>
  <c r="E133" i="13"/>
  <c r="F133" i="13"/>
  <c r="G133" i="13"/>
  <c r="H133" i="13"/>
  <c r="I133" i="13"/>
  <c r="D133" i="13"/>
  <c r="B133" i="13"/>
  <c r="J133" i="13"/>
  <c r="C133" i="13"/>
  <c r="B82" i="2"/>
  <c r="G23" i="1"/>
  <c r="I23" i="1"/>
  <c r="F23" i="1"/>
  <c r="H23" i="1"/>
  <c r="D23" i="1"/>
  <c r="E23" i="1"/>
  <c r="B23" i="1"/>
  <c r="C23" i="1"/>
  <c r="D11" i="6"/>
  <c r="B11" i="7" s="1"/>
  <c r="D7" i="6"/>
  <c r="B7" i="7" s="1"/>
  <c r="B41" i="2"/>
  <c r="C41" i="2" s="1"/>
  <c r="B42" i="2"/>
  <c r="C42" i="2" s="1"/>
  <c r="C40" i="2"/>
  <c r="M16" i="2" l="1"/>
  <c r="N16" i="2"/>
  <c r="I44" i="2"/>
  <c r="J44" i="2"/>
  <c r="K44" i="2" s="1"/>
  <c r="L44" i="2" s="1"/>
  <c r="N21" i="2"/>
  <c r="M21" i="2"/>
  <c r="I46" i="2"/>
  <c r="J46" i="2"/>
  <c r="K46" i="2" s="1"/>
  <c r="L46" i="2" s="1"/>
  <c r="M14" i="2"/>
  <c r="N14" i="2"/>
  <c r="I45" i="2"/>
  <c r="J45" i="2"/>
  <c r="K45" i="2" s="1"/>
  <c r="L45" i="2" s="1"/>
  <c r="M19" i="2"/>
  <c r="N19" i="2"/>
  <c r="M13" i="2"/>
  <c r="N13" i="2"/>
  <c r="D24" i="15"/>
  <c r="E24" i="15"/>
  <c r="G24" i="15"/>
  <c r="H24" i="15"/>
  <c r="I24" i="15"/>
  <c r="J24" i="15"/>
  <c r="C24" i="15"/>
  <c r="F24" i="15"/>
  <c r="K24" i="15"/>
  <c r="I41" i="2"/>
  <c r="J41" i="2"/>
  <c r="M20" i="2"/>
  <c r="N20" i="2"/>
  <c r="I47" i="2"/>
  <c r="J47" i="2"/>
  <c r="K47" i="2" s="1"/>
  <c r="L47" i="2" s="1"/>
  <c r="I40" i="2"/>
  <c r="J40" i="2"/>
  <c r="N18" i="2"/>
  <c r="M18" i="2"/>
  <c r="I48" i="2"/>
  <c r="J48" i="2"/>
  <c r="I43" i="2"/>
  <c r="J43" i="2"/>
  <c r="K43" i="2" s="1"/>
  <c r="L43" i="2" s="1"/>
  <c r="B83" i="2"/>
  <c r="O18" i="2"/>
  <c r="O19" i="2"/>
  <c r="O20" i="2"/>
  <c r="O21" i="2"/>
  <c r="O14" i="2"/>
  <c r="O13" i="2"/>
  <c r="O15" i="2"/>
  <c r="O17" i="2"/>
  <c r="O16" i="2"/>
  <c r="I42" i="2"/>
  <c r="J42" i="2"/>
  <c r="M15" i="2"/>
  <c r="N15" i="2"/>
  <c r="N17" i="2"/>
  <c r="M17" i="2"/>
  <c r="AD22" i="15"/>
  <c r="Y22" i="15"/>
  <c r="V23" i="15"/>
  <c r="AZ23" i="15" s="1"/>
  <c r="Q23" i="15"/>
  <c r="AU23" i="15" s="1"/>
  <c r="AF22" i="15"/>
  <c r="L23" i="15"/>
  <c r="AF23" i="15" s="1"/>
  <c r="AR23" i="15"/>
  <c r="S23" i="15"/>
  <c r="AW23" i="15" s="1"/>
  <c r="Z22" i="15"/>
  <c r="AE22" i="15"/>
  <c r="X22" i="15"/>
  <c r="R23" i="15"/>
  <c r="AV23" i="15" s="1"/>
  <c r="T23" i="15"/>
  <c r="AX23" i="15" s="1"/>
  <c r="O23" i="15"/>
  <c r="AS23" i="15" s="1"/>
  <c r="AA22" i="15"/>
  <c r="AC22" i="15"/>
  <c r="P23" i="15"/>
  <c r="AT23" i="15" s="1"/>
  <c r="U23" i="15"/>
  <c r="AY23" i="15" s="1"/>
  <c r="A25" i="15"/>
  <c r="BA22" i="15"/>
  <c r="BB22" i="15" s="1"/>
  <c r="K133" i="13"/>
  <c r="E134" i="13"/>
  <c r="F134" i="13"/>
  <c r="G134" i="13"/>
  <c r="H134" i="13"/>
  <c r="D134" i="13"/>
  <c r="I134" i="13"/>
  <c r="C134" i="13"/>
  <c r="B134" i="13"/>
  <c r="J134" i="13"/>
  <c r="E55" i="2"/>
  <c r="E54" i="2"/>
  <c r="D11" i="7"/>
  <c r="B11" i="8" s="1"/>
  <c r="D7" i="7"/>
  <c r="B7" i="8" s="1"/>
  <c r="F42" i="2"/>
  <c r="G42" i="2" s="1"/>
  <c r="F41" i="2"/>
  <c r="G41" i="2" s="1"/>
  <c r="G40" i="2"/>
  <c r="K48" i="2" l="1"/>
  <c r="L48" i="2" s="1"/>
  <c r="AK53" i="2"/>
  <c r="F66" i="2" s="1"/>
  <c r="P17" i="2"/>
  <c r="Q17" i="2"/>
  <c r="M44" i="2"/>
  <c r="N44" i="2"/>
  <c r="O44" i="2" s="1"/>
  <c r="P44" i="2" s="1"/>
  <c r="P15" i="2"/>
  <c r="Q15" i="2"/>
  <c r="M40" i="2"/>
  <c r="N40" i="2"/>
  <c r="P13" i="2"/>
  <c r="Q13" i="2"/>
  <c r="M48" i="2"/>
  <c r="N48" i="2"/>
  <c r="M42" i="2"/>
  <c r="N42" i="2"/>
  <c r="P21" i="2"/>
  <c r="Q21" i="2"/>
  <c r="M47" i="2"/>
  <c r="N47" i="2"/>
  <c r="O47" i="2" s="1"/>
  <c r="P47" i="2" s="1"/>
  <c r="Q20" i="2"/>
  <c r="P20" i="2"/>
  <c r="M45" i="2"/>
  <c r="N45" i="2"/>
  <c r="O45" i="2" s="1"/>
  <c r="P45" i="2" s="1"/>
  <c r="B84" i="2"/>
  <c r="R20" i="2"/>
  <c r="R21" i="2"/>
  <c r="R14" i="2"/>
  <c r="R13" i="2"/>
  <c r="S13" i="2" s="1"/>
  <c r="R15" i="2"/>
  <c r="R17" i="2"/>
  <c r="R16" i="2"/>
  <c r="R19" i="2"/>
  <c r="R18" i="2"/>
  <c r="M46" i="2"/>
  <c r="N46" i="2"/>
  <c r="O46" i="2" s="1"/>
  <c r="P46" i="2" s="1"/>
  <c r="C25" i="15"/>
  <c r="K25" i="15"/>
  <c r="D25" i="15"/>
  <c r="F25" i="15"/>
  <c r="G25" i="15"/>
  <c r="H25" i="15"/>
  <c r="I25" i="15"/>
  <c r="E25" i="15"/>
  <c r="J25" i="15"/>
  <c r="P19" i="2"/>
  <c r="Q19" i="2"/>
  <c r="Q14" i="2"/>
  <c r="P14" i="2"/>
  <c r="Q16" i="2"/>
  <c r="P16" i="2"/>
  <c r="P18" i="2"/>
  <c r="Q18" i="2"/>
  <c r="M41" i="2"/>
  <c r="N41" i="2"/>
  <c r="M43" i="2"/>
  <c r="N43" i="2"/>
  <c r="O43" i="2" s="1"/>
  <c r="P43" i="2" s="1"/>
  <c r="Y23" i="15"/>
  <c r="AD23" i="15"/>
  <c r="AE23" i="15"/>
  <c r="Q24" i="15"/>
  <c r="AU24" i="15" s="1"/>
  <c r="T24" i="15"/>
  <c r="AX24" i="15" s="1"/>
  <c r="N24" i="15"/>
  <c r="AR24" i="15" s="1"/>
  <c r="L24" i="15"/>
  <c r="X24" i="15" s="1"/>
  <c r="AA23" i="15"/>
  <c r="O24" i="15"/>
  <c r="AS24" i="15" s="1"/>
  <c r="P24" i="15"/>
  <c r="AT24" i="15" s="1"/>
  <c r="A26" i="15"/>
  <c r="Z23" i="15"/>
  <c r="AB23" i="15"/>
  <c r="X23" i="15"/>
  <c r="U24" i="15"/>
  <c r="AY24" i="15" s="1"/>
  <c r="V24" i="15"/>
  <c r="AZ24" i="15" s="1"/>
  <c r="AC23" i="15"/>
  <c r="S24" i="15"/>
  <c r="AW24" i="15" s="1"/>
  <c r="R24" i="15"/>
  <c r="AV24" i="15" s="1"/>
  <c r="BA23" i="15"/>
  <c r="BB23" i="15" s="1"/>
  <c r="K134" i="13"/>
  <c r="C135" i="13"/>
  <c r="D135" i="13"/>
  <c r="E135" i="13"/>
  <c r="F135" i="13"/>
  <c r="G135" i="13"/>
  <c r="J135" i="13"/>
  <c r="H135" i="13"/>
  <c r="I135" i="13"/>
  <c r="B135" i="13"/>
  <c r="H40" i="2"/>
  <c r="K40" i="2" s="1"/>
  <c r="L40" i="2" s="1"/>
  <c r="D11" i="8"/>
  <c r="B11" i="9" s="1"/>
  <c r="D7" i="8"/>
  <c r="B7" i="9" s="1"/>
  <c r="H41" i="2"/>
  <c r="K41" i="2" s="1"/>
  <c r="L41" i="2" s="1"/>
  <c r="AK54" i="2"/>
  <c r="F67" i="2" s="1"/>
  <c r="H42" i="2"/>
  <c r="K42" i="2" s="1"/>
  <c r="L42" i="2" s="1"/>
  <c r="AK55" i="2"/>
  <c r="AL53" i="2" l="1"/>
  <c r="O48" i="2"/>
  <c r="P48" i="2" s="1"/>
  <c r="F68" i="2"/>
  <c r="AK62" i="2"/>
  <c r="O41" i="2"/>
  <c r="P41" i="2" s="1"/>
  <c r="J26" i="15"/>
  <c r="C26" i="15"/>
  <c r="K26" i="15"/>
  <c r="E26" i="15"/>
  <c r="F26" i="15"/>
  <c r="G26" i="15"/>
  <c r="H26" i="15"/>
  <c r="D26" i="15"/>
  <c r="I26" i="15"/>
  <c r="T13" i="2"/>
  <c r="AE53" i="2" s="1"/>
  <c r="AF53" i="2" s="1"/>
  <c r="AG53" i="2" s="1"/>
  <c r="S16" i="2"/>
  <c r="T16" i="2"/>
  <c r="O40" i="2"/>
  <c r="P40" i="2" s="1"/>
  <c r="S17" i="2"/>
  <c r="T17" i="2"/>
  <c r="Q48" i="2"/>
  <c r="R48" i="2"/>
  <c r="Q42" i="2"/>
  <c r="R42" i="2"/>
  <c r="Q46" i="2"/>
  <c r="R46" i="2"/>
  <c r="S46" i="2" s="1"/>
  <c r="T46" i="2" s="1"/>
  <c r="S15" i="2"/>
  <c r="T15" i="2"/>
  <c r="O42" i="2"/>
  <c r="P42" i="2" s="1"/>
  <c r="Q47" i="2"/>
  <c r="R47" i="2"/>
  <c r="S47" i="2" s="1"/>
  <c r="T47" i="2" s="1"/>
  <c r="Q45" i="2"/>
  <c r="R45" i="2"/>
  <c r="S45" i="2" s="1"/>
  <c r="T45" i="2" s="1"/>
  <c r="Q43" i="2"/>
  <c r="R43" i="2"/>
  <c r="S43" i="2" s="1"/>
  <c r="T43" i="2" s="1"/>
  <c r="S21" i="2"/>
  <c r="T21" i="2"/>
  <c r="T18" i="2"/>
  <c r="S18" i="2"/>
  <c r="AE58" i="2" s="1"/>
  <c r="AF58" i="2" s="1"/>
  <c r="AG58" i="2" s="1"/>
  <c r="S20" i="2"/>
  <c r="T20" i="2"/>
  <c r="T14" i="2"/>
  <c r="S14" i="2"/>
  <c r="Q41" i="2"/>
  <c r="R41" i="2"/>
  <c r="S41" i="2" s="1"/>
  <c r="T41" i="2" s="1"/>
  <c r="S19" i="2"/>
  <c r="T19" i="2"/>
  <c r="B85" i="2"/>
  <c r="U14" i="2"/>
  <c r="V14" i="2" s="1"/>
  <c r="U13" i="2"/>
  <c r="V13" i="2" s="1"/>
  <c r="U15" i="2"/>
  <c r="V15" i="2" s="1"/>
  <c r="U17" i="2"/>
  <c r="V17" i="2" s="1"/>
  <c r="U16" i="2"/>
  <c r="V16" i="2" s="1"/>
  <c r="U19" i="2"/>
  <c r="V19" i="2" s="1"/>
  <c r="U18" i="2"/>
  <c r="V18" i="2" s="1"/>
  <c r="U20" i="2"/>
  <c r="V20" i="2" s="1"/>
  <c r="U21" i="2"/>
  <c r="Q40" i="2"/>
  <c r="R40" i="2"/>
  <c r="Q44" i="2"/>
  <c r="R44" i="2"/>
  <c r="S44" i="2" s="1"/>
  <c r="T44" i="2" s="1"/>
  <c r="AB24" i="15"/>
  <c r="AF24" i="15"/>
  <c r="Z24" i="15"/>
  <c r="AC24" i="15"/>
  <c r="Y24" i="15"/>
  <c r="BA24" i="15"/>
  <c r="BB24" i="15" s="1"/>
  <c r="AA24" i="15"/>
  <c r="S25" i="15"/>
  <c r="AW25" i="15" s="1"/>
  <c r="A27" i="15"/>
  <c r="AR25" i="15"/>
  <c r="L25" i="15"/>
  <c r="AC25" i="15" s="1"/>
  <c r="O25" i="15"/>
  <c r="AS25" i="15" s="1"/>
  <c r="T25" i="15"/>
  <c r="AX25" i="15" s="1"/>
  <c r="U25" i="15"/>
  <c r="AY25" i="15" s="1"/>
  <c r="AD24" i="15"/>
  <c r="AE24" i="15"/>
  <c r="P25" i="15"/>
  <c r="AT25" i="15" s="1"/>
  <c r="R25" i="15"/>
  <c r="AV25" i="15" s="1"/>
  <c r="Q25" i="15"/>
  <c r="AU25" i="15" s="1"/>
  <c r="V25" i="15"/>
  <c r="AZ25" i="15" s="1"/>
  <c r="K135" i="13"/>
  <c r="C136" i="13"/>
  <c r="D136" i="13"/>
  <c r="E136" i="13"/>
  <c r="F136" i="13"/>
  <c r="G136" i="13"/>
  <c r="I136" i="13"/>
  <c r="J136" i="13"/>
  <c r="H136" i="13"/>
  <c r="B136" i="13"/>
  <c r="D11" i="9"/>
  <c r="B11" i="10" s="1"/>
  <c r="AL55" i="2"/>
  <c r="AL54" i="2"/>
  <c r="D7" i="9"/>
  <c r="B7" i="10" s="1"/>
  <c r="D7" i="10" s="1"/>
  <c r="S42" i="2" l="1"/>
  <c r="T42" i="2" s="1"/>
  <c r="B72" i="2"/>
  <c r="C72" i="2" s="1"/>
  <c r="B71" i="2"/>
  <c r="C71" i="2" s="1"/>
  <c r="B70" i="2"/>
  <c r="C70" i="2" s="1"/>
  <c r="B73" i="2"/>
  <c r="C73" i="2" s="1"/>
  <c r="B69" i="2"/>
  <c r="C69" i="2" s="1"/>
  <c r="B74" i="2"/>
  <c r="C74" i="2" s="1"/>
  <c r="S48" i="2"/>
  <c r="T48" i="2" s="1"/>
  <c r="B66" i="2"/>
  <c r="C66" i="2" s="1"/>
  <c r="B68" i="2"/>
  <c r="C68" i="2" s="1"/>
  <c r="B67" i="2"/>
  <c r="C67" i="2" s="1"/>
  <c r="AL62" i="2"/>
  <c r="D67" i="2" s="1"/>
  <c r="W21" i="2"/>
  <c r="V21" i="2"/>
  <c r="AE60" i="2"/>
  <c r="AF60" i="2" s="1"/>
  <c r="AG60" i="2" s="1"/>
  <c r="AE56" i="2"/>
  <c r="AF56" i="2" s="1"/>
  <c r="AG56" i="2" s="1"/>
  <c r="AE61" i="2"/>
  <c r="AF61" i="2" s="1"/>
  <c r="AG61" i="2" s="1"/>
  <c r="AE59" i="2"/>
  <c r="AF59" i="2" s="1"/>
  <c r="AG59" i="2" s="1"/>
  <c r="S40" i="2"/>
  <c r="T40" i="2" s="1"/>
  <c r="AE54" i="2"/>
  <c r="AF54" i="2" s="1"/>
  <c r="AG54" i="2" s="1"/>
  <c r="AE55" i="2"/>
  <c r="AF55" i="2" s="1"/>
  <c r="AG55" i="2" s="1"/>
  <c r="AE57" i="2"/>
  <c r="AF57" i="2" s="1"/>
  <c r="AG57" i="2" s="1"/>
  <c r="W17" i="2"/>
  <c r="Z57" i="2" s="1"/>
  <c r="AA57" i="2" s="1"/>
  <c r="AB57" i="2" s="1"/>
  <c r="U48" i="2"/>
  <c r="V48" i="2"/>
  <c r="W15" i="2"/>
  <c r="Z55" i="2" s="1"/>
  <c r="AA55" i="2" s="1"/>
  <c r="AB55" i="2" s="1"/>
  <c r="U41" i="2"/>
  <c r="V41" i="2"/>
  <c r="W41" i="2" s="1"/>
  <c r="X41" i="2" s="1"/>
  <c r="U42" i="2"/>
  <c r="V42" i="2"/>
  <c r="U44" i="2"/>
  <c r="V44" i="2"/>
  <c r="W44" i="2" s="1"/>
  <c r="X44" i="2" s="1"/>
  <c r="W14" i="2"/>
  <c r="Z54" i="2" s="1"/>
  <c r="AA54" i="2" s="1"/>
  <c r="AB54" i="2" s="1"/>
  <c r="W13" i="2"/>
  <c r="Z53" i="2" s="1"/>
  <c r="AA53" i="2" s="1"/>
  <c r="AB53" i="2" s="1"/>
  <c r="AA25" i="15"/>
  <c r="B86" i="2"/>
  <c r="X14" i="2"/>
  <c r="Y14" i="2" s="1"/>
  <c r="X17" i="2"/>
  <c r="Y17" i="2" s="1"/>
  <c r="X18" i="2"/>
  <c r="Y18" i="2" s="1"/>
  <c r="X13" i="2"/>
  <c r="Y13" i="2" s="1"/>
  <c r="X19" i="2"/>
  <c r="Y19" i="2" s="1"/>
  <c r="X20" i="2"/>
  <c r="Y20" i="2" s="1"/>
  <c r="X21" i="2"/>
  <c r="X16" i="2"/>
  <c r="Y16" i="2" s="1"/>
  <c r="X15" i="2"/>
  <c r="Y15" i="2" s="1"/>
  <c r="W18" i="2"/>
  <c r="Z58" i="2" s="1"/>
  <c r="AA58" i="2" s="1"/>
  <c r="AB58" i="2" s="1"/>
  <c r="U45" i="2"/>
  <c r="V45" i="2"/>
  <c r="W45" i="2" s="1"/>
  <c r="X45" i="2" s="1"/>
  <c r="U40" i="2"/>
  <c r="V40" i="2"/>
  <c r="W20" i="2"/>
  <c r="Z60" i="2" s="1"/>
  <c r="AA60" i="2" s="1"/>
  <c r="AB60" i="2" s="1"/>
  <c r="U47" i="2"/>
  <c r="V47" i="2"/>
  <c r="W47" i="2" s="1"/>
  <c r="X47" i="2" s="1"/>
  <c r="U43" i="2"/>
  <c r="V43" i="2"/>
  <c r="W43" i="2" s="1"/>
  <c r="X43" i="2" s="1"/>
  <c r="I27" i="15"/>
  <c r="J27" i="15"/>
  <c r="D27" i="15"/>
  <c r="E27" i="15"/>
  <c r="F27" i="15"/>
  <c r="G27" i="15"/>
  <c r="C27" i="15"/>
  <c r="H27" i="15"/>
  <c r="K27" i="15"/>
  <c r="W19" i="2"/>
  <c r="Z59" i="2" s="1"/>
  <c r="AA59" i="2" s="1"/>
  <c r="AB59" i="2" s="1"/>
  <c r="U46" i="2"/>
  <c r="V46" i="2"/>
  <c r="W46" i="2" s="1"/>
  <c r="X46" i="2" s="1"/>
  <c r="W16" i="2"/>
  <c r="Z56" i="2" s="1"/>
  <c r="AA56" i="2" s="1"/>
  <c r="AB56" i="2" s="1"/>
  <c r="Y25" i="15"/>
  <c r="Z25" i="15"/>
  <c r="AF25" i="15"/>
  <c r="AB25" i="15"/>
  <c r="AD25" i="15"/>
  <c r="AE25" i="15"/>
  <c r="BA25" i="15"/>
  <c r="BB25" i="15" s="1"/>
  <c r="X25" i="15"/>
  <c r="S26" i="15"/>
  <c r="AW26" i="15" s="1"/>
  <c r="N26" i="15"/>
  <c r="AR26" i="15" s="1"/>
  <c r="L26" i="15"/>
  <c r="X26" i="15" s="1"/>
  <c r="Q26" i="15"/>
  <c r="AU26" i="15" s="1"/>
  <c r="T26" i="15"/>
  <c r="AX26" i="15" s="1"/>
  <c r="O26" i="15"/>
  <c r="AS26" i="15" s="1"/>
  <c r="V26" i="15"/>
  <c r="AZ26" i="15" s="1"/>
  <c r="P26" i="15"/>
  <c r="AT26" i="15" s="1"/>
  <c r="U26" i="15"/>
  <c r="AY26" i="15" s="1"/>
  <c r="R26" i="15"/>
  <c r="AV26" i="15" s="1"/>
  <c r="A28" i="15"/>
  <c r="K136" i="13"/>
  <c r="J137" i="13"/>
  <c r="C137" i="13"/>
  <c r="D137" i="13"/>
  <c r="H137" i="13"/>
  <c r="I137" i="13"/>
  <c r="E137" i="13"/>
  <c r="F137" i="13"/>
  <c r="G137" i="13"/>
  <c r="W42" i="2" l="1"/>
  <c r="X42" i="2" s="1"/>
  <c r="D68" i="2"/>
  <c r="W48" i="2"/>
  <c r="X48" i="2" s="1"/>
  <c r="D73" i="2"/>
  <c r="D74" i="2"/>
  <c r="D70" i="2"/>
  <c r="D69" i="2"/>
  <c r="D72" i="2"/>
  <c r="D71" i="2"/>
  <c r="D66" i="2"/>
  <c r="W40" i="2"/>
  <c r="X40" i="2" s="1"/>
  <c r="Z61" i="2"/>
  <c r="AA61" i="2" s="1"/>
  <c r="AB61" i="2" s="1"/>
  <c r="Z21" i="2"/>
  <c r="Y21" i="2"/>
  <c r="Z17" i="2"/>
  <c r="U57" i="2" s="1"/>
  <c r="V57" i="2" s="1"/>
  <c r="W57" i="2" s="1"/>
  <c r="Z15" i="2"/>
  <c r="U55" i="2" s="1"/>
  <c r="V55" i="2" s="1"/>
  <c r="W55" i="2" s="1"/>
  <c r="Z14" i="2"/>
  <c r="U54" i="2" s="1"/>
  <c r="V54" i="2" s="1"/>
  <c r="W54" i="2" s="1"/>
  <c r="Z16" i="2"/>
  <c r="U56" i="2" s="1"/>
  <c r="V56" i="2" s="1"/>
  <c r="W56" i="2" s="1"/>
  <c r="B87" i="2"/>
  <c r="AA20" i="2"/>
  <c r="AB20" i="2" s="1"/>
  <c r="AA21" i="2"/>
  <c r="AA15" i="2"/>
  <c r="AA14" i="2"/>
  <c r="AB14" i="2" s="1"/>
  <c r="AA13" i="2"/>
  <c r="AA17" i="2"/>
  <c r="AA16" i="2"/>
  <c r="AA18" i="2"/>
  <c r="AA19" i="2"/>
  <c r="Z19" i="2"/>
  <c r="U59" i="2" s="1"/>
  <c r="V59" i="2" s="1"/>
  <c r="W59" i="2" s="1"/>
  <c r="Z20" i="2"/>
  <c r="U60" i="2" s="1"/>
  <c r="V60" i="2" s="1"/>
  <c r="W60" i="2" s="1"/>
  <c r="Z13" i="2"/>
  <c r="U53" i="2" s="1"/>
  <c r="V53" i="2" s="1"/>
  <c r="W53" i="2" s="1"/>
  <c r="H28" i="15"/>
  <c r="I28" i="15"/>
  <c r="C28" i="15"/>
  <c r="K28" i="15"/>
  <c r="D28" i="15"/>
  <c r="E28" i="15"/>
  <c r="F28" i="15"/>
  <c r="G28" i="15"/>
  <c r="J28" i="15"/>
  <c r="Z18" i="2"/>
  <c r="U58" i="2" s="1"/>
  <c r="V58" i="2" s="1"/>
  <c r="W58" i="2" s="1"/>
  <c r="Z26" i="15"/>
  <c r="Y26" i="15"/>
  <c r="AD26" i="15"/>
  <c r="AA26" i="15"/>
  <c r="AB26" i="15"/>
  <c r="R27" i="15"/>
  <c r="AV27" i="15" s="1"/>
  <c r="S27" i="15"/>
  <c r="AW27" i="15" s="1"/>
  <c r="P27" i="15"/>
  <c r="AT27" i="15" s="1"/>
  <c r="O27" i="15"/>
  <c r="AS27" i="15" s="1"/>
  <c r="AC26" i="15"/>
  <c r="L27" i="15"/>
  <c r="AB27" i="15" s="1"/>
  <c r="N27" i="15"/>
  <c r="AR27" i="15" s="1"/>
  <c r="U27" i="15"/>
  <c r="AY27" i="15" s="1"/>
  <c r="A29" i="15"/>
  <c r="AE26" i="15"/>
  <c r="AF26" i="15"/>
  <c r="BA26" i="15"/>
  <c r="BB26" i="15" s="1"/>
  <c r="T27" i="15"/>
  <c r="AX27" i="15" s="1"/>
  <c r="Q27" i="15"/>
  <c r="AU27" i="15" s="1"/>
  <c r="V27" i="15"/>
  <c r="AZ27" i="15" s="1"/>
  <c r="K137" i="13"/>
  <c r="AC18" i="2" l="1"/>
  <c r="AB18" i="2"/>
  <c r="AC17" i="2"/>
  <c r="AB17" i="2"/>
  <c r="AC13" i="2"/>
  <c r="AB13" i="2"/>
  <c r="AC15" i="2"/>
  <c r="AB15" i="2"/>
  <c r="AC19" i="2"/>
  <c r="AB19" i="2"/>
  <c r="AC16" i="2"/>
  <c r="AB16" i="2"/>
  <c r="AC21" i="2"/>
  <c r="AB21" i="2"/>
  <c r="U61" i="2"/>
  <c r="V61" i="2" s="1"/>
  <c r="W61" i="2" s="1"/>
  <c r="B88" i="2"/>
  <c r="AD14" i="2"/>
  <c r="AD13" i="2"/>
  <c r="AD15" i="2"/>
  <c r="AD17" i="2"/>
  <c r="AD16" i="2"/>
  <c r="AD18" i="2"/>
  <c r="AD19" i="2"/>
  <c r="AD20" i="2"/>
  <c r="AD21" i="2"/>
  <c r="AC20" i="2"/>
  <c r="P60" i="2" s="1"/>
  <c r="Q60" i="2" s="1"/>
  <c r="R60" i="2" s="1"/>
  <c r="G29" i="15"/>
  <c r="H29" i="15"/>
  <c r="J29" i="15"/>
  <c r="C29" i="15"/>
  <c r="K29" i="15"/>
  <c r="D29" i="15"/>
  <c r="E29" i="15"/>
  <c r="I29" i="15"/>
  <c r="F29" i="15"/>
  <c r="AC14" i="2"/>
  <c r="P54" i="2" s="1"/>
  <c r="Q54" i="2" s="1"/>
  <c r="R54" i="2" s="1"/>
  <c r="AD27" i="15"/>
  <c r="AF27" i="15"/>
  <c r="X27" i="15"/>
  <c r="AC27" i="15"/>
  <c r="AA27" i="15"/>
  <c r="BA27" i="15"/>
  <c r="BB27" i="15" s="1"/>
  <c r="U28" i="15"/>
  <c r="AY28" i="15" s="1"/>
  <c r="S28" i="15"/>
  <c r="AW28" i="15" s="1"/>
  <c r="P28" i="15"/>
  <c r="AT28" i="15" s="1"/>
  <c r="A30" i="15"/>
  <c r="Y27" i="15"/>
  <c r="T28" i="15"/>
  <c r="AX28" i="15" s="1"/>
  <c r="N28" i="15"/>
  <c r="AR28" i="15" s="1"/>
  <c r="L28" i="15"/>
  <c r="AE28" i="15" s="1"/>
  <c r="Q28" i="15"/>
  <c r="AU28" i="15" s="1"/>
  <c r="V28" i="15"/>
  <c r="AZ28" i="15" s="1"/>
  <c r="O28" i="15"/>
  <c r="AS28" i="15" s="1"/>
  <c r="R28" i="15"/>
  <c r="AV28" i="15" s="1"/>
  <c r="AE27" i="15"/>
  <c r="Z27" i="15"/>
  <c r="P58" i="2" l="1"/>
  <c r="Q58" i="2" s="1"/>
  <c r="R58" i="2" s="1"/>
  <c r="P57" i="2"/>
  <c r="Q57" i="2" s="1"/>
  <c r="R57" i="2" s="1"/>
  <c r="P61" i="2"/>
  <c r="Q61" i="2" s="1"/>
  <c r="R61" i="2" s="1"/>
  <c r="P53" i="2"/>
  <c r="Q53" i="2" s="1"/>
  <c r="R53" i="2" s="1"/>
  <c r="P56" i="2"/>
  <c r="Q56" i="2" s="1"/>
  <c r="R56" i="2" s="1"/>
  <c r="P59" i="2"/>
  <c r="Q59" i="2" s="1"/>
  <c r="R59" i="2" s="1"/>
  <c r="P55" i="2"/>
  <c r="Q55" i="2" s="1"/>
  <c r="R55" i="2" s="1"/>
  <c r="F30" i="15"/>
  <c r="G30" i="15"/>
  <c r="I30" i="15"/>
  <c r="J30" i="15"/>
  <c r="C30" i="15"/>
  <c r="K30" i="15"/>
  <c r="D30" i="15"/>
  <c r="E30" i="15"/>
  <c r="H30" i="15"/>
  <c r="AF18" i="2"/>
  <c r="AE18" i="2"/>
  <c r="AF16" i="2"/>
  <c r="AE16" i="2"/>
  <c r="AF17" i="2"/>
  <c r="AE17" i="2"/>
  <c r="AE13" i="2"/>
  <c r="AF13" i="2"/>
  <c r="AE21" i="2"/>
  <c r="AF21" i="2"/>
  <c r="AE14" i="2"/>
  <c r="AF14" i="2"/>
  <c r="AE19" i="2"/>
  <c r="AF19" i="2"/>
  <c r="AE15" i="2"/>
  <c r="AF15" i="2"/>
  <c r="AE20" i="2"/>
  <c r="AF20" i="2"/>
  <c r="AG17" i="2"/>
  <c r="AG18" i="2"/>
  <c r="AG20" i="2"/>
  <c r="AG19" i="2"/>
  <c r="AG21" i="2"/>
  <c r="AG14" i="2"/>
  <c r="AG13" i="2"/>
  <c r="AG16" i="2"/>
  <c r="AG15" i="2"/>
  <c r="AB28" i="15"/>
  <c r="AD28" i="15"/>
  <c r="O29" i="15"/>
  <c r="AS29" i="15" s="1"/>
  <c r="BA28" i="15"/>
  <c r="BB28" i="15" s="1"/>
  <c r="X28" i="15"/>
  <c r="T29" i="15"/>
  <c r="AX29" i="15" s="1"/>
  <c r="N29" i="15"/>
  <c r="AR29" i="15" s="1"/>
  <c r="L29" i="15"/>
  <c r="AB29" i="15" s="1"/>
  <c r="Q29" i="15"/>
  <c r="AU29" i="15" s="1"/>
  <c r="Y28" i="15"/>
  <c r="AA28" i="15"/>
  <c r="R29" i="15"/>
  <c r="AV29" i="15" s="1"/>
  <c r="S29" i="15"/>
  <c r="AW29" i="15" s="1"/>
  <c r="A31" i="15"/>
  <c r="AC28" i="15"/>
  <c r="P29" i="15"/>
  <c r="AT29" i="15" s="1"/>
  <c r="AF28" i="15"/>
  <c r="V29" i="15"/>
  <c r="AZ29" i="15" s="1"/>
  <c r="U29" i="15"/>
  <c r="AY29" i="15" s="1"/>
  <c r="Z28" i="15"/>
  <c r="K58" i="2" l="1"/>
  <c r="K55" i="2"/>
  <c r="K53" i="2"/>
  <c r="L61" i="2" s="1"/>
  <c r="M61" i="2" s="1"/>
  <c r="K59" i="2"/>
  <c r="K56" i="2"/>
  <c r="AH21" i="2"/>
  <c r="AI21" i="2"/>
  <c r="AH19" i="2"/>
  <c r="AI19" i="2"/>
  <c r="K57" i="2"/>
  <c r="AH20" i="2"/>
  <c r="AI20" i="2"/>
  <c r="AH17" i="2"/>
  <c r="AI17" i="2"/>
  <c r="AH16" i="2"/>
  <c r="AI16" i="2"/>
  <c r="K54" i="2"/>
  <c r="E31" i="15"/>
  <c r="F31" i="15"/>
  <c r="H31" i="15"/>
  <c r="I31" i="15"/>
  <c r="J31" i="15"/>
  <c r="C31" i="15"/>
  <c r="K31" i="15"/>
  <c r="D31" i="15"/>
  <c r="G31" i="15"/>
  <c r="AH13" i="2"/>
  <c r="AI13" i="2"/>
  <c r="K60" i="2"/>
  <c r="K61" i="2"/>
  <c r="AH18" i="2"/>
  <c r="AI18" i="2"/>
  <c r="AH15" i="2"/>
  <c r="AI15" i="2"/>
  <c r="AH14" i="2"/>
  <c r="AI14" i="2"/>
  <c r="Z29" i="15"/>
  <c r="O30" i="15"/>
  <c r="AS30" i="15" s="1"/>
  <c r="AD29" i="15"/>
  <c r="Y29" i="15"/>
  <c r="AF29" i="15"/>
  <c r="T30" i="15"/>
  <c r="AX30" i="15" s="1"/>
  <c r="AC29" i="15"/>
  <c r="S30" i="15"/>
  <c r="AW30" i="15" s="1"/>
  <c r="V30" i="15"/>
  <c r="AZ30" i="15" s="1"/>
  <c r="P30" i="15"/>
  <c r="AT30" i="15" s="1"/>
  <c r="AA29" i="15"/>
  <c r="X29" i="15"/>
  <c r="AE29" i="15"/>
  <c r="Q30" i="15"/>
  <c r="AU30" i="15" s="1"/>
  <c r="R30" i="15"/>
  <c r="AV30" i="15" s="1"/>
  <c r="A32" i="15"/>
  <c r="N30" i="15"/>
  <c r="AR30" i="15" s="1"/>
  <c r="L30" i="15"/>
  <c r="AD30" i="15" s="1"/>
  <c r="U30" i="15"/>
  <c r="AY30" i="15" s="1"/>
  <c r="BA29" i="15"/>
  <c r="BB29" i="15" s="1"/>
  <c r="B23" i="3"/>
  <c r="L56" i="2" l="1"/>
  <c r="M56" i="2" s="1"/>
  <c r="L59" i="2"/>
  <c r="M59" i="2" s="1"/>
  <c r="L55" i="2"/>
  <c r="M55" i="2" s="1"/>
  <c r="L58" i="2"/>
  <c r="M58" i="2" s="1"/>
  <c r="L53" i="2"/>
  <c r="M53" i="2" s="1"/>
  <c r="L57" i="2"/>
  <c r="M57" i="2" s="1"/>
  <c r="L60" i="2"/>
  <c r="M60" i="2" s="1"/>
  <c r="F55" i="2"/>
  <c r="L54" i="2"/>
  <c r="M54" i="2" s="1"/>
  <c r="D32" i="15"/>
  <c r="E32" i="15"/>
  <c r="G32" i="15"/>
  <c r="H32" i="15"/>
  <c r="I32" i="15"/>
  <c r="J32" i="15"/>
  <c r="C32" i="15"/>
  <c r="F32" i="15"/>
  <c r="K32" i="15"/>
  <c r="F54" i="2"/>
  <c r="F53" i="2"/>
  <c r="F60" i="2"/>
  <c r="F59" i="2"/>
  <c r="F58" i="2"/>
  <c r="F56" i="2"/>
  <c r="F57" i="2"/>
  <c r="F61" i="2"/>
  <c r="X30" i="15"/>
  <c r="AB30" i="15"/>
  <c r="AC30" i="15"/>
  <c r="AE30" i="15"/>
  <c r="BA30" i="15"/>
  <c r="BB30" i="15" s="1"/>
  <c r="AF30" i="15"/>
  <c r="Y30" i="15"/>
  <c r="V31" i="15"/>
  <c r="AZ31" i="15" s="1"/>
  <c r="Q31" i="15"/>
  <c r="AU31" i="15" s="1"/>
  <c r="L31" i="15"/>
  <c r="AF31" i="15" s="1"/>
  <c r="N31" i="15"/>
  <c r="AR31" i="15" s="1"/>
  <c r="S31" i="15"/>
  <c r="AW31" i="15" s="1"/>
  <c r="R31" i="15"/>
  <c r="AV31" i="15" s="1"/>
  <c r="T31" i="15"/>
  <c r="AX31" i="15" s="1"/>
  <c r="O31" i="15"/>
  <c r="AS31" i="15" s="1"/>
  <c r="P31" i="15"/>
  <c r="AT31" i="15" s="1"/>
  <c r="U31" i="15"/>
  <c r="AY31" i="15" s="1"/>
  <c r="A33" i="15"/>
  <c r="AA30" i="15"/>
  <c r="Z30" i="15"/>
  <c r="C25" i="3"/>
  <c r="D25" i="3" s="1"/>
  <c r="E25" i="3" s="1"/>
  <c r="C23" i="3"/>
  <c r="D23" i="3" s="1"/>
  <c r="E23" i="3" s="1"/>
  <c r="C24" i="3"/>
  <c r="D24" i="3" s="1"/>
  <c r="E24" i="3" s="1"/>
  <c r="C33" i="15" l="1"/>
  <c r="K33" i="15"/>
  <c r="D33" i="15"/>
  <c r="F33" i="15"/>
  <c r="G33" i="15"/>
  <c r="H33" i="15"/>
  <c r="I33" i="15"/>
  <c r="J33" i="15"/>
  <c r="E33" i="15"/>
  <c r="G59" i="2"/>
  <c r="H59" i="2" s="1"/>
  <c r="I59" i="2" s="1"/>
  <c r="J59" i="2" s="1"/>
  <c r="G60" i="2"/>
  <c r="H60" i="2" s="1"/>
  <c r="I60" i="2" s="1"/>
  <c r="J60" i="2" s="1"/>
  <c r="G53" i="2"/>
  <c r="H53" i="2" s="1"/>
  <c r="I53" i="2" s="1"/>
  <c r="J53" i="2" s="1"/>
  <c r="G61" i="2"/>
  <c r="H61" i="2" s="1"/>
  <c r="I61" i="2" s="1"/>
  <c r="J61" i="2" s="1"/>
  <c r="G54" i="2"/>
  <c r="H54" i="2" s="1"/>
  <c r="I54" i="2" s="1"/>
  <c r="J54" i="2" s="1"/>
  <c r="G55" i="2"/>
  <c r="H55" i="2" s="1"/>
  <c r="I55" i="2" s="1"/>
  <c r="J55" i="2" s="1"/>
  <c r="G56" i="2"/>
  <c r="H56" i="2" s="1"/>
  <c r="I56" i="2" s="1"/>
  <c r="J56" i="2" s="1"/>
  <c r="G57" i="2"/>
  <c r="H57" i="2" s="1"/>
  <c r="I57" i="2" s="1"/>
  <c r="J57" i="2" s="1"/>
  <c r="G58" i="2"/>
  <c r="H58" i="2" s="1"/>
  <c r="I58" i="2" s="1"/>
  <c r="J58" i="2" s="1"/>
  <c r="AE31" i="15"/>
  <c r="AB31" i="15"/>
  <c r="BA31" i="15"/>
  <c r="BB31" i="15" s="1"/>
  <c r="S32" i="15"/>
  <c r="AW32" i="15" s="1"/>
  <c r="Q32" i="15"/>
  <c r="AU32" i="15" s="1"/>
  <c r="T32" i="15"/>
  <c r="AX32" i="15" s="1"/>
  <c r="O32" i="15"/>
  <c r="AS32" i="15" s="1"/>
  <c r="P32" i="15"/>
  <c r="AT32" i="15" s="1"/>
  <c r="A34" i="15"/>
  <c r="Z31" i="15"/>
  <c r="AD31" i="15"/>
  <c r="AC31" i="15"/>
  <c r="U32" i="15"/>
  <c r="AY32" i="15" s="1"/>
  <c r="V32" i="15"/>
  <c r="AZ32" i="15" s="1"/>
  <c r="Y31" i="15"/>
  <c r="AA31" i="15"/>
  <c r="R32" i="15"/>
  <c r="AV32" i="15" s="1"/>
  <c r="N32" i="15"/>
  <c r="AR32" i="15" s="1"/>
  <c r="L32" i="15"/>
  <c r="AC32" i="15" s="1"/>
  <c r="X31" i="15"/>
  <c r="N56" i="2" l="1"/>
  <c r="O56" i="2" s="1"/>
  <c r="S56" i="2" s="1"/>
  <c r="T56" i="2" s="1"/>
  <c r="X56" i="2" s="1"/>
  <c r="Y56" i="2" s="1"/>
  <c r="AC56" i="2" s="1"/>
  <c r="AD56" i="2" s="1"/>
  <c r="AH56" i="2" s="1"/>
  <c r="AJ56" i="2" s="1"/>
  <c r="E100" i="2" s="1"/>
  <c r="I69" i="2"/>
  <c r="N55" i="2"/>
  <c r="O55" i="2" s="1"/>
  <c r="S55" i="2" s="1"/>
  <c r="T55" i="2" s="1"/>
  <c r="X55" i="2" s="1"/>
  <c r="Y55" i="2" s="1"/>
  <c r="AC55" i="2" s="1"/>
  <c r="AD55" i="2" s="1"/>
  <c r="AH55" i="2" s="1"/>
  <c r="AJ55" i="2" s="1"/>
  <c r="I68" i="2"/>
  <c r="N54" i="2"/>
  <c r="O54" i="2" s="1"/>
  <c r="S54" i="2" s="1"/>
  <c r="T54" i="2" s="1"/>
  <c r="X54" i="2" s="1"/>
  <c r="Y54" i="2" s="1"/>
  <c r="AC54" i="2" s="1"/>
  <c r="AD54" i="2" s="1"/>
  <c r="AH54" i="2" s="1"/>
  <c r="AI54" i="2" s="1"/>
  <c r="I67" i="2"/>
  <c r="N59" i="2"/>
  <c r="O59" i="2" s="1"/>
  <c r="S59" i="2" s="1"/>
  <c r="T59" i="2" s="1"/>
  <c r="X59" i="2" s="1"/>
  <c r="Y59" i="2" s="1"/>
  <c r="AC59" i="2" s="1"/>
  <c r="AD59" i="2" s="1"/>
  <c r="AH59" i="2" s="1"/>
  <c r="AI59" i="2" s="1"/>
  <c r="I72" i="2"/>
  <c r="N53" i="2"/>
  <c r="O53" i="2" s="1"/>
  <c r="S53" i="2" s="1"/>
  <c r="T53" i="2" s="1"/>
  <c r="X53" i="2" s="1"/>
  <c r="Y53" i="2" s="1"/>
  <c r="AC53" i="2" s="1"/>
  <c r="AD53" i="2" s="1"/>
  <c r="AH53" i="2" s="1"/>
  <c r="AI53" i="2" s="1"/>
  <c r="I66" i="2"/>
  <c r="N60" i="2"/>
  <c r="O60" i="2" s="1"/>
  <c r="S60" i="2" s="1"/>
  <c r="T60" i="2" s="1"/>
  <c r="X60" i="2" s="1"/>
  <c r="Y60" i="2" s="1"/>
  <c r="AC60" i="2" s="1"/>
  <c r="AD60" i="2" s="1"/>
  <c r="AH60" i="2" s="1"/>
  <c r="AI60" i="2" s="1"/>
  <c r="I73" i="2"/>
  <c r="N58" i="2"/>
  <c r="O58" i="2" s="1"/>
  <c r="S58" i="2" s="1"/>
  <c r="T58" i="2" s="1"/>
  <c r="X58" i="2" s="1"/>
  <c r="Y58" i="2" s="1"/>
  <c r="AC58" i="2" s="1"/>
  <c r="AD58" i="2" s="1"/>
  <c r="AH58" i="2" s="1"/>
  <c r="AJ58" i="2" s="1"/>
  <c r="E102" i="2" s="1"/>
  <c r="I71" i="2"/>
  <c r="N57" i="2"/>
  <c r="O57" i="2" s="1"/>
  <c r="S57" i="2" s="1"/>
  <c r="T57" i="2" s="1"/>
  <c r="X57" i="2" s="1"/>
  <c r="Y57" i="2" s="1"/>
  <c r="AC57" i="2" s="1"/>
  <c r="AD57" i="2" s="1"/>
  <c r="AH57" i="2" s="1"/>
  <c r="AJ57" i="2" s="1"/>
  <c r="E101" i="2" s="1"/>
  <c r="I70" i="2"/>
  <c r="N61" i="2"/>
  <c r="O61" i="2" s="1"/>
  <c r="S61" i="2" s="1"/>
  <c r="T61" i="2" s="1"/>
  <c r="X61" i="2" s="1"/>
  <c r="Y61" i="2" s="1"/>
  <c r="AC61" i="2" s="1"/>
  <c r="AD61" i="2" s="1"/>
  <c r="AH61" i="2" s="1"/>
  <c r="AJ61" i="2" s="1"/>
  <c r="C105" i="2" s="1"/>
  <c r="I74" i="2"/>
  <c r="AJ54" i="2"/>
  <c r="C98" i="2" s="1"/>
  <c r="AI56" i="2"/>
  <c r="AI61" i="2"/>
  <c r="AJ60" i="2"/>
  <c r="E104" i="2" s="1"/>
  <c r="J34" i="15"/>
  <c r="C34" i="15"/>
  <c r="K34" i="15"/>
  <c r="E34" i="15"/>
  <c r="F34" i="15"/>
  <c r="G34" i="15"/>
  <c r="D34" i="15"/>
  <c r="I34" i="15"/>
  <c r="H34" i="15"/>
  <c r="O33" i="15"/>
  <c r="AS33" i="15" s="1"/>
  <c r="BA32" i="15"/>
  <c r="BB32" i="15" s="1"/>
  <c r="AE32" i="15"/>
  <c r="P33" i="15"/>
  <c r="AT33" i="15" s="1"/>
  <c r="R33" i="15"/>
  <c r="AV33" i="15" s="1"/>
  <c r="Q33" i="15"/>
  <c r="AU33" i="15" s="1"/>
  <c r="AF32" i="15"/>
  <c r="V33" i="15"/>
  <c r="AZ33" i="15" s="1"/>
  <c r="S33" i="15"/>
  <c r="AW33" i="15" s="1"/>
  <c r="A35" i="15"/>
  <c r="Y32" i="15"/>
  <c r="AA32" i="15"/>
  <c r="AB32" i="15"/>
  <c r="N33" i="15"/>
  <c r="AR33" i="15" s="1"/>
  <c r="L33" i="15"/>
  <c r="AB33" i="15" s="1"/>
  <c r="X32" i="15"/>
  <c r="T33" i="15"/>
  <c r="AX33" i="15" s="1"/>
  <c r="U33" i="15"/>
  <c r="AY33" i="15" s="1"/>
  <c r="Z32" i="15"/>
  <c r="AD32" i="15"/>
  <c r="AI57" i="2" l="1"/>
  <c r="AJ59" i="2"/>
  <c r="E103" i="2" s="1"/>
  <c r="AI58" i="2"/>
  <c r="AJ53" i="2"/>
  <c r="C97" i="2" s="1"/>
  <c r="AI55" i="2"/>
  <c r="E99" i="2"/>
  <c r="C99" i="2"/>
  <c r="C103" i="2"/>
  <c r="C104" i="2"/>
  <c r="E98" i="2"/>
  <c r="C101" i="2"/>
  <c r="E105" i="2"/>
  <c r="C102" i="2"/>
  <c r="C100" i="2"/>
  <c r="E97" i="2"/>
  <c r="I35" i="15"/>
  <c r="J35" i="15"/>
  <c r="D35" i="15"/>
  <c r="E35" i="15"/>
  <c r="F35" i="15"/>
  <c r="C35" i="15"/>
  <c r="G35" i="15"/>
  <c r="H35" i="15"/>
  <c r="K35" i="15"/>
  <c r="AC33" i="15"/>
  <c r="Z33" i="15"/>
  <c r="Y33" i="15"/>
  <c r="AD33" i="15"/>
  <c r="X33" i="15"/>
  <c r="AA33" i="15"/>
  <c r="AE33" i="15"/>
  <c r="AF33" i="15"/>
  <c r="BA33" i="15"/>
  <c r="BB33" i="15" s="1"/>
  <c r="Q34" i="15"/>
  <c r="AU34" i="15" s="1"/>
  <c r="T34" i="15"/>
  <c r="AX34" i="15" s="1"/>
  <c r="O34" i="15"/>
  <c r="AS34" i="15" s="1"/>
  <c r="V34" i="15"/>
  <c r="AZ34" i="15" s="1"/>
  <c r="U34" i="15"/>
  <c r="AY34" i="15" s="1"/>
  <c r="R34" i="15"/>
  <c r="AV34" i="15" s="1"/>
  <c r="A36" i="15"/>
  <c r="S34" i="15"/>
  <c r="AW34" i="15" s="1"/>
  <c r="N34" i="15"/>
  <c r="AR34" i="15" s="1"/>
  <c r="L34" i="15"/>
  <c r="AF34" i="15" s="1"/>
  <c r="P34" i="15"/>
  <c r="AT34" i="15" s="1"/>
  <c r="E106" i="2" l="1"/>
  <c r="C106" i="2"/>
  <c r="D97" i="2" s="1"/>
  <c r="H36" i="15"/>
  <c r="I36" i="15"/>
  <c r="C36" i="15"/>
  <c r="K36" i="15"/>
  <c r="D36" i="15"/>
  <c r="E36" i="15"/>
  <c r="F36" i="15"/>
  <c r="G36" i="15"/>
  <c r="J36" i="15"/>
  <c r="AE34" i="15"/>
  <c r="AD34" i="15"/>
  <c r="X34" i="15"/>
  <c r="Z34" i="15"/>
  <c r="Y34" i="15"/>
  <c r="AA34" i="15"/>
  <c r="L35" i="15"/>
  <c r="AE35" i="15" s="1"/>
  <c r="N35" i="15"/>
  <c r="AR35" i="15" s="1"/>
  <c r="U35" i="15"/>
  <c r="AY35" i="15" s="1"/>
  <c r="A37" i="15"/>
  <c r="T35" i="15"/>
  <c r="AX35" i="15" s="1"/>
  <c r="AC34" i="15"/>
  <c r="R35" i="15"/>
  <c r="AV35" i="15" s="1"/>
  <c r="S35" i="15"/>
  <c r="AW35" i="15" s="1"/>
  <c r="AB34" i="15"/>
  <c r="BA34" i="15"/>
  <c r="BB34" i="15" s="1"/>
  <c r="V35" i="15"/>
  <c r="AZ35" i="15" s="1"/>
  <c r="P35" i="15"/>
  <c r="AT35" i="15" s="1"/>
  <c r="O35" i="15"/>
  <c r="AS35" i="15" s="1"/>
  <c r="Q35" i="15"/>
  <c r="AU35" i="15" s="1"/>
  <c r="D16" i="4"/>
  <c r="B109" i="2" l="1"/>
  <c r="C117" i="2" s="1"/>
  <c r="C115" i="2"/>
  <c r="G37" i="15"/>
  <c r="H37" i="15"/>
  <c r="J37" i="15"/>
  <c r="C37" i="15"/>
  <c r="K37" i="15"/>
  <c r="D37" i="15"/>
  <c r="E37" i="15"/>
  <c r="F37" i="15"/>
  <c r="I37" i="15"/>
  <c r="AA35" i="15"/>
  <c r="Z35" i="15"/>
  <c r="AB35" i="15"/>
  <c r="AC35" i="15"/>
  <c r="Y35" i="15"/>
  <c r="AF35" i="15"/>
  <c r="X35" i="15"/>
  <c r="AD35" i="15"/>
  <c r="Q36" i="15"/>
  <c r="AU36" i="15" s="1"/>
  <c r="O36" i="15"/>
  <c r="AS36" i="15" s="1"/>
  <c r="R36" i="15"/>
  <c r="AV36" i="15" s="1"/>
  <c r="U36" i="15"/>
  <c r="AY36" i="15" s="1"/>
  <c r="T36" i="15"/>
  <c r="AX36" i="15" s="1"/>
  <c r="N36" i="15"/>
  <c r="AR36" i="15" s="1"/>
  <c r="L36" i="15"/>
  <c r="AA36" i="15" s="1"/>
  <c r="BA35" i="15"/>
  <c r="BB35" i="15" s="1"/>
  <c r="S36" i="15"/>
  <c r="AW36" i="15" s="1"/>
  <c r="P36" i="15"/>
  <c r="AT36" i="15" s="1"/>
  <c r="A38" i="15"/>
  <c r="V36" i="15"/>
  <c r="AZ36" i="15" s="1"/>
  <c r="E17" i="4"/>
  <c r="E16" i="4"/>
  <c r="E18" i="4"/>
  <c r="E113" i="2" l="1"/>
  <c r="C110" i="2"/>
  <c r="E116" i="2"/>
  <c r="E114" i="2"/>
  <c r="C114" i="2"/>
  <c r="E117" i="2"/>
  <c r="E111" i="2"/>
  <c r="E115" i="2"/>
  <c r="C113" i="2"/>
  <c r="E110" i="2"/>
  <c r="E109" i="2"/>
  <c r="C109" i="2"/>
  <c r="E112" i="2"/>
  <c r="C116" i="2"/>
  <c r="C112" i="2"/>
  <c r="C111" i="2"/>
  <c r="F38" i="15"/>
  <c r="G38" i="15"/>
  <c r="I38" i="15"/>
  <c r="J38" i="15"/>
  <c r="C38" i="15"/>
  <c r="K38" i="15"/>
  <c r="H38" i="15"/>
  <c r="D38" i="15"/>
  <c r="E38" i="15"/>
  <c r="AB36" i="15"/>
  <c r="AF36" i="15"/>
  <c r="Z36" i="15"/>
  <c r="O37" i="15"/>
  <c r="AS37" i="15" s="1"/>
  <c r="T37" i="15"/>
  <c r="AX37" i="15" s="1"/>
  <c r="N37" i="15"/>
  <c r="AR37" i="15" s="1"/>
  <c r="L37" i="15"/>
  <c r="Y37" i="15" s="1"/>
  <c r="Q37" i="15"/>
  <c r="AU37" i="15" s="1"/>
  <c r="BA36" i="15"/>
  <c r="BB36" i="15" s="1"/>
  <c r="R37" i="15"/>
  <c r="AV37" i="15" s="1"/>
  <c r="S37" i="15"/>
  <c r="AW37" i="15" s="1"/>
  <c r="A39" i="15"/>
  <c r="AC36" i="15"/>
  <c r="X36" i="15"/>
  <c r="AE36" i="15"/>
  <c r="Y36" i="15"/>
  <c r="P37" i="15"/>
  <c r="AT37" i="15" s="1"/>
  <c r="V37" i="15"/>
  <c r="AZ37" i="15" s="1"/>
  <c r="U37" i="15"/>
  <c r="AY37" i="15" s="1"/>
  <c r="AD36" i="15"/>
  <c r="C118" i="2" l="1"/>
  <c r="D109" i="2" s="1"/>
  <c r="E118" i="2"/>
  <c r="E39" i="15"/>
  <c r="F39" i="15"/>
  <c r="H39" i="15"/>
  <c r="I39" i="15"/>
  <c r="J39" i="15"/>
  <c r="C39" i="15"/>
  <c r="G39" i="15"/>
  <c r="K39" i="15"/>
  <c r="D39" i="15"/>
  <c r="AE37" i="15"/>
  <c r="AF37" i="15"/>
  <c r="AB37" i="15"/>
  <c r="S38" i="15"/>
  <c r="AW38" i="15" s="1"/>
  <c r="V38" i="15"/>
  <c r="AZ38" i="15" s="1"/>
  <c r="P38" i="15"/>
  <c r="AT38" i="15" s="1"/>
  <c r="Q38" i="15"/>
  <c r="AU38" i="15" s="1"/>
  <c r="R38" i="15"/>
  <c r="AV38" i="15" s="1"/>
  <c r="A40" i="15"/>
  <c r="AD37" i="15"/>
  <c r="O38" i="15"/>
  <c r="AS38" i="15" s="1"/>
  <c r="N38" i="15"/>
  <c r="AR38" i="15" s="1"/>
  <c r="L38" i="15"/>
  <c r="AC38" i="15" s="1"/>
  <c r="BA37" i="15"/>
  <c r="BB37" i="15" s="1"/>
  <c r="Z37" i="15"/>
  <c r="U38" i="15"/>
  <c r="AY38" i="15" s="1"/>
  <c r="T38" i="15"/>
  <c r="AX38" i="15" s="1"/>
  <c r="AC37" i="15"/>
  <c r="AA37" i="15"/>
  <c r="X37" i="15"/>
  <c r="F23" i="4"/>
  <c r="G23" i="4" s="1"/>
  <c r="K23" i="4"/>
  <c r="L25" i="4" s="1"/>
  <c r="B121" i="2" l="1"/>
  <c r="D40" i="15"/>
  <c r="E40" i="15"/>
  <c r="G40" i="15"/>
  <c r="H40" i="15"/>
  <c r="I40" i="15"/>
  <c r="K40" i="15"/>
  <c r="C40" i="15"/>
  <c r="J40" i="15"/>
  <c r="F40" i="15"/>
  <c r="X38" i="15"/>
  <c r="T39" i="15"/>
  <c r="AX39" i="15" s="1"/>
  <c r="O39" i="15"/>
  <c r="AS39" i="15" s="1"/>
  <c r="AD38" i="15"/>
  <c r="P39" i="15"/>
  <c r="AT39" i="15" s="1"/>
  <c r="U39" i="15"/>
  <c r="AY39" i="15" s="1"/>
  <c r="A41" i="15"/>
  <c r="AA38" i="15"/>
  <c r="AF38" i="15"/>
  <c r="R39" i="15"/>
  <c r="AV39" i="15" s="1"/>
  <c r="Y38" i="15"/>
  <c r="V39" i="15"/>
  <c r="AZ39" i="15" s="1"/>
  <c r="Q39" i="15"/>
  <c r="AU39" i="15" s="1"/>
  <c r="Z38" i="15"/>
  <c r="AE38" i="15"/>
  <c r="BA38" i="15"/>
  <c r="BB38" i="15" s="1"/>
  <c r="L39" i="15"/>
  <c r="AD39" i="15" s="1"/>
  <c r="N39" i="15"/>
  <c r="AR39" i="15" s="1"/>
  <c r="S39" i="15"/>
  <c r="AW39" i="15" s="1"/>
  <c r="AB38" i="15"/>
  <c r="G24" i="4"/>
  <c r="G25" i="4"/>
  <c r="L23" i="4"/>
  <c r="L24" i="4"/>
  <c r="C121" i="2" l="1"/>
  <c r="C126" i="2"/>
  <c r="E124" i="2"/>
  <c r="E127" i="2"/>
  <c r="C123" i="2"/>
  <c r="C128" i="2"/>
  <c r="C124" i="2"/>
  <c r="E122" i="2"/>
  <c r="E128" i="2"/>
  <c r="C129" i="2"/>
  <c r="E121" i="2"/>
  <c r="E130" i="2" s="1"/>
  <c r="E125" i="2"/>
  <c r="C127" i="2"/>
  <c r="E126" i="2"/>
  <c r="E129" i="2"/>
  <c r="C122" i="2"/>
  <c r="C125" i="2"/>
  <c r="E123" i="2"/>
  <c r="C41" i="15"/>
  <c r="K41" i="15"/>
  <c r="D41" i="15"/>
  <c r="F41" i="15"/>
  <c r="G41" i="15"/>
  <c r="H41" i="15"/>
  <c r="E41" i="15"/>
  <c r="J41" i="15"/>
  <c r="I41" i="15"/>
  <c r="AE39" i="15"/>
  <c r="Y39" i="15"/>
  <c r="X39" i="15"/>
  <c r="AC39" i="15"/>
  <c r="AA39" i="15"/>
  <c r="AB39" i="15"/>
  <c r="Z39" i="15"/>
  <c r="S40" i="15"/>
  <c r="AW40" i="15" s="1"/>
  <c r="Q40" i="15"/>
  <c r="AU40" i="15" s="1"/>
  <c r="T40" i="15"/>
  <c r="AX40" i="15" s="1"/>
  <c r="N40" i="15"/>
  <c r="AR40" i="15" s="1"/>
  <c r="L40" i="15"/>
  <c r="AC40" i="15" s="1"/>
  <c r="R40" i="15"/>
  <c r="AV40" i="15" s="1"/>
  <c r="BA39" i="15"/>
  <c r="BB39" i="15" s="1"/>
  <c r="O40" i="15"/>
  <c r="AS40" i="15" s="1"/>
  <c r="P40" i="15"/>
  <c r="AT40" i="15" s="1"/>
  <c r="A42" i="15"/>
  <c r="AF39" i="15"/>
  <c r="U40" i="15"/>
  <c r="AY40" i="15" s="1"/>
  <c r="V40" i="15"/>
  <c r="AZ40" i="15" s="1"/>
  <c r="C130" i="2" l="1"/>
  <c r="D121" i="2" s="1"/>
  <c r="B133" i="2" s="1"/>
  <c r="C135" i="2" s="1"/>
  <c r="E139" i="2"/>
  <c r="E141" i="2"/>
  <c r="E136" i="2"/>
  <c r="C136" i="2"/>
  <c r="C141" i="2"/>
  <c r="E140" i="2"/>
  <c r="E135" i="2"/>
  <c r="E134" i="2"/>
  <c r="C138" i="2"/>
  <c r="E138" i="2"/>
  <c r="C137" i="2"/>
  <c r="C139" i="2"/>
  <c r="E137" i="2"/>
  <c r="J42" i="15"/>
  <c r="C42" i="15"/>
  <c r="E42" i="15"/>
  <c r="G42" i="15"/>
  <c r="K42" i="15"/>
  <c r="D42" i="15"/>
  <c r="F42" i="15"/>
  <c r="H42" i="15"/>
  <c r="I42" i="15"/>
  <c r="AE40" i="15"/>
  <c r="X40" i="15"/>
  <c r="AA40" i="15"/>
  <c r="AF40" i="15"/>
  <c r="Z40" i="15"/>
  <c r="AB40" i="15"/>
  <c r="Y40" i="15"/>
  <c r="N41" i="15"/>
  <c r="AR41" i="15" s="1"/>
  <c r="L41" i="15"/>
  <c r="X41" i="15" s="1"/>
  <c r="O41" i="15"/>
  <c r="AS41" i="15" s="1"/>
  <c r="T41" i="15"/>
  <c r="AX41" i="15" s="1"/>
  <c r="U41" i="15"/>
  <c r="AY41" i="15" s="1"/>
  <c r="BA40" i="15"/>
  <c r="BB40" i="15" s="1"/>
  <c r="P41" i="15"/>
  <c r="AT41" i="15" s="1"/>
  <c r="R41" i="15"/>
  <c r="AV41" i="15" s="1"/>
  <c r="Q41" i="15"/>
  <c r="AU41" i="15" s="1"/>
  <c r="V41" i="15"/>
  <c r="AZ41" i="15" s="1"/>
  <c r="S41" i="15"/>
  <c r="AW41" i="15" s="1"/>
  <c r="A43" i="15"/>
  <c r="AD40" i="15"/>
  <c r="C134" i="2" l="1"/>
  <c r="C140" i="2"/>
  <c r="E133" i="2"/>
  <c r="C133" i="2"/>
  <c r="C142" i="2" s="1"/>
  <c r="D133" i="2" s="1"/>
  <c r="E142" i="2"/>
  <c r="I43" i="15"/>
  <c r="D43" i="15"/>
  <c r="F43" i="15"/>
  <c r="C43" i="15"/>
  <c r="G43" i="15"/>
  <c r="H43" i="15"/>
  <c r="J43" i="15"/>
  <c r="E43" i="15"/>
  <c r="K43" i="15"/>
  <c r="AA41" i="15"/>
  <c r="Z41" i="15"/>
  <c r="AD41" i="15"/>
  <c r="AC41" i="15"/>
  <c r="Y41" i="15"/>
  <c r="O42" i="15"/>
  <c r="AS42" i="15" s="1"/>
  <c r="P42" i="15"/>
  <c r="AT42" i="15" s="1"/>
  <c r="S42" i="15"/>
  <c r="AW42" i="15" s="1"/>
  <c r="N42" i="15"/>
  <c r="AR42" i="15" s="1"/>
  <c r="L42" i="15"/>
  <c r="Y42" i="15" s="1"/>
  <c r="Q42" i="15"/>
  <c r="AU42" i="15" s="1"/>
  <c r="T42" i="15"/>
  <c r="AX42" i="15" s="1"/>
  <c r="V42" i="15"/>
  <c r="AZ42" i="15" s="1"/>
  <c r="BA41" i="15"/>
  <c r="BB41" i="15" s="1"/>
  <c r="U42" i="15"/>
  <c r="AY42" i="15" s="1"/>
  <c r="R42" i="15"/>
  <c r="AV42" i="15" s="1"/>
  <c r="A44" i="15"/>
  <c r="AF41" i="15"/>
  <c r="AB41" i="15"/>
  <c r="AE41" i="15"/>
  <c r="D16" i="3"/>
  <c r="B145" i="2" l="1"/>
  <c r="C151" i="2" s="1"/>
  <c r="H44" i="15"/>
  <c r="C44" i="15"/>
  <c r="K44" i="15"/>
  <c r="E44" i="15"/>
  <c r="F44" i="15"/>
  <c r="G44" i="15"/>
  <c r="J44" i="15"/>
  <c r="I44" i="15"/>
  <c r="D44" i="15"/>
  <c r="AF42" i="15"/>
  <c r="AA42" i="15"/>
  <c r="AE42" i="15"/>
  <c r="AD42" i="15"/>
  <c r="Z42" i="15"/>
  <c r="AB42" i="15"/>
  <c r="X42" i="15"/>
  <c r="T43" i="15"/>
  <c r="AX43" i="15" s="1"/>
  <c r="R43" i="15"/>
  <c r="AV43" i="15" s="1"/>
  <c r="S43" i="15"/>
  <c r="AW43" i="15" s="1"/>
  <c r="Q43" i="15"/>
  <c r="AU43" i="15" s="1"/>
  <c r="BA42" i="15"/>
  <c r="BB42" i="15" s="1"/>
  <c r="V43" i="15"/>
  <c r="AZ43" i="15" s="1"/>
  <c r="P43" i="15"/>
  <c r="AT43" i="15" s="1"/>
  <c r="O43" i="15"/>
  <c r="AS43" i="15" s="1"/>
  <c r="L43" i="15"/>
  <c r="AD43" i="15" s="1"/>
  <c r="N43" i="15"/>
  <c r="AR43" i="15" s="1"/>
  <c r="U43" i="15"/>
  <c r="AY43" i="15" s="1"/>
  <c r="A45" i="15"/>
  <c r="AC42" i="15"/>
  <c r="K23" i="3"/>
  <c r="E18" i="3"/>
  <c r="E16" i="3"/>
  <c r="E17" i="3"/>
  <c r="C153" i="2" l="1"/>
  <c r="E146" i="2"/>
  <c r="C150" i="2"/>
  <c r="C149" i="2"/>
  <c r="E150" i="2"/>
  <c r="E152" i="2"/>
  <c r="E151" i="2"/>
  <c r="C152" i="2"/>
  <c r="C145" i="2"/>
  <c r="E145" i="2"/>
  <c r="E148" i="2"/>
  <c r="C147" i="2"/>
  <c r="C146" i="2"/>
  <c r="C148" i="2"/>
  <c r="E153" i="2"/>
  <c r="E149" i="2"/>
  <c r="E147" i="2"/>
  <c r="G45" i="15"/>
  <c r="J45" i="15"/>
  <c r="H45" i="15"/>
  <c r="I45" i="15"/>
  <c r="C45" i="15"/>
  <c r="D45" i="15"/>
  <c r="E45" i="15"/>
  <c r="F45" i="15"/>
  <c r="K45" i="15"/>
  <c r="AF43" i="15"/>
  <c r="Y43" i="15"/>
  <c r="X43" i="15"/>
  <c r="Z43" i="15"/>
  <c r="AE43" i="15"/>
  <c r="AC43" i="15"/>
  <c r="Q44" i="15"/>
  <c r="AU44" i="15" s="1"/>
  <c r="O44" i="15"/>
  <c r="AS44" i="15" s="1"/>
  <c r="R44" i="15"/>
  <c r="AV44" i="15" s="1"/>
  <c r="AA43" i="15"/>
  <c r="AB43" i="15"/>
  <c r="V44" i="15"/>
  <c r="AZ44" i="15" s="1"/>
  <c r="U44" i="15"/>
  <c r="AY44" i="15" s="1"/>
  <c r="T44" i="15"/>
  <c r="AX44" i="15" s="1"/>
  <c r="N44" i="15"/>
  <c r="AR44" i="15" s="1"/>
  <c r="L44" i="15"/>
  <c r="AA44" i="15" s="1"/>
  <c r="BA43" i="15"/>
  <c r="BB43" i="15" s="1"/>
  <c r="S44" i="15"/>
  <c r="AW44" i="15" s="1"/>
  <c r="P44" i="15"/>
  <c r="AT44" i="15" s="1"/>
  <c r="A46" i="15"/>
  <c r="F23" i="3"/>
  <c r="L25" i="3"/>
  <c r="L23" i="3"/>
  <c r="L24" i="3"/>
  <c r="B23" i="5"/>
  <c r="C25" i="5" s="1"/>
  <c r="D25" i="5" s="1"/>
  <c r="E25" i="5" s="1"/>
  <c r="E154" i="2" l="1"/>
  <c r="C154" i="2"/>
  <c r="D145" i="2" s="1"/>
  <c r="B157" i="2" s="1"/>
  <c r="C165" i="2" s="1"/>
  <c r="F46" i="15"/>
  <c r="I46" i="15"/>
  <c r="J46" i="15"/>
  <c r="K46" i="15"/>
  <c r="C46" i="15"/>
  <c r="D46" i="15"/>
  <c r="E46" i="15"/>
  <c r="G46" i="15"/>
  <c r="H46" i="15"/>
  <c r="AC44" i="15"/>
  <c r="Z44" i="15"/>
  <c r="AE44" i="15"/>
  <c r="AB44" i="15"/>
  <c r="X44" i="15"/>
  <c r="Y44" i="15"/>
  <c r="N45" i="15"/>
  <c r="AR45" i="15" s="1"/>
  <c r="L45" i="15"/>
  <c r="X45" i="15" s="1"/>
  <c r="BA44" i="15"/>
  <c r="BB44" i="15" s="1"/>
  <c r="R45" i="15"/>
  <c r="AV45" i="15" s="1"/>
  <c r="S45" i="15"/>
  <c r="AW45" i="15" s="1"/>
  <c r="A47" i="15"/>
  <c r="T45" i="15"/>
  <c r="AX45" i="15" s="1"/>
  <c r="Q45" i="15"/>
  <c r="AU45" i="15" s="1"/>
  <c r="P45" i="15"/>
  <c r="AT45" i="15" s="1"/>
  <c r="O45" i="15"/>
  <c r="AS45" i="15" s="1"/>
  <c r="V45" i="15"/>
  <c r="AZ45" i="15" s="1"/>
  <c r="U45" i="15"/>
  <c r="AY45" i="15" s="1"/>
  <c r="AD44" i="15"/>
  <c r="AF44" i="15"/>
  <c r="G23" i="3"/>
  <c r="G25" i="3"/>
  <c r="G24" i="3"/>
  <c r="C24" i="5"/>
  <c r="D24" i="5" s="1"/>
  <c r="E24" i="5" s="1"/>
  <c r="F23" i="5"/>
  <c r="G24" i="5" s="1"/>
  <c r="C23" i="5"/>
  <c r="D23" i="5" s="1"/>
  <c r="E23" i="5" s="1"/>
  <c r="K23" i="5"/>
  <c r="C159" i="2" l="1"/>
  <c r="E157" i="2"/>
  <c r="E164" i="2"/>
  <c r="C162" i="2"/>
  <c r="E163" i="2"/>
  <c r="C158" i="2"/>
  <c r="E159" i="2"/>
  <c r="C163" i="2"/>
  <c r="E162" i="2"/>
  <c r="E160" i="2"/>
  <c r="C157" i="2"/>
  <c r="E161" i="2"/>
  <c r="E165" i="2"/>
  <c r="C161" i="2"/>
  <c r="C160" i="2"/>
  <c r="C164" i="2"/>
  <c r="E158" i="2"/>
  <c r="E47" i="15"/>
  <c r="H47" i="15"/>
  <c r="K47" i="15"/>
  <c r="D47" i="15"/>
  <c r="F47" i="15"/>
  <c r="G47" i="15"/>
  <c r="C47" i="15"/>
  <c r="J47" i="15"/>
  <c r="I47" i="15"/>
  <c r="AA45" i="15"/>
  <c r="Y45" i="15"/>
  <c r="AE45" i="15"/>
  <c r="AF45" i="15"/>
  <c r="Z45" i="15"/>
  <c r="AD45" i="15"/>
  <c r="AC45" i="15"/>
  <c r="O46" i="15"/>
  <c r="AS46" i="15" s="1"/>
  <c r="N46" i="15"/>
  <c r="AR46" i="15" s="1"/>
  <c r="L46" i="15"/>
  <c r="Y46" i="15" s="1"/>
  <c r="U46" i="15"/>
  <c r="AY46" i="15" s="1"/>
  <c r="T46" i="15"/>
  <c r="AX46" i="15" s="1"/>
  <c r="S46" i="15"/>
  <c r="AW46" i="15" s="1"/>
  <c r="V46" i="15"/>
  <c r="AZ46" i="15" s="1"/>
  <c r="P46" i="15"/>
  <c r="AT46" i="15" s="1"/>
  <c r="BA45" i="15"/>
  <c r="BB45" i="15" s="1"/>
  <c r="Q46" i="15"/>
  <c r="AU46" i="15" s="1"/>
  <c r="R46" i="15"/>
  <c r="AV46" i="15" s="1"/>
  <c r="A48" i="15"/>
  <c r="AB45" i="15"/>
  <c r="G25" i="5"/>
  <c r="G23" i="5"/>
  <c r="L23" i="5"/>
  <c r="L24" i="5"/>
  <c r="L25" i="5"/>
  <c r="E166" i="2" l="1"/>
  <c r="C166" i="2"/>
  <c r="D157" i="2" s="1"/>
  <c r="D48" i="15"/>
  <c r="G48" i="15"/>
  <c r="C48" i="15"/>
  <c r="F48" i="15"/>
  <c r="H48" i="15"/>
  <c r="I48" i="15"/>
  <c r="E48" i="15"/>
  <c r="J48" i="15"/>
  <c r="K48" i="15"/>
  <c r="Z46" i="15"/>
  <c r="AC46" i="15"/>
  <c r="AB46" i="15"/>
  <c r="AA46" i="15"/>
  <c r="X46" i="15"/>
  <c r="AE46" i="15"/>
  <c r="AF46" i="15"/>
  <c r="AD46" i="15"/>
  <c r="V47" i="15"/>
  <c r="AZ47" i="15" s="1"/>
  <c r="Q47" i="15"/>
  <c r="AU47" i="15" s="1"/>
  <c r="BA46" i="15"/>
  <c r="BB46" i="15" s="1"/>
  <c r="L47" i="15"/>
  <c r="AF47" i="15" s="1"/>
  <c r="N47" i="15"/>
  <c r="AR47" i="15" s="1"/>
  <c r="S47" i="15"/>
  <c r="AW47" i="15" s="1"/>
  <c r="R47" i="15"/>
  <c r="AV47" i="15" s="1"/>
  <c r="T47" i="15"/>
  <c r="AX47" i="15" s="1"/>
  <c r="O47" i="15"/>
  <c r="AS47" i="15" s="1"/>
  <c r="P47" i="15"/>
  <c r="AT47" i="15" s="1"/>
  <c r="U47" i="15"/>
  <c r="AY47" i="15" s="1"/>
  <c r="A49" i="15"/>
  <c r="B169" i="2" l="1"/>
  <c r="C176" i="2" s="1"/>
  <c r="C49" i="15"/>
  <c r="K49" i="15"/>
  <c r="F49" i="15"/>
  <c r="D49" i="15"/>
  <c r="E49" i="15"/>
  <c r="H49" i="15"/>
  <c r="I49" i="15"/>
  <c r="J49" i="15"/>
  <c r="G49" i="15"/>
  <c r="AB47" i="15"/>
  <c r="AE47" i="15"/>
  <c r="Y47" i="15"/>
  <c r="X47" i="15"/>
  <c r="U48" i="15"/>
  <c r="AY48" i="15" s="1"/>
  <c r="V48" i="15"/>
  <c r="AZ48" i="15" s="1"/>
  <c r="S48" i="15"/>
  <c r="AW48" i="15" s="1"/>
  <c r="R48" i="15"/>
  <c r="AV48" i="15" s="1"/>
  <c r="BA47" i="15"/>
  <c r="BB47" i="15" s="1"/>
  <c r="AA47" i="15"/>
  <c r="Q48" i="15"/>
  <c r="AU48" i="15" s="1"/>
  <c r="T48" i="15"/>
  <c r="AX48" i="15" s="1"/>
  <c r="N48" i="15"/>
  <c r="AR48" i="15" s="1"/>
  <c r="L48" i="15"/>
  <c r="AE48" i="15" s="1"/>
  <c r="O48" i="15"/>
  <c r="AS48" i="15" s="1"/>
  <c r="P48" i="15"/>
  <c r="AT48" i="15" s="1"/>
  <c r="A50" i="15"/>
  <c r="Z47" i="15"/>
  <c r="AD47" i="15"/>
  <c r="AC47" i="15"/>
  <c r="E171" i="2" l="1"/>
  <c r="C170" i="2"/>
  <c r="E172" i="2"/>
  <c r="C172" i="2"/>
  <c r="C173" i="2"/>
  <c r="E174" i="2"/>
  <c r="C174" i="2"/>
  <c r="E169" i="2"/>
  <c r="E175" i="2"/>
  <c r="E173" i="2"/>
  <c r="C175" i="2"/>
  <c r="C171" i="2"/>
  <c r="C177" i="2"/>
  <c r="C169" i="2"/>
  <c r="E170" i="2"/>
  <c r="E176" i="2"/>
  <c r="E177" i="2"/>
  <c r="AM60" i="2"/>
  <c r="AN60" i="2" s="1"/>
  <c r="AM54" i="2"/>
  <c r="AS41" i="2" s="1"/>
  <c r="AM55" i="2"/>
  <c r="AM57" i="2"/>
  <c r="AN57" i="2" s="1"/>
  <c r="AM58" i="2"/>
  <c r="AN58" i="2" s="1"/>
  <c r="AM53" i="2"/>
  <c r="AS40" i="2" s="1"/>
  <c r="AM61" i="2"/>
  <c r="AM56" i="2"/>
  <c r="AR43" i="2" s="1"/>
  <c r="AM59" i="2"/>
  <c r="AN59" i="2" s="1"/>
  <c r="AS46" i="2"/>
  <c r="AR46" i="2"/>
  <c r="J50" i="15"/>
  <c r="E50" i="15"/>
  <c r="F50" i="15"/>
  <c r="G50" i="15"/>
  <c r="I50" i="15"/>
  <c r="K50" i="15"/>
  <c r="C50" i="15"/>
  <c r="D50" i="15"/>
  <c r="H50" i="15"/>
  <c r="Z48" i="15"/>
  <c r="X48" i="15"/>
  <c r="AA48" i="15"/>
  <c r="AB48" i="15"/>
  <c r="Y48" i="15"/>
  <c r="AF48" i="15"/>
  <c r="T49" i="15"/>
  <c r="AX49" i="15" s="1"/>
  <c r="U49" i="15"/>
  <c r="AY49" i="15" s="1"/>
  <c r="P49" i="15"/>
  <c r="AT49" i="15" s="1"/>
  <c r="R49" i="15"/>
  <c r="AV49" i="15" s="1"/>
  <c r="Q49" i="15"/>
  <c r="AU49" i="15" s="1"/>
  <c r="BA48" i="15"/>
  <c r="BB48" i="15" s="1"/>
  <c r="V49" i="15"/>
  <c r="AZ49" i="15" s="1"/>
  <c r="S49" i="15"/>
  <c r="AW49" i="15" s="1"/>
  <c r="A51" i="15"/>
  <c r="N49" i="15"/>
  <c r="AR49" i="15" s="1"/>
  <c r="L49" i="15"/>
  <c r="AD49" i="15" s="1"/>
  <c r="O49" i="15"/>
  <c r="AS49" i="15" s="1"/>
  <c r="AD48" i="15"/>
  <c r="AC48" i="15"/>
  <c r="AQ46" i="2" l="1"/>
  <c r="AQ45" i="2"/>
  <c r="AQ44" i="2"/>
  <c r="C178" i="2"/>
  <c r="D169" i="2" s="1"/>
  <c r="AS43" i="2"/>
  <c r="AS44" i="2"/>
  <c r="E178" i="2"/>
  <c r="AR48" i="2"/>
  <c r="AR47" i="2"/>
  <c r="AQ41" i="2"/>
  <c r="AS48" i="2"/>
  <c r="AR45" i="2"/>
  <c r="AR41" i="2"/>
  <c r="AQ43" i="2"/>
  <c r="AN56" i="2"/>
  <c r="AW43" i="2" s="1"/>
  <c r="AN53" i="2"/>
  <c r="AR44" i="2"/>
  <c r="AR40" i="2"/>
  <c r="AQ40" i="2"/>
  <c r="AS47" i="2"/>
  <c r="AS45" i="2"/>
  <c r="AQ47" i="2"/>
  <c r="AN55" i="2"/>
  <c r="AW42" i="2" s="1"/>
  <c r="AQ48" i="2"/>
  <c r="AN61" i="2"/>
  <c r="L74" i="2" s="1"/>
  <c r="AM62" i="2"/>
  <c r="AQ42" i="2"/>
  <c r="AN54" i="2"/>
  <c r="AR42" i="2"/>
  <c r="AS42" i="2"/>
  <c r="AS49" i="2"/>
  <c r="D26" i="2" s="1"/>
  <c r="B9" i="3" s="1"/>
  <c r="AW46" i="2"/>
  <c r="AT46" i="2"/>
  <c r="L72" i="2"/>
  <c r="AV46" i="2"/>
  <c r="AU46" i="2"/>
  <c r="L73" i="2"/>
  <c r="AV47" i="2"/>
  <c r="AW47" i="2"/>
  <c r="AT47" i="2"/>
  <c r="AU47" i="2"/>
  <c r="AU45" i="2"/>
  <c r="AW45" i="2"/>
  <c r="L71" i="2"/>
  <c r="AV45" i="2"/>
  <c r="AT45" i="2"/>
  <c r="AT44" i="2"/>
  <c r="AV44" i="2"/>
  <c r="L70" i="2"/>
  <c r="AU44" i="2"/>
  <c r="AW44" i="2"/>
  <c r="I51" i="15"/>
  <c r="D51" i="15"/>
  <c r="G51" i="15"/>
  <c r="H51" i="15"/>
  <c r="K51" i="15"/>
  <c r="C51" i="15"/>
  <c r="F51" i="15"/>
  <c r="J51" i="15"/>
  <c r="E51" i="15"/>
  <c r="R50" i="15"/>
  <c r="AV50" i="15" s="1"/>
  <c r="A52" i="15"/>
  <c r="AF49" i="15"/>
  <c r="AE49" i="15"/>
  <c r="BA49" i="15"/>
  <c r="BB49" i="15" s="1"/>
  <c r="S50" i="15"/>
  <c r="AW50" i="15" s="1"/>
  <c r="N50" i="15"/>
  <c r="AR50" i="15" s="1"/>
  <c r="L50" i="15"/>
  <c r="AB50" i="15" s="1"/>
  <c r="AB49" i="15"/>
  <c r="U50" i="15"/>
  <c r="AY50" i="15" s="1"/>
  <c r="X49" i="15"/>
  <c r="Q50" i="15"/>
  <c r="AU50" i="15" s="1"/>
  <c r="T50" i="15"/>
  <c r="AX50" i="15" s="1"/>
  <c r="AC49" i="15"/>
  <c r="Y49" i="15"/>
  <c r="O50" i="15"/>
  <c r="AS50" i="15" s="1"/>
  <c r="V50" i="15"/>
  <c r="AZ50" i="15" s="1"/>
  <c r="P50" i="15"/>
  <c r="AT50" i="15" s="1"/>
  <c r="AA49" i="15"/>
  <c r="Z49" i="15"/>
  <c r="L69" i="2" l="1"/>
  <c r="AU42" i="2"/>
  <c r="AT43" i="2"/>
  <c r="AT42" i="2"/>
  <c r="AT48" i="2"/>
  <c r="AV43" i="2"/>
  <c r="AU40" i="2"/>
  <c r="L66" i="2"/>
  <c r="AU48" i="2"/>
  <c r="AW48" i="2"/>
  <c r="AU43" i="2"/>
  <c r="AT40" i="2"/>
  <c r="AV40" i="2"/>
  <c r="AW40" i="2"/>
  <c r="AQ49" i="2"/>
  <c r="D25" i="2" s="1"/>
  <c r="B8" i="3" s="1"/>
  <c r="F75" i="2"/>
  <c r="AV42" i="2"/>
  <c r="L68" i="2"/>
  <c r="AR49" i="2"/>
  <c r="E25" i="2" s="1"/>
  <c r="C8" i="3" s="1"/>
  <c r="F18" i="3" s="1"/>
  <c r="G18" i="3" s="1"/>
  <c r="AN62" i="2"/>
  <c r="AV48" i="2"/>
  <c r="L67" i="2"/>
  <c r="AT41" i="2"/>
  <c r="AV41" i="2"/>
  <c r="AU41" i="2"/>
  <c r="I2" i="2"/>
  <c r="E24" i="2" s="1"/>
  <c r="C7" i="3" s="1"/>
  <c r="AW41" i="2"/>
  <c r="E70" i="2"/>
  <c r="E68" i="2"/>
  <c r="E71" i="2"/>
  <c r="H52" i="15"/>
  <c r="C52" i="15"/>
  <c r="K52" i="15"/>
  <c r="I52" i="15"/>
  <c r="J52" i="15"/>
  <c r="D52" i="15"/>
  <c r="E52" i="15"/>
  <c r="F52" i="15"/>
  <c r="G52" i="15"/>
  <c r="AD50" i="15"/>
  <c r="AC50" i="15"/>
  <c r="V51" i="15"/>
  <c r="AZ51" i="15" s="1"/>
  <c r="P51" i="15"/>
  <c r="AT51" i="15" s="1"/>
  <c r="O51" i="15"/>
  <c r="AS51" i="15" s="1"/>
  <c r="Z50" i="15"/>
  <c r="Y50" i="15"/>
  <c r="BA50" i="15"/>
  <c r="BB50" i="15" s="1"/>
  <c r="L51" i="15"/>
  <c r="Z51" i="15" s="1"/>
  <c r="N51" i="15"/>
  <c r="AR51" i="15" s="1"/>
  <c r="U51" i="15"/>
  <c r="AY51" i="15" s="1"/>
  <c r="A53" i="15"/>
  <c r="AE50" i="15"/>
  <c r="X50" i="15"/>
  <c r="T51" i="15"/>
  <c r="AX51" i="15" s="1"/>
  <c r="Q51" i="15"/>
  <c r="AU51" i="15" s="1"/>
  <c r="AF50" i="15"/>
  <c r="AA50" i="15"/>
  <c r="R51" i="15"/>
  <c r="AV51" i="15" s="1"/>
  <c r="S51" i="15"/>
  <c r="AW51" i="15" s="1"/>
  <c r="B23" i="6"/>
  <c r="L75" i="2" l="1"/>
  <c r="M73" i="2" s="1"/>
  <c r="N73" i="2" s="1"/>
  <c r="G73" i="2"/>
  <c r="H73" i="2" s="1"/>
  <c r="G66" i="2"/>
  <c r="H66" i="2" s="1"/>
  <c r="AU49" i="2"/>
  <c r="D27" i="2" s="1"/>
  <c r="B10" i="3" s="1"/>
  <c r="E66" i="2"/>
  <c r="J2" i="2"/>
  <c r="E35" i="2" s="1"/>
  <c r="G74" i="2"/>
  <c r="H74" i="2" s="1"/>
  <c r="G67" i="2"/>
  <c r="H67" i="2" s="1"/>
  <c r="G70" i="2"/>
  <c r="H70" i="2" s="1"/>
  <c r="G68" i="2"/>
  <c r="H68" i="2" s="1"/>
  <c r="C75" i="2"/>
  <c r="E78" i="2" s="1"/>
  <c r="AV49" i="2"/>
  <c r="E26" i="2" s="1"/>
  <c r="C9" i="3" s="1"/>
  <c r="M25" i="3" s="1"/>
  <c r="AW49" i="2"/>
  <c r="AT49" i="2"/>
  <c r="E27" i="2" s="1"/>
  <c r="C10" i="3" s="1"/>
  <c r="F16" i="3"/>
  <c r="G16" i="3" s="1"/>
  <c r="H16" i="3" s="1"/>
  <c r="F17" i="3"/>
  <c r="G17" i="3" s="1"/>
  <c r="P24" i="3" s="1"/>
  <c r="Q24" i="3" s="1"/>
  <c r="G72" i="2"/>
  <c r="H72" i="2" s="1"/>
  <c r="G69" i="2"/>
  <c r="H69" i="2" s="1"/>
  <c r="G71" i="2"/>
  <c r="H71" i="2" s="1"/>
  <c r="H18" i="3"/>
  <c r="P25" i="3"/>
  <c r="Q25" i="3" s="1"/>
  <c r="E67" i="2"/>
  <c r="E72" i="2"/>
  <c r="E73" i="2"/>
  <c r="I75" i="2"/>
  <c r="J67" i="2" s="1"/>
  <c r="K67" i="2" s="1"/>
  <c r="C11" i="3"/>
  <c r="E69" i="2"/>
  <c r="E74" i="2"/>
  <c r="M67" i="2"/>
  <c r="N67" i="2" s="1"/>
  <c r="M72" i="2"/>
  <c r="N72" i="2" s="1"/>
  <c r="M70" i="2"/>
  <c r="N70" i="2" s="1"/>
  <c r="M68" i="2"/>
  <c r="N68" i="2" s="1"/>
  <c r="M66" i="2"/>
  <c r="N66" i="2" s="1"/>
  <c r="M71" i="2"/>
  <c r="N71" i="2" s="1"/>
  <c r="M69" i="2"/>
  <c r="N69" i="2" s="1"/>
  <c r="G53" i="15"/>
  <c r="J53" i="15"/>
  <c r="K53" i="15"/>
  <c r="D53" i="15"/>
  <c r="E53" i="15"/>
  <c r="F53" i="15"/>
  <c r="C53" i="15"/>
  <c r="H53" i="15"/>
  <c r="I53" i="15"/>
  <c r="AD51" i="15"/>
  <c r="X51" i="15"/>
  <c r="AF51" i="15"/>
  <c r="AB51" i="15"/>
  <c r="AA51" i="15"/>
  <c r="AE51" i="15"/>
  <c r="Y51" i="15"/>
  <c r="AC51" i="15"/>
  <c r="Q52" i="15"/>
  <c r="AU52" i="15" s="1"/>
  <c r="V52" i="15"/>
  <c r="AZ52" i="15" s="1"/>
  <c r="O52" i="15"/>
  <c r="AS52" i="15" s="1"/>
  <c r="R52" i="15"/>
  <c r="AV52" i="15" s="1"/>
  <c r="U52" i="15"/>
  <c r="AY52" i="15" s="1"/>
  <c r="T52" i="15"/>
  <c r="AX52" i="15" s="1"/>
  <c r="N52" i="15"/>
  <c r="AR52" i="15" s="1"/>
  <c r="L52" i="15"/>
  <c r="AA52" i="15" s="1"/>
  <c r="BA51" i="15"/>
  <c r="BB51" i="15" s="1"/>
  <c r="S52" i="15"/>
  <c r="AW52" i="15" s="1"/>
  <c r="P52" i="15"/>
  <c r="AT52" i="15" s="1"/>
  <c r="A54" i="15"/>
  <c r="C25" i="6"/>
  <c r="D25" i="6" s="1"/>
  <c r="E25" i="6" s="1"/>
  <c r="C24" i="6"/>
  <c r="D24" i="6" s="1"/>
  <c r="E24" i="6" s="1"/>
  <c r="C23" i="6"/>
  <c r="D23" i="6" s="1"/>
  <c r="E23" i="6" s="1"/>
  <c r="K23" i="6"/>
  <c r="M74" i="2" l="1"/>
  <c r="N74" i="2" s="1"/>
  <c r="J71" i="2"/>
  <c r="K71" i="2" s="1"/>
  <c r="J66" i="2"/>
  <c r="K66" i="2" s="1"/>
  <c r="H25" i="3"/>
  <c r="I25" i="3" s="1"/>
  <c r="J25" i="3" s="1"/>
  <c r="N25" i="3" s="1"/>
  <c r="O25" i="3" s="1"/>
  <c r="E50" i="3" s="1"/>
  <c r="J74" i="2"/>
  <c r="K74" i="2" s="1"/>
  <c r="E75" i="2"/>
  <c r="H75" i="2"/>
  <c r="E79" i="2" s="1"/>
  <c r="F79" i="2" s="1"/>
  <c r="P23" i="3"/>
  <c r="Q23" i="3" s="1"/>
  <c r="Q26" i="3" s="1"/>
  <c r="F78" i="2"/>
  <c r="M24" i="3"/>
  <c r="M23" i="3"/>
  <c r="H17" i="3"/>
  <c r="J73" i="2"/>
  <c r="K73" i="2" s="1"/>
  <c r="H23" i="3"/>
  <c r="I23" i="3" s="1"/>
  <c r="J23" i="3" s="1"/>
  <c r="H24" i="3"/>
  <c r="I24" i="3" s="1"/>
  <c r="J24" i="3" s="1"/>
  <c r="J69" i="2"/>
  <c r="K69" i="2" s="1"/>
  <c r="J68" i="2"/>
  <c r="K68" i="2" s="1"/>
  <c r="K2" i="2"/>
  <c r="L2" i="2" s="1"/>
  <c r="J70" i="2"/>
  <c r="K70" i="2" s="1"/>
  <c r="C50" i="3"/>
  <c r="J72" i="2"/>
  <c r="K72" i="2" s="1"/>
  <c r="N75" i="2"/>
  <c r="F54" i="15"/>
  <c r="I54" i="15"/>
  <c r="C54" i="15"/>
  <c r="E54" i="15"/>
  <c r="G54" i="15"/>
  <c r="H54" i="15"/>
  <c r="J54" i="15"/>
  <c r="K54" i="15"/>
  <c r="D54" i="15"/>
  <c r="AB52" i="15"/>
  <c r="Z52" i="15"/>
  <c r="P53" i="15"/>
  <c r="AT53" i="15" s="1"/>
  <c r="O53" i="15"/>
  <c r="AS53" i="15" s="1"/>
  <c r="V53" i="15"/>
  <c r="AZ53" i="15" s="1"/>
  <c r="U53" i="15"/>
  <c r="AY53" i="15" s="1"/>
  <c r="AD52" i="15"/>
  <c r="AF52" i="15"/>
  <c r="T53" i="15"/>
  <c r="AX53" i="15" s="1"/>
  <c r="N53" i="15"/>
  <c r="AR53" i="15" s="1"/>
  <c r="L53" i="15"/>
  <c r="Z53" i="15" s="1"/>
  <c r="Q53" i="15"/>
  <c r="AU53" i="15" s="1"/>
  <c r="BA52" i="15"/>
  <c r="BB52" i="15" s="1"/>
  <c r="R53" i="15"/>
  <c r="AV53" i="15" s="1"/>
  <c r="S53" i="15"/>
  <c r="AW53" i="15" s="1"/>
  <c r="A55" i="15"/>
  <c r="AC52" i="15"/>
  <c r="X52" i="15"/>
  <c r="AE52" i="15"/>
  <c r="Y52" i="15"/>
  <c r="L24" i="6"/>
  <c r="L23" i="6"/>
  <c r="L25" i="6"/>
  <c r="E89" i="2" l="1"/>
  <c r="F89" i="2" s="1"/>
  <c r="N24" i="3"/>
  <c r="O24" i="3" s="1"/>
  <c r="N23" i="3"/>
  <c r="O23" i="3" s="1"/>
  <c r="E48" i="3" s="1"/>
  <c r="P26" i="3"/>
  <c r="E81" i="2"/>
  <c r="F81" i="2" s="1"/>
  <c r="K75" i="2"/>
  <c r="E80" i="2" s="1"/>
  <c r="F80" i="2" s="1"/>
  <c r="C48" i="3"/>
  <c r="E55" i="15"/>
  <c r="H55" i="15"/>
  <c r="C55" i="15"/>
  <c r="D55" i="15"/>
  <c r="G55" i="15"/>
  <c r="I55" i="15"/>
  <c r="J55" i="15"/>
  <c r="F55" i="15"/>
  <c r="K55" i="15"/>
  <c r="AB53" i="15"/>
  <c r="AC53" i="15"/>
  <c r="AA53" i="15"/>
  <c r="X53" i="15"/>
  <c r="S54" i="15"/>
  <c r="AW54" i="15" s="1"/>
  <c r="V54" i="15"/>
  <c r="AZ54" i="15" s="1"/>
  <c r="P54" i="15"/>
  <c r="AT54" i="15" s="1"/>
  <c r="Q54" i="15"/>
  <c r="AU54" i="15" s="1"/>
  <c r="R54" i="15"/>
  <c r="AV54" i="15" s="1"/>
  <c r="A56" i="15"/>
  <c r="AD53" i="15"/>
  <c r="AE53" i="15"/>
  <c r="Y53" i="15"/>
  <c r="O54" i="15"/>
  <c r="AS54" i="15" s="1"/>
  <c r="N54" i="15"/>
  <c r="AR54" i="15" s="1"/>
  <c r="L54" i="15"/>
  <c r="AC54" i="15" s="1"/>
  <c r="BA53" i="15"/>
  <c r="BB53" i="15" s="1"/>
  <c r="U54" i="15"/>
  <c r="AY54" i="15" s="1"/>
  <c r="T54" i="15"/>
  <c r="AX54" i="15" s="1"/>
  <c r="AF53" i="15"/>
  <c r="D16" i="7"/>
  <c r="C49" i="3" l="1"/>
  <c r="C51" i="3" s="1"/>
  <c r="D48" i="3" s="1"/>
  <c r="E49" i="3"/>
  <c r="E51" i="3" s="1"/>
  <c r="D56" i="15"/>
  <c r="G56" i="15"/>
  <c r="E56" i="15"/>
  <c r="F56" i="15"/>
  <c r="I56" i="15"/>
  <c r="J56" i="15"/>
  <c r="K56" i="15"/>
  <c r="C56" i="15"/>
  <c r="H56" i="15"/>
  <c r="AD54" i="15"/>
  <c r="Y54" i="15"/>
  <c r="R55" i="15"/>
  <c r="AV55" i="15" s="1"/>
  <c r="T55" i="15"/>
  <c r="AX55" i="15" s="1"/>
  <c r="O55" i="15"/>
  <c r="AS55" i="15" s="1"/>
  <c r="BA54" i="15"/>
  <c r="BB54" i="15" s="1"/>
  <c r="P55" i="15"/>
  <c r="AT55" i="15" s="1"/>
  <c r="U55" i="15"/>
  <c r="AY55" i="15" s="1"/>
  <c r="A57" i="15"/>
  <c r="AA54" i="15"/>
  <c r="AF54" i="15"/>
  <c r="AE54" i="15"/>
  <c r="X54" i="15"/>
  <c r="V55" i="15"/>
  <c r="AZ55" i="15" s="1"/>
  <c r="Q55" i="15"/>
  <c r="AU55" i="15" s="1"/>
  <c r="Z54" i="15"/>
  <c r="L55" i="15"/>
  <c r="AD55" i="15" s="1"/>
  <c r="N55" i="15"/>
  <c r="AR55" i="15" s="1"/>
  <c r="S55" i="15"/>
  <c r="AW55" i="15" s="1"/>
  <c r="AB54" i="15"/>
  <c r="B23" i="4"/>
  <c r="E17" i="7"/>
  <c r="E16" i="7"/>
  <c r="E18" i="7"/>
  <c r="B54" i="3" l="1"/>
  <c r="E56" i="3" s="1"/>
  <c r="C57" i="15"/>
  <c r="K57" i="15"/>
  <c r="F57" i="15"/>
  <c r="G57" i="15"/>
  <c r="H57" i="15"/>
  <c r="J57" i="15"/>
  <c r="I57" i="15"/>
  <c r="E57" i="15"/>
  <c r="D57" i="15"/>
  <c r="AA55" i="15"/>
  <c r="P56" i="15"/>
  <c r="AT56" i="15" s="1"/>
  <c r="AC55" i="15"/>
  <c r="AF55" i="15"/>
  <c r="S56" i="15"/>
  <c r="AW56" i="15" s="1"/>
  <c r="R56" i="15"/>
  <c r="AV56" i="15" s="1"/>
  <c r="AE55" i="15"/>
  <c r="Y55" i="15"/>
  <c r="BA55" i="15"/>
  <c r="BB55" i="15" s="1"/>
  <c r="Q56" i="15"/>
  <c r="AU56" i="15" s="1"/>
  <c r="T56" i="15"/>
  <c r="AX56" i="15" s="1"/>
  <c r="N56" i="15"/>
  <c r="AR56" i="15" s="1"/>
  <c r="L56" i="15"/>
  <c r="AA56" i="15" s="1"/>
  <c r="AB55" i="15"/>
  <c r="O56" i="15"/>
  <c r="AS56" i="15" s="1"/>
  <c r="A58" i="15"/>
  <c r="Z55" i="15"/>
  <c r="X55" i="15"/>
  <c r="U56" i="15"/>
  <c r="AY56" i="15" s="1"/>
  <c r="V56" i="15"/>
  <c r="AZ56" i="15" s="1"/>
  <c r="C23" i="4"/>
  <c r="D23" i="4" s="1"/>
  <c r="E23" i="4" s="1"/>
  <c r="C25" i="4"/>
  <c r="D25" i="4" s="1"/>
  <c r="E25" i="4" s="1"/>
  <c r="C24" i="4"/>
  <c r="D24" i="4" s="1"/>
  <c r="E24" i="4" s="1"/>
  <c r="C55" i="3" l="1"/>
  <c r="E54" i="3"/>
  <c r="E55" i="3"/>
  <c r="C54" i="3"/>
  <c r="C56" i="3"/>
  <c r="J58" i="15"/>
  <c r="E58" i="15"/>
  <c r="H58" i="15"/>
  <c r="I58" i="15"/>
  <c r="C58" i="15"/>
  <c r="D58" i="15"/>
  <c r="F58" i="15"/>
  <c r="G58" i="15"/>
  <c r="K58" i="15"/>
  <c r="AC56" i="15"/>
  <c r="Z56" i="15"/>
  <c r="AE56" i="15"/>
  <c r="X56" i="15"/>
  <c r="AB56" i="15"/>
  <c r="AF56" i="15"/>
  <c r="P57" i="15"/>
  <c r="AT57" i="15" s="1"/>
  <c r="U57" i="15"/>
  <c r="AY57" i="15" s="1"/>
  <c r="V57" i="15"/>
  <c r="AZ57" i="15" s="1"/>
  <c r="R57" i="15"/>
  <c r="AV57" i="15" s="1"/>
  <c r="Q57" i="15"/>
  <c r="AU57" i="15" s="1"/>
  <c r="AD56" i="15"/>
  <c r="A59" i="15"/>
  <c r="N57" i="15"/>
  <c r="AR57" i="15" s="1"/>
  <c r="L57" i="15"/>
  <c r="Z57" i="15" s="1"/>
  <c r="S57" i="15"/>
  <c r="AW57" i="15" s="1"/>
  <c r="T57" i="15"/>
  <c r="AX57" i="15" s="1"/>
  <c r="O57" i="15"/>
  <c r="AS57" i="15" s="1"/>
  <c r="Y56" i="15"/>
  <c r="BA56" i="15"/>
  <c r="BB56" i="15" s="1"/>
  <c r="C57" i="3" l="1"/>
  <c r="D54" i="3" s="1"/>
  <c r="E57" i="3"/>
  <c r="I59" i="15"/>
  <c r="D59" i="15"/>
  <c r="J59" i="15"/>
  <c r="K59" i="15"/>
  <c r="C59" i="15"/>
  <c r="E59" i="15"/>
  <c r="F59" i="15"/>
  <c r="G59" i="15"/>
  <c r="H59" i="15"/>
  <c r="X57" i="15"/>
  <c r="U58" i="15"/>
  <c r="AY58" i="15" s="1"/>
  <c r="V58" i="15"/>
  <c r="AZ58" i="15" s="1"/>
  <c r="P58" i="15"/>
  <c r="AT58" i="15" s="1"/>
  <c r="AE57" i="15"/>
  <c r="AD57" i="15"/>
  <c r="BA57" i="15"/>
  <c r="BB57" i="15" s="1"/>
  <c r="S58" i="15"/>
  <c r="AW58" i="15" s="1"/>
  <c r="R58" i="15"/>
  <c r="AV58" i="15" s="1"/>
  <c r="AB57" i="15"/>
  <c r="Q58" i="15"/>
  <c r="AU58" i="15" s="1"/>
  <c r="N58" i="15"/>
  <c r="AR58" i="15" s="1"/>
  <c r="L58" i="15"/>
  <c r="AE58" i="15" s="1"/>
  <c r="Y57" i="15"/>
  <c r="AC57" i="15"/>
  <c r="O58" i="15"/>
  <c r="AS58" i="15" s="1"/>
  <c r="A60" i="15"/>
  <c r="T58" i="15"/>
  <c r="AX58" i="15" s="1"/>
  <c r="AA57" i="15"/>
  <c r="AF57" i="15"/>
  <c r="B60" i="3" l="1"/>
  <c r="C61" i="3" s="1"/>
  <c r="H60" i="15"/>
  <c r="C60" i="15"/>
  <c r="K60" i="15"/>
  <c r="E60" i="15"/>
  <c r="F60" i="15"/>
  <c r="G60" i="15"/>
  <c r="J60" i="15"/>
  <c r="I60" i="15"/>
  <c r="D60" i="15"/>
  <c r="AD58" i="15"/>
  <c r="Y58" i="15"/>
  <c r="AB58" i="15"/>
  <c r="AC58" i="15"/>
  <c r="P59" i="15"/>
  <c r="AT59" i="15" s="1"/>
  <c r="O59" i="15"/>
  <c r="AS59" i="15" s="1"/>
  <c r="L59" i="15"/>
  <c r="Z59" i="15" s="1"/>
  <c r="N59" i="15"/>
  <c r="AR59" i="15" s="1"/>
  <c r="U59" i="15"/>
  <c r="AY59" i="15" s="1"/>
  <c r="AA58" i="15"/>
  <c r="AF58" i="15"/>
  <c r="V59" i="15"/>
  <c r="AZ59" i="15" s="1"/>
  <c r="T59" i="15"/>
  <c r="AX59" i="15" s="1"/>
  <c r="Q59" i="15"/>
  <c r="AU59" i="15" s="1"/>
  <c r="BA58" i="15"/>
  <c r="BB58" i="15" s="1"/>
  <c r="A61" i="15"/>
  <c r="R59" i="15"/>
  <c r="AV59" i="15" s="1"/>
  <c r="S59" i="15"/>
  <c r="AW59" i="15" s="1"/>
  <c r="X58" i="15"/>
  <c r="Z58" i="15"/>
  <c r="K23" i="7"/>
  <c r="L24" i="7" s="1"/>
  <c r="B23" i="7"/>
  <c r="C25" i="7" s="1"/>
  <c r="D25" i="7" s="1"/>
  <c r="E25" i="7" s="1"/>
  <c r="C62" i="3" l="1"/>
  <c r="E60" i="3"/>
  <c r="C60" i="3"/>
  <c r="E62" i="3"/>
  <c r="E61" i="3"/>
  <c r="E63" i="3" s="1"/>
  <c r="G61" i="15"/>
  <c r="J61" i="15"/>
  <c r="C61" i="15"/>
  <c r="D61" i="15"/>
  <c r="F61" i="15"/>
  <c r="H61" i="15"/>
  <c r="I61" i="15"/>
  <c r="E61" i="15"/>
  <c r="K61" i="15"/>
  <c r="AD59" i="15"/>
  <c r="AA59" i="15"/>
  <c r="AF59" i="15"/>
  <c r="AE59" i="15"/>
  <c r="AC59" i="15"/>
  <c r="T60" i="15"/>
  <c r="AX60" i="15" s="1"/>
  <c r="X60" i="15"/>
  <c r="N60" i="15"/>
  <c r="AR60" i="15" s="1"/>
  <c r="L60" i="15"/>
  <c r="AD60" i="15" s="1"/>
  <c r="BA59" i="15"/>
  <c r="BB59" i="15" s="1"/>
  <c r="S60" i="15"/>
  <c r="AW60" i="15" s="1"/>
  <c r="Z60" i="15"/>
  <c r="P60" i="15"/>
  <c r="AT60" i="15" s="1"/>
  <c r="A62" i="15"/>
  <c r="Y59" i="15"/>
  <c r="U60" i="15"/>
  <c r="AY60" i="15" s="1"/>
  <c r="Q60" i="15"/>
  <c r="AU60" i="15" s="1"/>
  <c r="V60" i="15"/>
  <c r="AZ60" i="15" s="1"/>
  <c r="AB59" i="15"/>
  <c r="O60" i="15"/>
  <c r="AS60" i="15" s="1"/>
  <c r="R60" i="15"/>
  <c r="AV60" i="15" s="1"/>
  <c r="X59" i="15"/>
  <c r="D16" i="5"/>
  <c r="L25" i="7"/>
  <c r="L23" i="7"/>
  <c r="C23" i="7"/>
  <c r="D23" i="7" s="1"/>
  <c r="E23" i="7" s="1"/>
  <c r="C24" i="7"/>
  <c r="D24" i="7" s="1"/>
  <c r="E24" i="7" s="1"/>
  <c r="F23" i="7"/>
  <c r="C63" i="3" l="1"/>
  <c r="D60" i="3" s="1"/>
  <c r="B66" i="3" s="1"/>
  <c r="I62" i="15"/>
  <c r="D62" i="15"/>
  <c r="E62" i="15"/>
  <c r="G62" i="15"/>
  <c r="H62" i="15"/>
  <c r="J62" i="15"/>
  <c r="C62" i="15"/>
  <c r="F62" i="15"/>
  <c r="K62" i="15"/>
  <c r="AF60" i="15"/>
  <c r="AE60" i="15"/>
  <c r="AC60" i="15"/>
  <c r="Y60" i="15"/>
  <c r="AB60" i="15"/>
  <c r="AA60" i="15"/>
  <c r="T61" i="15"/>
  <c r="AX61" i="15" s="1"/>
  <c r="N61" i="15"/>
  <c r="AR61" i="15" s="1"/>
  <c r="L61" i="15"/>
  <c r="AD61" i="15" s="1"/>
  <c r="Q61" i="15"/>
  <c r="AU61" i="15" s="1"/>
  <c r="BA60" i="15"/>
  <c r="BB60" i="15" s="1"/>
  <c r="R61" i="15"/>
  <c r="AV61" i="15" s="1"/>
  <c r="S61" i="15"/>
  <c r="AW61" i="15" s="1"/>
  <c r="A63" i="15"/>
  <c r="P61" i="15"/>
  <c r="AT61" i="15" s="1"/>
  <c r="O61" i="15"/>
  <c r="AS61" i="15" s="1"/>
  <c r="V61" i="15"/>
  <c r="AZ61" i="15" s="1"/>
  <c r="U61" i="15"/>
  <c r="AY61" i="15" s="1"/>
  <c r="E18" i="5"/>
  <c r="E16" i="5"/>
  <c r="E17" i="5"/>
  <c r="G23" i="7"/>
  <c r="G24" i="7"/>
  <c r="G25" i="7"/>
  <c r="C66" i="3" l="1"/>
  <c r="E67" i="3"/>
  <c r="E66" i="3"/>
  <c r="C68" i="3"/>
  <c r="C67" i="3"/>
  <c r="C69" i="3" s="1"/>
  <c r="D66" i="3" s="1"/>
  <c r="E68" i="3"/>
  <c r="H63" i="15"/>
  <c r="D63" i="15"/>
  <c r="E63" i="15"/>
  <c r="G63" i="15"/>
  <c r="I63" i="15"/>
  <c r="J63" i="15"/>
  <c r="K63" i="15"/>
  <c r="F63" i="15"/>
  <c r="C63" i="15"/>
  <c r="AE61" i="15"/>
  <c r="AB61" i="15"/>
  <c r="Y61" i="15"/>
  <c r="AF61" i="15"/>
  <c r="Z61" i="15"/>
  <c r="AC61" i="15"/>
  <c r="AA61" i="15"/>
  <c r="X61" i="15"/>
  <c r="O62" i="15"/>
  <c r="AS62" i="15" s="1"/>
  <c r="N62" i="15"/>
  <c r="AR62" i="15" s="1"/>
  <c r="L62" i="15"/>
  <c r="Y62" i="15" s="1"/>
  <c r="BA61" i="15"/>
  <c r="BB61" i="15" s="1"/>
  <c r="U62" i="15"/>
  <c r="AY62" i="15" s="1"/>
  <c r="T62" i="15"/>
  <c r="AX62" i="15" s="1"/>
  <c r="S62" i="15"/>
  <c r="AW62" i="15" s="1"/>
  <c r="V62" i="15"/>
  <c r="AZ62" i="15" s="1"/>
  <c r="P62" i="15"/>
  <c r="AT62" i="15" s="1"/>
  <c r="Q62" i="15"/>
  <c r="AU62" i="15" s="1"/>
  <c r="R62" i="15"/>
  <c r="AV62" i="15" s="1"/>
  <c r="A64" i="15"/>
  <c r="E69" i="3" l="1"/>
  <c r="B72" i="3" s="1"/>
  <c r="C73" i="3" s="1"/>
  <c r="G64" i="15"/>
  <c r="D64" i="15"/>
  <c r="E64" i="15"/>
  <c r="H64" i="15"/>
  <c r="I64" i="15"/>
  <c r="J64" i="15"/>
  <c r="C64" i="15"/>
  <c r="F64" i="15"/>
  <c r="K64" i="15"/>
  <c r="AD62" i="15"/>
  <c r="AF62" i="15"/>
  <c r="AA62" i="15"/>
  <c r="Z62" i="15"/>
  <c r="AB62" i="15"/>
  <c r="AC62" i="15"/>
  <c r="AE62" i="15"/>
  <c r="X62" i="15"/>
  <c r="Q63" i="15"/>
  <c r="AU63" i="15" s="1"/>
  <c r="BA62" i="15"/>
  <c r="BB62" i="15" s="1"/>
  <c r="L63" i="15"/>
  <c r="AA63" i="15" s="1"/>
  <c r="N63" i="15"/>
  <c r="AR63" i="15" s="1"/>
  <c r="S63" i="15"/>
  <c r="AW63" i="15" s="1"/>
  <c r="V63" i="15"/>
  <c r="AZ63" i="15" s="1"/>
  <c r="R63" i="15"/>
  <c r="AV63" i="15" s="1"/>
  <c r="T63" i="15"/>
  <c r="AX63" i="15" s="1"/>
  <c r="O63" i="15"/>
  <c r="AS63" i="15" s="1"/>
  <c r="P63" i="15"/>
  <c r="AT63" i="15" s="1"/>
  <c r="U63" i="15"/>
  <c r="AY63" i="15" s="1"/>
  <c r="A65" i="15"/>
  <c r="C72" i="3" l="1"/>
  <c r="C75" i="3" s="1"/>
  <c r="D72" i="3" s="1"/>
  <c r="E74" i="3"/>
  <c r="E72" i="3"/>
  <c r="C74" i="3"/>
  <c r="E73" i="3"/>
  <c r="E75" i="3" s="1"/>
  <c r="D65" i="15"/>
  <c r="E65" i="15"/>
  <c r="G65" i="15"/>
  <c r="H65" i="15"/>
  <c r="I65" i="15"/>
  <c r="C65" i="15"/>
  <c r="F65" i="15"/>
  <c r="K65" i="15"/>
  <c r="J65" i="15"/>
  <c r="Z63" i="15"/>
  <c r="AF63" i="15"/>
  <c r="AD63" i="15"/>
  <c r="Y63" i="15"/>
  <c r="X63" i="15"/>
  <c r="AE63" i="15"/>
  <c r="AB63" i="15"/>
  <c r="AC63" i="15"/>
  <c r="U64" i="15"/>
  <c r="AY64" i="15" s="1"/>
  <c r="V64" i="15"/>
  <c r="AZ64" i="15" s="1"/>
  <c r="S64" i="15"/>
  <c r="AW64" i="15" s="1"/>
  <c r="R64" i="15"/>
  <c r="AV64" i="15" s="1"/>
  <c r="Q64" i="15"/>
  <c r="AU64" i="15" s="1"/>
  <c r="T64" i="15"/>
  <c r="AX64" i="15" s="1"/>
  <c r="N64" i="15"/>
  <c r="AR64" i="15" s="1"/>
  <c r="L64" i="15"/>
  <c r="AE64" i="15" s="1"/>
  <c r="BA63" i="15"/>
  <c r="BB63" i="15" s="1"/>
  <c r="O64" i="15"/>
  <c r="AS64" i="15" s="1"/>
  <c r="Z64" i="15"/>
  <c r="P64" i="15"/>
  <c r="AT64" i="15" s="1"/>
  <c r="A66" i="15"/>
  <c r="X64" i="15" l="1"/>
  <c r="C66" i="15"/>
  <c r="K66" i="15"/>
  <c r="D66" i="15"/>
  <c r="F66" i="15"/>
  <c r="G66" i="15"/>
  <c r="H66" i="15"/>
  <c r="E66" i="15"/>
  <c r="I66" i="15"/>
  <c r="J66" i="15"/>
  <c r="B78" i="3"/>
  <c r="E80" i="3" s="1"/>
  <c r="AF64" i="15"/>
  <c r="N65" i="15"/>
  <c r="AR65" i="15" s="1"/>
  <c r="L65" i="15"/>
  <c r="X65" i="15" s="1"/>
  <c r="O65" i="15"/>
  <c r="AS65" i="15" s="1"/>
  <c r="T65" i="15"/>
  <c r="AX65" i="15" s="1"/>
  <c r="U65" i="15"/>
  <c r="AY65" i="15" s="1"/>
  <c r="AD64" i="15"/>
  <c r="AB64" i="15"/>
  <c r="P65" i="15"/>
  <c r="AT65" i="15" s="1"/>
  <c r="R65" i="15"/>
  <c r="AV65" i="15" s="1"/>
  <c r="Q65" i="15"/>
  <c r="AU65" i="15" s="1"/>
  <c r="V65" i="15"/>
  <c r="AZ65" i="15" s="1"/>
  <c r="AC65" i="15"/>
  <c r="S65" i="15"/>
  <c r="AW65" i="15" s="1"/>
  <c r="A67" i="15"/>
  <c r="Y64" i="15"/>
  <c r="BA64" i="15"/>
  <c r="BB64" i="15" s="1"/>
  <c r="AA64" i="15"/>
  <c r="AC64" i="15"/>
  <c r="E78" i="3"/>
  <c r="J67" i="15" l="1"/>
  <c r="C67" i="15"/>
  <c r="K67" i="15"/>
  <c r="E67" i="15"/>
  <c r="F67" i="15"/>
  <c r="G67" i="15"/>
  <c r="D67" i="15"/>
  <c r="H67" i="15"/>
  <c r="I67" i="15"/>
  <c r="C78" i="3"/>
  <c r="C80" i="3"/>
  <c r="C79" i="3"/>
  <c r="E79" i="3"/>
  <c r="E81" i="3" s="1"/>
  <c r="AA65" i="15"/>
  <c r="Z65" i="15"/>
  <c r="AD65" i="15"/>
  <c r="AF65" i="15"/>
  <c r="AB65" i="15"/>
  <c r="Y65" i="15"/>
  <c r="Q66" i="15"/>
  <c r="AU66" i="15" s="1"/>
  <c r="T66" i="15"/>
  <c r="AX66" i="15" s="1"/>
  <c r="O66" i="15"/>
  <c r="AS66" i="15" s="1"/>
  <c r="V66" i="15"/>
  <c r="AZ66" i="15" s="1"/>
  <c r="P66" i="15"/>
  <c r="AT66" i="15" s="1"/>
  <c r="U66" i="15"/>
  <c r="AY66" i="15" s="1"/>
  <c r="R66" i="15"/>
  <c r="AV66" i="15" s="1"/>
  <c r="A68" i="15"/>
  <c r="BA65" i="15"/>
  <c r="BB65" i="15" s="1"/>
  <c r="S66" i="15"/>
  <c r="AW66" i="15" s="1"/>
  <c r="N66" i="15"/>
  <c r="AR66" i="15" s="1"/>
  <c r="L66" i="15"/>
  <c r="AA66" i="15" s="1"/>
  <c r="AE65" i="15"/>
  <c r="D16" i="6"/>
  <c r="I68" i="15" l="1"/>
  <c r="J68" i="15"/>
  <c r="D68" i="15"/>
  <c r="E68" i="15"/>
  <c r="F68" i="15"/>
  <c r="H68" i="15"/>
  <c r="K68" i="15"/>
  <c r="G68" i="15"/>
  <c r="C68" i="15"/>
  <c r="C81" i="3"/>
  <c r="D78" i="3" s="1"/>
  <c r="B84" i="3" s="1"/>
  <c r="R24" i="3" s="1"/>
  <c r="X66" i="15"/>
  <c r="V67" i="15"/>
  <c r="AZ67" i="15" s="1"/>
  <c r="P67" i="15"/>
  <c r="AT67" i="15" s="1"/>
  <c r="O67" i="15"/>
  <c r="AS67" i="15" s="1"/>
  <c r="AD66" i="15"/>
  <c r="L67" i="15"/>
  <c r="AF67" i="15" s="1"/>
  <c r="N67" i="15"/>
  <c r="AR67" i="15" s="1"/>
  <c r="U67" i="15"/>
  <c r="AY67" i="15" s="1"/>
  <c r="A69" i="15"/>
  <c r="AE66" i="15"/>
  <c r="AF66" i="15"/>
  <c r="AC66" i="15"/>
  <c r="T67" i="15"/>
  <c r="AX67" i="15" s="1"/>
  <c r="Q67" i="15"/>
  <c r="AU67" i="15" s="1"/>
  <c r="BA66" i="15"/>
  <c r="BB66" i="15" s="1"/>
  <c r="R67" i="15"/>
  <c r="AV67" i="15" s="1"/>
  <c r="S67" i="15"/>
  <c r="AW67" i="15" s="1"/>
  <c r="AB66" i="15"/>
  <c r="Z66" i="15"/>
  <c r="Y66" i="15"/>
  <c r="E17" i="6"/>
  <c r="E16" i="6"/>
  <c r="E18" i="6"/>
  <c r="F23" i="6"/>
  <c r="H69" i="15" l="1"/>
  <c r="I69" i="15"/>
  <c r="C69" i="15"/>
  <c r="K69" i="15"/>
  <c r="D69" i="15"/>
  <c r="E69" i="15"/>
  <c r="F69" i="15"/>
  <c r="G69" i="15"/>
  <c r="J69" i="15"/>
  <c r="E86" i="3"/>
  <c r="C86" i="3"/>
  <c r="R25" i="3"/>
  <c r="F32" i="3" s="1"/>
  <c r="C84" i="3"/>
  <c r="E84" i="3"/>
  <c r="E85" i="3"/>
  <c r="R23" i="3"/>
  <c r="S23" i="3" s="1"/>
  <c r="C85" i="3"/>
  <c r="AC67" i="15"/>
  <c r="AE67" i="15"/>
  <c r="AB67" i="15"/>
  <c r="AD67" i="15"/>
  <c r="AA67" i="15"/>
  <c r="X67" i="15"/>
  <c r="Z67" i="15"/>
  <c r="Q68" i="15"/>
  <c r="AU68" i="15" s="1"/>
  <c r="V68" i="15"/>
  <c r="AZ68" i="15" s="1"/>
  <c r="O68" i="15"/>
  <c r="AS68" i="15" s="1"/>
  <c r="R68" i="15"/>
  <c r="AV68" i="15" s="1"/>
  <c r="U68" i="15"/>
  <c r="AY68" i="15" s="1"/>
  <c r="T68" i="15"/>
  <c r="AX68" i="15" s="1"/>
  <c r="N68" i="15"/>
  <c r="AR68" i="15" s="1"/>
  <c r="L68" i="15"/>
  <c r="AA68" i="15" s="1"/>
  <c r="BA67" i="15"/>
  <c r="BB67" i="15" s="1"/>
  <c r="S68" i="15"/>
  <c r="AW68" i="15" s="1"/>
  <c r="P68" i="15"/>
  <c r="AT68" i="15" s="1"/>
  <c r="A70" i="15"/>
  <c r="Y67" i="15"/>
  <c r="S24" i="3"/>
  <c r="K17" i="3"/>
  <c r="I17" i="3"/>
  <c r="J17" i="3"/>
  <c r="F31" i="3"/>
  <c r="G23" i="6"/>
  <c r="G24" i="6"/>
  <c r="G25" i="6"/>
  <c r="G70" i="15" l="1"/>
  <c r="H70" i="15"/>
  <c r="J70" i="15"/>
  <c r="C70" i="15"/>
  <c r="K70" i="15"/>
  <c r="D70" i="15"/>
  <c r="E70" i="15"/>
  <c r="I70" i="15"/>
  <c r="F70" i="15"/>
  <c r="K16" i="3"/>
  <c r="E87" i="3"/>
  <c r="C87" i="3"/>
  <c r="D84" i="3" s="1"/>
  <c r="I18" i="3"/>
  <c r="S25" i="3"/>
  <c r="M18" i="3" s="1"/>
  <c r="F30" i="3"/>
  <c r="F33" i="3" s="1"/>
  <c r="G30" i="3" s="1"/>
  <c r="H30" i="3" s="1"/>
  <c r="K18" i="3"/>
  <c r="J16" i="3"/>
  <c r="I16" i="3"/>
  <c r="J18" i="3"/>
  <c r="R26" i="3"/>
  <c r="B32" i="3" s="1"/>
  <c r="C32" i="3" s="1"/>
  <c r="AB68" i="15"/>
  <c r="Z68" i="15"/>
  <c r="P69" i="15"/>
  <c r="AT69" i="15" s="1"/>
  <c r="O69" i="15"/>
  <c r="AS69" i="15" s="1"/>
  <c r="V69" i="15"/>
  <c r="AZ69" i="15" s="1"/>
  <c r="U69" i="15"/>
  <c r="AY69" i="15" s="1"/>
  <c r="AD68" i="15"/>
  <c r="AF68" i="15"/>
  <c r="T69" i="15"/>
  <c r="AX69" i="15" s="1"/>
  <c r="N69" i="15"/>
  <c r="AR69" i="15" s="1"/>
  <c r="L69" i="15"/>
  <c r="Z69" i="15" s="1"/>
  <c r="Q69" i="15"/>
  <c r="AU69" i="15" s="1"/>
  <c r="BA68" i="15"/>
  <c r="BB68" i="15" s="1"/>
  <c r="R69" i="15"/>
  <c r="AV69" i="15" s="1"/>
  <c r="S69" i="15"/>
  <c r="AW69" i="15" s="1"/>
  <c r="A71" i="15"/>
  <c r="AC68" i="15"/>
  <c r="X68" i="15"/>
  <c r="AE68" i="15"/>
  <c r="Y68" i="15"/>
  <c r="L16" i="3"/>
  <c r="M16" i="3"/>
  <c r="O16" i="3"/>
  <c r="I30" i="3"/>
  <c r="L30" i="3"/>
  <c r="N16" i="3"/>
  <c r="M17" i="3"/>
  <c r="L31" i="3"/>
  <c r="L17" i="3"/>
  <c r="I31" i="3"/>
  <c r="N17" i="3"/>
  <c r="O17" i="3"/>
  <c r="K23" i="8"/>
  <c r="L24" i="8" s="1"/>
  <c r="S26" i="3" l="1"/>
  <c r="I2" i="3" s="1"/>
  <c r="E11" i="3" s="1"/>
  <c r="C11" i="4" s="1"/>
  <c r="F71" i="15"/>
  <c r="G71" i="15"/>
  <c r="I71" i="15"/>
  <c r="J71" i="15"/>
  <c r="C71" i="15"/>
  <c r="K71" i="15"/>
  <c r="D71" i="15"/>
  <c r="E71" i="15"/>
  <c r="H71" i="15"/>
  <c r="K19" i="3"/>
  <c r="D9" i="3" s="1"/>
  <c r="B9" i="4" s="1"/>
  <c r="B30" i="3"/>
  <c r="C30" i="3" s="1"/>
  <c r="H2" i="3"/>
  <c r="E7" i="3" s="1"/>
  <c r="C7" i="4" s="1"/>
  <c r="I19" i="3"/>
  <c r="D8" i="3" s="1"/>
  <c r="B8" i="4" s="1"/>
  <c r="N18" i="3"/>
  <c r="N19" i="3" s="1"/>
  <c r="E9" i="3" s="1"/>
  <c r="C9" i="4" s="1"/>
  <c r="O18" i="3"/>
  <c r="O19" i="3" s="1"/>
  <c r="L32" i="3"/>
  <c r="L33" i="3" s="1"/>
  <c r="M32" i="3" s="1"/>
  <c r="N32" i="3" s="1"/>
  <c r="L18" i="3"/>
  <c r="L19" i="3" s="1"/>
  <c r="E10" i="3" s="1"/>
  <c r="C10" i="4" s="1"/>
  <c r="I32" i="3"/>
  <c r="I33" i="3" s="1"/>
  <c r="J31" i="3" s="1"/>
  <c r="K31" i="3" s="1"/>
  <c r="B31" i="3"/>
  <c r="C31" i="3" s="1"/>
  <c r="C33" i="3" s="1"/>
  <c r="D36" i="3" s="1"/>
  <c r="E36" i="3" s="1"/>
  <c r="J19" i="3"/>
  <c r="E8" i="3" s="1"/>
  <c r="C8" i="4" s="1"/>
  <c r="AB69" i="15"/>
  <c r="S70" i="15"/>
  <c r="AW70" i="15" s="1"/>
  <c r="V70" i="15"/>
  <c r="AZ70" i="15" s="1"/>
  <c r="P70" i="15"/>
  <c r="AT70" i="15" s="1"/>
  <c r="Q70" i="15"/>
  <c r="AU70" i="15" s="1"/>
  <c r="R70" i="15"/>
  <c r="AV70" i="15" s="1"/>
  <c r="A72" i="15"/>
  <c r="AD69" i="15"/>
  <c r="AE69" i="15"/>
  <c r="Y69" i="15"/>
  <c r="O70" i="15"/>
  <c r="AS70" i="15" s="1"/>
  <c r="L70" i="15"/>
  <c r="AC70" i="15" s="1"/>
  <c r="N70" i="15"/>
  <c r="AR70" i="15" s="1"/>
  <c r="BA69" i="15"/>
  <c r="BB69" i="15" s="1"/>
  <c r="U70" i="15"/>
  <c r="AY70" i="15" s="1"/>
  <c r="T70" i="15"/>
  <c r="AX70" i="15" s="1"/>
  <c r="AC69" i="15"/>
  <c r="AA69" i="15"/>
  <c r="X69" i="15"/>
  <c r="AF69" i="15"/>
  <c r="M19" i="3"/>
  <c r="D10" i="3" s="1"/>
  <c r="B10" i="4" s="1"/>
  <c r="G31" i="3"/>
  <c r="H31" i="3" s="1"/>
  <c r="G32" i="3"/>
  <c r="H32" i="3" s="1"/>
  <c r="L25" i="8"/>
  <c r="L23" i="8"/>
  <c r="D31" i="3" l="1"/>
  <c r="E31" i="3" s="1"/>
  <c r="D32" i="3"/>
  <c r="E32" i="3" s="1"/>
  <c r="D30" i="3"/>
  <c r="E30" i="3" s="1"/>
  <c r="E72" i="15"/>
  <c r="F72" i="15"/>
  <c r="H72" i="15"/>
  <c r="I72" i="15"/>
  <c r="J72" i="15"/>
  <c r="C72" i="15"/>
  <c r="D72" i="15"/>
  <c r="G72" i="15"/>
  <c r="K72" i="15"/>
  <c r="M24" i="4"/>
  <c r="J2" i="3"/>
  <c r="K2" i="3" s="1"/>
  <c r="F17" i="4"/>
  <c r="G17" i="4" s="1"/>
  <c r="P24" i="4" s="1"/>
  <c r="Q24" i="4" s="1"/>
  <c r="F18" i="4"/>
  <c r="G18" i="4" s="1"/>
  <c r="H18" i="4" s="1"/>
  <c r="F16" i="4"/>
  <c r="G16" i="4" s="1"/>
  <c r="H16" i="4" s="1"/>
  <c r="X70" i="15"/>
  <c r="Y70" i="15"/>
  <c r="AE70" i="15"/>
  <c r="Z70" i="15"/>
  <c r="AD70" i="15"/>
  <c r="R71" i="15"/>
  <c r="AV71" i="15" s="1"/>
  <c r="T71" i="15"/>
  <c r="AX71" i="15" s="1"/>
  <c r="O71" i="15"/>
  <c r="AS71" i="15" s="1"/>
  <c r="P71" i="15"/>
  <c r="AT71" i="15" s="1"/>
  <c r="U71" i="15"/>
  <c r="AY71" i="15" s="1"/>
  <c r="A73" i="15"/>
  <c r="AA70" i="15"/>
  <c r="AF70" i="15"/>
  <c r="V71" i="15"/>
  <c r="AZ71" i="15" s="1"/>
  <c r="Q71" i="15"/>
  <c r="AU71" i="15" s="1"/>
  <c r="N71" i="15"/>
  <c r="AR71" i="15" s="1"/>
  <c r="L71" i="15"/>
  <c r="AB71" i="15" s="1"/>
  <c r="S71" i="15"/>
  <c r="AW71" i="15" s="1"/>
  <c r="AB70" i="15"/>
  <c r="BA70" i="15"/>
  <c r="BB70" i="15" s="1"/>
  <c r="M23" i="4"/>
  <c r="M25" i="4"/>
  <c r="J32" i="3"/>
  <c r="K32" i="3" s="1"/>
  <c r="H24" i="4"/>
  <c r="I24" i="4" s="1"/>
  <c r="J24" i="4" s="1"/>
  <c r="J30" i="3"/>
  <c r="K30" i="3" s="1"/>
  <c r="H33" i="3"/>
  <c r="D37" i="3" s="1"/>
  <c r="E37" i="3" s="1"/>
  <c r="M31" i="3"/>
  <c r="N31" i="3" s="1"/>
  <c r="H23" i="4"/>
  <c r="I23" i="4" s="1"/>
  <c r="J23" i="4" s="1"/>
  <c r="H25" i="4"/>
  <c r="I25" i="4" s="1"/>
  <c r="J25" i="4" s="1"/>
  <c r="M30" i="3"/>
  <c r="N30" i="3" s="1"/>
  <c r="D16" i="10"/>
  <c r="E18" i="10" s="1"/>
  <c r="E33" i="3" l="1"/>
  <c r="D40" i="3" s="1"/>
  <c r="E40" i="3" s="1"/>
  <c r="D73" i="15"/>
  <c r="E73" i="15"/>
  <c r="G73" i="15"/>
  <c r="H73" i="15"/>
  <c r="I73" i="15"/>
  <c r="F73" i="15"/>
  <c r="J73" i="15"/>
  <c r="K73" i="15"/>
  <c r="C73" i="15"/>
  <c r="N24" i="4"/>
  <c r="H17" i="4"/>
  <c r="P25" i="4"/>
  <c r="Q25" i="4" s="1"/>
  <c r="P23" i="4"/>
  <c r="Q23" i="4" s="1"/>
  <c r="AC71" i="15"/>
  <c r="X71" i="15"/>
  <c r="Y71" i="15"/>
  <c r="Q72" i="15"/>
  <c r="AU72" i="15" s="1"/>
  <c r="T72" i="15"/>
  <c r="AX72" i="15" s="1"/>
  <c r="N72" i="15"/>
  <c r="AR72" i="15" s="1"/>
  <c r="L72" i="15"/>
  <c r="AA72" i="15" s="1"/>
  <c r="AF71" i="15"/>
  <c r="O72" i="15"/>
  <c r="AS72" i="15" s="1"/>
  <c r="P72" i="15"/>
  <c r="AT72" i="15" s="1"/>
  <c r="A74" i="15"/>
  <c r="Z71" i="15"/>
  <c r="AD71" i="15"/>
  <c r="U72" i="15"/>
  <c r="AY72" i="15" s="1"/>
  <c r="V72" i="15"/>
  <c r="AZ72" i="15" s="1"/>
  <c r="AA71" i="15"/>
  <c r="S72" i="15"/>
  <c r="AW72" i="15" s="1"/>
  <c r="R72" i="15"/>
  <c r="AV72" i="15" s="1"/>
  <c r="AE71" i="15"/>
  <c r="BA71" i="15"/>
  <c r="BB71" i="15" s="1"/>
  <c r="N25" i="4"/>
  <c r="O25" i="4" s="1"/>
  <c r="E50" i="4" s="1"/>
  <c r="K33" i="3"/>
  <c r="D38" i="3" s="1"/>
  <c r="E38" i="3" s="1"/>
  <c r="N23" i="4"/>
  <c r="O23" i="4" s="1"/>
  <c r="C48" i="4" s="1"/>
  <c r="N33" i="3"/>
  <c r="D39" i="3" s="1"/>
  <c r="E39" i="3" s="1"/>
  <c r="E17" i="10"/>
  <c r="E16" i="10"/>
  <c r="C74" i="15" l="1"/>
  <c r="K74" i="15"/>
  <c r="D74" i="15"/>
  <c r="F74" i="15"/>
  <c r="G74" i="15"/>
  <c r="H74" i="15"/>
  <c r="E74" i="15"/>
  <c r="I74" i="15"/>
  <c r="J74" i="15"/>
  <c r="O24" i="4"/>
  <c r="E49" i="4" s="1"/>
  <c r="Q26" i="4"/>
  <c r="P26" i="4"/>
  <c r="AE72" i="15"/>
  <c r="AB72" i="15"/>
  <c r="C50" i="4"/>
  <c r="AF72" i="15"/>
  <c r="Z72" i="15"/>
  <c r="X72" i="15"/>
  <c r="AC72" i="15"/>
  <c r="L73" i="15"/>
  <c r="X73" i="15" s="1"/>
  <c r="N73" i="15"/>
  <c r="AR73" i="15" s="1"/>
  <c r="O73" i="15"/>
  <c r="AS73" i="15" s="1"/>
  <c r="T73" i="15"/>
  <c r="AX73" i="15" s="1"/>
  <c r="U73" i="15"/>
  <c r="AY73" i="15" s="1"/>
  <c r="AD72" i="15"/>
  <c r="P73" i="15"/>
  <c r="AT73" i="15" s="1"/>
  <c r="R73" i="15"/>
  <c r="AV73" i="15" s="1"/>
  <c r="Q73" i="15"/>
  <c r="AU73" i="15" s="1"/>
  <c r="V73" i="15"/>
  <c r="AZ73" i="15" s="1"/>
  <c r="S73" i="15"/>
  <c r="AW73" i="15" s="1"/>
  <c r="A75" i="15"/>
  <c r="Y72" i="15"/>
  <c r="BA72" i="15"/>
  <c r="BB72" i="15" s="1"/>
  <c r="C49" i="4"/>
  <c r="E48" i="4"/>
  <c r="J75" i="15" l="1"/>
  <c r="C75" i="15"/>
  <c r="K75" i="15"/>
  <c r="E75" i="15"/>
  <c r="F75" i="15"/>
  <c r="G75" i="15"/>
  <c r="I75" i="15"/>
  <c r="H75" i="15"/>
  <c r="D75" i="15"/>
  <c r="E51" i="4"/>
  <c r="C51" i="4"/>
  <c r="D48" i="4" s="1"/>
  <c r="AD73" i="15"/>
  <c r="Y73" i="15"/>
  <c r="N74" i="15"/>
  <c r="AR74" i="15" s="1"/>
  <c r="L74" i="15"/>
  <c r="X74" i="15" s="1"/>
  <c r="Q74" i="15"/>
  <c r="AU74" i="15" s="1"/>
  <c r="T74" i="15"/>
  <c r="AX74" i="15" s="1"/>
  <c r="AC73" i="15"/>
  <c r="AA73" i="15"/>
  <c r="Z73" i="15"/>
  <c r="BA73" i="15"/>
  <c r="BB73" i="15" s="1"/>
  <c r="S74" i="15"/>
  <c r="AW74" i="15" s="1"/>
  <c r="O74" i="15"/>
  <c r="AS74" i="15" s="1"/>
  <c r="V74" i="15"/>
  <c r="AZ74" i="15" s="1"/>
  <c r="P74" i="15"/>
  <c r="AT74" i="15" s="1"/>
  <c r="U74" i="15"/>
  <c r="AY74" i="15" s="1"/>
  <c r="R74" i="15"/>
  <c r="AV74" i="15" s="1"/>
  <c r="A76" i="15"/>
  <c r="AF73" i="15"/>
  <c r="AB73" i="15"/>
  <c r="AE73" i="15"/>
  <c r="I76" i="15" l="1"/>
  <c r="J76" i="15"/>
  <c r="D76" i="15"/>
  <c r="E76" i="15"/>
  <c r="F76" i="15"/>
  <c r="C76" i="15"/>
  <c r="G76" i="15"/>
  <c r="H76" i="15"/>
  <c r="K76" i="15"/>
  <c r="AE74" i="15"/>
  <c r="B54" i="4"/>
  <c r="C56" i="4" s="1"/>
  <c r="AF74" i="15"/>
  <c r="AD74" i="15"/>
  <c r="AB74" i="15"/>
  <c r="Z74" i="15"/>
  <c r="Y74" i="15"/>
  <c r="AA74" i="15"/>
  <c r="L75" i="15"/>
  <c r="AA75" i="15" s="1"/>
  <c r="N75" i="15"/>
  <c r="AR75" i="15" s="1"/>
  <c r="U75" i="15"/>
  <c r="AY75" i="15" s="1"/>
  <c r="A77" i="15"/>
  <c r="T75" i="15"/>
  <c r="AX75" i="15" s="1"/>
  <c r="Q75" i="15"/>
  <c r="AU75" i="15" s="1"/>
  <c r="R75" i="15"/>
  <c r="AV75" i="15" s="1"/>
  <c r="S75" i="15"/>
  <c r="AW75" i="15" s="1"/>
  <c r="BA74" i="15"/>
  <c r="BB74" i="15" s="1"/>
  <c r="V75" i="15"/>
  <c r="AZ75" i="15" s="1"/>
  <c r="P75" i="15"/>
  <c r="AT75" i="15" s="1"/>
  <c r="O75" i="15"/>
  <c r="AS75" i="15" s="1"/>
  <c r="AC74" i="15"/>
  <c r="E54" i="4"/>
  <c r="H77" i="15" l="1"/>
  <c r="I77" i="15"/>
  <c r="C77" i="15"/>
  <c r="K77" i="15"/>
  <c r="D77" i="15"/>
  <c r="E77" i="15"/>
  <c r="F77" i="15"/>
  <c r="J77" i="15"/>
  <c r="G77" i="15"/>
  <c r="E56" i="4"/>
  <c r="C55" i="4"/>
  <c r="C54" i="4"/>
  <c r="E55" i="4"/>
  <c r="AF75" i="15"/>
  <c r="Y75" i="15"/>
  <c r="AB75" i="15"/>
  <c r="AD75" i="15"/>
  <c r="AE75" i="15"/>
  <c r="Z75" i="15"/>
  <c r="X75" i="15"/>
  <c r="AC75" i="15"/>
  <c r="O76" i="15"/>
  <c r="AS76" i="15" s="1"/>
  <c r="R76" i="15"/>
  <c r="AV76" i="15" s="1"/>
  <c r="U76" i="15"/>
  <c r="AY76" i="15" s="1"/>
  <c r="T76" i="15"/>
  <c r="AX76" i="15" s="1"/>
  <c r="N76" i="15"/>
  <c r="AR76" i="15" s="1"/>
  <c r="L76" i="15"/>
  <c r="Y76" i="15" s="1"/>
  <c r="S76" i="15"/>
  <c r="AW76" i="15" s="1"/>
  <c r="P76" i="15"/>
  <c r="AT76" i="15" s="1"/>
  <c r="A78" i="15"/>
  <c r="BA75" i="15"/>
  <c r="BB75" i="15" s="1"/>
  <c r="Q76" i="15"/>
  <c r="AU76" i="15" s="1"/>
  <c r="V76" i="15"/>
  <c r="AZ76" i="15" s="1"/>
  <c r="K23" i="9"/>
  <c r="L23" i="9" s="1"/>
  <c r="B23" i="9"/>
  <c r="C57" i="4" l="1"/>
  <c r="D54" i="4" s="1"/>
  <c r="G78" i="15"/>
  <c r="H78" i="15"/>
  <c r="J78" i="15"/>
  <c r="C78" i="15"/>
  <c r="K78" i="15"/>
  <c r="D78" i="15"/>
  <c r="E78" i="15"/>
  <c r="F78" i="15"/>
  <c r="I78" i="15"/>
  <c r="E57" i="4"/>
  <c r="AC76" i="15"/>
  <c r="AA76" i="15"/>
  <c r="AE76" i="15"/>
  <c r="Z76" i="15"/>
  <c r="AF76" i="15"/>
  <c r="V77" i="15"/>
  <c r="AZ77" i="15" s="1"/>
  <c r="R77" i="15"/>
  <c r="AV77" i="15" s="1"/>
  <c r="S77" i="15"/>
  <c r="AW77" i="15" s="1"/>
  <c r="A79" i="15"/>
  <c r="P77" i="15"/>
  <c r="AT77" i="15" s="1"/>
  <c r="O77" i="15"/>
  <c r="AS77" i="15" s="1"/>
  <c r="AD76" i="15"/>
  <c r="AB76" i="15"/>
  <c r="U77" i="15"/>
  <c r="AY77" i="15" s="1"/>
  <c r="BA76" i="15"/>
  <c r="BB76" i="15" s="1"/>
  <c r="T77" i="15"/>
  <c r="AX77" i="15" s="1"/>
  <c r="N77" i="15"/>
  <c r="AR77" i="15" s="1"/>
  <c r="L77" i="15"/>
  <c r="AF77" i="15" s="1"/>
  <c r="Q77" i="15"/>
  <c r="AU77" i="15" s="1"/>
  <c r="X76" i="15"/>
  <c r="F23" i="9"/>
  <c r="G23" i="9" s="1"/>
  <c r="L24" i="9"/>
  <c r="L25" i="9"/>
  <c r="C23" i="9"/>
  <c r="D23" i="9" s="1"/>
  <c r="E23" i="9" s="1"/>
  <c r="C24" i="9"/>
  <c r="D24" i="9" s="1"/>
  <c r="E24" i="9" s="1"/>
  <c r="C25" i="9"/>
  <c r="D25" i="9" s="1"/>
  <c r="E25" i="9" s="1"/>
  <c r="B60" i="4" l="1"/>
  <c r="C60" i="4" s="1"/>
  <c r="F79" i="15"/>
  <c r="G79" i="15"/>
  <c r="I79" i="15"/>
  <c r="J79" i="15"/>
  <c r="C79" i="15"/>
  <c r="K79" i="15"/>
  <c r="D79" i="15"/>
  <c r="E79" i="15"/>
  <c r="H79" i="15"/>
  <c r="BA77" i="15"/>
  <c r="BB77" i="15" s="1"/>
  <c r="X77" i="15"/>
  <c r="S78" i="15"/>
  <c r="AW78" i="15" s="1"/>
  <c r="V78" i="15"/>
  <c r="AZ78" i="15" s="1"/>
  <c r="P78" i="15"/>
  <c r="AT78" i="15" s="1"/>
  <c r="AA77" i="15"/>
  <c r="AE77" i="15"/>
  <c r="Y77" i="15"/>
  <c r="Q78" i="15"/>
  <c r="AU78" i="15" s="1"/>
  <c r="R78" i="15"/>
  <c r="AV78" i="15" s="1"/>
  <c r="A80" i="15"/>
  <c r="AB77" i="15"/>
  <c r="AD77" i="15"/>
  <c r="O78" i="15"/>
  <c r="AS78" i="15" s="1"/>
  <c r="N78" i="15"/>
  <c r="AR78" i="15" s="1"/>
  <c r="L78" i="15"/>
  <c r="Z78" i="15" s="1"/>
  <c r="Z77" i="15"/>
  <c r="U78" i="15"/>
  <c r="AY78" i="15" s="1"/>
  <c r="T78" i="15"/>
  <c r="AX78" i="15" s="1"/>
  <c r="AC77" i="15"/>
  <c r="G25" i="9"/>
  <c r="G24" i="9"/>
  <c r="C61" i="4" l="1"/>
  <c r="E60" i="4"/>
  <c r="C62" i="4"/>
  <c r="E61" i="4"/>
  <c r="E62" i="4"/>
  <c r="E80" i="15"/>
  <c r="F80" i="15"/>
  <c r="H80" i="15"/>
  <c r="I80" i="15"/>
  <c r="J80" i="15"/>
  <c r="G80" i="15"/>
  <c r="K80" i="15"/>
  <c r="D80" i="15"/>
  <c r="C80" i="15"/>
  <c r="AD78" i="15"/>
  <c r="AE78" i="15"/>
  <c r="X78" i="15"/>
  <c r="N79" i="15"/>
  <c r="AR79" i="15" s="1"/>
  <c r="L79" i="15"/>
  <c r="AD79" i="15" s="1"/>
  <c r="S79" i="15"/>
  <c r="AW79" i="15" s="1"/>
  <c r="AB78" i="15"/>
  <c r="Y78" i="15"/>
  <c r="R79" i="15"/>
  <c r="AV79" i="15" s="1"/>
  <c r="T79" i="15"/>
  <c r="AX79" i="15" s="1"/>
  <c r="O79" i="15"/>
  <c r="AS79" i="15" s="1"/>
  <c r="AF78" i="15"/>
  <c r="P79" i="15"/>
  <c r="AT79" i="15" s="1"/>
  <c r="U79" i="15"/>
  <c r="AY79" i="15" s="1"/>
  <c r="A81" i="15"/>
  <c r="AA78" i="15"/>
  <c r="AC78" i="15"/>
  <c r="BA78" i="15"/>
  <c r="BB78" i="15" s="1"/>
  <c r="V79" i="15"/>
  <c r="AZ79" i="15" s="1"/>
  <c r="Q79" i="15"/>
  <c r="AU79" i="15" s="1"/>
  <c r="C63" i="4" l="1"/>
  <c r="D60" i="4" s="1"/>
  <c r="E63" i="4"/>
  <c r="D81" i="15"/>
  <c r="E81" i="15"/>
  <c r="G81" i="15"/>
  <c r="H81" i="15"/>
  <c r="I81" i="15"/>
  <c r="C81" i="15"/>
  <c r="F81" i="15"/>
  <c r="J81" i="15"/>
  <c r="K81" i="15"/>
  <c r="Z79" i="15"/>
  <c r="AF79" i="15"/>
  <c r="AE79" i="15"/>
  <c r="X79" i="15"/>
  <c r="Y79" i="15"/>
  <c r="AB79" i="15"/>
  <c r="AC79" i="15"/>
  <c r="AA79" i="15"/>
  <c r="U80" i="15"/>
  <c r="AY80" i="15" s="1"/>
  <c r="V80" i="15"/>
  <c r="AZ80" i="15" s="1"/>
  <c r="BA79" i="15"/>
  <c r="BB79" i="15" s="1"/>
  <c r="S80" i="15"/>
  <c r="AW80" i="15" s="1"/>
  <c r="R80" i="15"/>
  <c r="AV80" i="15" s="1"/>
  <c r="Q80" i="15"/>
  <c r="AU80" i="15" s="1"/>
  <c r="T80" i="15"/>
  <c r="AX80" i="15" s="1"/>
  <c r="N80" i="15"/>
  <c r="AR80" i="15" s="1"/>
  <c r="L80" i="15"/>
  <c r="AE80" i="15" s="1"/>
  <c r="O80" i="15"/>
  <c r="AS80" i="15" s="1"/>
  <c r="P80" i="15"/>
  <c r="AT80" i="15" s="1"/>
  <c r="A82" i="15"/>
  <c r="B66" i="4" l="1"/>
  <c r="E66" i="4" s="1"/>
  <c r="C82" i="15"/>
  <c r="K82" i="15"/>
  <c r="D82" i="15"/>
  <c r="F82" i="15"/>
  <c r="G82" i="15"/>
  <c r="H82" i="15"/>
  <c r="J82" i="15"/>
  <c r="I82" i="15"/>
  <c r="E82" i="15"/>
  <c r="N81" i="15"/>
  <c r="AR81" i="15" s="1"/>
  <c r="L81" i="15"/>
  <c r="X81" i="15" s="1"/>
  <c r="O81" i="15"/>
  <c r="AS81" i="15" s="1"/>
  <c r="AD80" i="15"/>
  <c r="AB80" i="15"/>
  <c r="T81" i="15"/>
  <c r="AX81" i="15" s="1"/>
  <c r="U81" i="15"/>
  <c r="AY81" i="15" s="1"/>
  <c r="Z80" i="15"/>
  <c r="BA80" i="15"/>
  <c r="BB80" i="15" s="1"/>
  <c r="AA80" i="15"/>
  <c r="AF80" i="15"/>
  <c r="Z81" i="15"/>
  <c r="P81" i="15"/>
  <c r="AT81" i="15" s="1"/>
  <c r="AB81" i="15"/>
  <c r="R81" i="15"/>
  <c r="AV81" i="15" s="1"/>
  <c r="AA81" i="15"/>
  <c r="Q81" i="15"/>
  <c r="AU81" i="15" s="1"/>
  <c r="X80" i="15"/>
  <c r="AC80" i="15"/>
  <c r="AF81" i="15"/>
  <c r="V81" i="15"/>
  <c r="AZ81" i="15" s="1"/>
  <c r="AC81" i="15"/>
  <c r="S81" i="15"/>
  <c r="AW81" i="15" s="1"/>
  <c r="A83" i="15"/>
  <c r="Y80" i="15"/>
  <c r="B23" i="8"/>
  <c r="D16" i="8"/>
  <c r="E67" i="4" l="1"/>
  <c r="C67" i="4"/>
  <c r="E68" i="4"/>
  <c r="C68" i="4"/>
  <c r="C66" i="4"/>
  <c r="J83" i="15"/>
  <c r="C83" i="15"/>
  <c r="K83" i="15"/>
  <c r="E83" i="15"/>
  <c r="F83" i="15"/>
  <c r="G83" i="15"/>
  <c r="D83" i="15"/>
  <c r="H83" i="15"/>
  <c r="I83" i="15"/>
  <c r="AE81" i="15"/>
  <c r="Y81" i="15"/>
  <c r="BA81" i="15"/>
  <c r="BB81" i="15" s="1"/>
  <c r="Q82" i="15"/>
  <c r="AU82" i="15" s="1"/>
  <c r="U82" i="15"/>
  <c r="AY82" i="15" s="1"/>
  <c r="R82" i="15"/>
  <c r="AV82" i="15" s="1"/>
  <c r="A84" i="15"/>
  <c r="S82" i="15"/>
  <c r="AW82" i="15" s="1"/>
  <c r="N82" i="15"/>
  <c r="AR82" i="15" s="1"/>
  <c r="L82" i="15"/>
  <c r="AA82" i="15" s="1"/>
  <c r="T82" i="15"/>
  <c r="AX82" i="15" s="1"/>
  <c r="O82" i="15"/>
  <c r="AS82" i="15" s="1"/>
  <c r="V82" i="15"/>
  <c r="AZ82" i="15" s="1"/>
  <c r="P82" i="15"/>
  <c r="AT82" i="15" s="1"/>
  <c r="AD81" i="15"/>
  <c r="C25" i="8"/>
  <c r="D25" i="8" s="1"/>
  <c r="E25" i="8" s="1"/>
  <c r="C24" i="8"/>
  <c r="D24" i="8" s="1"/>
  <c r="E24" i="8" s="1"/>
  <c r="C23" i="8"/>
  <c r="D23" i="8" s="1"/>
  <c r="E23" i="8" s="1"/>
  <c r="E16" i="8"/>
  <c r="E17" i="8"/>
  <c r="E18" i="8"/>
  <c r="F23" i="8"/>
  <c r="E69" i="4" l="1"/>
  <c r="C69" i="4"/>
  <c r="D66" i="4" s="1"/>
  <c r="I84" i="15"/>
  <c r="J84" i="15"/>
  <c r="D84" i="15"/>
  <c r="E84" i="15"/>
  <c r="F84" i="15"/>
  <c r="C84" i="15"/>
  <c r="G84" i="15"/>
  <c r="K84" i="15"/>
  <c r="H84" i="15"/>
  <c r="Y82" i="15"/>
  <c r="X82" i="15"/>
  <c r="AF82" i="15"/>
  <c r="AD82" i="15"/>
  <c r="Z82" i="15"/>
  <c r="V83" i="15"/>
  <c r="AZ83" i="15" s="1"/>
  <c r="P83" i="15"/>
  <c r="AT83" i="15" s="1"/>
  <c r="O83" i="15"/>
  <c r="AS83" i="15" s="1"/>
  <c r="L83" i="15"/>
  <c r="Y83" i="15" s="1"/>
  <c r="N83" i="15"/>
  <c r="AR83" i="15" s="1"/>
  <c r="U83" i="15"/>
  <c r="AY83" i="15" s="1"/>
  <c r="A85" i="15"/>
  <c r="AE82" i="15"/>
  <c r="T83" i="15"/>
  <c r="AX83" i="15" s="1"/>
  <c r="Q83" i="15"/>
  <c r="AU83" i="15" s="1"/>
  <c r="BA82" i="15"/>
  <c r="BB82" i="15" s="1"/>
  <c r="AC82" i="15"/>
  <c r="R83" i="15"/>
  <c r="AV83" i="15" s="1"/>
  <c r="S83" i="15"/>
  <c r="AW83" i="15" s="1"/>
  <c r="AB82" i="15"/>
  <c r="G24" i="8"/>
  <c r="G25" i="8"/>
  <c r="G23" i="8"/>
  <c r="B72" i="4" l="1"/>
  <c r="C73" i="4" s="1"/>
  <c r="H85" i="15"/>
  <c r="I85" i="15"/>
  <c r="C85" i="15"/>
  <c r="K85" i="15"/>
  <c r="D85" i="15"/>
  <c r="E85" i="15"/>
  <c r="F85" i="15"/>
  <c r="G85" i="15"/>
  <c r="J85" i="15"/>
  <c r="AA83" i="15"/>
  <c r="AD83" i="15"/>
  <c r="E73" i="4"/>
  <c r="AC83" i="15"/>
  <c r="X83" i="15"/>
  <c r="AF83" i="15"/>
  <c r="AB83" i="15"/>
  <c r="AE83" i="15"/>
  <c r="S84" i="15"/>
  <c r="AW84" i="15" s="1"/>
  <c r="P84" i="15"/>
  <c r="AT84" i="15" s="1"/>
  <c r="A86" i="15"/>
  <c r="Q84" i="15"/>
  <c r="AU84" i="15" s="1"/>
  <c r="V84" i="15"/>
  <c r="AZ84" i="15" s="1"/>
  <c r="Z83" i="15"/>
  <c r="O84" i="15"/>
  <c r="AS84" i="15" s="1"/>
  <c r="R84" i="15"/>
  <c r="AV84" i="15" s="1"/>
  <c r="U84" i="15"/>
  <c r="AY84" i="15" s="1"/>
  <c r="T84" i="15"/>
  <c r="AX84" i="15" s="1"/>
  <c r="N84" i="15"/>
  <c r="AR84" i="15" s="1"/>
  <c r="L84" i="15"/>
  <c r="AC84" i="15" s="1"/>
  <c r="BA83" i="15"/>
  <c r="BB83" i="15" s="1"/>
  <c r="C72" i="4"/>
  <c r="C74" i="4"/>
  <c r="E74" i="4"/>
  <c r="B23" i="10"/>
  <c r="C25" i="10" s="1"/>
  <c r="D25" i="10" s="1"/>
  <c r="E25" i="10" s="1"/>
  <c r="E72" i="4" l="1"/>
  <c r="E75" i="4" s="1"/>
  <c r="G86" i="15"/>
  <c r="H86" i="15"/>
  <c r="J86" i="15"/>
  <c r="C86" i="15"/>
  <c r="K86" i="15"/>
  <c r="D86" i="15"/>
  <c r="E86" i="15"/>
  <c r="F86" i="15"/>
  <c r="I86" i="15"/>
  <c r="C75" i="4"/>
  <c r="D72" i="4" s="1"/>
  <c r="X84" i="15"/>
  <c r="Y84" i="15"/>
  <c r="AE84" i="15"/>
  <c r="P85" i="15"/>
  <c r="AT85" i="15" s="1"/>
  <c r="O85" i="15"/>
  <c r="AS85" i="15" s="1"/>
  <c r="AA84" i="15"/>
  <c r="V85" i="15"/>
  <c r="AZ85" i="15" s="1"/>
  <c r="U85" i="15"/>
  <c r="AY85" i="15" s="1"/>
  <c r="Z84" i="15"/>
  <c r="AD84" i="15"/>
  <c r="AB84" i="15"/>
  <c r="T85" i="15"/>
  <c r="AX85" i="15" s="1"/>
  <c r="N85" i="15"/>
  <c r="AR85" i="15" s="1"/>
  <c r="L85" i="15"/>
  <c r="Y85" i="15" s="1"/>
  <c r="Q85" i="15"/>
  <c r="AU85" i="15" s="1"/>
  <c r="BA84" i="15"/>
  <c r="BB84" i="15" s="1"/>
  <c r="AF84" i="15"/>
  <c r="R85" i="15"/>
  <c r="AV85" i="15" s="1"/>
  <c r="S85" i="15"/>
  <c r="AW85" i="15" s="1"/>
  <c r="A87" i="15"/>
  <c r="F23" i="10"/>
  <c r="G24" i="10" s="1"/>
  <c r="K23" i="10"/>
  <c r="L23" i="10" s="1"/>
  <c r="C24" i="10"/>
  <c r="D24" i="10" s="1"/>
  <c r="E24" i="10" s="1"/>
  <c r="C23" i="10"/>
  <c r="D23" i="10" s="1"/>
  <c r="E23" i="10" s="1"/>
  <c r="F87" i="15" l="1"/>
  <c r="G87" i="15"/>
  <c r="I87" i="15"/>
  <c r="J87" i="15"/>
  <c r="C87" i="15"/>
  <c r="K87" i="15"/>
  <c r="H87" i="15"/>
  <c r="E87" i="15"/>
  <c r="D87" i="15"/>
  <c r="B78" i="4"/>
  <c r="E79" i="4" s="1"/>
  <c r="AC85" i="15"/>
  <c r="BA85" i="15"/>
  <c r="BB85" i="15" s="1"/>
  <c r="AE85" i="15"/>
  <c r="X85" i="15"/>
  <c r="Z85" i="15"/>
  <c r="AB85" i="15"/>
  <c r="AA85" i="15"/>
  <c r="AD85" i="15"/>
  <c r="AF85" i="15"/>
  <c r="T86" i="15"/>
  <c r="AX86" i="15" s="1"/>
  <c r="S86" i="15"/>
  <c r="AW86" i="15" s="1"/>
  <c r="V86" i="15"/>
  <c r="AZ86" i="15" s="1"/>
  <c r="P86" i="15"/>
  <c r="AT86" i="15" s="1"/>
  <c r="U86" i="15"/>
  <c r="AY86" i="15" s="1"/>
  <c r="Q86" i="15"/>
  <c r="AU86" i="15" s="1"/>
  <c r="R86" i="15"/>
  <c r="AV86" i="15" s="1"/>
  <c r="A88" i="15"/>
  <c r="O86" i="15"/>
  <c r="AS86" i="15" s="1"/>
  <c r="L86" i="15"/>
  <c r="AD86" i="15" s="1"/>
  <c r="N86" i="15"/>
  <c r="AR86" i="15" s="1"/>
  <c r="G25" i="10"/>
  <c r="G23" i="10"/>
  <c r="L25" i="10"/>
  <c r="L24" i="10"/>
  <c r="E88" i="15" l="1"/>
  <c r="F88" i="15"/>
  <c r="H88" i="15"/>
  <c r="I88" i="15"/>
  <c r="J88" i="15"/>
  <c r="C88" i="15"/>
  <c r="D88" i="15"/>
  <c r="G88" i="15"/>
  <c r="K88" i="15"/>
  <c r="E78" i="4"/>
  <c r="C78" i="4"/>
  <c r="C80" i="4"/>
  <c r="C79" i="4"/>
  <c r="E80" i="4"/>
  <c r="R87" i="15"/>
  <c r="AV87" i="15" s="1"/>
  <c r="T87" i="15"/>
  <c r="AX87" i="15" s="1"/>
  <c r="O87" i="15"/>
  <c r="AS87" i="15" s="1"/>
  <c r="X86" i="15"/>
  <c r="P87" i="15"/>
  <c r="AT87" i="15" s="1"/>
  <c r="U87" i="15"/>
  <c r="AY87" i="15" s="1"/>
  <c r="A89" i="15"/>
  <c r="AA86" i="15"/>
  <c r="Z86" i="15"/>
  <c r="AC86" i="15"/>
  <c r="V87" i="15"/>
  <c r="AZ87" i="15" s="1"/>
  <c r="Q87" i="15"/>
  <c r="AU87" i="15" s="1"/>
  <c r="BA86" i="15"/>
  <c r="BB86" i="15" s="1"/>
  <c r="Y86" i="15"/>
  <c r="N87" i="15"/>
  <c r="AR87" i="15" s="1"/>
  <c r="L87" i="15"/>
  <c r="Y87" i="15" s="1"/>
  <c r="S87" i="15"/>
  <c r="AW87" i="15" s="1"/>
  <c r="AB86" i="15"/>
  <c r="AE86" i="15"/>
  <c r="AF86" i="15"/>
  <c r="D89" i="15" l="1"/>
  <c r="E89" i="15"/>
  <c r="G89" i="15"/>
  <c r="H89" i="15"/>
  <c r="I89" i="15"/>
  <c r="K89" i="15"/>
  <c r="C89" i="15"/>
  <c r="J89" i="15"/>
  <c r="F89" i="15"/>
  <c r="C81" i="4"/>
  <c r="D78" i="4" s="1"/>
  <c r="E81" i="4"/>
  <c r="AC87" i="15"/>
  <c r="Z87" i="15"/>
  <c r="AB87" i="15"/>
  <c r="X87" i="15"/>
  <c r="AE87" i="15"/>
  <c r="O88" i="15"/>
  <c r="AS88" i="15" s="1"/>
  <c r="P88" i="15"/>
  <c r="AT88" i="15" s="1"/>
  <c r="A90" i="15"/>
  <c r="BA87" i="15"/>
  <c r="BB87" i="15" s="1"/>
  <c r="AA87" i="15"/>
  <c r="U88" i="15"/>
  <c r="AY88" i="15" s="1"/>
  <c r="V88" i="15"/>
  <c r="AZ88" i="15" s="1"/>
  <c r="AD87" i="15"/>
  <c r="S88" i="15"/>
  <c r="AW88" i="15" s="1"/>
  <c r="R88" i="15"/>
  <c r="AV88" i="15" s="1"/>
  <c r="AF87" i="15"/>
  <c r="Q88" i="15"/>
  <c r="AU88" i="15" s="1"/>
  <c r="T88" i="15"/>
  <c r="AX88" i="15" s="1"/>
  <c r="N88" i="15"/>
  <c r="AR88" i="15" s="1"/>
  <c r="L88" i="15"/>
  <c r="Y88" i="15" s="1"/>
  <c r="C90" i="15" l="1"/>
  <c r="K90" i="15"/>
  <c r="D90" i="15"/>
  <c r="F90" i="15"/>
  <c r="G90" i="15"/>
  <c r="H90" i="15"/>
  <c r="E90" i="15"/>
  <c r="I90" i="15"/>
  <c r="J90" i="15"/>
  <c r="B84" i="4"/>
  <c r="C86" i="4" s="1"/>
  <c r="AE88" i="15"/>
  <c r="AC88" i="15"/>
  <c r="X88" i="15"/>
  <c r="AB88" i="15"/>
  <c r="BA88" i="15"/>
  <c r="BB88" i="15" s="1"/>
  <c r="AA88" i="15"/>
  <c r="AF88" i="15"/>
  <c r="O89" i="15"/>
  <c r="AS89" i="15" s="1"/>
  <c r="T89" i="15"/>
  <c r="AX89" i="15" s="1"/>
  <c r="U89" i="15"/>
  <c r="AY89" i="15" s="1"/>
  <c r="Z88" i="15"/>
  <c r="L89" i="15"/>
  <c r="Y89" i="15" s="1"/>
  <c r="N89" i="15"/>
  <c r="AR89" i="15" s="1"/>
  <c r="P89" i="15"/>
  <c r="AT89" i="15" s="1"/>
  <c r="R89" i="15"/>
  <c r="AV89" i="15" s="1"/>
  <c r="Q89" i="15"/>
  <c r="AU89" i="15" s="1"/>
  <c r="AD88" i="15"/>
  <c r="V89" i="15"/>
  <c r="AZ89" i="15" s="1"/>
  <c r="S89" i="15"/>
  <c r="AW89" i="15" s="1"/>
  <c r="A91" i="15"/>
  <c r="D16" i="9"/>
  <c r="J91" i="15" l="1"/>
  <c r="C91" i="15"/>
  <c r="K91" i="15"/>
  <c r="E91" i="15"/>
  <c r="F91" i="15"/>
  <c r="G91" i="15"/>
  <c r="D91" i="15"/>
  <c r="H91" i="15"/>
  <c r="I91" i="15"/>
  <c r="R23" i="4"/>
  <c r="I16" i="4" s="1"/>
  <c r="R24" i="4"/>
  <c r="S24" i="4" s="1"/>
  <c r="N17" i="4" s="1"/>
  <c r="C85" i="4"/>
  <c r="E85" i="4"/>
  <c r="R25" i="4"/>
  <c r="I18" i="4" s="1"/>
  <c r="E86" i="4"/>
  <c r="E84" i="4"/>
  <c r="C84" i="4"/>
  <c r="AF89" i="15"/>
  <c r="U90" i="15"/>
  <c r="AY90" i="15" s="1"/>
  <c r="A92" i="15"/>
  <c r="BA89" i="15"/>
  <c r="BB89" i="15" s="1"/>
  <c r="N90" i="15"/>
  <c r="AR90" i="15" s="1"/>
  <c r="L90" i="15"/>
  <c r="AE90" i="15" s="1"/>
  <c r="Q90" i="15"/>
  <c r="AU90" i="15" s="1"/>
  <c r="T90" i="15"/>
  <c r="AX90" i="15" s="1"/>
  <c r="AC89" i="15"/>
  <c r="Z89" i="15"/>
  <c r="X89" i="15"/>
  <c r="O90" i="15"/>
  <c r="AS90" i="15" s="1"/>
  <c r="V90" i="15"/>
  <c r="AZ90" i="15" s="1"/>
  <c r="P90" i="15"/>
  <c r="AT90" i="15" s="1"/>
  <c r="AA89" i="15"/>
  <c r="AD89" i="15"/>
  <c r="R90" i="15"/>
  <c r="AV90" i="15" s="1"/>
  <c r="S90" i="15"/>
  <c r="AW90" i="15" s="1"/>
  <c r="AB89" i="15"/>
  <c r="AE89" i="15"/>
  <c r="E16" i="9"/>
  <c r="E18" i="9"/>
  <c r="E17" i="9"/>
  <c r="L17" i="4" l="1"/>
  <c r="K18" i="4"/>
  <c r="I92" i="15"/>
  <c r="J92" i="15"/>
  <c r="D92" i="15"/>
  <c r="E92" i="15"/>
  <c r="F92" i="15"/>
  <c r="G92" i="15"/>
  <c r="H92" i="15"/>
  <c r="K92" i="15"/>
  <c r="C92" i="15"/>
  <c r="C87" i="4"/>
  <c r="D84" i="4" s="1"/>
  <c r="J17" i="4"/>
  <c r="K17" i="4"/>
  <c r="F31" i="4"/>
  <c r="I17" i="4"/>
  <c r="I19" i="4" s="1"/>
  <c r="D8" i="4" s="1"/>
  <c r="B8" i="5" s="1"/>
  <c r="L31" i="4"/>
  <c r="M17" i="4"/>
  <c r="O17" i="4"/>
  <c r="I31" i="4"/>
  <c r="S23" i="4"/>
  <c r="I30" i="4" s="1"/>
  <c r="K16" i="4"/>
  <c r="K19" i="4" s="1"/>
  <c r="D9" i="4" s="1"/>
  <c r="B9" i="5" s="1"/>
  <c r="F30" i="4"/>
  <c r="J16" i="4"/>
  <c r="E87" i="4"/>
  <c r="S25" i="4"/>
  <c r="J18" i="4"/>
  <c r="F32" i="4"/>
  <c r="R26" i="4"/>
  <c r="B32" i="4" s="1"/>
  <c r="C32" i="4" s="1"/>
  <c r="AF90" i="15"/>
  <c r="X90" i="15"/>
  <c r="AA90" i="15"/>
  <c r="AB90" i="15"/>
  <c r="Z90" i="15"/>
  <c r="Y90" i="15"/>
  <c r="T91" i="15"/>
  <c r="AX91" i="15" s="1"/>
  <c r="V91" i="15"/>
  <c r="AZ91" i="15" s="1"/>
  <c r="P91" i="15"/>
  <c r="AT91" i="15" s="1"/>
  <c r="O91" i="15"/>
  <c r="AS91" i="15" s="1"/>
  <c r="AC90" i="15"/>
  <c r="AD90" i="15"/>
  <c r="BA90" i="15"/>
  <c r="BB90" i="15" s="1"/>
  <c r="L91" i="15"/>
  <c r="AD91" i="15" s="1"/>
  <c r="N91" i="15"/>
  <c r="AR91" i="15" s="1"/>
  <c r="U91" i="15"/>
  <c r="AY91" i="15" s="1"/>
  <c r="A93" i="15"/>
  <c r="Q91" i="15"/>
  <c r="AU91" i="15" s="1"/>
  <c r="R91" i="15"/>
  <c r="AV91" i="15" s="1"/>
  <c r="S91" i="15"/>
  <c r="AW91" i="15" s="1"/>
  <c r="H93" i="15" l="1"/>
  <c r="I93" i="15"/>
  <c r="C93" i="15"/>
  <c r="K93" i="15"/>
  <c r="D93" i="15"/>
  <c r="E93" i="15"/>
  <c r="F93" i="15"/>
  <c r="G93" i="15"/>
  <c r="J93" i="15"/>
  <c r="F33" i="4"/>
  <c r="G30" i="4" s="1"/>
  <c r="H30" i="4" s="1"/>
  <c r="L30" i="4"/>
  <c r="O16" i="4"/>
  <c r="N16" i="4"/>
  <c r="S26" i="4"/>
  <c r="D30" i="4" s="1"/>
  <c r="E30" i="4" s="1"/>
  <c r="H2" i="4"/>
  <c r="E7" i="4" s="1"/>
  <c r="C7" i="5" s="1"/>
  <c r="B30" i="4"/>
  <c r="C30" i="4" s="1"/>
  <c r="B31" i="4"/>
  <c r="C31" i="4" s="1"/>
  <c r="J19" i="4"/>
  <c r="E8" i="4" s="1"/>
  <c r="C8" i="5" s="1"/>
  <c r="F16" i="5" s="1"/>
  <c r="G16" i="5" s="1"/>
  <c r="M16" i="4"/>
  <c r="L16" i="4"/>
  <c r="N18" i="4"/>
  <c r="O18" i="4"/>
  <c r="I32" i="4"/>
  <c r="I33" i="4" s="1"/>
  <c r="M18" i="4"/>
  <c r="L32" i="4"/>
  <c r="L18" i="4"/>
  <c r="V92" i="15"/>
  <c r="AZ92" i="15" s="1"/>
  <c r="BA91" i="15"/>
  <c r="BB91" i="15" s="1"/>
  <c r="AC91" i="15"/>
  <c r="AA91" i="15"/>
  <c r="O92" i="15"/>
  <c r="AS92" i="15" s="1"/>
  <c r="R92" i="15"/>
  <c r="AV92" i="15" s="1"/>
  <c r="AE91" i="15"/>
  <c r="Y91" i="15"/>
  <c r="AF91" i="15"/>
  <c r="Q92" i="15"/>
  <c r="AU92" i="15" s="1"/>
  <c r="U92" i="15"/>
  <c r="AY92" i="15" s="1"/>
  <c r="T92" i="15"/>
  <c r="AX92" i="15" s="1"/>
  <c r="N92" i="15"/>
  <c r="AR92" i="15" s="1"/>
  <c r="L92" i="15"/>
  <c r="AF92" i="15" s="1"/>
  <c r="X91" i="15"/>
  <c r="AB91" i="15"/>
  <c r="S92" i="15"/>
  <c r="AW92" i="15" s="1"/>
  <c r="P92" i="15"/>
  <c r="AT92" i="15" s="1"/>
  <c r="A94" i="15"/>
  <c r="Z91" i="15"/>
  <c r="N19" i="4" l="1"/>
  <c r="E9" i="4" s="1"/>
  <c r="C9" i="5" s="1"/>
  <c r="M24" i="5" s="1"/>
  <c r="G94" i="15"/>
  <c r="H94" i="15"/>
  <c r="J94" i="15"/>
  <c r="C94" i="15"/>
  <c r="K94" i="15"/>
  <c r="D94" i="15"/>
  <c r="I94" i="15"/>
  <c r="F94" i="15"/>
  <c r="E94" i="15"/>
  <c r="C33" i="4"/>
  <c r="D36" i="4" s="1"/>
  <c r="E36" i="4" s="1"/>
  <c r="L33" i="4"/>
  <c r="M31" i="4" s="1"/>
  <c r="N31" i="4" s="1"/>
  <c r="G31" i="4"/>
  <c r="H31" i="4" s="1"/>
  <c r="G32" i="4"/>
  <c r="H32" i="4" s="1"/>
  <c r="L19" i="4"/>
  <c r="E10" i="4" s="1"/>
  <c r="C10" i="5" s="1"/>
  <c r="O19" i="4"/>
  <c r="M25" i="5"/>
  <c r="M19" i="4"/>
  <c r="D10" i="4" s="1"/>
  <c r="B10" i="5" s="1"/>
  <c r="F18" i="5"/>
  <c r="G18" i="5" s="1"/>
  <c r="I2" i="4"/>
  <c r="E11" i="4" s="1"/>
  <c r="C11" i="5" s="1"/>
  <c r="F17" i="5"/>
  <c r="G17" i="5" s="1"/>
  <c r="H17" i="5" s="1"/>
  <c r="D31" i="4"/>
  <c r="E31" i="4" s="1"/>
  <c r="D32" i="4"/>
  <c r="E32" i="4" s="1"/>
  <c r="J32" i="4"/>
  <c r="K32" i="4" s="1"/>
  <c r="J31" i="4"/>
  <c r="K31" i="4" s="1"/>
  <c r="J30" i="4"/>
  <c r="K30" i="4" s="1"/>
  <c r="P23" i="5"/>
  <c r="Q23" i="5" s="1"/>
  <c r="H16" i="5"/>
  <c r="Z92" i="15"/>
  <c r="X92" i="15"/>
  <c r="AC92" i="15"/>
  <c r="AA92" i="15"/>
  <c r="BA92" i="15"/>
  <c r="BB92" i="15" s="1"/>
  <c r="Y92" i="15"/>
  <c r="AE92" i="15"/>
  <c r="AB92" i="15"/>
  <c r="S93" i="15"/>
  <c r="AW93" i="15" s="1"/>
  <c r="A95" i="15"/>
  <c r="P93" i="15"/>
  <c r="AT93" i="15" s="1"/>
  <c r="O93" i="15"/>
  <c r="AS93" i="15" s="1"/>
  <c r="R93" i="15"/>
  <c r="AV93" i="15" s="1"/>
  <c r="V93" i="15"/>
  <c r="AZ93" i="15" s="1"/>
  <c r="U93" i="15"/>
  <c r="AY93" i="15" s="1"/>
  <c r="T93" i="15"/>
  <c r="AX93" i="15" s="1"/>
  <c r="N93" i="15"/>
  <c r="AR93" i="15" s="1"/>
  <c r="L93" i="15"/>
  <c r="AC93" i="15" s="1"/>
  <c r="Q93" i="15"/>
  <c r="AU93" i="15" s="1"/>
  <c r="AD92" i="15"/>
  <c r="J2" i="4" l="1"/>
  <c r="K2" i="4" s="1"/>
  <c r="M23" i="5"/>
  <c r="F95" i="15"/>
  <c r="G95" i="15"/>
  <c r="I95" i="15"/>
  <c r="J95" i="15"/>
  <c r="C95" i="15"/>
  <c r="K95" i="15"/>
  <c r="D95" i="15"/>
  <c r="E95" i="15"/>
  <c r="H95" i="15"/>
  <c r="M32" i="4"/>
  <c r="N32" i="4" s="1"/>
  <c r="M30" i="4"/>
  <c r="N30" i="4" s="1"/>
  <c r="H33" i="4"/>
  <c r="D37" i="4" s="1"/>
  <c r="E37" i="4" s="1"/>
  <c r="P24" i="5"/>
  <c r="Q24" i="5" s="1"/>
  <c r="E33" i="4"/>
  <c r="D40" i="4" s="1"/>
  <c r="E40" i="4" s="1"/>
  <c r="H25" i="5"/>
  <c r="I25" i="5" s="1"/>
  <c r="J25" i="5" s="1"/>
  <c r="N25" i="5" s="1"/>
  <c r="H24" i="5"/>
  <c r="I24" i="5" s="1"/>
  <c r="J24" i="5" s="1"/>
  <c r="N24" i="5" s="1"/>
  <c r="O24" i="5" s="1"/>
  <c r="K33" i="4"/>
  <c r="D38" i="4" s="1"/>
  <c r="E38" i="4" s="1"/>
  <c r="H23" i="5"/>
  <c r="I23" i="5" s="1"/>
  <c r="J23" i="5" s="1"/>
  <c r="H18" i="5"/>
  <c r="P25" i="5"/>
  <c r="Q25" i="5" s="1"/>
  <c r="AA93" i="15"/>
  <c r="S94" i="15"/>
  <c r="AW94" i="15" s="1"/>
  <c r="V94" i="15"/>
  <c r="AZ94" i="15" s="1"/>
  <c r="P94" i="15"/>
  <c r="AT94" i="15" s="1"/>
  <c r="AD93" i="15"/>
  <c r="AF93" i="15"/>
  <c r="Y93" i="15"/>
  <c r="Q94" i="15"/>
  <c r="AU94" i="15" s="1"/>
  <c r="R94" i="15"/>
  <c r="AV94" i="15" s="1"/>
  <c r="A96" i="15"/>
  <c r="BA93" i="15"/>
  <c r="BB93" i="15" s="1"/>
  <c r="O94" i="15"/>
  <c r="AS94" i="15" s="1"/>
  <c r="L94" i="15"/>
  <c r="Z94" i="15" s="1"/>
  <c r="N94" i="15"/>
  <c r="AR94" i="15" s="1"/>
  <c r="X93" i="15"/>
  <c r="AE93" i="15"/>
  <c r="AB93" i="15"/>
  <c r="Z93" i="15"/>
  <c r="U94" i="15"/>
  <c r="AY94" i="15" s="1"/>
  <c r="T94" i="15"/>
  <c r="AX94" i="15" s="1"/>
  <c r="N23" i="5" l="1"/>
  <c r="O23" i="5" s="1"/>
  <c r="E48" i="5" s="1"/>
  <c r="E96" i="15"/>
  <c r="F96" i="15"/>
  <c r="H96" i="15"/>
  <c r="I96" i="15"/>
  <c r="J96" i="15"/>
  <c r="C96" i="15"/>
  <c r="D96" i="15"/>
  <c r="K96" i="15"/>
  <c r="G96" i="15"/>
  <c r="N33" i="4"/>
  <c r="D39" i="4" s="1"/>
  <c r="E39" i="4" s="1"/>
  <c r="O25" i="5"/>
  <c r="E50" i="5" s="1"/>
  <c r="Q26" i="5"/>
  <c r="E49" i="5"/>
  <c r="C49" i="5"/>
  <c r="P26" i="5"/>
  <c r="C48" i="5"/>
  <c r="AD94" i="15"/>
  <c r="N95" i="15"/>
  <c r="AR95" i="15" s="1"/>
  <c r="L95" i="15"/>
  <c r="X95" i="15" s="1"/>
  <c r="AC95" i="15"/>
  <c r="S95" i="15"/>
  <c r="AW95" i="15" s="1"/>
  <c r="AB94" i="15"/>
  <c r="X94" i="15"/>
  <c r="R95" i="15"/>
  <c r="AV95" i="15" s="1"/>
  <c r="T95" i="15"/>
  <c r="AX95" i="15" s="1"/>
  <c r="O95" i="15"/>
  <c r="AS95" i="15" s="1"/>
  <c r="AF94" i="15"/>
  <c r="AE94" i="15"/>
  <c r="Y94" i="15"/>
  <c r="P95" i="15"/>
  <c r="AT95" i="15" s="1"/>
  <c r="U95" i="15"/>
  <c r="AY95" i="15" s="1"/>
  <c r="A97" i="15"/>
  <c r="AA94" i="15"/>
  <c r="AC94" i="15"/>
  <c r="BA94" i="15"/>
  <c r="BB94" i="15" s="1"/>
  <c r="V95" i="15"/>
  <c r="AZ95" i="15" s="1"/>
  <c r="Q95" i="15"/>
  <c r="AU95" i="15" s="1"/>
  <c r="E97" i="15" l="1"/>
  <c r="G97" i="15"/>
  <c r="H97" i="15"/>
  <c r="I97" i="15"/>
  <c r="C97" i="15"/>
  <c r="D97" i="15"/>
  <c r="F97" i="15"/>
  <c r="J97" i="15"/>
  <c r="K97" i="15"/>
  <c r="C50" i="5"/>
  <c r="C51" i="5" s="1"/>
  <c r="D48" i="5" s="1"/>
  <c r="E51" i="5"/>
  <c r="Y95" i="15"/>
  <c r="AB95" i="15"/>
  <c r="AD95" i="15"/>
  <c r="AA95" i="15"/>
  <c r="AF95" i="15"/>
  <c r="AE95" i="15"/>
  <c r="T96" i="15"/>
  <c r="AX96" i="15" s="1"/>
  <c r="U96" i="15"/>
  <c r="AY96" i="15" s="1"/>
  <c r="V96" i="15"/>
  <c r="AZ96" i="15" s="1"/>
  <c r="S96" i="15"/>
  <c r="AW96" i="15" s="1"/>
  <c r="R96" i="15"/>
  <c r="AV96" i="15" s="1"/>
  <c r="Q96" i="15"/>
  <c r="AU96" i="15" s="1"/>
  <c r="N96" i="15"/>
  <c r="AR96" i="15" s="1"/>
  <c r="L96" i="15"/>
  <c r="AD96" i="15" s="1"/>
  <c r="BA95" i="15"/>
  <c r="BB95" i="15" s="1"/>
  <c r="O96" i="15"/>
  <c r="AS96" i="15" s="1"/>
  <c r="P96" i="15"/>
  <c r="AT96" i="15" s="1"/>
  <c r="A98" i="15"/>
  <c r="Z95" i="15"/>
  <c r="D98" i="15" l="1"/>
  <c r="F98" i="15"/>
  <c r="G98" i="15"/>
  <c r="H98" i="15"/>
  <c r="J98" i="15"/>
  <c r="K98" i="15"/>
  <c r="C98" i="15"/>
  <c r="I98" i="15"/>
  <c r="E98" i="15"/>
  <c r="B54" i="5"/>
  <c r="C54" i="5" s="1"/>
  <c r="Z96" i="15"/>
  <c r="AA96" i="15"/>
  <c r="O97" i="15"/>
  <c r="AS97" i="15" s="1"/>
  <c r="T97" i="15"/>
  <c r="AX97" i="15" s="1"/>
  <c r="U97" i="15"/>
  <c r="AY97" i="15" s="1"/>
  <c r="AC96" i="15"/>
  <c r="AE96" i="15"/>
  <c r="N97" i="15"/>
  <c r="AR97" i="15" s="1"/>
  <c r="L97" i="15"/>
  <c r="Y97" i="15" s="1"/>
  <c r="P97" i="15"/>
  <c r="AT97" i="15" s="1"/>
  <c r="R97" i="15"/>
  <c r="AV97" i="15" s="1"/>
  <c r="Q97" i="15"/>
  <c r="AU97" i="15" s="1"/>
  <c r="BA96" i="15"/>
  <c r="BB96" i="15" s="1"/>
  <c r="AF97" i="15"/>
  <c r="V97" i="15"/>
  <c r="AZ97" i="15" s="1"/>
  <c r="S97" i="15"/>
  <c r="AW97" i="15" s="1"/>
  <c r="A99" i="15"/>
  <c r="Y96" i="15"/>
  <c r="X96" i="15"/>
  <c r="AB96" i="15"/>
  <c r="AF96" i="15"/>
  <c r="C99" i="15" l="1"/>
  <c r="K99" i="15"/>
  <c r="E99" i="15"/>
  <c r="F99" i="15"/>
  <c r="G99" i="15"/>
  <c r="D99" i="15"/>
  <c r="H99" i="15"/>
  <c r="I99" i="15"/>
  <c r="J99" i="15"/>
  <c r="E55" i="5"/>
  <c r="E56" i="5"/>
  <c r="C55" i="5"/>
  <c r="C56" i="5"/>
  <c r="E54" i="5"/>
  <c r="AB97" i="15"/>
  <c r="AD97" i="15"/>
  <c r="AA97" i="15"/>
  <c r="Z97" i="15"/>
  <c r="O98" i="15"/>
  <c r="AS98" i="15" s="1"/>
  <c r="V98" i="15"/>
  <c r="AZ98" i="15" s="1"/>
  <c r="P98" i="15"/>
  <c r="AT98" i="15" s="1"/>
  <c r="U98" i="15"/>
  <c r="AY98" i="15" s="1"/>
  <c r="R98" i="15"/>
  <c r="AV98" i="15" s="1"/>
  <c r="A100" i="15"/>
  <c r="S98" i="15"/>
  <c r="AW98" i="15" s="1"/>
  <c r="N98" i="15"/>
  <c r="AR98" i="15" s="1"/>
  <c r="L98" i="15"/>
  <c r="Z98" i="15" s="1"/>
  <c r="BA97" i="15"/>
  <c r="BB97" i="15" s="1"/>
  <c r="Q98" i="15"/>
  <c r="AU98" i="15" s="1"/>
  <c r="T98" i="15"/>
  <c r="AX98" i="15" s="1"/>
  <c r="AC97" i="15"/>
  <c r="X97" i="15"/>
  <c r="AE97" i="15"/>
  <c r="J100" i="15" l="1"/>
  <c r="D100" i="15"/>
  <c r="E100" i="15"/>
  <c r="F100" i="15"/>
  <c r="H100" i="15"/>
  <c r="I100" i="15"/>
  <c r="K100" i="15"/>
  <c r="G100" i="15"/>
  <c r="C100" i="15"/>
  <c r="C57" i="5"/>
  <c r="D54" i="5" s="1"/>
  <c r="E57" i="5"/>
  <c r="X98" i="15"/>
  <c r="Y98" i="15"/>
  <c r="AD98" i="15"/>
  <c r="AA98" i="15"/>
  <c r="BA98" i="15"/>
  <c r="BB98" i="15" s="1"/>
  <c r="V99" i="15"/>
  <c r="AZ99" i="15" s="1"/>
  <c r="P99" i="15"/>
  <c r="AT99" i="15" s="1"/>
  <c r="O99" i="15"/>
  <c r="AS99" i="15" s="1"/>
  <c r="L99" i="15"/>
  <c r="X99" i="15" s="1"/>
  <c r="N99" i="15"/>
  <c r="AR99" i="15" s="1"/>
  <c r="U99" i="15"/>
  <c r="AY99" i="15" s="1"/>
  <c r="A101" i="15"/>
  <c r="AE98" i="15"/>
  <c r="AF98" i="15"/>
  <c r="T99" i="15"/>
  <c r="AX99" i="15" s="1"/>
  <c r="Q99" i="15"/>
  <c r="AU99" i="15" s="1"/>
  <c r="AC98" i="15"/>
  <c r="R99" i="15"/>
  <c r="AV99" i="15" s="1"/>
  <c r="S99" i="15"/>
  <c r="AW99" i="15" s="1"/>
  <c r="AB98" i="15"/>
  <c r="I101" i="15" l="1"/>
  <c r="C101" i="15"/>
  <c r="K101" i="15"/>
  <c r="D101" i="15"/>
  <c r="E101" i="15"/>
  <c r="F101" i="15"/>
  <c r="G101" i="15"/>
  <c r="H101" i="15"/>
  <c r="J101" i="15"/>
  <c r="B60" i="5"/>
  <c r="E61" i="5" s="1"/>
  <c r="AC99" i="15"/>
  <c r="Q100" i="15"/>
  <c r="AU100" i="15" s="1"/>
  <c r="V100" i="15"/>
  <c r="AZ100" i="15" s="1"/>
  <c r="Z99" i="15"/>
  <c r="AB99" i="15"/>
  <c r="AA99" i="15"/>
  <c r="O100" i="15"/>
  <c r="AS100" i="15" s="1"/>
  <c r="R100" i="15"/>
  <c r="AV100" i="15" s="1"/>
  <c r="AE99" i="15"/>
  <c r="AF99" i="15"/>
  <c r="U100" i="15"/>
  <c r="AY100" i="15" s="1"/>
  <c r="T100" i="15"/>
  <c r="AX100" i="15" s="1"/>
  <c r="N100" i="15"/>
  <c r="AR100" i="15" s="1"/>
  <c r="L100" i="15"/>
  <c r="AA100" i="15" s="1"/>
  <c r="BA99" i="15"/>
  <c r="BB99" i="15" s="1"/>
  <c r="Y99" i="15"/>
  <c r="AD99" i="15"/>
  <c r="S100" i="15"/>
  <c r="AW100" i="15" s="1"/>
  <c r="P100" i="15"/>
  <c r="AT100" i="15" s="1"/>
  <c r="A102" i="15"/>
  <c r="H102" i="15" l="1"/>
  <c r="J102" i="15"/>
  <c r="C102" i="15"/>
  <c r="K102" i="15"/>
  <c r="D102" i="15"/>
  <c r="F102" i="15"/>
  <c r="G102" i="15"/>
  <c r="I102" i="15"/>
  <c r="E102" i="15"/>
  <c r="E60" i="5"/>
  <c r="C62" i="5"/>
  <c r="C60" i="5"/>
  <c r="C61" i="5"/>
  <c r="E62" i="5"/>
  <c r="AC100" i="15"/>
  <c r="R101" i="15"/>
  <c r="AV101" i="15" s="1"/>
  <c r="A103" i="15"/>
  <c r="AD100" i="15"/>
  <c r="Y100" i="15"/>
  <c r="P101" i="15"/>
  <c r="AT101" i="15" s="1"/>
  <c r="O101" i="15"/>
  <c r="AS101" i="15" s="1"/>
  <c r="BA100" i="15"/>
  <c r="BB100" i="15" s="1"/>
  <c r="AF100" i="15"/>
  <c r="S101" i="15"/>
  <c r="AW101" i="15" s="1"/>
  <c r="V101" i="15"/>
  <c r="AZ101" i="15" s="1"/>
  <c r="U101" i="15"/>
  <c r="AY101" i="15" s="1"/>
  <c r="Z100" i="15"/>
  <c r="X100" i="15"/>
  <c r="AE100" i="15"/>
  <c r="AB100" i="15"/>
  <c r="T101" i="15"/>
  <c r="AX101" i="15" s="1"/>
  <c r="N101" i="15"/>
  <c r="AR101" i="15" s="1"/>
  <c r="L101" i="15"/>
  <c r="AB101" i="15" s="1"/>
  <c r="Q101" i="15"/>
  <c r="AU101" i="15" s="1"/>
  <c r="G103" i="15" l="1"/>
  <c r="I103" i="15"/>
  <c r="J103" i="15"/>
  <c r="C103" i="15"/>
  <c r="K103" i="15"/>
  <c r="D103" i="15"/>
  <c r="E103" i="15"/>
  <c r="F103" i="15"/>
  <c r="H103" i="15"/>
  <c r="E63" i="5"/>
  <c r="C63" i="5"/>
  <c r="D60" i="5" s="1"/>
  <c r="AA101" i="15"/>
  <c r="AD101" i="15"/>
  <c r="Z101" i="15"/>
  <c r="S102" i="15"/>
  <c r="AW102" i="15" s="1"/>
  <c r="V102" i="15"/>
  <c r="AZ102" i="15" s="1"/>
  <c r="P102" i="15"/>
  <c r="AT102" i="15" s="1"/>
  <c r="AF101" i="15"/>
  <c r="Q102" i="15"/>
  <c r="AU102" i="15" s="1"/>
  <c r="R102" i="15"/>
  <c r="AV102" i="15" s="1"/>
  <c r="A104" i="15"/>
  <c r="BA101" i="15"/>
  <c r="BB101" i="15" s="1"/>
  <c r="O102" i="15"/>
  <c r="AS102" i="15" s="1"/>
  <c r="L102" i="15"/>
  <c r="AB102" i="15" s="1"/>
  <c r="N102" i="15"/>
  <c r="AR102" i="15" s="1"/>
  <c r="X101" i="15"/>
  <c r="AE101" i="15"/>
  <c r="AC101" i="15"/>
  <c r="Y101" i="15"/>
  <c r="U102" i="15"/>
  <c r="AY102" i="15" s="1"/>
  <c r="T102" i="15"/>
  <c r="AX102" i="15" s="1"/>
  <c r="F104" i="15" l="1"/>
  <c r="H104" i="15"/>
  <c r="I104" i="15"/>
  <c r="J104" i="15"/>
  <c r="D104" i="15"/>
  <c r="E104" i="15"/>
  <c r="G104" i="15"/>
  <c r="K104" i="15"/>
  <c r="C104" i="15"/>
  <c r="B66" i="5"/>
  <c r="E68" i="5" s="1"/>
  <c r="BA102" i="15"/>
  <c r="BB102" i="15" s="1"/>
  <c r="AD102" i="15"/>
  <c r="S103" i="15"/>
  <c r="AW103" i="15" s="1"/>
  <c r="X102" i="15"/>
  <c r="R103" i="15"/>
  <c r="AV103" i="15" s="1"/>
  <c r="O103" i="15"/>
  <c r="AS103" i="15" s="1"/>
  <c r="Z102" i="15"/>
  <c r="AC102" i="15"/>
  <c r="AE102" i="15"/>
  <c r="P103" i="15"/>
  <c r="AT103" i="15" s="1"/>
  <c r="U103" i="15"/>
  <c r="AY103" i="15" s="1"/>
  <c r="A105" i="15"/>
  <c r="AA102" i="15"/>
  <c r="Y102" i="15"/>
  <c r="V103" i="15"/>
  <c r="AZ103" i="15" s="1"/>
  <c r="Q103" i="15"/>
  <c r="AU103" i="15" s="1"/>
  <c r="AF102" i="15"/>
  <c r="N103" i="15"/>
  <c r="AR103" i="15" s="1"/>
  <c r="L103" i="15"/>
  <c r="AC103" i="15" s="1"/>
  <c r="T103" i="15"/>
  <c r="AX103" i="15" s="1"/>
  <c r="E105" i="15" l="1"/>
  <c r="G105" i="15"/>
  <c r="H105" i="15"/>
  <c r="I105" i="15"/>
  <c r="K105" i="15"/>
  <c r="C105" i="15"/>
  <c r="D105" i="15"/>
  <c r="J105" i="15"/>
  <c r="F105" i="15"/>
  <c r="C66" i="5"/>
  <c r="E67" i="5"/>
  <c r="C67" i="5"/>
  <c r="C68" i="5"/>
  <c r="E66" i="5"/>
  <c r="T104" i="15"/>
  <c r="AX104" i="15" s="1"/>
  <c r="N104" i="15"/>
  <c r="AR104" i="15" s="1"/>
  <c r="L104" i="15"/>
  <c r="X104" i="15" s="1"/>
  <c r="AD103" i="15"/>
  <c r="AF103" i="15"/>
  <c r="O104" i="15"/>
  <c r="AS104" i="15" s="1"/>
  <c r="P104" i="15"/>
  <c r="AT104" i="15" s="1"/>
  <c r="A106" i="15"/>
  <c r="Z103" i="15"/>
  <c r="BA103" i="15"/>
  <c r="BB103" i="15" s="1"/>
  <c r="Q104" i="15"/>
  <c r="AU104" i="15" s="1"/>
  <c r="U104" i="15"/>
  <c r="AY104" i="15" s="1"/>
  <c r="V104" i="15"/>
  <c r="AZ104" i="15" s="1"/>
  <c r="Y103" i="15"/>
  <c r="X103" i="15"/>
  <c r="AA103" i="15"/>
  <c r="S104" i="15"/>
  <c r="AW104" i="15" s="1"/>
  <c r="R104" i="15"/>
  <c r="AV104" i="15" s="1"/>
  <c r="AE103" i="15"/>
  <c r="AB103" i="15"/>
  <c r="E69" i="5" l="1"/>
  <c r="C69" i="5"/>
  <c r="D66" i="5" s="1"/>
  <c r="D106" i="15"/>
  <c r="F106" i="15"/>
  <c r="G106" i="15"/>
  <c r="H106" i="15"/>
  <c r="C106" i="15"/>
  <c r="E106" i="15"/>
  <c r="I106" i="15"/>
  <c r="J106" i="15"/>
  <c r="K106" i="15"/>
  <c r="AC104" i="15"/>
  <c r="Z104" i="15"/>
  <c r="T105" i="15"/>
  <c r="AX105" i="15" s="1"/>
  <c r="P105" i="15"/>
  <c r="AT105" i="15" s="1"/>
  <c r="R105" i="15"/>
  <c r="AV105" i="15" s="1"/>
  <c r="AD104" i="15"/>
  <c r="AF104" i="15"/>
  <c r="AA104" i="15"/>
  <c r="V105" i="15"/>
  <c r="AZ105" i="15" s="1"/>
  <c r="S105" i="15"/>
  <c r="AW105" i="15" s="1"/>
  <c r="A107" i="15"/>
  <c r="Y104" i="15"/>
  <c r="BA104" i="15"/>
  <c r="BB104" i="15" s="1"/>
  <c r="AB104" i="15"/>
  <c r="AE104" i="15"/>
  <c r="L105" i="15"/>
  <c r="Y105" i="15" s="1"/>
  <c r="N105" i="15"/>
  <c r="AR105" i="15" s="1"/>
  <c r="O105" i="15"/>
  <c r="AS105" i="15" s="1"/>
  <c r="U105" i="15"/>
  <c r="AY105" i="15" s="1"/>
  <c r="Q105" i="15"/>
  <c r="AU105" i="15" s="1"/>
  <c r="B72" i="5" l="1"/>
  <c r="E72" i="5" s="1"/>
  <c r="C107" i="15"/>
  <c r="K107" i="15"/>
  <c r="E107" i="15"/>
  <c r="F107" i="15"/>
  <c r="G107" i="15"/>
  <c r="I107" i="15"/>
  <c r="J107" i="15"/>
  <c r="H107" i="15"/>
  <c r="D107" i="15"/>
  <c r="AE105" i="15"/>
  <c r="AF105" i="15"/>
  <c r="BA105" i="15"/>
  <c r="BB105" i="15" s="1"/>
  <c r="R106" i="15"/>
  <c r="AV106" i="15" s="1"/>
  <c r="A108" i="15"/>
  <c r="N106" i="15"/>
  <c r="AR106" i="15" s="1"/>
  <c r="L106" i="15"/>
  <c r="AB106" i="15" s="1"/>
  <c r="AB105" i="15"/>
  <c r="AD105" i="15"/>
  <c r="X105" i="15"/>
  <c r="Q106" i="15"/>
  <c r="AU106" i="15" s="1"/>
  <c r="T106" i="15"/>
  <c r="AX106" i="15" s="1"/>
  <c r="AC105" i="15"/>
  <c r="Z105" i="15"/>
  <c r="AA105" i="15"/>
  <c r="O106" i="15"/>
  <c r="AS106" i="15" s="1"/>
  <c r="V106" i="15"/>
  <c r="AZ106" i="15" s="1"/>
  <c r="P106" i="15"/>
  <c r="AT106" i="15" s="1"/>
  <c r="U106" i="15"/>
  <c r="AY106" i="15" s="1"/>
  <c r="S106" i="15"/>
  <c r="AW106" i="15" s="1"/>
  <c r="C73" i="5" l="1"/>
  <c r="C72" i="5"/>
  <c r="E73" i="5"/>
  <c r="C74" i="5"/>
  <c r="E74" i="5"/>
  <c r="J108" i="15"/>
  <c r="D108" i="15"/>
  <c r="E108" i="15"/>
  <c r="F108" i="15"/>
  <c r="C108" i="15"/>
  <c r="G108" i="15"/>
  <c r="H108" i="15"/>
  <c r="I108" i="15"/>
  <c r="K108" i="15"/>
  <c r="AE106" i="15"/>
  <c r="Y106" i="15"/>
  <c r="Z106" i="15"/>
  <c r="AF106" i="15"/>
  <c r="AA106" i="15"/>
  <c r="AC106" i="15"/>
  <c r="V107" i="15"/>
  <c r="AZ107" i="15" s="1"/>
  <c r="P107" i="15"/>
  <c r="AT107" i="15" s="1"/>
  <c r="O107" i="15"/>
  <c r="AS107" i="15" s="1"/>
  <c r="L107" i="15"/>
  <c r="AF107" i="15" s="1"/>
  <c r="N107" i="15"/>
  <c r="AR107" i="15" s="1"/>
  <c r="U107" i="15"/>
  <c r="AY107" i="15" s="1"/>
  <c r="A109" i="15"/>
  <c r="BA106" i="15"/>
  <c r="BB106" i="15" s="1"/>
  <c r="T107" i="15"/>
  <c r="AX107" i="15" s="1"/>
  <c r="Q107" i="15"/>
  <c r="AU107" i="15" s="1"/>
  <c r="AD106" i="15"/>
  <c r="X106" i="15"/>
  <c r="R107" i="15"/>
  <c r="AV107" i="15" s="1"/>
  <c r="S107" i="15"/>
  <c r="AW107" i="15" s="1"/>
  <c r="C75" i="5" l="1"/>
  <c r="D72" i="5" s="1"/>
  <c r="E75" i="5"/>
  <c r="I109" i="15"/>
  <c r="C109" i="15"/>
  <c r="K109" i="15"/>
  <c r="D109" i="15"/>
  <c r="F109" i="15"/>
  <c r="G109" i="15"/>
  <c r="H109" i="15"/>
  <c r="J109" i="15"/>
  <c r="E109" i="15"/>
  <c r="AA107" i="15"/>
  <c r="AB107" i="15"/>
  <c r="AC107" i="15"/>
  <c r="AD107" i="15"/>
  <c r="AE107" i="15"/>
  <c r="S108" i="15"/>
  <c r="AW108" i="15" s="1"/>
  <c r="A110" i="15"/>
  <c r="Q108" i="15"/>
  <c r="AU108" i="15" s="1"/>
  <c r="V108" i="15"/>
  <c r="AZ108" i="15" s="1"/>
  <c r="Z107" i="15"/>
  <c r="P108" i="15"/>
  <c r="AT108" i="15" s="1"/>
  <c r="BA107" i="15"/>
  <c r="BB107" i="15" s="1"/>
  <c r="O108" i="15"/>
  <c r="AS108" i="15" s="1"/>
  <c r="R108" i="15"/>
  <c r="AV108" i="15" s="1"/>
  <c r="U108" i="15"/>
  <c r="AY108" i="15" s="1"/>
  <c r="T108" i="15"/>
  <c r="AX108" i="15" s="1"/>
  <c r="N108" i="15"/>
  <c r="AR108" i="15" s="1"/>
  <c r="L108" i="15"/>
  <c r="AC108" i="15" s="1"/>
  <c r="X107" i="15"/>
  <c r="Y107" i="15"/>
  <c r="B78" i="5" l="1"/>
  <c r="E78" i="5" s="1"/>
  <c r="H110" i="15"/>
  <c r="J110" i="15"/>
  <c r="G110" i="15"/>
  <c r="I110" i="15"/>
  <c r="K110" i="15"/>
  <c r="C110" i="15"/>
  <c r="D110" i="15"/>
  <c r="F110" i="15"/>
  <c r="E110" i="15"/>
  <c r="AE108" i="15"/>
  <c r="AA108" i="15"/>
  <c r="Z108" i="15"/>
  <c r="T109" i="15"/>
  <c r="AX109" i="15" s="1"/>
  <c r="N109" i="15"/>
  <c r="AR109" i="15" s="1"/>
  <c r="L109" i="15"/>
  <c r="AD109" i="15" s="1"/>
  <c r="Q109" i="15"/>
  <c r="AU109" i="15" s="1"/>
  <c r="AD108" i="15"/>
  <c r="AB108" i="15"/>
  <c r="AF108" i="15"/>
  <c r="R109" i="15"/>
  <c r="AV109" i="15" s="1"/>
  <c r="S109" i="15"/>
  <c r="AW109" i="15" s="1"/>
  <c r="A111" i="15"/>
  <c r="BA108" i="15"/>
  <c r="BB108" i="15" s="1"/>
  <c r="P109" i="15"/>
  <c r="AT109" i="15" s="1"/>
  <c r="O109" i="15"/>
  <c r="AS109" i="15" s="1"/>
  <c r="X108" i="15"/>
  <c r="Y108" i="15"/>
  <c r="V109" i="15"/>
  <c r="AZ109" i="15" s="1"/>
  <c r="U109" i="15"/>
  <c r="AY109" i="15" s="1"/>
  <c r="C80" i="5" l="1"/>
  <c r="E80" i="5"/>
  <c r="C79" i="5"/>
  <c r="E79" i="5"/>
  <c r="C78" i="5"/>
  <c r="G111" i="15"/>
  <c r="I111" i="15"/>
  <c r="J111" i="15"/>
  <c r="K111" i="15"/>
  <c r="C111" i="15"/>
  <c r="D111" i="15"/>
  <c r="E111" i="15"/>
  <c r="H111" i="15"/>
  <c r="F111" i="15"/>
  <c r="AC109" i="15"/>
  <c r="AF109" i="15"/>
  <c r="Y109" i="15"/>
  <c r="AB109" i="15"/>
  <c r="X109" i="15"/>
  <c r="AE109" i="15"/>
  <c r="Z109" i="15"/>
  <c r="AA109" i="15"/>
  <c r="S110" i="15"/>
  <c r="AW110" i="15" s="1"/>
  <c r="V110" i="15"/>
  <c r="AZ110" i="15" s="1"/>
  <c r="P110" i="15"/>
  <c r="AT110" i="15" s="1"/>
  <c r="BA109" i="15"/>
  <c r="BB109" i="15" s="1"/>
  <c r="Q110" i="15"/>
  <c r="AU110" i="15" s="1"/>
  <c r="R110" i="15"/>
  <c r="AV110" i="15" s="1"/>
  <c r="A112" i="15"/>
  <c r="O110" i="15"/>
  <c r="AS110" i="15" s="1"/>
  <c r="N110" i="15"/>
  <c r="AR110" i="15" s="1"/>
  <c r="L110" i="15"/>
  <c r="Z110" i="15" s="1"/>
  <c r="U110" i="15"/>
  <c r="AY110" i="15" s="1"/>
  <c r="T110" i="15"/>
  <c r="AX110" i="15" s="1"/>
  <c r="E81" i="5" l="1"/>
  <c r="C81" i="5"/>
  <c r="D78" i="5" s="1"/>
  <c r="F112" i="15"/>
  <c r="H112" i="15"/>
  <c r="K112" i="15"/>
  <c r="C112" i="15"/>
  <c r="D112" i="15"/>
  <c r="E112" i="15"/>
  <c r="G112" i="15"/>
  <c r="J112" i="15"/>
  <c r="I112" i="15"/>
  <c r="X110" i="15"/>
  <c r="P111" i="15"/>
  <c r="AT111" i="15" s="1"/>
  <c r="U111" i="15"/>
  <c r="AY111" i="15" s="1"/>
  <c r="A113" i="15"/>
  <c r="AA110" i="15"/>
  <c r="AE110" i="15"/>
  <c r="Y110" i="15"/>
  <c r="V111" i="15"/>
  <c r="AZ111" i="15" s="1"/>
  <c r="Q111" i="15"/>
  <c r="AU111" i="15" s="1"/>
  <c r="AF110" i="15"/>
  <c r="N111" i="15"/>
  <c r="AR111" i="15" s="1"/>
  <c r="L111" i="15"/>
  <c r="AA111" i="15" s="1"/>
  <c r="S111" i="15"/>
  <c r="AW111" i="15" s="1"/>
  <c r="AB110" i="15"/>
  <c r="AC110" i="15"/>
  <c r="AD110" i="15"/>
  <c r="BA110" i="15"/>
  <c r="BB110" i="15" s="1"/>
  <c r="R111" i="15"/>
  <c r="AV111" i="15" s="1"/>
  <c r="T111" i="15"/>
  <c r="AX111" i="15" s="1"/>
  <c r="O111" i="15"/>
  <c r="AS111" i="15" s="1"/>
  <c r="B84" i="5" l="1"/>
  <c r="C85" i="5" s="1"/>
  <c r="E113" i="15"/>
  <c r="G113" i="15"/>
  <c r="C113" i="15"/>
  <c r="D113" i="15"/>
  <c r="F113" i="15"/>
  <c r="H113" i="15"/>
  <c r="I113" i="15"/>
  <c r="K113" i="15"/>
  <c r="J113" i="15"/>
  <c r="R25" i="5"/>
  <c r="F32" i="5" s="1"/>
  <c r="C84" i="5"/>
  <c r="AF111" i="15"/>
  <c r="X111" i="15"/>
  <c r="S112" i="15"/>
  <c r="AW112" i="15" s="1"/>
  <c r="R112" i="15"/>
  <c r="AV112" i="15" s="1"/>
  <c r="AE111" i="15"/>
  <c r="AD111" i="15"/>
  <c r="AC111" i="15"/>
  <c r="Q112" i="15"/>
  <c r="AU112" i="15" s="1"/>
  <c r="T112" i="15"/>
  <c r="AX112" i="15" s="1"/>
  <c r="N112" i="15"/>
  <c r="AR112" i="15" s="1"/>
  <c r="L112" i="15"/>
  <c r="AC112" i="15" s="1"/>
  <c r="O112" i="15"/>
  <c r="AS112" i="15" s="1"/>
  <c r="P112" i="15"/>
  <c r="AT112" i="15" s="1"/>
  <c r="A114" i="15"/>
  <c r="Z111" i="15"/>
  <c r="Y111" i="15"/>
  <c r="AB111" i="15"/>
  <c r="BA111" i="15"/>
  <c r="BB111" i="15" s="1"/>
  <c r="U112" i="15"/>
  <c r="AY112" i="15" s="1"/>
  <c r="V112" i="15"/>
  <c r="AZ112" i="15" s="1"/>
  <c r="E85" i="5" l="1"/>
  <c r="E84" i="5"/>
  <c r="R23" i="5"/>
  <c r="I16" i="5" s="1"/>
  <c r="R24" i="5"/>
  <c r="F31" i="5" s="1"/>
  <c r="C86" i="5"/>
  <c r="E86" i="5"/>
  <c r="D114" i="15"/>
  <c r="F114" i="15"/>
  <c r="C114" i="15"/>
  <c r="E114" i="15"/>
  <c r="G114" i="15"/>
  <c r="H114" i="15"/>
  <c r="I114" i="15"/>
  <c r="J114" i="15"/>
  <c r="K114" i="15"/>
  <c r="S25" i="5"/>
  <c r="M18" i="5" s="1"/>
  <c r="I18" i="5"/>
  <c r="K18" i="5"/>
  <c r="J18" i="5"/>
  <c r="S23" i="5"/>
  <c r="L30" i="5" s="1"/>
  <c r="E87" i="5"/>
  <c r="K16" i="5"/>
  <c r="C87" i="5"/>
  <c r="D84" i="5" s="1"/>
  <c r="P113" i="15"/>
  <c r="AT113" i="15" s="1"/>
  <c r="R113" i="15"/>
  <c r="AV113" i="15" s="1"/>
  <c r="Q113" i="15"/>
  <c r="AU113" i="15" s="1"/>
  <c r="X112" i="15"/>
  <c r="AF112" i="15"/>
  <c r="V113" i="15"/>
  <c r="AZ113" i="15" s="1"/>
  <c r="S113" i="15"/>
  <c r="AW113" i="15" s="1"/>
  <c r="A115" i="15"/>
  <c r="Y112" i="15"/>
  <c r="AB112" i="15"/>
  <c r="N113" i="15"/>
  <c r="AR113" i="15" s="1"/>
  <c r="L113" i="15"/>
  <c r="AB113" i="15" s="1"/>
  <c r="O113" i="15"/>
  <c r="AS113" i="15" s="1"/>
  <c r="AD112" i="15"/>
  <c r="AE112" i="15"/>
  <c r="T113" i="15"/>
  <c r="AX113" i="15" s="1"/>
  <c r="U113" i="15"/>
  <c r="AY113" i="15" s="1"/>
  <c r="Z112" i="15"/>
  <c r="BA112" i="15"/>
  <c r="BB112" i="15" s="1"/>
  <c r="AA112" i="15"/>
  <c r="I17" i="5" l="1"/>
  <c r="I19" i="5" s="1"/>
  <c r="D8" i="5" s="1"/>
  <c r="B8" i="6" s="1"/>
  <c r="S24" i="5"/>
  <c r="L31" i="5" s="1"/>
  <c r="K17" i="5"/>
  <c r="R26" i="5"/>
  <c r="B31" i="5" s="1"/>
  <c r="C31" i="5" s="1"/>
  <c r="J17" i="5"/>
  <c r="F30" i="5"/>
  <c r="F33" i="5" s="1"/>
  <c r="G32" i="5" s="1"/>
  <c r="H32" i="5" s="1"/>
  <c r="J16" i="5"/>
  <c r="O18" i="5"/>
  <c r="C115" i="15"/>
  <c r="E115" i="15"/>
  <c r="F115" i="15"/>
  <c r="G115" i="15"/>
  <c r="H115" i="15"/>
  <c r="I115" i="15"/>
  <c r="J115" i="15"/>
  <c r="K115" i="15"/>
  <c r="D115" i="15"/>
  <c r="O17" i="5"/>
  <c r="K19" i="5"/>
  <c r="D9" i="5" s="1"/>
  <c r="B9" i="6" s="1"/>
  <c r="I32" i="5"/>
  <c r="L32" i="5"/>
  <c r="L33" i="5" s="1"/>
  <c r="M30" i="5" s="1"/>
  <c r="N30" i="5" s="1"/>
  <c r="L18" i="5"/>
  <c r="J19" i="5"/>
  <c r="E8" i="5" s="1"/>
  <c r="C8" i="6" s="1"/>
  <c r="N17" i="5"/>
  <c r="N18" i="5"/>
  <c r="I31" i="5"/>
  <c r="H2" i="5"/>
  <c r="E7" i="5" s="1"/>
  <c r="C7" i="6" s="1"/>
  <c r="M17" i="5"/>
  <c r="L17" i="5"/>
  <c r="I30" i="5"/>
  <c r="M16" i="5"/>
  <c r="L16" i="5"/>
  <c r="N16" i="5"/>
  <c r="S26" i="5"/>
  <c r="D31" i="5" s="1"/>
  <c r="E31" i="5" s="1"/>
  <c r="O16" i="5"/>
  <c r="B32" i="5"/>
  <c r="C32" i="5" s="1"/>
  <c r="G30" i="5"/>
  <c r="H30" i="5" s="1"/>
  <c r="G31" i="5"/>
  <c r="H31" i="5" s="1"/>
  <c r="Y113" i="15"/>
  <c r="Z113" i="15"/>
  <c r="AE113" i="15"/>
  <c r="BA113" i="15"/>
  <c r="BB113" i="15" s="1"/>
  <c r="AF113" i="15"/>
  <c r="AA113" i="15"/>
  <c r="AD113" i="15"/>
  <c r="X113" i="15"/>
  <c r="O114" i="15"/>
  <c r="AS114" i="15" s="1"/>
  <c r="V114" i="15"/>
  <c r="AZ114" i="15" s="1"/>
  <c r="U114" i="15"/>
  <c r="AY114" i="15" s="1"/>
  <c r="R114" i="15"/>
  <c r="AV114" i="15" s="1"/>
  <c r="A116" i="15"/>
  <c r="S114" i="15"/>
  <c r="AW114" i="15" s="1"/>
  <c r="N114" i="15"/>
  <c r="AR114" i="15" s="1"/>
  <c r="L114" i="15"/>
  <c r="AF114" i="15" s="1"/>
  <c r="Q114" i="15"/>
  <c r="AU114" i="15" s="1"/>
  <c r="T114" i="15"/>
  <c r="AX114" i="15" s="1"/>
  <c r="AC113" i="15"/>
  <c r="P114" i="15"/>
  <c r="AT114" i="15" s="1"/>
  <c r="B30" i="5" l="1"/>
  <c r="C30" i="5" s="1"/>
  <c r="O19" i="5"/>
  <c r="F17" i="6"/>
  <c r="G17" i="6" s="1"/>
  <c r="H17" i="6" s="1"/>
  <c r="C33" i="5"/>
  <c r="D36" i="5" s="1"/>
  <c r="E36" i="5" s="1"/>
  <c r="E116" i="15"/>
  <c r="F116" i="15"/>
  <c r="G116" i="15"/>
  <c r="H116" i="15"/>
  <c r="I116" i="15"/>
  <c r="J116" i="15"/>
  <c r="D116" i="15"/>
  <c r="K116" i="15"/>
  <c r="C116" i="15"/>
  <c r="N19" i="5"/>
  <c r="E9" i="5" s="1"/>
  <c r="C9" i="6" s="1"/>
  <c r="M23" i="6" s="1"/>
  <c r="F16" i="6"/>
  <c r="G16" i="6" s="1"/>
  <c r="P23" i="6" s="1"/>
  <c r="Q23" i="6" s="1"/>
  <c r="F18" i="6"/>
  <c r="G18" i="6" s="1"/>
  <c r="H18" i="6" s="1"/>
  <c r="I33" i="5"/>
  <c r="J32" i="5" s="1"/>
  <c r="K32" i="5" s="1"/>
  <c r="D30" i="5"/>
  <c r="E30" i="5" s="1"/>
  <c r="M19" i="5"/>
  <c r="D10" i="5" s="1"/>
  <c r="B10" i="6" s="1"/>
  <c r="D32" i="5"/>
  <c r="E32" i="5" s="1"/>
  <c r="L19" i="5"/>
  <c r="E10" i="5" s="1"/>
  <c r="C10" i="6" s="1"/>
  <c r="I2" i="5"/>
  <c r="J2" i="5" s="1"/>
  <c r="K2" i="5" s="1"/>
  <c r="M32" i="5"/>
  <c r="N32" i="5" s="1"/>
  <c r="M31" i="5"/>
  <c r="N31" i="5" s="1"/>
  <c r="H33" i="5"/>
  <c r="D37" i="5" s="1"/>
  <c r="E37" i="5" s="1"/>
  <c r="AD114" i="15"/>
  <c r="BA114" i="15"/>
  <c r="BB114" i="15" s="1"/>
  <c r="AA114" i="15"/>
  <c r="AE114" i="15"/>
  <c r="Z114" i="15"/>
  <c r="X114" i="15"/>
  <c r="Y114" i="15"/>
  <c r="V115" i="15"/>
  <c r="AZ115" i="15" s="1"/>
  <c r="P115" i="15"/>
  <c r="AT115" i="15" s="1"/>
  <c r="O115" i="15"/>
  <c r="AS115" i="15" s="1"/>
  <c r="L115" i="15"/>
  <c r="Y115" i="15" s="1"/>
  <c r="N115" i="15"/>
  <c r="AR115" i="15" s="1"/>
  <c r="U115" i="15"/>
  <c r="AY115" i="15" s="1"/>
  <c r="A117" i="15"/>
  <c r="T115" i="15"/>
  <c r="AX115" i="15" s="1"/>
  <c r="Q115" i="15"/>
  <c r="AU115" i="15" s="1"/>
  <c r="AC114" i="15"/>
  <c r="R115" i="15"/>
  <c r="AV115" i="15" s="1"/>
  <c r="S115" i="15"/>
  <c r="AW115" i="15" s="1"/>
  <c r="AB114" i="15"/>
  <c r="P24" i="6" l="1"/>
  <c r="Q24" i="6" s="1"/>
  <c r="M25" i="6"/>
  <c r="E33" i="5"/>
  <c r="D40" i="5" s="1"/>
  <c r="E40" i="5" s="1"/>
  <c r="M24" i="6"/>
  <c r="D117" i="15"/>
  <c r="E117" i="15"/>
  <c r="F117" i="15"/>
  <c r="G117" i="15"/>
  <c r="H117" i="15"/>
  <c r="I117" i="15"/>
  <c r="C117" i="15"/>
  <c r="K117" i="15"/>
  <c r="J117" i="15"/>
  <c r="J31" i="5"/>
  <c r="K31" i="5" s="1"/>
  <c r="J30" i="5"/>
  <c r="K30" i="5" s="1"/>
  <c r="H25" i="6"/>
  <c r="I25" i="6" s="1"/>
  <c r="J25" i="6" s="1"/>
  <c r="H16" i="6"/>
  <c r="P25" i="6"/>
  <c r="Q25" i="6" s="1"/>
  <c r="H24" i="6"/>
  <c r="I24" i="6" s="1"/>
  <c r="J24" i="6" s="1"/>
  <c r="H23" i="6"/>
  <c r="I23" i="6" s="1"/>
  <c r="J23" i="6" s="1"/>
  <c r="N23" i="6" s="1"/>
  <c r="E11" i="5"/>
  <c r="C11" i="6" s="1"/>
  <c r="N33" i="5"/>
  <c r="D39" i="5" s="1"/>
  <c r="E39" i="5" s="1"/>
  <c r="AB115" i="15"/>
  <c r="AA115" i="15"/>
  <c r="X115" i="15"/>
  <c r="AF115" i="15"/>
  <c r="AD115" i="15"/>
  <c r="AE115" i="15"/>
  <c r="AC115" i="15"/>
  <c r="S116" i="15"/>
  <c r="AW116" i="15" s="1"/>
  <c r="P116" i="15"/>
  <c r="AT116" i="15" s="1"/>
  <c r="A118" i="15"/>
  <c r="Q116" i="15"/>
  <c r="AU116" i="15" s="1"/>
  <c r="V116" i="15"/>
  <c r="AZ116" i="15" s="1"/>
  <c r="Z115" i="15"/>
  <c r="O116" i="15"/>
  <c r="AS116" i="15" s="1"/>
  <c r="R116" i="15"/>
  <c r="AV116" i="15" s="1"/>
  <c r="U116" i="15"/>
  <c r="AY116" i="15" s="1"/>
  <c r="T116" i="15"/>
  <c r="AX116" i="15" s="1"/>
  <c r="L116" i="15"/>
  <c r="AC116" i="15" s="1"/>
  <c r="N116" i="15"/>
  <c r="AR116" i="15" s="1"/>
  <c r="BA115" i="15"/>
  <c r="BB115" i="15" s="1"/>
  <c r="Q26" i="6" l="1"/>
  <c r="N25" i="6"/>
  <c r="O25" i="6" s="1"/>
  <c r="C50" i="6" s="1"/>
  <c r="K33" i="5"/>
  <c r="D38" i="5" s="1"/>
  <c r="E38" i="5" s="1"/>
  <c r="N24" i="6"/>
  <c r="O24" i="6" s="1"/>
  <c r="C49" i="6" s="1"/>
  <c r="C118" i="15"/>
  <c r="K118" i="15"/>
  <c r="D118" i="15"/>
  <c r="E118" i="15"/>
  <c r="F118" i="15"/>
  <c r="G118" i="15"/>
  <c r="H118" i="15"/>
  <c r="J118" i="15"/>
  <c r="I118" i="15"/>
  <c r="O23" i="6"/>
  <c r="E48" i="6" s="1"/>
  <c r="P26" i="6"/>
  <c r="X116" i="15"/>
  <c r="AB116" i="15"/>
  <c r="AD116" i="15"/>
  <c r="BA116" i="15"/>
  <c r="BB116" i="15" s="1"/>
  <c r="Y116" i="15"/>
  <c r="P117" i="15"/>
  <c r="AT117" i="15" s="1"/>
  <c r="O117" i="15"/>
  <c r="AS117" i="15" s="1"/>
  <c r="AA116" i="15"/>
  <c r="V117" i="15"/>
  <c r="AZ117" i="15" s="1"/>
  <c r="U117" i="15"/>
  <c r="AY117" i="15" s="1"/>
  <c r="Z116" i="15"/>
  <c r="T117" i="15"/>
  <c r="AX117" i="15" s="1"/>
  <c r="N117" i="15"/>
  <c r="AR117" i="15" s="1"/>
  <c r="L117" i="15"/>
  <c r="Y117" i="15" s="1"/>
  <c r="Q117" i="15"/>
  <c r="AU117" i="15" s="1"/>
  <c r="AE116" i="15"/>
  <c r="AF116" i="15"/>
  <c r="R117" i="15"/>
  <c r="AV117" i="15" s="1"/>
  <c r="S117" i="15"/>
  <c r="AW117" i="15" s="1"/>
  <c r="A119" i="15"/>
  <c r="E49" i="6" l="1"/>
  <c r="E50" i="6"/>
  <c r="J119" i="15"/>
  <c r="C119" i="15"/>
  <c r="K119" i="15"/>
  <c r="D119" i="15"/>
  <c r="E119" i="15"/>
  <c r="F119" i="15"/>
  <c r="G119" i="15"/>
  <c r="I119" i="15"/>
  <c r="H119" i="15"/>
  <c r="C48" i="6"/>
  <c r="C51" i="6" s="1"/>
  <c r="D48" i="6" s="1"/>
  <c r="X117" i="15"/>
  <c r="AD117" i="15"/>
  <c r="AB117" i="15"/>
  <c r="AA117" i="15"/>
  <c r="AE117" i="15"/>
  <c r="Z117" i="15"/>
  <c r="AC117" i="15"/>
  <c r="BA117" i="15"/>
  <c r="BB117" i="15" s="1"/>
  <c r="AF117" i="15"/>
  <c r="U118" i="15"/>
  <c r="AY118" i="15" s="1"/>
  <c r="T118" i="15"/>
  <c r="AX118" i="15" s="1"/>
  <c r="V118" i="15"/>
  <c r="AZ118" i="15" s="1"/>
  <c r="P118" i="15"/>
  <c r="AT118" i="15" s="1"/>
  <c r="Q118" i="15"/>
  <c r="AU118" i="15" s="1"/>
  <c r="R118" i="15"/>
  <c r="AV118" i="15" s="1"/>
  <c r="A120" i="15"/>
  <c r="O118" i="15"/>
  <c r="AS118" i="15" s="1"/>
  <c r="N118" i="15"/>
  <c r="AR118" i="15" s="1"/>
  <c r="L118" i="15"/>
  <c r="AD118" i="15" s="1"/>
  <c r="S118" i="15"/>
  <c r="AW118" i="15" s="1"/>
  <c r="E51" i="6" l="1"/>
  <c r="B54" i="6" s="1"/>
  <c r="E55" i="6" s="1"/>
  <c r="I120" i="15"/>
  <c r="J120" i="15"/>
  <c r="C120" i="15"/>
  <c r="K120" i="15"/>
  <c r="D120" i="15"/>
  <c r="E120" i="15"/>
  <c r="F120" i="15"/>
  <c r="H120" i="15"/>
  <c r="G120" i="15"/>
  <c r="BA118" i="15"/>
  <c r="BB118" i="15" s="1"/>
  <c r="AE118" i="15"/>
  <c r="AC118" i="15"/>
  <c r="X118" i="15"/>
  <c r="AF118" i="15"/>
  <c r="AA118" i="15"/>
  <c r="T119" i="15"/>
  <c r="AX119" i="15" s="1"/>
  <c r="O119" i="15"/>
  <c r="AS119" i="15" s="1"/>
  <c r="P119" i="15"/>
  <c r="AT119" i="15" s="1"/>
  <c r="U119" i="15"/>
  <c r="AY119" i="15" s="1"/>
  <c r="A121" i="15"/>
  <c r="V119" i="15"/>
  <c r="AZ119" i="15" s="1"/>
  <c r="Q119" i="15"/>
  <c r="AU119" i="15" s="1"/>
  <c r="Y118" i="15"/>
  <c r="N119" i="15"/>
  <c r="AR119" i="15" s="1"/>
  <c r="L119" i="15"/>
  <c r="AA119" i="15" s="1"/>
  <c r="S119" i="15"/>
  <c r="AW119" i="15" s="1"/>
  <c r="AB118" i="15"/>
  <c r="Z118" i="15"/>
  <c r="R119" i="15"/>
  <c r="AV119" i="15" s="1"/>
  <c r="E54" i="6" l="1"/>
  <c r="C54" i="6"/>
  <c r="C56" i="6"/>
  <c r="C55" i="6"/>
  <c r="E56" i="6"/>
  <c r="H121" i="15"/>
  <c r="I121" i="15"/>
  <c r="J121" i="15"/>
  <c r="C121" i="15"/>
  <c r="K121" i="15"/>
  <c r="D121" i="15"/>
  <c r="E121" i="15"/>
  <c r="G121" i="15"/>
  <c r="F121" i="15"/>
  <c r="Q120" i="15"/>
  <c r="AU120" i="15" s="1"/>
  <c r="N120" i="15"/>
  <c r="AR120" i="15" s="1"/>
  <c r="L120" i="15"/>
  <c r="X120" i="15" s="1"/>
  <c r="X119" i="15"/>
  <c r="O120" i="15"/>
  <c r="AS120" i="15" s="1"/>
  <c r="P120" i="15"/>
  <c r="AT120" i="15" s="1"/>
  <c r="A122" i="15"/>
  <c r="Z119" i="15"/>
  <c r="AD119" i="15"/>
  <c r="AB119" i="15"/>
  <c r="U120" i="15"/>
  <c r="AY120" i="15" s="1"/>
  <c r="V120" i="15"/>
  <c r="AZ120" i="15" s="1"/>
  <c r="BA119" i="15"/>
  <c r="BB119" i="15" s="1"/>
  <c r="AC119" i="15"/>
  <c r="AF119" i="15"/>
  <c r="S120" i="15"/>
  <c r="AW120" i="15" s="1"/>
  <c r="R120" i="15"/>
  <c r="AV120" i="15" s="1"/>
  <c r="AE119" i="15"/>
  <c r="Y119" i="15"/>
  <c r="T120" i="15"/>
  <c r="AX120" i="15" s="1"/>
  <c r="E57" i="6" l="1"/>
  <c r="C57" i="6"/>
  <c r="D54" i="6" s="1"/>
  <c r="G122" i="15"/>
  <c r="H122" i="15"/>
  <c r="I122" i="15"/>
  <c r="J122" i="15"/>
  <c r="C122" i="15"/>
  <c r="K122" i="15"/>
  <c r="D122" i="15"/>
  <c r="F122" i="15"/>
  <c r="E122" i="15"/>
  <c r="AF120" i="15"/>
  <c r="AE120" i="15"/>
  <c r="AD120" i="15"/>
  <c r="Z120" i="15"/>
  <c r="AB120" i="15"/>
  <c r="AC120" i="15"/>
  <c r="Y120" i="15"/>
  <c r="AA120" i="15"/>
  <c r="P121" i="15"/>
  <c r="AT121" i="15" s="1"/>
  <c r="R121" i="15"/>
  <c r="AV121" i="15" s="1"/>
  <c r="Q121" i="15"/>
  <c r="AU121" i="15" s="1"/>
  <c r="BA120" i="15"/>
  <c r="BB120" i="15" s="1"/>
  <c r="V121" i="15"/>
  <c r="AZ121" i="15" s="1"/>
  <c r="S121" i="15"/>
  <c r="AW121" i="15" s="1"/>
  <c r="A123" i="15"/>
  <c r="N121" i="15"/>
  <c r="AR121" i="15" s="1"/>
  <c r="L121" i="15"/>
  <c r="AB121" i="15" s="1"/>
  <c r="O121" i="15"/>
  <c r="AS121" i="15" s="1"/>
  <c r="T121" i="15"/>
  <c r="AX121" i="15" s="1"/>
  <c r="AE121" i="15"/>
  <c r="U121" i="15"/>
  <c r="AY121" i="15" s="1"/>
  <c r="B60" i="6" l="1"/>
  <c r="E62" i="6" s="1"/>
  <c r="F123" i="15"/>
  <c r="G123" i="15"/>
  <c r="H123" i="15"/>
  <c r="I123" i="15"/>
  <c r="J123" i="15"/>
  <c r="C123" i="15"/>
  <c r="K123" i="15"/>
  <c r="E123" i="15"/>
  <c r="D123" i="15"/>
  <c r="E61" i="6"/>
  <c r="X121" i="15"/>
  <c r="AC121" i="15"/>
  <c r="AA121" i="15"/>
  <c r="Y121" i="15"/>
  <c r="Z121" i="15"/>
  <c r="Q122" i="15"/>
  <c r="AU122" i="15" s="1"/>
  <c r="T122" i="15"/>
  <c r="AX122" i="15" s="1"/>
  <c r="O122" i="15"/>
  <c r="AS122" i="15" s="1"/>
  <c r="V122" i="15"/>
  <c r="AZ122" i="15" s="1"/>
  <c r="P122" i="15"/>
  <c r="AT122" i="15" s="1"/>
  <c r="U122" i="15"/>
  <c r="AY122" i="15" s="1"/>
  <c r="R122" i="15"/>
  <c r="AV122" i="15" s="1"/>
  <c r="A124" i="15"/>
  <c r="AF121" i="15"/>
  <c r="AD121" i="15"/>
  <c r="BA121" i="15"/>
  <c r="BB121" i="15" s="1"/>
  <c r="S122" i="15"/>
  <c r="AW122" i="15" s="1"/>
  <c r="N122" i="15"/>
  <c r="AR122" i="15" s="1"/>
  <c r="L122" i="15"/>
  <c r="AA122" i="15" s="1"/>
  <c r="C60" i="6" l="1"/>
  <c r="C61" i="6"/>
  <c r="E60" i="6"/>
  <c r="E63" i="6" s="1"/>
  <c r="C62" i="6"/>
  <c r="C63" i="6" s="1"/>
  <c r="D60" i="6" s="1"/>
  <c r="E124" i="15"/>
  <c r="F124" i="15"/>
  <c r="G124" i="15"/>
  <c r="H124" i="15"/>
  <c r="I124" i="15"/>
  <c r="J124" i="15"/>
  <c r="D124" i="15"/>
  <c r="K124" i="15"/>
  <c r="C124" i="15"/>
  <c r="V123" i="15"/>
  <c r="AZ123" i="15" s="1"/>
  <c r="P123" i="15"/>
  <c r="AT123" i="15" s="1"/>
  <c r="O123" i="15"/>
  <c r="AS123" i="15" s="1"/>
  <c r="N123" i="15"/>
  <c r="AR123" i="15" s="1"/>
  <c r="L123" i="15"/>
  <c r="Y123" i="15" s="1"/>
  <c r="U123" i="15"/>
  <c r="AY123" i="15" s="1"/>
  <c r="A125" i="15"/>
  <c r="AE122" i="15"/>
  <c r="AF122" i="15"/>
  <c r="AD122" i="15"/>
  <c r="X122" i="15"/>
  <c r="T123" i="15"/>
  <c r="AX123" i="15" s="1"/>
  <c r="Q123" i="15"/>
  <c r="AU123" i="15" s="1"/>
  <c r="BA122" i="15"/>
  <c r="BB122" i="15" s="1"/>
  <c r="Y122" i="15"/>
  <c r="AC122" i="15"/>
  <c r="R123" i="15"/>
  <c r="AV123" i="15" s="1"/>
  <c r="S123" i="15"/>
  <c r="AW123" i="15" s="1"/>
  <c r="AB122" i="15"/>
  <c r="Z122" i="15"/>
  <c r="D125" i="15" l="1"/>
  <c r="E125" i="15"/>
  <c r="F125" i="15"/>
  <c r="G125" i="15"/>
  <c r="H125" i="15"/>
  <c r="I125" i="15"/>
  <c r="C125" i="15"/>
  <c r="K125" i="15"/>
  <c r="J125" i="15"/>
  <c r="B66" i="6"/>
  <c r="AD123" i="15"/>
  <c r="AA123" i="15"/>
  <c r="S124" i="15"/>
  <c r="AW124" i="15" s="1"/>
  <c r="P124" i="15"/>
  <c r="AT124" i="15" s="1"/>
  <c r="A126" i="15"/>
  <c r="AC123" i="15"/>
  <c r="Q124" i="15"/>
  <c r="AU124" i="15" s="1"/>
  <c r="V124" i="15"/>
  <c r="AZ124" i="15" s="1"/>
  <c r="BA123" i="15"/>
  <c r="BB123" i="15" s="1"/>
  <c r="Z123" i="15"/>
  <c r="O124" i="15"/>
  <c r="AS124" i="15" s="1"/>
  <c r="R124" i="15"/>
  <c r="AV124" i="15" s="1"/>
  <c r="AE123" i="15"/>
  <c r="AF123" i="15"/>
  <c r="AB123" i="15"/>
  <c r="U124" i="15"/>
  <c r="AY124" i="15" s="1"/>
  <c r="T124" i="15"/>
  <c r="AX124" i="15" s="1"/>
  <c r="L124" i="15"/>
  <c r="AC124" i="15" s="1"/>
  <c r="N124" i="15"/>
  <c r="AR124" i="15" s="1"/>
  <c r="X123" i="15"/>
  <c r="C126" i="15" l="1"/>
  <c r="K126" i="15"/>
  <c r="D126" i="15"/>
  <c r="E126" i="15"/>
  <c r="F126" i="15"/>
  <c r="G126" i="15"/>
  <c r="H126" i="15"/>
  <c r="J126" i="15"/>
  <c r="I126" i="15"/>
  <c r="E68" i="6"/>
  <c r="C67" i="6"/>
  <c r="E67" i="6"/>
  <c r="C66" i="6"/>
  <c r="E66" i="6"/>
  <c r="C68" i="6"/>
  <c r="AB124" i="15"/>
  <c r="P125" i="15"/>
  <c r="AT125" i="15" s="1"/>
  <c r="O125" i="15"/>
  <c r="AS125" i="15" s="1"/>
  <c r="BA124" i="15"/>
  <c r="BB124" i="15" s="1"/>
  <c r="AD124" i="15"/>
  <c r="V125" i="15"/>
  <c r="AZ125" i="15" s="1"/>
  <c r="U125" i="15"/>
  <c r="AY125" i="15" s="1"/>
  <c r="Z124" i="15"/>
  <c r="AE124" i="15"/>
  <c r="Y124" i="15"/>
  <c r="AF124" i="15"/>
  <c r="T125" i="15"/>
  <c r="AX125" i="15" s="1"/>
  <c r="N125" i="15"/>
  <c r="AR125" i="15" s="1"/>
  <c r="L125" i="15"/>
  <c r="Z125" i="15" s="1"/>
  <c r="Q125" i="15"/>
  <c r="AU125" i="15" s="1"/>
  <c r="X124" i="15"/>
  <c r="AA124" i="15"/>
  <c r="R125" i="15"/>
  <c r="AV125" i="15" s="1"/>
  <c r="S125" i="15"/>
  <c r="AW125" i="15" s="1"/>
  <c r="A127" i="15"/>
  <c r="J127" i="15" l="1"/>
  <c r="C127" i="15"/>
  <c r="K127" i="15"/>
  <c r="D127" i="15"/>
  <c r="E127" i="15"/>
  <c r="F127" i="15"/>
  <c r="G127" i="15"/>
  <c r="I127" i="15"/>
  <c r="H127" i="15"/>
  <c r="E69" i="6"/>
  <c r="C69" i="6"/>
  <c r="D66" i="6" s="1"/>
  <c r="BA125" i="15"/>
  <c r="BB125" i="15" s="1"/>
  <c r="AD125" i="15"/>
  <c r="AB125" i="15"/>
  <c r="AA125" i="15"/>
  <c r="AC125" i="15"/>
  <c r="U126" i="15"/>
  <c r="AY126" i="15" s="1"/>
  <c r="Q126" i="15"/>
  <c r="AU126" i="15" s="1"/>
  <c r="R126" i="15"/>
  <c r="AV126" i="15" s="1"/>
  <c r="A128" i="15"/>
  <c r="O126" i="15"/>
  <c r="AS126" i="15" s="1"/>
  <c r="L126" i="15"/>
  <c r="AE126" i="15" s="1"/>
  <c r="N126" i="15"/>
  <c r="AR126" i="15" s="1"/>
  <c r="AF125" i="15"/>
  <c r="Y125" i="15"/>
  <c r="T126" i="15"/>
  <c r="AX126" i="15" s="1"/>
  <c r="S126" i="15"/>
  <c r="AW126" i="15" s="1"/>
  <c r="V126" i="15"/>
  <c r="AZ126" i="15" s="1"/>
  <c r="P126" i="15"/>
  <c r="AT126" i="15" s="1"/>
  <c r="X125" i="15"/>
  <c r="AE125" i="15"/>
  <c r="I128" i="15" l="1"/>
  <c r="J128" i="15"/>
  <c r="C128" i="15"/>
  <c r="K128" i="15"/>
  <c r="D128" i="15"/>
  <c r="E128" i="15"/>
  <c r="F128" i="15"/>
  <c r="H128" i="15"/>
  <c r="G128" i="15"/>
  <c r="B72" i="6"/>
  <c r="E74" i="6" s="1"/>
  <c r="Z126" i="15"/>
  <c r="AD126" i="15"/>
  <c r="AF126" i="15"/>
  <c r="R127" i="15"/>
  <c r="AV127" i="15" s="1"/>
  <c r="T127" i="15"/>
  <c r="AX127" i="15" s="1"/>
  <c r="O127" i="15"/>
  <c r="AS127" i="15" s="1"/>
  <c r="AC126" i="15"/>
  <c r="X126" i="15"/>
  <c r="P127" i="15"/>
  <c r="AT127" i="15" s="1"/>
  <c r="U127" i="15"/>
  <c r="AY127" i="15" s="1"/>
  <c r="A129" i="15"/>
  <c r="AA126" i="15"/>
  <c r="Y126" i="15"/>
  <c r="V127" i="15"/>
  <c r="AZ127" i="15" s="1"/>
  <c r="Q127" i="15"/>
  <c r="AU127" i="15" s="1"/>
  <c r="BA126" i="15"/>
  <c r="BB126" i="15" s="1"/>
  <c r="N127" i="15"/>
  <c r="AR127" i="15" s="1"/>
  <c r="L127" i="15"/>
  <c r="AD127" i="15" s="1"/>
  <c r="S127" i="15"/>
  <c r="AW127" i="15" s="1"/>
  <c r="AB126" i="15"/>
  <c r="H129" i="15" l="1"/>
  <c r="I129" i="15"/>
  <c r="J129" i="15"/>
  <c r="C129" i="15"/>
  <c r="K129" i="15"/>
  <c r="D129" i="15"/>
  <c r="E129" i="15"/>
  <c r="G129" i="15"/>
  <c r="F129" i="15"/>
  <c r="C73" i="6"/>
  <c r="E72" i="6"/>
  <c r="C72" i="6"/>
  <c r="C74" i="6"/>
  <c r="E73" i="6"/>
  <c r="AF127" i="15"/>
  <c r="Z127" i="15"/>
  <c r="Y127" i="15"/>
  <c r="X127" i="15"/>
  <c r="AC127" i="15"/>
  <c r="AB127" i="15"/>
  <c r="T128" i="15"/>
  <c r="AX128" i="15" s="1"/>
  <c r="N128" i="15"/>
  <c r="AR128" i="15" s="1"/>
  <c r="L128" i="15"/>
  <c r="AD128" i="15" s="1"/>
  <c r="BA127" i="15"/>
  <c r="BB127" i="15" s="1"/>
  <c r="O128" i="15"/>
  <c r="AS128" i="15" s="1"/>
  <c r="P128" i="15"/>
  <c r="AT128" i="15" s="1"/>
  <c r="A130" i="15"/>
  <c r="U128" i="15"/>
  <c r="AY128" i="15" s="1"/>
  <c r="V128" i="15"/>
  <c r="AZ128" i="15" s="1"/>
  <c r="AA127" i="15"/>
  <c r="S128" i="15"/>
  <c r="AW128" i="15" s="1"/>
  <c r="R128" i="15"/>
  <c r="AV128" i="15" s="1"/>
  <c r="AE127" i="15"/>
  <c r="Q128" i="15"/>
  <c r="AU128" i="15" s="1"/>
  <c r="G130" i="15" l="1"/>
  <c r="H130" i="15"/>
  <c r="I130" i="15"/>
  <c r="J130" i="15"/>
  <c r="C130" i="15"/>
  <c r="K130" i="15"/>
  <c r="D130" i="15"/>
  <c r="F130" i="15"/>
  <c r="E130" i="15"/>
  <c r="C75" i="6"/>
  <c r="D72" i="6" s="1"/>
  <c r="E75" i="6"/>
  <c r="AE128" i="15"/>
  <c r="Z128" i="15"/>
  <c r="AA128" i="15"/>
  <c r="AB128" i="15"/>
  <c r="AF128" i="15"/>
  <c r="Y128" i="15"/>
  <c r="X128" i="15"/>
  <c r="AC128" i="15"/>
  <c r="P129" i="15"/>
  <c r="AT129" i="15" s="1"/>
  <c r="R129" i="15"/>
  <c r="AV129" i="15" s="1"/>
  <c r="Q129" i="15"/>
  <c r="AU129" i="15" s="1"/>
  <c r="BA128" i="15"/>
  <c r="BB128" i="15" s="1"/>
  <c r="V129" i="15"/>
  <c r="AZ129" i="15" s="1"/>
  <c r="S129" i="15"/>
  <c r="AW129" i="15" s="1"/>
  <c r="A131" i="15"/>
  <c r="N129" i="15"/>
  <c r="AR129" i="15" s="1"/>
  <c r="L129" i="15"/>
  <c r="AA129" i="15" s="1"/>
  <c r="O129" i="15"/>
  <c r="AS129" i="15" s="1"/>
  <c r="T129" i="15"/>
  <c r="AX129" i="15" s="1"/>
  <c r="U129" i="15"/>
  <c r="AY129" i="15" s="1"/>
  <c r="F131" i="15" l="1"/>
  <c r="G131" i="15"/>
  <c r="H131" i="15"/>
  <c r="I131" i="15"/>
  <c r="J131" i="15"/>
  <c r="C131" i="15"/>
  <c r="K131" i="15"/>
  <c r="E131" i="15"/>
  <c r="D131" i="15"/>
  <c r="B78" i="6"/>
  <c r="C79" i="6" s="1"/>
  <c r="C78" i="6"/>
  <c r="AD129" i="15"/>
  <c r="U130" i="15"/>
  <c r="AY130" i="15" s="1"/>
  <c r="R130" i="15"/>
  <c r="AV130" i="15" s="1"/>
  <c r="A132" i="15"/>
  <c r="AF129" i="15"/>
  <c r="BA129" i="15"/>
  <c r="BB129" i="15" s="1"/>
  <c r="S130" i="15"/>
  <c r="AW130" i="15" s="1"/>
  <c r="N130" i="15"/>
  <c r="AR130" i="15" s="1"/>
  <c r="L130" i="15"/>
  <c r="AE130" i="15" s="1"/>
  <c r="AB129" i="15"/>
  <c r="X129" i="15"/>
  <c r="Q130" i="15"/>
  <c r="AU130" i="15" s="1"/>
  <c r="T130" i="15"/>
  <c r="AX130" i="15" s="1"/>
  <c r="AC129" i="15"/>
  <c r="Z129" i="15"/>
  <c r="AE129" i="15"/>
  <c r="Y129" i="15"/>
  <c r="O130" i="15"/>
  <c r="AS130" i="15" s="1"/>
  <c r="V130" i="15"/>
  <c r="AZ130" i="15" s="1"/>
  <c r="P130" i="15"/>
  <c r="AT130" i="15" s="1"/>
  <c r="E80" i="6" l="1"/>
  <c r="E78" i="6"/>
  <c r="E79" i="6"/>
  <c r="C80" i="6"/>
  <c r="C81" i="6" s="1"/>
  <c r="D78" i="6" s="1"/>
  <c r="Y130" i="15"/>
  <c r="E132" i="15"/>
  <c r="F132" i="15"/>
  <c r="G132" i="15"/>
  <c r="H132" i="15"/>
  <c r="I132" i="15"/>
  <c r="J132" i="15"/>
  <c r="D132" i="15"/>
  <c r="C132" i="15"/>
  <c r="K132" i="15"/>
  <c r="AF130" i="15"/>
  <c r="AD130" i="15"/>
  <c r="AA130" i="15"/>
  <c r="X130" i="15"/>
  <c r="Z130" i="15"/>
  <c r="BA130" i="15"/>
  <c r="BB130" i="15" s="1"/>
  <c r="T131" i="15"/>
  <c r="AX131" i="15" s="1"/>
  <c r="Q131" i="15"/>
  <c r="AU131" i="15" s="1"/>
  <c r="R131" i="15"/>
  <c r="AV131" i="15" s="1"/>
  <c r="S131" i="15"/>
  <c r="AW131" i="15" s="1"/>
  <c r="AB130" i="15"/>
  <c r="V131" i="15"/>
  <c r="AZ131" i="15" s="1"/>
  <c r="P131" i="15"/>
  <c r="AT131" i="15" s="1"/>
  <c r="O131" i="15"/>
  <c r="AS131" i="15" s="1"/>
  <c r="AC130" i="15"/>
  <c r="N131" i="15"/>
  <c r="AR131" i="15" s="1"/>
  <c r="L131" i="15"/>
  <c r="Z131" i="15" s="1"/>
  <c r="U131" i="15"/>
  <c r="AY131" i="15" s="1"/>
  <c r="A133" i="15"/>
  <c r="E81" i="6" l="1"/>
  <c r="B84" i="6" s="1"/>
  <c r="C85" i="6" s="1"/>
  <c r="D133" i="15"/>
  <c r="E133" i="15"/>
  <c r="F133" i="15"/>
  <c r="G133" i="15"/>
  <c r="H133" i="15"/>
  <c r="I133" i="15"/>
  <c r="C133" i="15"/>
  <c r="K133" i="15"/>
  <c r="J133" i="15"/>
  <c r="X131" i="15"/>
  <c r="AD131" i="15"/>
  <c r="AE131" i="15"/>
  <c r="AA131" i="15"/>
  <c r="AF131" i="15"/>
  <c r="AC131" i="15"/>
  <c r="Q132" i="15"/>
  <c r="AU132" i="15" s="1"/>
  <c r="U132" i="15"/>
  <c r="AY132" i="15" s="1"/>
  <c r="T132" i="15"/>
  <c r="AX132" i="15" s="1"/>
  <c r="L132" i="15"/>
  <c r="AA132" i="15" s="1"/>
  <c r="N132" i="15"/>
  <c r="AR132" i="15" s="1"/>
  <c r="S132" i="15"/>
  <c r="AW132" i="15" s="1"/>
  <c r="P132" i="15"/>
  <c r="AT132" i="15" s="1"/>
  <c r="A134" i="15"/>
  <c r="Y131" i="15"/>
  <c r="AB131" i="15"/>
  <c r="V132" i="15"/>
  <c r="AZ132" i="15" s="1"/>
  <c r="BA131" i="15"/>
  <c r="BB131" i="15" s="1"/>
  <c r="O132" i="15"/>
  <c r="AS132" i="15" s="1"/>
  <c r="R132" i="15"/>
  <c r="AV132" i="15" s="1"/>
  <c r="C134" i="15" l="1"/>
  <c r="K134" i="15"/>
  <c r="D134" i="15"/>
  <c r="E134" i="15"/>
  <c r="F134" i="15"/>
  <c r="G134" i="15"/>
  <c r="H134" i="15"/>
  <c r="J134" i="15"/>
  <c r="I134" i="15"/>
  <c r="E86" i="6"/>
  <c r="R23" i="6"/>
  <c r="I16" i="6" s="1"/>
  <c r="E85" i="6"/>
  <c r="C86" i="6"/>
  <c r="R24" i="6"/>
  <c r="F31" i="6" s="1"/>
  <c r="C84" i="6"/>
  <c r="R25" i="6"/>
  <c r="S25" i="6" s="1"/>
  <c r="I32" i="6" s="1"/>
  <c r="E84" i="6"/>
  <c r="Z132" i="15"/>
  <c r="AF132" i="15"/>
  <c r="V133" i="15"/>
  <c r="AZ133" i="15" s="1"/>
  <c r="U133" i="15"/>
  <c r="AY133" i="15" s="1"/>
  <c r="AE132" i="15"/>
  <c r="AB132" i="15"/>
  <c r="T133" i="15"/>
  <c r="AX133" i="15" s="1"/>
  <c r="N133" i="15"/>
  <c r="AR133" i="15" s="1"/>
  <c r="L133" i="15"/>
  <c r="AE133" i="15" s="1"/>
  <c r="Q133" i="15"/>
  <c r="AU133" i="15" s="1"/>
  <c r="X132" i="15"/>
  <c r="R133" i="15"/>
  <c r="AV133" i="15" s="1"/>
  <c r="S133" i="15"/>
  <c r="AW133" i="15" s="1"/>
  <c r="A135" i="15"/>
  <c r="AC132" i="15"/>
  <c r="Y132" i="15"/>
  <c r="P133" i="15"/>
  <c r="AT133" i="15" s="1"/>
  <c r="O133" i="15"/>
  <c r="AS133" i="15" s="1"/>
  <c r="BA132" i="15"/>
  <c r="BB132" i="15" s="1"/>
  <c r="AD132" i="15"/>
  <c r="F30" i="6" l="1"/>
  <c r="J18" i="6"/>
  <c r="I17" i="6"/>
  <c r="J135" i="15"/>
  <c r="C135" i="15"/>
  <c r="K135" i="15"/>
  <c r="D135" i="15"/>
  <c r="E135" i="15"/>
  <c r="F135" i="15"/>
  <c r="G135" i="15"/>
  <c r="I135" i="15"/>
  <c r="H135" i="15"/>
  <c r="J16" i="6"/>
  <c r="O18" i="6"/>
  <c r="F32" i="6"/>
  <c r="N18" i="6"/>
  <c r="S23" i="6"/>
  <c r="L30" i="6" s="1"/>
  <c r="K16" i="6"/>
  <c r="E87" i="6"/>
  <c r="C87" i="6"/>
  <c r="D84" i="6" s="1"/>
  <c r="M18" i="6"/>
  <c r="R26" i="6"/>
  <c r="B31" i="6" s="1"/>
  <c r="C31" i="6" s="1"/>
  <c r="I18" i="6"/>
  <c r="I19" i="6" s="1"/>
  <c r="D8" i="6" s="1"/>
  <c r="B8" i="7" s="1"/>
  <c r="L32" i="6"/>
  <c r="L18" i="6"/>
  <c r="J17" i="6"/>
  <c r="S24" i="6"/>
  <c r="N17" i="6" s="1"/>
  <c r="K17" i="6"/>
  <c r="K18" i="6"/>
  <c r="AB133" i="15"/>
  <c r="AF133" i="15"/>
  <c r="Y133" i="15"/>
  <c r="AC133" i="15"/>
  <c r="X133" i="15"/>
  <c r="Z133" i="15"/>
  <c r="AA133" i="15"/>
  <c r="AD133" i="15"/>
  <c r="N134" i="15"/>
  <c r="AR134" i="15" s="1"/>
  <c r="L134" i="15"/>
  <c r="AC134" i="15" s="1"/>
  <c r="BA133" i="15"/>
  <c r="BB133" i="15" s="1"/>
  <c r="U134" i="15"/>
  <c r="AY134" i="15" s="1"/>
  <c r="S134" i="15"/>
  <c r="AW134" i="15" s="1"/>
  <c r="V134" i="15"/>
  <c r="AZ134" i="15" s="1"/>
  <c r="P134" i="15"/>
  <c r="AT134" i="15" s="1"/>
  <c r="Q134" i="15"/>
  <c r="AU134" i="15" s="1"/>
  <c r="R134" i="15"/>
  <c r="AV134" i="15" s="1"/>
  <c r="A136" i="15"/>
  <c r="Y134" i="15"/>
  <c r="O134" i="15"/>
  <c r="AS134" i="15" s="1"/>
  <c r="T134" i="15"/>
  <c r="AX134" i="15" s="1"/>
  <c r="F33" i="6" l="1"/>
  <c r="G30" i="6" s="1"/>
  <c r="H30" i="6" s="1"/>
  <c r="J19" i="6"/>
  <c r="E8" i="6" s="1"/>
  <c r="C8" i="7" s="1"/>
  <c r="F18" i="7" s="1"/>
  <c r="G18" i="7" s="1"/>
  <c r="P25" i="7" s="1"/>
  <c r="Q25" i="7" s="1"/>
  <c r="O16" i="6"/>
  <c r="I30" i="6"/>
  <c r="L16" i="6"/>
  <c r="S26" i="6"/>
  <c r="D31" i="6" s="1"/>
  <c r="E31" i="6" s="1"/>
  <c r="M16" i="6"/>
  <c r="L31" i="6"/>
  <c r="L33" i="6" s="1"/>
  <c r="M32" i="6" s="1"/>
  <c r="N32" i="6" s="1"/>
  <c r="N16" i="6"/>
  <c r="N19" i="6" s="1"/>
  <c r="E9" i="6" s="1"/>
  <c r="C9" i="7" s="1"/>
  <c r="I136" i="15"/>
  <c r="J136" i="15"/>
  <c r="C136" i="15"/>
  <c r="K136" i="15"/>
  <c r="D136" i="15"/>
  <c r="E136" i="15"/>
  <c r="F136" i="15"/>
  <c r="H136" i="15"/>
  <c r="G136" i="15"/>
  <c r="O17" i="6"/>
  <c r="M17" i="6"/>
  <c r="B32" i="6"/>
  <c r="C32" i="6" s="1"/>
  <c r="H2" i="6"/>
  <c r="E7" i="6" s="1"/>
  <c r="C7" i="7" s="1"/>
  <c r="K19" i="6"/>
  <c r="D9" i="6" s="1"/>
  <c r="B9" i="7" s="1"/>
  <c r="B30" i="6"/>
  <c r="C30" i="6" s="1"/>
  <c r="I31" i="6"/>
  <c r="L17" i="6"/>
  <c r="O19" i="6"/>
  <c r="AB134" i="15"/>
  <c r="Z134" i="15"/>
  <c r="AD134" i="15"/>
  <c r="AA134" i="15"/>
  <c r="AF134" i="15"/>
  <c r="AE134" i="15"/>
  <c r="X134" i="15"/>
  <c r="R135" i="15"/>
  <c r="AV135" i="15" s="1"/>
  <c r="T135" i="15"/>
  <c r="AX135" i="15" s="1"/>
  <c r="P135" i="15"/>
  <c r="AT135" i="15" s="1"/>
  <c r="U135" i="15"/>
  <c r="AY135" i="15" s="1"/>
  <c r="A137" i="15"/>
  <c r="V135" i="15"/>
  <c r="AZ135" i="15" s="1"/>
  <c r="Q135" i="15"/>
  <c r="AU135" i="15" s="1"/>
  <c r="BA134" i="15"/>
  <c r="BB134" i="15" s="1"/>
  <c r="N135" i="15"/>
  <c r="AR135" i="15" s="1"/>
  <c r="L135" i="15"/>
  <c r="Z135" i="15" s="1"/>
  <c r="S135" i="15"/>
  <c r="AW135" i="15" s="1"/>
  <c r="O135" i="15"/>
  <c r="AS135" i="15" s="1"/>
  <c r="F17" i="7" l="1"/>
  <c r="G17" i="7" s="1"/>
  <c r="P24" i="7" s="1"/>
  <c r="Q24" i="7" s="1"/>
  <c r="F16" i="7"/>
  <c r="G16" i="7" s="1"/>
  <c r="P23" i="7" s="1"/>
  <c r="Q23" i="7" s="1"/>
  <c r="G32" i="6"/>
  <c r="H32" i="6" s="1"/>
  <c r="G31" i="6"/>
  <c r="H31" i="6" s="1"/>
  <c r="I33" i="6"/>
  <c r="J32" i="6" s="1"/>
  <c r="K32" i="6" s="1"/>
  <c r="M19" i="6"/>
  <c r="D10" i="6" s="1"/>
  <c r="B10" i="7" s="1"/>
  <c r="L19" i="6"/>
  <c r="E10" i="6" s="1"/>
  <c r="C10" i="7" s="1"/>
  <c r="M25" i="7"/>
  <c r="D30" i="6"/>
  <c r="E30" i="6" s="1"/>
  <c r="I2" i="6"/>
  <c r="J2" i="6" s="1"/>
  <c r="K2" i="6" s="1"/>
  <c r="D32" i="6"/>
  <c r="E32" i="6" s="1"/>
  <c r="H137" i="15"/>
  <c r="I137" i="15"/>
  <c r="J137" i="15"/>
  <c r="C137" i="15"/>
  <c r="K137" i="15"/>
  <c r="D137" i="15"/>
  <c r="E137" i="15"/>
  <c r="G137" i="15"/>
  <c r="F137" i="15"/>
  <c r="C33" i="6"/>
  <c r="D36" i="6" s="1"/>
  <c r="E36" i="6" s="1"/>
  <c r="H16" i="7"/>
  <c r="H18" i="7"/>
  <c r="M23" i="7"/>
  <c r="M24" i="7"/>
  <c r="M31" i="6"/>
  <c r="N31" i="6" s="1"/>
  <c r="M30" i="6"/>
  <c r="N30" i="6" s="1"/>
  <c r="BA135" i="15"/>
  <c r="BB135" i="15" s="1"/>
  <c r="U136" i="15"/>
  <c r="AY136" i="15" s="1"/>
  <c r="V136" i="15"/>
  <c r="AZ136" i="15" s="1"/>
  <c r="AC135" i="15"/>
  <c r="AF135" i="15"/>
  <c r="S136" i="15"/>
  <c r="AW136" i="15" s="1"/>
  <c r="R136" i="15"/>
  <c r="AV136" i="15" s="1"/>
  <c r="AE135" i="15"/>
  <c r="AD135" i="15"/>
  <c r="Q136" i="15"/>
  <c r="AU136" i="15" s="1"/>
  <c r="T136" i="15"/>
  <c r="AX136" i="15" s="1"/>
  <c r="N136" i="15"/>
  <c r="AR136" i="15" s="1"/>
  <c r="L136" i="15"/>
  <c r="AB136" i="15" s="1"/>
  <c r="AB135" i="15"/>
  <c r="Y135" i="15"/>
  <c r="X135" i="15"/>
  <c r="AA135" i="15"/>
  <c r="O136" i="15"/>
  <c r="AS136" i="15" s="1"/>
  <c r="P136" i="15"/>
  <c r="AT136" i="15" s="1"/>
  <c r="A138" i="15"/>
  <c r="H17" i="7" l="1"/>
  <c r="P26" i="7"/>
  <c r="H33" i="6"/>
  <c r="D37" i="6" s="1"/>
  <c r="E37" i="6" s="1"/>
  <c r="Q26" i="7"/>
  <c r="H24" i="7"/>
  <c r="I24" i="7" s="1"/>
  <c r="J24" i="7" s="1"/>
  <c r="N24" i="7" s="1"/>
  <c r="O24" i="7" s="1"/>
  <c r="C49" i="7" s="1"/>
  <c r="E33" i="6"/>
  <c r="D40" i="6" s="1"/>
  <c r="E40" i="6" s="1"/>
  <c r="E11" i="6"/>
  <c r="C11" i="7" s="1"/>
  <c r="H23" i="7"/>
  <c r="I23" i="7" s="1"/>
  <c r="J23" i="7" s="1"/>
  <c r="N23" i="7" s="1"/>
  <c r="O23" i="7" s="1"/>
  <c r="C48" i="7" s="1"/>
  <c r="H25" i="7"/>
  <c r="I25" i="7" s="1"/>
  <c r="J25" i="7" s="1"/>
  <c r="N25" i="7" s="1"/>
  <c r="O25" i="7" s="1"/>
  <c r="C50" i="7" s="1"/>
  <c r="J30" i="6"/>
  <c r="K30" i="6" s="1"/>
  <c r="J31" i="6"/>
  <c r="K31" i="6" s="1"/>
  <c r="G138" i="15"/>
  <c r="H138" i="15"/>
  <c r="I138" i="15"/>
  <c r="J138" i="15"/>
  <c r="C138" i="15"/>
  <c r="K138" i="15"/>
  <c r="D138" i="15"/>
  <c r="F138" i="15"/>
  <c r="E138" i="15"/>
  <c r="N33" i="6"/>
  <c r="D39" i="6" s="1"/>
  <c r="E39" i="6" s="1"/>
  <c r="AE136" i="15"/>
  <c r="Z136" i="15"/>
  <c r="BA136" i="15"/>
  <c r="BB136" i="15" s="1"/>
  <c r="Y136" i="15"/>
  <c r="AA136" i="15"/>
  <c r="T137" i="15"/>
  <c r="AX137" i="15" s="1"/>
  <c r="V137" i="15"/>
  <c r="AZ137" i="15" s="1"/>
  <c r="S137" i="15"/>
  <c r="AW137" i="15" s="1"/>
  <c r="A139" i="15"/>
  <c r="N137" i="15"/>
  <c r="AR137" i="15" s="1"/>
  <c r="L137" i="15"/>
  <c r="AD137" i="15" s="1"/>
  <c r="O137" i="15"/>
  <c r="AS137" i="15" s="1"/>
  <c r="AD136" i="15"/>
  <c r="AC136" i="15"/>
  <c r="AF136" i="15"/>
  <c r="U137" i="15"/>
  <c r="AY137" i="15" s="1"/>
  <c r="P137" i="15"/>
  <c r="AT137" i="15" s="1"/>
  <c r="R137" i="15"/>
  <c r="AV137" i="15" s="1"/>
  <c r="Q137" i="15"/>
  <c r="AU137" i="15" s="1"/>
  <c r="X136" i="15"/>
  <c r="K33" i="6" l="1"/>
  <c r="D38" i="6" s="1"/>
  <c r="E38" i="6" s="1"/>
  <c r="E50" i="7"/>
  <c r="F139" i="15"/>
  <c r="G139" i="15"/>
  <c r="H139" i="15"/>
  <c r="I139" i="15"/>
  <c r="J139" i="15"/>
  <c r="C139" i="15"/>
  <c r="K139" i="15"/>
  <c r="E139" i="15"/>
  <c r="D139" i="15"/>
  <c r="E49" i="7"/>
  <c r="E48" i="7"/>
  <c r="C51" i="7"/>
  <c r="D48" i="7" s="1"/>
  <c r="AA137" i="15"/>
  <c r="Z137" i="15"/>
  <c r="Y137" i="15"/>
  <c r="O138" i="15"/>
  <c r="AS138" i="15" s="1"/>
  <c r="V138" i="15"/>
  <c r="AZ138" i="15" s="1"/>
  <c r="P138" i="15"/>
  <c r="AT138" i="15" s="1"/>
  <c r="U138" i="15"/>
  <c r="AY138" i="15" s="1"/>
  <c r="R138" i="15"/>
  <c r="AV138" i="15" s="1"/>
  <c r="A140" i="15"/>
  <c r="AF137" i="15"/>
  <c r="BA137" i="15"/>
  <c r="BB137" i="15" s="1"/>
  <c r="S138" i="15"/>
  <c r="AW138" i="15" s="1"/>
  <c r="N138" i="15"/>
  <c r="AR138" i="15" s="1"/>
  <c r="L138" i="15"/>
  <c r="AF138" i="15" s="1"/>
  <c r="AB137" i="15"/>
  <c r="AE137" i="15"/>
  <c r="X137" i="15"/>
  <c r="Q138" i="15"/>
  <c r="AU138" i="15" s="1"/>
  <c r="T138" i="15"/>
  <c r="AX138" i="15" s="1"/>
  <c r="AC137" i="15"/>
  <c r="E140" i="15" l="1"/>
  <c r="F140" i="15"/>
  <c r="G140" i="15"/>
  <c r="H140" i="15"/>
  <c r="I140" i="15"/>
  <c r="J140" i="15"/>
  <c r="D140" i="15"/>
  <c r="C140" i="15"/>
  <c r="K140" i="15"/>
  <c r="E51" i="7"/>
  <c r="B54" i="7" s="1"/>
  <c r="C56" i="7" s="1"/>
  <c r="X138" i="15"/>
  <c r="AD138" i="15"/>
  <c r="AA138" i="15"/>
  <c r="AC138" i="15"/>
  <c r="Y138" i="15"/>
  <c r="AB138" i="15"/>
  <c r="Z138" i="15"/>
  <c r="BA138" i="15"/>
  <c r="BB138" i="15" s="1"/>
  <c r="T139" i="15"/>
  <c r="AX139" i="15" s="1"/>
  <c r="Q139" i="15"/>
  <c r="AU139" i="15" s="1"/>
  <c r="R139" i="15"/>
  <c r="AV139" i="15" s="1"/>
  <c r="S139" i="15"/>
  <c r="AW139" i="15" s="1"/>
  <c r="V139" i="15"/>
  <c r="AZ139" i="15" s="1"/>
  <c r="P139" i="15"/>
  <c r="AT139" i="15" s="1"/>
  <c r="O139" i="15"/>
  <c r="AS139" i="15" s="1"/>
  <c r="N139" i="15"/>
  <c r="AR139" i="15" s="1"/>
  <c r="L139" i="15"/>
  <c r="AF139" i="15" s="1"/>
  <c r="U139" i="15"/>
  <c r="AY139" i="15" s="1"/>
  <c r="A141" i="15"/>
  <c r="AE138" i="15"/>
  <c r="D141" i="15" l="1"/>
  <c r="E141" i="15"/>
  <c r="F141" i="15"/>
  <c r="G141" i="15"/>
  <c r="H141" i="15"/>
  <c r="I141" i="15"/>
  <c r="C141" i="15"/>
  <c r="K141" i="15"/>
  <c r="J141" i="15"/>
  <c r="E55" i="7"/>
  <c r="C55" i="7"/>
  <c r="E54" i="7"/>
  <c r="C54" i="7"/>
  <c r="E56" i="7"/>
  <c r="X139" i="15"/>
  <c r="Y139" i="15"/>
  <c r="AB139" i="15"/>
  <c r="U140" i="15"/>
  <c r="AY140" i="15" s="1"/>
  <c r="L140" i="15"/>
  <c r="X140" i="15" s="1"/>
  <c r="N140" i="15"/>
  <c r="AR140" i="15" s="1"/>
  <c r="AD139" i="15"/>
  <c r="S140" i="15"/>
  <c r="AW140" i="15" s="1"/>
  <c r="P140" i="15"/>
  <c r="AT140" i="15" s="1"/>
  <c r="A142" i="15"/>
  <c r="Q140" i="15"/>
  <c r="AU140" i="15" s="1"/>
  <c r="V140" i="15"/>
  <c r="AZ140" i="15" s="1"/>
  <c r="BA139" i="15"/>
  <c r="BB139" i="15" s="1"/>
  <c r="Z139" i="15"/>
  <c r="AC139" i="15"/>
  <c r="AA139" i="15"/>
  <c r="O140" i="15"/>
  <c r="AS140" i="15" s="1"/>
  <c r="R140" i="15"/>
  <c r="AV140" i="15" s="1"/>
  <c r="AE139" i="15"/>
  <c r="T140" i="15"/>
  <c r="AX140" i="15" s="1"/>
  <c r="C142" i="15" l="1"/>
  <c r="K142" i="15"/>
  <c r="D142" i="15"/>
  <c r="E142" i="15"/>
  <c r="F142" i="15"/>
  <c r="G142" i="15"/>
  <c r="H142" i="15"/>
  <c r="J142" i="15"/>
  <c r="I142" i="15"/>
  <c r="C57" i="7"/>
  <c r="D54" i="7" s="1"/>
  <c r="E57" i="7"/>
  <c r="AA140" i="15"/>
  <c r="Z140" i="15"/>
  <c r="AD140" i="15"/>
  <c r="Y140" i="15"/>
  <c r="AE140" i="15"/>
  <c r="P141" i="15"/>
  <c r="AT141" i="15" s="1"/>
  <c r="O141" i="15"/>
  <c r="AS141" i="15" s="1"/>
  <c r="V141" i="15"/>
  <c r="AZ141" i="15" s="1"/>
  <c r="U141" i="15"/>
  <c r="AY141" i="15" s="1"/>
  <c r="BA140" i="15"/>
  <c r="BB140" i="15" s="1"/>
  <c r="T141" i="15"/>
  <c r="AX141" i="15" s="1"/>
  <c r="N141" i="15"/>
  <c r="AR141" i="15" s="1"/>
  <c r="L141" i="15"/>
  <c r="Z141" i="15" s="1"/>
  <c r="Q141" i="15"/>
  <c r="AU141" i="15" s="1"/>
  <c r="AB140" i="15"/>
  <c r="AF140" i="15"/>
  <c r="R141" i="15"/>
  <c r="AV141" i="15" s="1"/>
  <c r="S141" i="15"/>
  <c r="AW141" i="15" s="1"/>
  <c r="A143" i="15"/>
  <c r="AC140" i="15"/>
  <c r="J143" i="15" l="1"/>
  <c r="C143" i="15"/>
  <c r="K143" i="15"/>
  <c r="D143" i="15"/>
  <c r="E143" i="15"/>
  <c r="F143" i="15"/>
  <c r="G143" i="15"/>
  <c r="I143" i="15"/>
  <c r="H143" i="15"/>
  <c r="B60" i="7"/>
  <c r="C62" i="7" s="1"/>
  <c r="E60" i="7"/>
  <c r="S142" i="15"/>
  <c r="AW142" i="15" s="1"/>
  <c r="V142" i="15"/>
  <c r="AZ142" i="15" s="1"/>
  <c r="P142" i="15"/>
  <c r="AT142" i="15" s="1"/>
  <c r="X141" i="15"/>
  <c r="Q142" i="15"/>
  <c r="AU142" i="15" s="1"/>
  <c r="R142" i="15"/>
  <c r="AV142" i="15" s="1"/>
  <c r="A144" i="15"/>
  <c r="AB141" i="15"/>
  <c r="AA141" i="15"/>
  <c r="AD141" i="15"/>
  <c r="AE141" i="15"/>
  <c r="Y141" i="15"/>
  <c r="O142" i="15"/>
  <c r="AS142" i="15" s="1"/>
  <c r="L142" i="15"/>
  <c r="Z142" i="15" s="1"/>
  <c r="N142" i="15"/>
  <c r="AR142" i="15" s="1"/>
  <c r="U142" i="15"/>
  <c r="AY142" i="15" s="1"/>
  <c r="T142" i="15"/>
  <c r="AX142" i="15" s="1"/>
  <c r="AC141" i="15"/>
  <c r="BA141" i="15"/>
  <c r="BB141" i="15" s="1"/>
  <c r="AF141" i="15"/>
  <c r="C61" i="7" l="1"/>
  <c r="E62" i="7"/>
  <c r="C60" i="7"/>
  <c r="E61" i="7"/>
  <c r="I144" i="15"/>
  <c r="J144" i="15"/>
  <c r="C144" i="15"/>
  <c r="K144" i="15"/>
  <c r="D144" i="15"/>
  <c r="E144" i="15"/>
  <c r="F144" i="15"/>
  <c r="H144" i="15"/>
  <c r="G144" i="15"/>
  <c r="AF142" i="15"/>
  <c r="BA142" i="15"/>
  <c r="BB142" i="15" s="1"/>
  <c r="S143" i="15"/>
  <c r="AW143" i="15" s="1"/>
  <c r="AE142" i="15"/>
  <c r="Y142" i="15"/>
  <c r="P143" i="15"/>
  <c r="AT143" i="15" s="1"/>
  <c r="U143" i="15"/>
  <c r="AY143" i="15" s="1"/>
  <c r="A145" i="15"/>
  <c r="AA142" i="15"/>
  <c r="V143" i="15"/>
  <c r="AZ143" i="15" s="1"/>
  <c r="Q143" i="15"/>
  <c r="AU143" i="15" s="1"/>
  <c r="AD142" i="15"/>
  <c r="N143" i="15"/>
  <c r="AR143" i="15" s="1"/>
  <c r="L143" i="15"/>
  <c r="AC143" i="15" s="1"/>
  <c r="AB142" i="15"/>
  <c r="AC142" i="15"/>
  <c r="X142" i="15"/>
  <c r="R143" i="15"/>
  <c r="AV143" i="15" s="1"/>
  <c r="T143" i="15"/>
  <c r="AX143" i="15" s="1"/>
  <c r="O143" i="15"/>
  <c r="AS143" i="15" s="1"/>
  <c r="E63" i="7" l="1"/>
  <c r="C63" i="7"/>
  <c r="D60" i="7" s="1"/>
  <c r="H145" i="15"/>
  <c r="I145" i="15"/>
  <c r="J145" i="15"/>
  <c r="C145" i="15"/>
  <c r="K145" i="15"/>
  <c r="D145" i="15"/>
  <c r="E145" i="15"/>
  <c r="G145" i="15"/>
  <c r="F145" i="15"/>
  <c r="Y143" i="15"/>
  <c r="AB143" i="15"/>
  <c r="BA143" i="15"/>
  <c r="BB143" i="15" s="1"/>
  <c r="AA143" i="15"/>
  <c r="U144" i="15"/>
  <c r="AY144" i="15" s="1"/>
  <c r="V144" i="15"/>
  <c r="AZ144" i="15" s="1"/>
  <c r="S144" i="15"/>
  <c r="AW144" i="15" s="1"/>
  <c r="R144" i="15"/>
  <c r="AV144" i="15" s="1"/>
  <c r="AE143" i="15"/>
  <c r="Q144" i="15"/>
  <c r="AU144" i="15" s="1"/>
  <c r="T144" i="15"/>
  <c r="AX144" i="15" s="1"/>
  <c r="L144" i="15"/>
  <c r="AE144" i="15" s="1"/>
  <c r="N144" i="15"/>
  <c r="AR144" i="15" s="1"/>
  <c r="AD143" i="15"/>
  <c r="X143" i="15"/>
  <c r="AF143" i="15"/>
  <c r="O144" i="15"/>
  <c r="AS144" i="15" s="1"/>
  <c r="P144" i="15"/>
  <c r="AT144" i="15" s="1"/>
  <c r="A146" i="15"/>
  <c r="Z143" i="15"/>
  <c r="B66" i="7" l="1"/>
  <c r="E67" i="7" s="1"/>
  <c r="G146" i="15"/>
  <c r="H146" i="15"/>
  <c r="I146" i="15"/>
  <c r="J146" i="15"/>
  <c r="C146" i="15"/>
  <c r="K146" i="15"/>
  <c r="D146" i="15"/>
  <c r="F146" i="15"/>
  <c r="E146" i="15"/>
  <c r="Z144" i="15"/>
  <c r="X144" i="15"/>
  <c r="Y144" i="15"/>
  <c r="BA144" i="15"/>
  <c r="BB144" i="15" s="1"/>
  <c r="AD144" i="15"/>
  <c r="V145" i="15"/>
  <c r="AZ145" i="15" s="1"/>
  <c r="S145" i="15"/>
  <c r="AW145" i="15" s="1"/>
  <c r="A147" i="15"/>
  <c r="N145" i="15"/>
  <c r="AR145" i="15" s="1"/>
  <c r="L145" i="15"/>
  <c r="AF145" i="15" s="1"/>
  <c r="O145" i="15"/>
  <c r="AS145" i="15" s="1"/>
  <c r="AA144" i="15"/>
  <c r="AB144" i="15"/>
  <c r="AF144" i="15"/>
  <c r="T145" i="15"/>
  <c r="AX145" i="15" s="1"/>
  <c r="U145" i="15"/>
  <c r="AY145" i="15" s="1"/>
  <c r="P145" i="15"/>
  <c r="AT145" i="15" s="1"/>
  <c r="R145" i="15"/>
  <c r="AV145" i="15" s="1"/>
  <c r="Q145" i="15"/>
  <c r="AU145" i="15" s="1"/>
  <c r="AC144" i="15"/>
  <c r="E68" i="7" l="1"/>
  <c r="C68" i="7"/>
  <c r="C66" i="7"/>
  <c r="E66" i="7"/>
  <c r="C67" i="7"/>
  <c r="F147" i="15"/>
  <c r="G147" i="15"/>
  <c r="H147" i="15"/>
  <c r="I147" i="15"/>
  <c r="J147" i="15"/>
  <c r="C147" i="15"/>
  <c r="K147" i="15"/>
  <c r="E147" i="15"/>
  <c r="D147" i="15"/>
  <c r="AA145" i="15"/>
  <c r="AE145" i="15"/>
  <c r="AB145" i="15"/>
  <c r="X145" i="15"/>
  <c r="Y145" i="15"/>
  <c r="Z145" i="15"/>
  <c r="AD145" i="15"/>
  <c r="BA145" i="15"/>
  <c r="BB145" i="15" s="1"/>
  <c r="S146" i="15"/>
  <c r="AW146" i="15" s="1"/>
  <c r="N146" i="15"/>
  <c r="AR146" i="15" s="1"/>
  <c r="L146" i="15"/>
  <c r="AD146" i="15" s="1"/>
  <c r="Q146" i="15"/>
  <c r="AU146" i="15" s="1"/>
  <c r="T146" i="15"/>
  <c r="AX146" i="15" s="1"/>
  <c r="AC145" i="15"/>
  <c r="O146" i="15"/>
  <c r="AS146" i="15" s="1"/>
  <c r="V146" i="15"/>
  <c r="AZ146" i="15" s="1"/>
  <c r="P146" i="15"/>
  <c r="AT146" i="15" s="1"/>
  <c r="U146" i="15"/>
  <c r="AY146" i="15" s="1"/>
  <c r="R146" i="15"/>
  <c r="AV146" i="15" s="1"/>
  <c r="A148" i="15"/>
  <c r="C69" i="7" l="1"/>
  <c r="D66" i="7" s="1"/>
  <c r="E69" i="7"/>
  <c r="E148" i="15"/>
  <c r="F148" i="15"/>
  <c r="G148" i="15"/>
  <c r="H148" i="15"/>
  <c r="I148" i="15"/>
  <c r="J148" i="15"/>
  <c r="D148" i="15"/>
  <c r="C148" i="15"/>
  <c r="K148" i="15"/>
  <c r="AE146" i="15"/>
  <c r="AF146" i="15"/>
  <c r="AB146" i="15"/>
  <c r="Z146" i="15"/>
  <c r="X146" i="15"/>
  <c r="R147" i="15"/>
  <c r="AV147" i="15" s="1"/>
  <c r="S147" i="15"/>
  <c r="AW147" i="15" s="1"/>
  <c r="V147" i="15"/>
  <c r="AZ147" i="15" s="1"/>
  <c r="P147" i="15"/>
  <c r="AT147" i="15" s="1"/>
  <c r="O147" i="15"/>
  <c r="AS147" i="15" s="1"/>
  <c r="AA146" i="15"/>
  <c r="N147" i="15"/>
  <c r="AR147" i="15" s="1"/>
  <c r="L147" i="15"/>
  <c r="Y147" i="15" s="1"/>
  <c r="U147" i="15"/>
  <c r="AY147" i="15" s="1"/>
  <c r="A149" i="15"/>
  <c r="AC146" i="15"/>
  <c r="T147" i="15"/>
  <c r="AX147" i="15" s="1"/>
  <c r="Q147" i="15"/>
  <c r="AU147" i="15" s="1"/>
  <c r="Y146" i="15"/>
  <c r="BA146" i="15"/>
  <c r="BB146" i="15" s="1"/>
  <c r="B72" i="7" l="1"/>
  <c r="E73" i="7" s="1"/>
  <c r="D149" i="15"/>
  <c r="E149" i="15"/>
  <c r="F149" i="15"/>
  <c r="G149" i="15"/>
  <c r="H149" i="15"/>
  <c r="I149" i="15"/>
  <c r="C149" i="15"/>
  <c r="K149" i="15"/>
  <c r="J149" i="15"/>
  <c r="E72" i="7"/>
  <c r="AD147" i="15"/>
  <c r="AA147" i="15"/>
  <c r="X147" i="15"/>
  <c r="AF147" i="15"/>
  <c r="AB147" i="15"/>
  <c r="Q148" i="15"/>
  <c r="AU148" i="15" s="1"/>
  <c r="V148" i="15"/>
  <c r="AZ148" i="15" s="1"/>
  <c r="BA147" i="15"/>
  <c r="BB147" i="15" s="1"/>
  <c r="O148" i="15"/>
  <c r="AS148" i="15" s="1"/>
  <c r="R148" i="15"/>
  <c r="AV148" i="15" s="1"/>
  <c r="AE147" i="15"/>
  <c r="Z147" i="15"/>
  <c r="AC147" i="15"/>
  <c r="U148" i="15"/>
  <c r="AY148" i="15" s="1"/>
  <c r="T148" i="15"/>
  <c r="AX148" i="15" s="1"/>
  <c r="L148" i="15"/>
  <c r="AA148" i="15" s="1"/>
  <c r="N148" i="15"/>
  <c r="AR148" i="15" s="1"/>
  <c r="S148" i="15"/>
  <c r="AW148" i="15" s="1"/>
  <c r="P148" i="15"/>
  <c r="AT148" i="15" s="1"/>
  <c r="A150" i="15"/>
  <c r="E74" i="7" l="1"/>
  <c r="C72" i="7"/>
  <c r="C74" i="7"/>
  <c r="C73" i="7"/>
  <c r="C150" i="15"/>
  <c r="K150" i="15"/>
  <c r="D150" i="15"/>
  <c r="E150" i="15"/>
  <c r="F150" i="15"/>
  <c r="G150" i="15"/>
  <c r="H150" i="15"/>
  <c r="J150" i="15"/>
  <c r="I150" i="15"/>
  <c r="E75" i="7"/>
  <c r="Z148" i="15"/>
  <c r="R149" i="15"/>
  <c r="AV149" i="15" s="1"/>
  <c r="S149" i="15"/>
  <c r="AW149" i="15" s="1"/>
  <c r="A151" i="15"/>
  <c r="AC148" i="15"/>
  <c r="AB148" i="15"/>
  <c r="P149" i="15"/>
  <c r="AT149" i="15" s="1"/>
  <c r="O149" i="15"/>
  <c r="AS149" i="15" s="1"/>
  <c r="BA148" i="15"/>
  <c r="BB148" i="15" s="1"/>
  <c r="AD148" i="15"/>
  <c r="AF148" i="15"/>
  <c r="V149" i="15"/>
  <c r="AZ149" i="15" s="1"/>
  <c r="U149" i="15"/>
  <c r="AY149" i="15" s="1"/>
  <c r="AE148" i="15"/>
  <c r="Y148" i="15"/>
  <c r="T149" i="15"/>
  <c r="AX149" i="15" s="1"/>
  <c r="N149" i="15"/>
  <c r="AR149" i="15" s="1"/>
  <c r="L149" i="15"/>
  <c r="AB149" i="15" s="1"/>
  <c r="Q149" i="15"/>
  <c r="AU149" i="15" s="1"/>
  <c r="X148" i="15"/>
  <c r="C75" i="7" l="1"/>
  <c r="D72" i="7" s="1"/>
  <c r="B78" i="7" s="1"/>
  <c r="E79" i="7" s="1"/>
  <c r="J151" i="15"/>
  <c r="C151" i="15"/>
  <c r="K151" i="15"/>
  <c r="D151" i="15"/>
  <c r="E151" i="15"/>
  <c r="F151" i="15"/>
  <c r="G151" i="15"/>
  <c r="I151" i="15"/>
  <c r="H151" i="15"/>
  <c r="X149" i="15"/>
  <c r="AF149" i="15"/>
  <c r="O150" i="15"/>
  <c r="AS150" i="15" s="1"/>
  <c r="N150" i="15"/>
  <c r="AR150" i="15" s="1"/>
  <c r="L150" i="15"/>
  <c r="X150" i="15" s="1"/>
  <c r="AA149" i="15"/>
  <c r="AD149" i="15"/>
  <c r="Y149" i="15"/>
  <c r="U150" i="15"/>
  <c r="AY150" i="15" s="1"/>
  <c r="T150" i="15"/>
  <c r="AX150" i="15" s="1"/>
  <c r="AC149" i="15"/>
  <c r="AE149" i="15"/>
  <c r="Z149" i="15"/>
  <c r="S150" i="15"/>
  <c r="AW150" i="15" s="1"/>
  <c r="V150" i="15"/>
  <c r="AZ150" i="15" s="1"/>
  <c r="P150" i="15"/>
  <c r="AT150" i="15" s="1"/>
  <c r="BA149" i="15"/>
  <c r="BB149" i="15" s="1"/>
  <c r="Q150" i="15"/>
  <c r="AU150" i="15" s="1"/>
  <c r="R150" i="15"/>
  <c r="AV150" i="15" s="1"/>
  <c r="A152" i="15"/>
  <c r="C78" i="7" l="1"/>
  <c r="E80" i="7"/>
  <c r="C80" i="7"/>
  <c r="C79" i="7"/>
  <c r="I152" i="15"/>
  <c r="J152" i="15"/>
  <c r="C152" i="15"/>
  <c r="K152" i="15"/>
  <c r="D152" i="15"/>
  <c r="E152" i="15"/>
  <c r="F152" i="15"/>
  <c r="H152" i="15"/>
  <c r="G152" i="15"/>
  <c r="E78" i="7"/>
  <c r="AF150" i="15"/>
  <c r="AE150" i="15"/>
  <c r="AC150" i="15"/>
  <c r="AB150" i="15"/>
  <c r="Z150" i="15"/>
  <c r="V151" i="15"/>
  <c r="AZ151" i="15" s="1"/>
  <c r="Q151" i="15"/>
  <c r="AU151" i="15" s="1"/>
  <c r="N151" i="15"/>
  <c r="AR151" i="15" s="1"/>
  <c r="L151" i="15"/>
  <c r="AA151" i="15" s="1"/>
  <c r="S151" i="15"/>
  <c r="AW151" i="15" s="1"/>
  <c r="BA150" i="15"/>
  <c r="BB150" i="15" s="1"/>
  <c r="Y150" i="15"/>
  <c r="R151" i="15"/>
  <c r="AV151" i="15" s="1"/>
  <c r="T151" i="15"/>
  <c r="AX151" i="15" s="1"/>
  <c r="O151" i="15"/>
  <c r="AS151" i="15" s="1"/>
  <c r="P151" i="15"/>
  <c r="AT151" i="15" s="1"/>
  <c r="U151" i="15"/>
  <c r="AY151" i="15" s="1"/>
  <c r="A153" i="15"/>
  <c r="AA150" i="15"/>
  <c r="AD150" i="15"/>
  <c r="E81" i="7" l="1"/>
  <c r="C81" i="7"/>
  <c r="D78" i="7" s="1"/>
  <c r="B84" i="7" s="1"/>
  <c r="H153" i="15"/>
  <c r="I153" i="15"/>
  <c r="J153" i="15"/>
  <c r="C153" i="15"/>
  <c r="K153" i="15"/>
  <c r="D153" i="15"/>
  <c r="E153" i="15"/>
  <c r="G153" i="15"/>
  <c r="F153" i="15"/>
  <c r="AC151" i="15"/>
  <c r="Y151" i="15"/>
  <c r="AE151" i="15"/>
  <c r="Z151" i="15"/>
  <c r="AD151" i="15"/>
  <c r="X151" i="15"/>
  <c r="AF151" i="15"/>
  <c r="AB151" i="15"/>
  <c r="O152" i="15"/>
  <c r="AS152" i="15" s="1"/>
  <c r="P152" i="15"/>
  <c r="AT152" i="15" s="1"/>
  <c r="A154" i="15"/>
  <c r="V152" i="15"/>
  <c r="AZ152" i="15" s="1"/>
  <c r="BA151" i="15"/>
  <c r="BB151" i="15" s="1"/>
  <c r="S152" i="15"/>
  <c r="AW152" i="15" s="1"/>
  <c r="R152" i="15"/>
  <c r="AV152" i="15" s="1"/>
  <c r="Q152" i="15"/>
  <c r="AU152" i="15" s="1"/>
  <c r="T152" i="15"/>
  <c r="AX152" i="15" s="1"/>
  <c r="N152" i="15"/>
  <c r="AR152" i="15" s="1"/>
  <c r="L152" i="15"/>
  <c r="Z152" i="15" s="1"/>
  <c r="U152" i="15"/>
  <c r="AY152" i="15" s="1"/>
  <c r="G154" i="15" l="1"/>
  <c r="H154" i="15"/>
  <c r="I154" i="15"/>
  <c r="J154" i="15"/>
  <c r="C154" i="15"/>
  <c r="K154" i="15"/>
  <c r="D154" i="15"/>
  <c r="F154" i="15"/>
  <c r="E154" i="15"/>
  <c r="R24" i="7"/>
  <c r="R25" i="7"/>
  <c r="S25" i="7" s="1"/>
  <c r="E86" i="7"/>
  <c r="C85" i="7"/>
  <c r="C84" i="7"/>
  <c r="C86" i="7"/>
  <c r="R23" i="7"/>
  <c r="E84" i="7"/>
  <c r="E85" i="7"/>
  <c r="AC152" i="15"/>
  <c r="AE152" i="15"/>
  <c r="X152" i="15"/>
  <c r="Y152" i="15"/>
  <c r="P153" i="15"/>
  <c r="AT153" i="15" s="1"/>
  <c r="R153" i="15"/>
  <c r="AV153" i="15" s="1"/>
  <c r="Q153" i="15"/>
  <c r="AU153" i="15" s="1"/>
  <c r="V153" i="15"/>
  <c r="AZ153" i="15" s="1"/>
  <c r="S153" i="15"/>
  <c r="AW153" i="15" s="1"/>
  <c r="A155" i="15"/>
  <c r="AD152" i="15"/>
  <c r="AB152" i="15"/>
  <c r="N153" i="15"/>
  <c r="AR153" i="15" s="1"/>
  <c r="L153" i="15"/>
  <c r="AB153" i="15" s="1"/>
  <c r="O153" i="15"/>
  <c r="AS153" i="15" s="1"/>
  <c r="BA152" i="15"/>
  <c r="BB152" i="15" s="1"/>
  <c r="AA152" i="15"/>
  <c r="AF152" i="15"/>
  <c r="T153" i="15"/>
  <c r="AX153" i="15" s="1"/>
  <c r="U153" i="15"/>
  <c r="AY153" i="15" s="1"/>
  <c r="F155" i="15" l="1"/>
  <c r="G155" i="15"/>
  <c r="H155" i="15"/>
  <c r="I155" i="15"/>
  <c r="J155" i="15"/>
  <c r="C155" i="15"/>
  <c r="K155" i="15"/>
  <c r="E155" i="15"/>
  <c r="D155" i="15"/>
  <c r="I32" i="7"/>
  <c r="L32" i="7"/>
  <c r="C87" i="7"/>
  <c r="D84" i="7" s="1"/>
  <c r="O18" i="7"/>
  <c r="M18" i="7"/>
  <c r="E87" i="7"/>
  <c r="F31" i="7"/>
  <c r="J17" i="7"/>
  <c r="I17" i="7"/>
  <c r="K17" i="7"/>
  <c r="J16" i="7"/>
  <c r="K16" i="7"/>
  <c r="F30" i="7"/>
  <c r="R26" i="7"/>
  <c r="B30" i="7" s="1"/>
  <c r="C30" i="7" s="1"/>
  <c r="I16" i="7"/>
  <c r="L18" i="7"/>
  <c r="S23" i="7"/>
  <c r="N18" i="7"/>
  <c r="S24" i="7"/>
  <c r="K18" i="7"/>
  <c r="F32" i="7"/>
  <c r="I18" i="7"/>
  <c r="J18" i="7"/>
  <c r="Y153" i="15"/>
  <c r="S154" i="15"/>
  <c r="AW154" i="15" s="1"/>
  <c r="N154" i="15"/>
  <c r="AR154" i="15" s="1"/>
  <c r="L154" i="15"/>
  <c r="X154" i="15" s="1"/>
  <c r="Z153" i="15"/>
  <c r="AE153" i="15"/>
  <c r="Q154" i="15"/>
  <c r="AU154" i="15" s="1"/>
  <c r="T154" i="15"/>
  <c r="AX154" i="15" s="1"/>
  <c r="AC153" i="15"/>
  <c r="AA153" i="15"/>
  <c r="BA153" i="15"/>
  <c r="BB153" i="15" s="1"/>
  <c r="O154" i="15"/>
  <c r="AS154" i="15" s="1"/>
  <c r="V154" i="15"/>
  <c r="AZ154" i="15" s="1"/>
  <c r="P154" i="15"/>
  <c r="AT154" i="15" s="1"/>
  <c r="AD153" i="15"/>
  <c r="X153" i="15"/>
  <c r="U154" i="15"/>
  <c r="AY154" i="15" s="1"/>
  <c r="R154" i="15"/>
  <c r="AV154" i="15" s="1"/>
  <c r="A156" i="15"/>
  <c r="AF153" i="15"/>
  <c r="E156" i="15" l="1"/>
  <c r="F156" i="15"/>
  <c r="G156" i="15"/>
  <c r="H156" i="15"/>
  <c r="I156" i="15"/>
  <c r="J156" i="15"/>
  <c r="D156" i="15"/>
  <c r="C156" i="15"/>
  <c r="K156" i="15"/>
  <c r="AF154" i="15"/>
  <c r="B32" i="7"/>
  <c r="C32" i="7" s="1"/>
  <c r="K19" i="7"/>
  <c r="D9" i="7" s="1"/>
  <c r="B9" i="8" s="1"/>
  <c r="M17" i="7"/>
  <c r="I31" i="7"/>
  <c r="N17" i="7"/>
  <c r="L31" i="7"/>
  <c r="L17" i="7"/>
  <c r="O17" i="7"/>
  <c r="F33" i="7"/>
  <c r="G30" i="7" s="1"/>
  <c r="H30" i="7" s="1"/>
  <c r="I19" i="7"/>
  <c r="D8" i="7" s="1"/>
  <c r="B8" i="8" s="1"/>
  <c r="L30" i="7"/>
  <c r="L16" i="7"/>
  <c r="M16" i="7"/>
  <c r="N16" i="7"/>
  <c r="O16" i="7"/>
  <c r="I30" i="7"/>
  <c r="S26" i="7"/>
  <c r="B31" i="7"/>
  <c r="C31" i="7" s="1"/>
  <c r="H2" i="7"/>
  <c r="E7" i="7" s="1"/>
  <c r="C7" i="8" s="1"/>
  <c r="J19" i="7"/>
  <c r="E8" i="7" s="1"/>
  <c r="C8" i="8" s="1"/>
  <c r="AB154" i="15"/>
  <c r="AC154" i="15"/>
  <c r="AD154" i="15"/>
  <c r="Y154" i="15"/>
  <c r="AA154" i="15"/>
  <c r="AE154" i="15"/>
  <c r="Z154" i="15"/>
  <c r="P155" i="15"/>
  <c r="AT155" i="15" s="1"/>
  <c r="O155" i="15"/>
  <c r="AS155" i="15" s="1"/>
  <c r="BA154" i="15"/>
  <c r="BB154" i="15" s="1"/>
  <c r="N155" i="15"/>
  <c r="AR155" i="15" s="1"/>
  <c r="L155" i="15"/>
  <c r="Z155" i="15" s="1"/>
  <c r="U155" i="15"/>
  <c r="AY155" i="15" s="1"/>
  <c r="A157" i="15"/>
  <c r="V155" i="15"/>
  <c r="AZ155" i="15" s="1"/>
  <c r="T155" i="15"/>
  <c r="AX155" i="15" s="1"/>
  <c r="Q155" i="15"/>
  <c r="AU155" i="15" s="1"/>
  <c r="R155" i="15"/>
  <c r="AV155" i="15" s="1"/>
  <c r="S155" i="15"/>
  <c r="AW155" i="15" s="1"/>
  <c r="D157" i="15" l="1"/>
  <c r="E157" i="15"/>
  <c r="F157" i="15"/>
  <c r="G157" i="15"/>
  <c r="H157" i="15"/>
  <c r="I157" i="15"/>
  <c r="C157" i="15"/>
  <c r="K157" i="15"/>
  <c r="J157" i="15"/>
  <c r="I33" i="7"/>
  <c r="J31" i="7" s="1"/>
  <c r="K31" i="7" s="1"/>
  <c r="C33" i="7"/>
  <c r="D36" i="7" s="1"/>
  <c r="E36" i="7" s="1"/>
  <c r="L19" i="7"/>
  <c r="E10" i="7" s="1"/>
  <c r="C10" i="8" s="1"/>
  <c r="M19" i="7"/>
  <c r="D10" i="7" s="1"/>
  <c r="B10" i="8" s="1"/>
  <c r="G31" i="7"/>
  <c r="H31" i="7" s="1"/>
  <c r="N19" i="7"/>
  <c r="E9" i="7" s="1"/>
  <c r="C9" i="8" s="1"/>
  <c r="M24" i="8" s="1"/>
  <c r="D31" i="7"/>
  <c r="E31" i="7" s="1"/>
  <c r="I2" i="7"/>
  <c r="D32" i="7"/>
  <c r="E32" i="7" s="1"/>
  <c r="D30" i="7"/>
  <c r="E30" i="7" s="1"/>
  <c r="F18" i="8"/>
  <c r="G18" i="8" s="1"/>
  <c r="F16" i="8"/>
  <c r="G16" i="8" s="1"/>
  <c r="F17" i="8"/>
  <c r="G17" i="8" s="1"/>
  <c r="J30" i="7"/>
  <c r="K30" i="7" s="1"/>
  <c r="O19" i="7"/>
  <c r="L33" i="7"/>
  <c r="M31" i="7" s="1"/>
  <c r="N31" i="7" s="1"/>
  <c r="G32" i="7"/>
  <c r="H32" i="7" s="1"/>
  <c r="AB155" i="15"/>
  <c r="AD155" i="15"/>
  <c r="AF155" i="15"/>
  <c r="AC155" i="15"/>
  <c r="AA155" i="15"/>
  <c r="X155" i="15"/>
  <c r="U156" i="15"/>
  <c r="AY156" i="15" s="1"/>
  <c r="A158" i="15"/>
  <c r="R156" i="15"/>
  <c r="AV156" i="15" s="1"/>
  <c r="BA155" i="15"/>
  <c r="BB155" i="15" s="1"/>
  <c r="S156" i="15"/>
  <c r="AW156" i="15" s="1"/>
  <c r="T156" i="15"/>
  <c r="AX156" i="15" s="1"/>
  <c r="L156" i="15"/>
  <c r="AB156" i="15" s="1"/>
  <c r="N156" i="15"/>
  <c r="AR156" i="15" s="1"/>
  <c r="Y155" i="15"/>
  <c r="Q156" i="15"/>
  <c r="AU156" i="15" s="1"/>
  <c r="P156" i="15"/>
  <c r="AT156" i="15" s="1"/>
  <c r="O156" i="15"/>
  <c r="AS156" i="15" s="1"/>
  <c r="V156" i="15"/>
  <c r="AZ156" i="15" s="1"/>
  <c r="AE155" i="15"/>
  <c r="J32" i="7" l="1"/>
  <c r="K32" i="7" s="1"/>
  <c r="K33" i="7" s="1"/>
  <c r="D38" i="7" s="1"/>
  <c r="E38" i="7" s="1"/>
  <c r="H24" i="8"/>
  <c r="I24" i="8" s="1"/>
  <c r="J24" i="8" s="1"/>
  <c r="N24" i="8" s="1"/>
  <c r="AA156" i="15"/>
  <c r="C158" i="15"/>
  <c r="K158" i="15"/>
  <c r="D158" i="15"/>
  <c r="E158" i="15"/>
  <c r="F158" i="15"/>
  <c r="G158" i="15"/>
  <c r="H158" i="15"/>
  <c r="J158" i="15"/>
  <c r="I158" i="15"/>
  <c r="H25" i="8"/>
  <c r="I25" i="8" s="1"/>
  <c r="J25" i="8" s="1"/>
  <c r="H23" i="8"/>
  <c r="I23" i="8" s="1"/>
  <c r="J23" i="8" s="1"/>
  <c r="H33" i="7"/>
  <c r="D37" i="7" s="1"/>
  <c r="E37" i="7" s="1"/>
  <c r="M23" i="8"/>
  <c r="M25" i="8"/>
  <c r="H17" i="8"/>
  <c r="P24" i="8"/>
  <c r="Q24" i="8" s="1"/>
  <c r="H16" i="8"/>
  <c r="P23" i="8"/>
  <c r="H18" i="8"/>
  <c r="P25" i="8"/>
  <c r="Q25" i="8" s="1"/>
  <c r="E33" i="7"/>
  <c r="D40" i="7" s="1"/>
  <c r="E40" i="7" s="1"/>
  <c r="M30" i="7"/>
  <c r="N30" i="7" s="1"/>
  <c r="M32" i="7"/>
  <c r="N32" i="7" s="1"/>
  <c r="J2" i="7"/>
  <c r="K2" i="7" s="1"/>
  <c r="E11" i="7"/>
  <c r="C11" i="8" s="1"/>
  <c r="AE156" i="15"/>
  <c r="AF156" i="15"/>
  <c r="Z156" i="15"/>
  <c r="AD156" i="15"/>
  <c r="Y156" i="15"/>
  <c r="X156" i="15"/>
  <c r="AC156" i="15"/>
  <c r="A159" i="15"/>
  <c r="V157" i="15"/>
  <c r="AZ157" i="15" s="1"/>
  <c r="U157" i="15"/>
  <c r="AY157" i="15" s="1"/>
  <c r="T157" i="15"/>
  <c r="AX157" i="15" s="1"/>
  <c r="N157" i="15"/>
  <c r="AR157" i="15" s="1"/>
  <c r="L157" i="15"/>
  <c r="AE157" i="15" s="1"/>
  <c r="Q157" i="15"/>
  <c r="AU157" i="15" s="1"/>
  <c r="BA156" i="15"/>
  <c r="BB156" i="15" s="1"/>
  <c r="R157" i="15"/>
  <c r="AV157" i="15" s="1"/>
  <c r="S157" i="15"/>
  <c r="AW157" i="15" s="1"/>
  <c r="P157" i="15"/>
  <c r="AT157" i="15" s="1"/>
  <c r="O157" i="15"/>
  <c r="AS157" i="15" s="1"/>
  <c r="J159" i="15" l="1"/>
  <c r="C159" i="15"/>
  <c r="K159" i="15"/>
  <c r="D159" i="15"/>
  <c r="E159" i="15"/>
  <c r="F159" i="15"/>
  <c r="G159" i="15"/>
  <c r="I159" i="15"/>
  <c r="H159" i="15"/>
  <c r="N25" i="8"/>
  <c r="O25" i="8" s="1"/>
  <c r="N23" i="8"/>
  <c r="O23" i="8" s="1"/>
  <c r="C48" i="8" s="1"/>
  <c r="N33" i="7"/>
  <c r="D39" i="7" s="1"/>
  <c r="E39" i="7" s="1"/>
  <c r="Q23" i="8"/>
  <c r="Q26" i="8" s="1"/>
  <c r="P26" i="8"/>
  <c r="O24" i="8"/>
  <c r="AB157" i="15"/>
  <c r="AA157" i="15"/>
  <c r="Z157" i="15"/>
  <c r="AD157" i="15"/>
  <c r="O158" i="15"/>
  <c r="AS158" i="15" s="1"/>
  <c r="L158" i="15"/>
  <c r="X158" i="15" s="1"/>
  <c r="N158" i="15"/>
  <c r="AR158" i="15" s="1"/>
  <c r="AF157" i="15"/>
  <c r="U158" i="15"/>
  <c r="AY158" i="15" s="1"/>
  <c r="A160" i="15"/>
  <c r="BA157" i="15"/>
  <c r="BB157" i="15" s="1"/>
  <c r="S158" i="15"/>
  <c r="AW158" i="15" s="1"/>
  <c r="V158" i="15"/>
  <c r="AZ158" i="15" s="1"/>
  <c r="T158" i="15"/>
  <c r="AX158" i="15" s="1"/>
  <c r="Y157" i="15"/>
  <c r="AC157" i="15"/>
  <c r="X157" i="15"/>
  <c r="Q158" i="15"/>
  <c r="AU158" i="15" s="1"/>
  <c r="R158" i="15"/>
  <c r="AV158" i="15" s="1"/>
  <c r="P158" i="15"/>
  <c r="AT158" i="15" s="1"/>
  <c r="C50" i="8" l="1"/>
  <c r="E50" i="8"/>
  <c r="I160" i="15"/>
  <c r="J160" i="15"/>
  <c r="C160" i="15"/>
  <c r="K160" i="15"/>
  <c r="D160" i="15"/>
  <c r="E160" i="15"/>
  <c r="F160" i="15"/>
  <c r="H160" i="15"/>
  <c r="G160" i="15"/>
  <c r="E48" i="8"/>
  <c r="C49" i="8"/>
  <c r="E49" i="8"/>
  <c r="AF158" i="15"/>
  <c r="AC158" i="15"/>
  <c r="AA158" i="15"/>
  <c r="Z158" i="15"/>
  <c r="AD158" i="15"/>
  <c r="Y158" i="15"/>
  <c r="T159" i="15"/>
  <c r="AX159" i="15" s="1"/>
  <c r="O159" i="15"/>
  <c r="AS159" i="15" s="1"/>
  <c r="P159" i="15"/>
  <c r="AT159" i="15" s="1"/>
  <c r="U159" i="15"/>
  <c r="AY159" i="15" s="1"/>
  <c r="A161" i="15"/>
  <c r="BA158" i="15"/>
  <c r="BB158" i="15" s="1"/>
  <c r="V159" i="15"/>
  <c r="AZ159" i="15" s="1"/>
  <c r="Q159" i="15"/>
  <c r="AU159" i="15" s="1"/>
  <c r="AB158" i="15"/>
  <c r="N159" i="15"/>
  <c r="AR159" i="15" s="1"/>
  <c r="L159" i="15"/>
  <c r="Y159" i="15" s="1"/>
  <c r="S159" i="15"/>
  <c r="AW159" i="15" s="1"/>
  <c r="AE158" i="15"/>
  <c r="R159" i="15"/>
  <c r="AV159" i="15" s="1"/>
  <c r="C51" i="8" l="1"/>
  <c r="D48" i="8" s="1"/>
  <c r="H161" i="15"/>
  <c r="I161" i="15"/>
  <c r="J161" i="15"/>
  <c r="C161" i="15"/>
  <c r="K161" i="15"/>
  <c r="D161" i="15"/>
  <c r="E161" i="15"/>
  <c r="G161" i="15"/>
  <c r="F161" i="15"/>
  <c r="E51" i="8"/>
  <c r="AC159" i="15"/>
  <c r="AF159" i="15"/>
  <c r="X159" i="15"/>
  <c r="AB159" i="15"/>
  <c r="AD159" i="15"/>
  <c r="BA159" i="15"/>
  <c r="BB159" i="15" s="1"/>
  <c r="AA159" i="15"/>
  <c r="Z159" i="15"/>
  <c r="Q160" i="15"/>
  <c r="AU160" i="15" s="1"/>
  <c r="L160" i="15"/>
  <c r="AD160" i="15" s="1"/>
  <c r="N160" i="15"/>
  <c r="AR160" i="15" s="1"/>
  <c r="O160" i="15"/>
  <c r="AS160" i="15" s="1"/>
  <c r="P160" i="15"/>
  <c r="AT160" i="15" s="1"/>
  <c r="A162" i="15"/>
  <c r="U160" i="15"/>
  <c r="AY160" i="15" s="1"/>
  <c r="V160" i="15"/>
  <c r="AZ160" i="15" s="1"/>
  <c r="S160" i="15"/>
  <c r="AW160" i="15" s="1"/>
  <c r="R160" i="15"/>
  <c r="AV160" i="15" s="1"/>
  <c r="AE159" i="15"/>
  <c r="T160" i="15"/>
  <c r="AX160" i="15" s="1"/>
  <c r="B54" i="8" l="1"/>
  <c r="C55" i="8" s="1"/>
  <c r="G162" i="15"/>
  <c r="H162" i="15"/>
  <c r="I162" i="15"/>
  <c r="J162" i="15"/>
  <c r="C162" i="15"/>
  <c r="K162" i="15"/>
  <c r="D162" i="15"/>
  <c r="F162" i="15"/>
  <c r="E162" i="15"/>
  <c r="AE160" i="15"/>
  <c r="AC160" i="15"/>
  <c r="Z160" i="15"/>
  <c r="AB160" i="15"/>
  <c r="AF160" i="15"/>
  <c r="Y160" i="15"/>
  <c r="T161" i="15"/>
  <c r="AX161" i="15" s="1"/>
  <c r="U161" i="15"/>
  <c r="AY161" i="15" s="1"/>
  <c r="P161" i="15"/>
  <c r="AT161" i="15" s="1"/>
  <c r="R161" i="15"/>
  <c r="AV161" i="15" s="1"/>
  <c r="Q161" i="15"/>
  <c r="AU161" i="15" s="1"/>
  <c r="X160" i="15"/>
  <c r="V161" i="15"/>
  <c r="AZ161" i="15" s="1"/>
  <c r="S161" i="15"/>
  <c r="AW161" i="15" s="1"/>
  <c r="A163" i="15"/>
  <c r="AA160" i="15"/>
  <c r="N161" i="15"/>
  <c r="AR161" i="15" s="1"/>
  <c r="L161" i="15"/>
  <c r="AA161" i="15" s="1"/>
  <c r="O161" i="15"/>
  <c r="AS161" i="15" s="1"/>
  <c r="BA160" i="15"/>
  <c r="BB160" i="15" s="1"/>
  <c r="E56" i="8" l="1"/>
  <c r="C56" i="8"/>
  <c r="C54" i="8"/>
  <c r="E55" i="8"/>
  <c r="E54" i="8"/>
  <c r="F163" i="15"/>
  <c r="G163" i="15"/>
  <c r="H163" i="15"/>
  <c r="I163" i="15"/>
  <c r="J163" i="15"/>
  <c r="C163" i="15"/>
  <c r="K163" i="15"/>
  <c r="E163" i="15"/>
  <c r="D163" i="15"/>
  <c r="Y161" i="15"/>
  <c r="AD161" i="15"/>
  <c r="AF161" i="15"/>
  <c r="Z161" i="15"/>
  <c r="BA161" i="15"/>
  <c r="BB161" i="15" s="1"/>
  <c r="AC161" i="15"/>
  <c r="U162" i="15"/>
  <c r="AY162" i="15" s="1"/>
  <c r="R162" i="15"/>
  <c r="AV162" i="15" s="1"/>
  <c r="A164" i="15"/>
  <c r="X161" i="15"/>
  <c r="S162" i="15"/>
  <c r="AW162" i="15" s="1"/>
  <c r="N162" i="15"/>
  <c r="AR162" i="15" s="1"/>
  <c r="L162" i="15"/>
  <c r="AB162" i="15" s="1"/>
  <c r="AB161" i="15"/>
  <c r="AE161" i="15"/>
  <c r="Q162" i="15"/>
  <c r="AU162" i="15" s="1"/>
  <c r="T162" i="15"/>
  <c r="AX162" i="15" s="1"/>
  <c r="O162" i="15"/>
  <c r="AS162" i="15" s="1"/>
  <c r="V162" i="15"/>
  <c r="AZ162" i="15" s="1"/>
  <c r="P162" i="15"/>
  <c r="AT162" i="15" s="1"/>
  <c r="E57" i="8" l="1"/>
  <c r="C57" i="8"/>
  <c r="D54" i="8" s="1"/>
  <c r="B60" i="8" s="1"/>
  <c r="E164" i="15"/>
  <c r="F164" i="15"/>
  <c r="G164" i="15"/>
  <c r="H164" i="15"/>
  <c r="I164" i="15"/>
  <c r="J164" i="15"/>
  <c r="D164" i="15"/>
  <c r="K164" i="15"/>
  <c r="C164" i="15"/>
  <c r="AF162" i="15"/>
  <c r="AE162" i="15"/>
  <c r="Y162" i="15"/>
  <c r="X162" i="15"/>
  <c r="AD162" i="15"/>
  <c r="V163" i="15"/>
  <c r="AZ163" i="15" s="1"/>
  <c r="P163" i="15"/>
  <c r="AT163" i="15" s="1"/>
  <c r="O163" i="15"/>
  <c r="AS163" i="15" s="1"/>
  <c r="U163" i="15"/>
  <c r="AY163" i="15" s="1"/>
  <c r="A165" i="15"/>
  <c r="BA162" i="15"/>
  <c r="BB162" i="15" s="1"/>
  <c r="AC162" i="15"/>
  <c r="T163" i="15"/>
  <c r="AX163" i="15" s="1"/>
  <c r="Q163" i="15"/>
  <c r="AU163" i="15" s="1"/>
  <c r="Z162" i="15"/>
  <c r="AA162" i="15"/>
  <c r="R163" i="15"/>
  <c r="AV163" i="15" s="1"/>
  <c r="S163" i="15"/>
  <c r="AW163" i="15" s="1"/>
  <c r="N163" i="15"/>
  <c r="AR163" i="15" s="1"/>
  <c r="L163" i="15"/>
  <c r="Z163" i="15" s="1"/>
  <c r="D165" i="15" l="1"/>
  <c r="E165" i="15"/>
  <c r="F165" i="15"/>
  <c r="G165" i="15"/>
  <c r="H165" i="15"/>
  <c r="I165" i="15"/>
  <c r="C165" i="15"/>
  <c r="K165" i="15"/>
  <c r="J165" i="15"/>
  <c r="C61" i="8"/>
  <c r="E60" i="8"/>
  <c r="C60" i="8"/>
  <c r="E61" i="8"/>
  <c r="E62" i="8"/>
  <c r="C62" i="8"/>
  <c r="AD163" i="15"/>
  <c r="U164" i="15"/>
  <c r="AY164" i="15" s="1"/>
  <c r="L164" i="15"/>
  <c r="X164" i="15" s="1"/>
  <c r="N164" i="15"/>
  <c r="AR164" i="15" s="1"/>
  <c r="AC163" i="15"/>
  <c r="S164" i="15"/>
  <c r="AW164" i="15" s="1"/>
  <c r="P164" i="15"/>
  <c r="AT164" i="15" s="1"/>
  <c r="A166" i="15"/>
  <c r="Y163" i="15"/>
  <c r="AF163" i="15"/>
  <c r="BA163" i="15"/>
  <c r="BB163" i="15" s="1"/>
  <c r="AB163" i="15"/>
  <c r="Q164" i="15"/>
  <c r="AU164" i="15" s="1"/>
  <c r="V164" i="15"/>
  <c r="AZ164" i="15" s="1"/>
  <c r="X163" i="15"/>
  <c r="AA163" i="15"/>
  <c r="O164" i="15"/>
  <c r="AS164" i="15" s="1"/>
  <c r="R164" i="15"/>
  <c r="AV164" i="15" s="1"/>
  <c r="AE163" i="15"/>
  <c r="T164" i="15"/>
  <c r="AX164" i="15" s="1"/>
  <c r="C166" i="15" l="1"/>
  <c r="K166" i="15"/>
  <c r="D166" i="15"/>
  <c r="E166" i="15"/>
  <c r="F166" i="15"/>
  <c r="G166" i="15"/>
  <c r="H166" i="15"/>
  <c r="J166" i="15"/>
  <c r="I166" i="15"/>
  <c r="C63" i="8"/>
  <c r="D60" i="8" s="1"/>
  <c r="E63" i="8"/>
  <c r="AA164" i="15"/>
  <c r="AD164" i="15"/>
  <c r="AC164" i="15"/>
  <c r="AE164" i="15"/>
  <c r="Z164" i="15"/>
  <c r="AB164" i="15"/>
  <c r="P165" i="15"/>
  <c r="AT165" i="15" s="1"/>
  <c r="V165" i="15"/>
  <c r="AZ165" i="15" s="1"/>
  <c r="U165" i="15"/>
  <c r="AY165" i="15" s="1"/>
  <c r="BA164" i="15"/>
  <c r="BB164" i="15" s="1"/>
  <c r="T165" i="15"/>
  <c r="AX165" i="15" s="1"/>
  <c r="N165" i="15"/>
  <c r="AR165" i="15" s="1"/>
  <c r="L165" i="15"/>
  <c r="AF165" i="15" s="1"/>
  <c r="Q165" i="15"/>
  <c r="AU165" i="15" s="1"/>
  <c r="Y164" i="15"/>
  <c r="AF164" i="15"/>
  <c r="R165" i="15"/>
  <c r="AV165" i="15" s="1"/>
  <c r="S165" i="15"/>
  <c r="AW165" i="15" s="1"/>
  <c r="A167" i="15"/>
  <c r="O165" i="15"/>
  <c r="AS165" i="15" s="1"/>
  <c r="J167" i="15" l="1"/>
  <c r="C167" i="15"/>
  <c r="K167" i="15"/>
  <c r="D167" i="15"/>
  <c r="E167" i="15"/>
  <c r="F167" i="15"/>
  <c r="G167" i="15"/>
  <c r="I167" i="15"/>
  <c r="H167" i="15"/>
  <c r="B66" i="8"/>
  <c r="X165" i="15"/>
  <c r="AE165" i="15"/>
  <c r="AB165" i="15"/>
  <c r="AA165" i="15"/>
  <c r="Z165" i="15"/>
  <c r="S166" i="15"/>
  <c r="AW166" i="15" s="1"/>
  <c r="V166" i="15"/>
  <c r="AZ166" i="15" s="1"/>
  <c r="Q166" i="15"/>
  <c r="AU166" i="15" s="1"/>
  <c r="R166" i="15"/>
  <c r="AV166" i="15" s="1"/>
  <c r="A168" i="15"/>
  <c r="O166" i="15"/>
  <c r="AS166" i="15" s="1"/>
  <c r="N166" i="15"/>
  <c r="AR166" i="15" s="1"/>
  <c r="L166" i="15"/>
  <c r="AC166" i="15" s="1"/>
  <c r="AD165" i="15"/>
  <c r="Y165" i="15"/>
  <c r="U166" i="15"/>
  <c r="AY166" i="15" s="1"/>
  <c r="T166" i="15"/>
  <c r="AX166" i="15" s="1"/>
  <c r="AC165" i="15"/>
  <c r="BA165" i="15"/>
  <c r="BB165" i="15" s="1"/>
  <c r="P166" i="15"/>
  <c r="AT166" i="15" s="1"/>
  <c r="I168" i="15" l="1"/>
  <c r="J168" i="15"/>
  <c r="C168" i="15"/>
  <c r="K168" i="15"/>
  <c r="D168" i="15"/>
  <c r="E168" i="15"/>
  <c r="F168" i="15"/>
  <c r="H168" i="15"/>
  <c r="G168" i="15"/>
  <c r="E66" i="8"/>
  <c r="C68" i="8"/>
  <c r="E68" i="8"/>
  <c r="E67" i="8"/>
  <c r="C67" i="8"/>
  <c r="C66" i="8"/>
  <c r="Z166" i="15"/>
  <c r="AD166" i="15"/>
  <c r="AE166" i="15"/>
  <c r="AA166" i="15"/>
  <c r="V167" i="15"/>
  <c r="AZ167" i="15" s="1"/>
  <c r="Q167" i="15"/>
  <c r="AU167" i="15" s="1"/>
  <c r="Y166" i="15"/>
  <c r="N167" i="15"/>
  <c r="AR167" i="15" s="1"/>
  <c r="L167" i="15"/>
  <c r="AC167" i="15" s="1"/>
  <c r="S167" i="15"/>
  <c r="AW167" i="15" s="1"/>
  <c r="AB166" i="15"/>
  <c r="AF166" i="15"/>
  <c r="BA166" i="15"/>
  <c r="BB166" i="15" s="1"/>
  <c r="R167" i="15"/>
  <c r="AV167" i="15" s="1"/>
  <c r="T167" i="15"/>
  <c r="AX167" i="15" s="1"/>
  <c r="O167" i="15"/>
  <c r="AS167" i="15" s="1"/>
  <c r="X166" i="15"/>
  <c r="P167" i="15"/>
  <c r="AT167" i="15" s="1"/>
  <c r="U167" i="15"/>
  <c r="AY167" i="15" s="1"/>
  <c r="A169" i="15"/>
  <c r="H169" i="15" l="1"/>
  <c r="I169" i="15"/>
  <c r="J169" i="15"/>
  <c r="C169" i="15"/>
  <c r="K169" i="15"/>
  <c r="D169" i="15"/>
  <c r="E169" i="15"/>
  <c r="G169" i="15"/>
  <c r="F169" i="15"/>
  <c r="E69" i="8"/>
  <c r="C69" i="8"/>
  <c r="D66" i="8" s="1"/>
  <c r="AD167" i="15"/>
  <c r="AF167" i="15"/>
  <c r="AE167" i="15"/>
  <c r="Y167" i="15"/>
  <c r="AB167" i="15"/>
  <c r="Z167" i="15"/>
  <c r="X167" i="15"/>
  <c r="Q168" i="15"/>
  <c r="AU168" i="15" s="1"/>
  <c r="U168" i="15"/>
  <c r="AY168" i="15" s="1"/>
  <c r="V168" i="15"/>
  <c r="AZ168" i="15" s="1"/>
  <c r="S168" i="15"/>
  <c r="AW168" i="15" s="1"/>
  <c r="R168" i="15"/>
  <c r="AV168" i="15" s="1"/>
  <c r="AA167" i="15"/>
  <c r="T168" i="15"/>
  <c r="AX168" i="15" s="1"/>
  <c r="N168" i="15"/>
  <c r="AR168" i="15" s="1"/>
  <c r="L168" i="15"/>
  <c r="AA168" i="15" s="1"/>
  <c r="BA167" i="15"/>
  <c r="BB167" i="15" s="1"/>
  <c r="O168" i="15"/>
  <c r="AS168" i="15" s="1"/>
  <c r="P168" i="15"/>
  <c r="AT168" i="15" s="1"/>
  <c r="A170" i="15"/>
  <c r="G170" i="15" l="1"/>
  <c r="H170" i="15"/>
  <c r="I170" i="15"/>
  <c r="J170" i="15"/>
  <c r="C170" i="15"/>
  <c r="K170" i="15"/>
  <c r="D170" i="15"/>
  <c r="F170" i="15"/>
  <c r="E170" i="15"/>
  <c r="B72" i="8"/>
  <c r="E72" i="8" s="1"/>
  <c r="E74" i="8"/>
  <c r="Z168" i="15"/>
  <c r="T169" i="15"/>
  <c r="AX169" i="15" s="1"/>
  <c r="U169" i="15"/>
  <c r="AY169" i="15" s="1"/>
  <c r="AD168" i="15"/>
  <c r="AE168" i="15"/>
  <c r="P169" i="15"/>
  <c r="AT169" i="15" s="1"/>
  <c r="R169" i="15"/>
  <c r="AV169" i="15" s="1"/>
  <c r="Q169" i="15"/>
  <c r="AU169" i="15" s="1"/>
  <c r="Y168" i="15"/>
  <c r="BA168" i="15"/>
  <c r="BB168" i="15" s="1"/>
  <c r="AC168" i="15"/>
  <c r="V169" i="15"/>
  <c r="AZ169" i="15" s="1"/>
  <c r="S169" i="15"/>
  <c r="AW169" i="15" s="1"/>
  <c r="A171" i="15"/>
  <c r="X168" i="15"/>
  <c r="N169" i="15"/>
  <c r="AR169" i="15" s="1"/>
  <c r="L169" i="15"/>
  <c r="AD169" i="15" s="1"/>
  <c r="O169" i="15"/>
  <c r="AS169" i="15" s="1"/>
  <c r="AB168" i="15"/>
  <c r="AF168" i="15"/>
  <c r="F171" i="15" l="1"/>
  <c r="G171" i="15"/>
  <c r="H171" i="15"/>
  <c r="I171" i="15"/>
  <c r="J171" i="15"/>
  <c r="C171" i="15"/>
  <c r="K171" i="15"/>
  <c r="E171" i="15"/>
  <c r="D171" i="15"/>
  <c r="C73" i="8"/>
  <c r="C72" i="8"/>
  <c r="C74" i="8"/>
  <c r="E73" i="8"/>
  <c r="E75" i="8" s="1"/>
  <c r="Y169" i="15"/>
  <c r="AC169" i="15"/>
  <c r="X169" i="15"/>
  <c r="AA169" i="15"/>
  <c r="BA169" i="15"/>
  <c r="BB169" i="15" s="1"/>
  <c r="U170" i="15"/>
  <c r="AY170" i="15" s="1"/>
  <c r="R170" i="15"/>
  <c r="AV170" i="15" s="1"/>
  <c r="A172" i="15"/>
  <c r="S170" i="15"/>
  <c r="AW170" i="15" s="1"/>
  <c r="N170" i="15"/>
  <c r="AR170" i="15" s="1"/>
  <c r="L170" i="15"/>
  <c r="AB170" i="15" s="1"/>
  <c r="Z169" i="15"/>
  <c r="AE169" i="15"/>
  <c r="Q170" i="15"/>
  <c r="AU170" i="15" s="1"/>
  <c r="T170" i="15"/>
  <c r="AX170" i="15" s="1"/>
  <c r="O170" i="15"/>
  <c r="AS170" i="15" s="1"/>
  <c r="V170" i="15"/>
  <c r="AZ170" i="15" s="1"/>
  <c r="P170" i="15"/>
  <c r="AT170" i="15" s="1"/>
  <c r="AF169" i="15"/>
  <c r="AB169" i="15"/>
  <c r="E172" i="15" l="1"/>
  <c r="F172" i="15"/>
  <c r="G172" i="15"/>
  <c r="H172" i="15"/>
  <c r="I172" i="15"/>
  <c r="J172" i="15"/>
  <c r="D172" i="15"/>
  <c r="C172" i="15"/>
  <c r="K172" i="15"/>
  <c r="AD170" i="15"/>
  <c r="C75" i="8"/>
  <c r="D72" i="8" s="1"/>
  <c r="B78" i="8" s="1"/>
  <c r="AF170" i="15"/>
  <c r="AC170" i="15"/>
  <c r="X170" i="15"/>
  <c r="Z170" i="15"/>
  <c r="Y170" i="15"/>
  <c r="AA170" i="15"/>
  <c r="AE170" i="15"/>
  <c r="V171" i="15"/>
  <c r="AZ171" i="15" s="1"/>
  <c r="P171" i="15"/>
  <c r="AT171" i="15" s="1"/>
  <c r="O171" i="15"/>
  <c r="AS171" i="15" s="1"/>
  <c r="N171" i="15"/>
  <c r="AR171" i="15" s="1"/>
  <c r="L171" i="15"/>
  <c r="AF171" i="15" s="1"/>
  <c r="U171" i="15"/>
  <c r="AY171" i="15" s="1"/>
  <c r="A173" i="15"/>
  <c r="T171" i="15"/>
  <c r="AX171" i="15" s="1"/>
  <c r="Q171" i="15"/>
  <c r="AU171" i="15" s="1"/>
  <c r="BA170" i="15"/>
  <c r="BB170" i="15" s="1"/>
  <c r="R171" i="15"/>
  <c r="AV171" i="15" s="1"/>
  <c r="S171" i="15"/>
  <c r="AW171" i="15" s="1"/>
  <c r="D173" i="15" l="1"/>
  <c r="E173" i="15"/>
  <c r="F173" i="15"/>
  <c r="G173" i="15"/>
  <c r="H173" i="15"/>
  <c r="I173" i="15"/>
  <c r="C173" i="15"/>
  <c r="K173" i="15"/>
  <c r="J173" i="15"/>
  <c r="C78" i="8"/>
  <c r="E78" i="8"/>
  <c r="C80" i="8"/>
  <c r="E79" i="8"/>
  <c r="C79" i="8"/>
  <c r="E80" i="8"/>
  <c r="AC171" i="15"/>
  <c r="X171" i="15"/>
  <c r="AD171" i="15"/>
  <c r="AB171" i="15"/>
  <c r="AA171" i="15"/>
  <c r="Z171" i="15"/>
  <c r="AE171" i="15"/>
  <c r="S172" i="15"/>
  <c r="AW172" i="15" s="1"/>
  <c r="P172" i="15"/>
  <c r="AT172" i="15" s="1"/>
  <c r="A174" i="15"/>
  <c r="Q172" i="15"/>
  <c r="AU172" i="15" s="1"/>
  <c r="V172" i="15"/>
  <c r="AZ172" i="15" s="1"/>
  <c r="O172" i="15"/>
  <c r="AS172" i="15" s="1"/>
  <c r="R172" i="15"/>
  <c r="AV172" i="15" s="1"/>
  <c r="BA171" i="15"/>
  <c r="BB171" i="15" s="1"/>
  <c r="U172" i="15"/>
  <c r="AY172" i="15" s="1"/>
  <c r="T172" i="15"/>
  <c r="AX172" i="15" s="1"/>
  <c r="L172" i="15"/>
  <c r="AC172" i="15" s="1"/>
  <c r="N172" i="15"/>
  <c r="AR172" i="15" s="1"/>
  <c r="Y171" i="15"/>
  <c r="C174" i="15" l="1"/>
  <c r="K174" i="15"/>
  <c r="D174" i="15"/>
  <c r="E174" i="15"/>
  <c r="F174" i="15"/>
  <c r="G174" i="15"/>
  <c r="H174" i="15"/>
  <c r="J174" i="15"/>
  <c r="I174" i="15"/>
  <c r="E81" i="8"/>
  <c r="C81" i="8"/>
  <c r="D78" i="8" s="1"/>
  <c r="AA172" i="15"/>
  <c r="AD172" i="15"/>
  <c r="BA172" i="15"/>
  <c r="BB172" i="15" s="1"/>
  <c r="X172" i="15"/>
  <c r="AE172" i="15"/>
  <c r="Y172" i="15"/>
  <c r="R173" i="15"/>
  <c r="AV173" i="15" s="1"/>
  <c r="O173" i="15"/>
  <c r="AS173" i="15" s="1"/>
  <c r="V173" i="15"/>
  <c r="AZ173" i="15" s="1"/>
  <c r="U173" i="15"/>
  <c r="AY173" i="15" s="1"/>
  <c r="Z172" i="15"/>
  <c r="P173" i="15"/>
  <c r="AT173" i="15" s="1"/>
  <c r="N173" i="15"/>
  <c r="AR173" i="15" s="1"/>
  <c r="L173" i="15"/>
  <c r="AF173" i="15" s="1"/>
  <c r="Q173" i="15"/>
  <c r="AU173" i="15" s="1"/>
  <c r="AB172" i="15"/>
  <c r="AF172" i="15"/>
  <c r="T173" i="15"/>
  <c r="AX173" i="15" s="1"/>
  <c r="S173" i="15"/>
  <c r="AW173" i="15" s="1"/>
  <c r="A175" i="15"/>
  <c r="J175" i="15" l="1"/>
  <c r="C175" i="15"/>
  <c r="K175" i="15"/>
  <c r="D175" i="15"/>
  <c r="E175" i="15"/>
  <c r="F175" i="15"/>
  <c r="G175" i="15"/>
  <c r="I175" i="15"/>
  <c r="H175" i="15"/>
  <c r="B84" i="8"/>
  <c r="C85" i="8" s="1"/>
  <c r="X173" i="15"/>
  <c r="V174" i="15"/>
  <c r="AZ174" i="15" s="1"/>
  <c r="P174" i="15"/>
  <c r="AT174" i="15" s="1"/>
  <c r="Q174" i="15"/>
  <c r="AU174" i="15" s="1"/>
  <c r="R174" i="15"/>
  <c r="AV174" i="15" s="1"/>
  <c r="A176" i="15"/>
  <c r="AD173" i="15"/>
  <c r="AA173" i="15"/>
  <c r="AE173" i="15"/>
  <c r="Y173" i="15"/>
  <c r="S174" i="15"/>
  <c r="AW174" i="15" s="1"/>
  <c r="O174" i="15"/>
  <c r="AS174" i="15" s="1"/>
  <c r="L174" i="15"/>
  <c r="Z174" i="15" s="1"/>
  <c r="N174" i="15"/>
  <c r="AR174" i="15" s="1"/>
  <c r="Z173" i="15"/>
  <c r="AB173" i="15"/>
  <c r="U174" i="15"/>
  <c r="AY174" i="15" s="1"/>
  <c r="T174" i="15"/>
  <c r="AX174" i="15" s="1"/>
  <c r="AC173" i="15"/>
  <c r="BA173" i="15"/>
  <c r="BB173" i="15" s="1"/>
  <c r="I176" i="15" l="1"/>
  <c r="J176" i="15"/>
  <c r="C176" i="15"/>
  <c r="K176" i="15"/>
  <c r="D176" i="15"/>
  <c r="E176" i="15"/>
  <c r="F176" i="15"/>
  <c r="H176" i="15"/>
  <c r="G176" i="15"/>
  <c r="E86" i="8"/>
  <c r="R24" i="8"/>
  <c r="S24" i="8" s="1"/>
  <c r="I31" i="8" s="1"/>
  <c r="C86" i="8"/>
  <c r="R25" i="8"/>
  <c r="F32" i="8" s="1"/>
  <c r="E84" i="8"/>
  <c r="E85" i="8"/>
  <c r="C84" i="8"/>
  <c r="C87" i="8" s="1"/>
  <c r="D84" i="8" s="1"/>
  <c r="R23" i="8"/>
  <c r="I16" i="8" s="1"/>
  <c r="AD174" i="15"/>
  <c r="AE174" i="15"/>
  <c r="AA174" i="15"/>
  <c r="Y174" i="15"/>
  <c r="AF174" i="15"/>
  <c r="T175" i="15"/>
  <c r="AX175" i="15" s="1"/>
  <c r="O175" i="15"/>
  <c r="AS175" i="15" s="1"/>
  <c r="BA174" i="15"/>
  <c r="BB174" i="15" s="1"/>
  <c r="P175" i="15"/>
  <c r="AT175" i="15" s="1"/>
  <c r="U175" i="15"/>
  <c r="AY175" i="15" s="1"/>
  <c r="A177" i="15"/>
  <c r="V175" i="15"/>
  <c r="AZ175" i="15" s="1"/>
  <c r="Q175" i="15"/>
  <c r="AU175" i="15" s="1"/>
  <c r="X174" i="15"/>
  <c r="AC174" i="15"/>
  <c r="N175" i="15"/>
  <c r="AR175" i="15" s="1"/>
  <c r="L175" i="15"/>
  <c r="AD175" i="15" s="1"/>
  <c r="S175" i="15"/>
  <c r="AW175" i="15" s="1"/>
  <c r="AB174" i="15"/>
  <c r="R175" i="15"/>
  <c r="AV175" i="15" s="1"/>
  <c r="F31" i="8" l="1"/>
  <c r="H177" i="15"/>
  <c r="I177" i="15"/>
  <c r="J177" i="15"/>
  <c r="C177" i="15"/>
  <c r="K177" i="15"/>
  <c r="D177" i="15"/>
  <c r="E177" i="15"/>
  <c r="G177" i="15"/>
  <c r="F177" i="15"/>
  <c r="I17" i="8"/>
  <c r="N17" i="8"/>
  <c r="O17" i="8"/>
  <c r="J17" i="8"/>
  <c r="M17" i="8"/>
  <c r="K17" i="8"/>
  <c r="L17" i="8"/>
  <c r="L31" i="8"/>
  <c r="J18" i="8"/>
  <c r="I18" i="8"/>
  <c r="S25" i="8"/>
  <c r="N18" i="8" s="1"/>
  <c r="F30" i="8"/>
  <c r="R26" i="8"/>
  <c r="B31" i="8" s="1"/>
  <c r="C31" i="8" s="1"/>
  <c r="K16" i="8"/>
  <c r="K18" i="8"/>
  <c r="E87" i="8"/>
  <c r="S23" i="8"/>
  <c r="L30" i="8" s="1"/>
  <c r="J16" i="8"/>
  <c r="AB175" i="15"/>
  <c r="S176" i="15"/>
  <c r="AW176" i="15" s="1"/>
  <c r="R176" i="15"/>
  <c r="AV176" i="15" s="1"/>
  <c r="AE175" i="15"/>
  <c r="X175" i="15"/>
  <c r="Q176" i="15"/>
  <c r="AU176" i="15" s="1"/>
  <c r="T176" i="15"/>
  <c r="AX176" i="15" s="1"/>
  <c r="L176" i="15"/>
  <c r="AC176" i="15" s="1"/>
  <c r="N176" i="15"/>
  <c r="AR176" i="15" s="1"/>
  <c r="Z175" i="15"/>
  <c r="Y175" i="15"/>
  <c r="BA175" i="15"/>
  <c r="BB175" i="15" s="1"/>
  <c r="AA175" i="15"/>
  <c r="O176" i="15"/>
  <c r="AS176" i="15" s="1"/>
  <c r="P176" i="15"/>
  <c r="AT176" i="15" s="1"/>
  <c r="A178" i="15"/>
  <c r="AC175" i="15"/>
  <c r="AF175" i="15"/>
  <c r="U176" i="15"/>
  <c r="AY176" i="15" s="1"/>
  <c r="V176" i="15"/>
  <c r="AZ176" i="15" s="1"/>
  <c r="F33" i="8" l="1"/>
  <c r="G32" i="8" s="1"/>
  <c r="H32" i="8" s="1"/>
  <c r="I19" i="8"/>
  <c r="D8" i="8" s="1"/>
  <c r="B8" i="9" s="1"/>
  <c r="G178" i="15"/>
  <c r="H178" i="15"/>
  <c r="I178" i="15"/>
  <c r="J178" i="15"/>
  <c r="C178" i="15"/>
  <c r="K178" i="15"/>
  <c r="D178" i="15"/>
  <c r="F178" i="15"/>
  <c r="E178" i="15"/>
  <c r="L32" i="8"/>
  <c r="L33" i="8" s="1"/>
  <c r="M31" i="8" s="1"/>
  <c r="N31" i="8" s="1"/>
  <c r="O16" i="8"/>
  <c r="M16" i="8"/>
  <c r="K19" i="8"/>
  <c r="D9" i="8" s="1"/>
  <c r="B9" i="9" s="1"/>
  <c r="O18" i="8"/>
  <c r="J19" i="8"/>
  <c r="E8" i="8" s="1"/>
  <c r="C8" i="9" s="1"/>
  <c r="I32" i="8"/>
  <c r="L18" i="8"/>
  <c r="B32" i="8"/>
  <c r="C32" i="8" s="1"/>
  <c r="M18" i="8"/>
  <c r="S26" i="8"/>
  <c r="I2" i="8" s="1"/>
  <c r="E11" i="8" s="1"/>
  <c r="C11" i="9" s="1"/>
  <c r="B30" i="8"/>
  <c r="C30" i="8" s="1"/>
  <c r="H2" i="8"/>
  <c r="E7" i="8" s="1"/>
  <c r="C7" i="9" s="1"/>
  <c r="L16" i="8"/>
  <c r="I30" i="8"/>
  <c r="N16" i="8"/>
  <c r="N19" i="8" s="1"/>
  <c r="E9" i="8" s="1"/>
  <c r="C9" i="9" s="1"/>
  <c r="AE176" i="15"/>
  <c r="AF176" i="15"/>
  <c r="Z176" i="15"/>
  <c r="U177" i="15"/>
  <c r="AY177" i="15" s="1"/>
  <c r="AB176" i="15"/>
  <c r="P177" i="15"/>
  <c r="AT177" i="15" s="1"/>
  <c r="R177" i="15"/>
  <c r="AV177" i="15" s="1"/>
  <c r="Q177" i="15"/>
  <c r="AU177" i="15" s="1"/>
  <c r="X176" i="15"/>
  <c r="AA176" i="15"/>
  <c r="T177" i="15"/>
  <c r="AX177" i="15" s="1"/>
  <c r="V177" i="15"/>
  <c r="AZ177" i="15" s="1"/>
  <c r="S177" i="15"/>
  <c r="AW177" i="15" s="1"/>
  <c r="A179" i="15"/>
  <c r="Y176" i="15"/>
  <c r="N177" i="15"/>
  <c r="AR177" i="15" s="1"/>
  <c r="L177" i="15"/>
  <c r="AE177" i="15" s="1"/>
  <c r="O177" i="15"/>
  <c r="AS177" i="15" s="1"/>
  <c r="BA176" i="15"/>
  <c r="BB176" i="15" s="1"/>
  <c r="AD176" i="15"/>
  <c r="G30" i="8" l="1"/>
  <c r="H30" i="8" s="1"/>
  <c r="F16" i="9"/>
  <c r="G16" i="9" s="1"/>
  <c r="H16" i="9" s="1"/>
  <c r="G31" i="8"/>
  <c r="H31" i="8" s="1"/>
  <c r="C33" i="8"/>
  <c r="D36" i="8" s="1"/>
  <c r="E36" i="8" s="1"/>
  <c r="O19" i="8"/>
  <c r="M19" i="8"/>
  <c r="D10" i="8" s="1"/>
  <c r="B10" i="9" s="1"/>
  <c r="F17" i="9"/>
  <c r="G17" i="9" s="1"/>
  <c r="H17" i="9" s="1"/>
  <c r="F179" i="15"/>
  <c r="G179" i="15"/>
  <c r="H179" i="15"/>
  <c r="I179" i="15"/>
  <c r="J179" i="15"/>
  <c r="C179" i="15"/>
  <c r="K179" i="15"/>
  <c r="E179" i="15"/>
  <c r="D179" i="15"/>
  <c r="M24" i="9"/>
  <c r="L19" i="8"/>
  <c r="E10" i="8" s="1"/>
  <c r="C10" i="9" s="1"/>
  <c r="F18" i="9"/>
  <c r="G18" i="9" s="1"/>
  <c r="H18" i="9" s="1"/>
  <c r="D30" i="8"/>
  <c r="E30" i="8" s="1"/>
  <c r="M32" i="8"/>
  <c r="N32" i="8" s="1"/>
  <c r="D32" i="8"/>
  <c r="E32" i="8" s="1"/>
  <c r="D31" i="8"/>
  <c r="E31" i="8" s="1"/>
  <c r="M30" i="8"/>
  <c r="N30" i="8" s="1"/>
  <c r="I33" i="8"/>
  <c r="M25" i="9"/>
  <c r="J2" i="8"/>
  <c r="K2" i="8" s="1"/>
  <c r="M23" i="9"/>
  <c r="AA177" i="15"/>
  <c r="AC177" i="15"/>
  <c r="Y177" i="15"/>
  <c r="Z177" i="15"/>
  <c r="X177" i="15"/>
  <c r="AF177" i="15"/>
  <c r="AB177" i="15"/>
  <c r="AD177" i="15"/>
  <c r="R178" i="15"/>
  <c r="AV178" i="15" s="1"/>
  <c r="A180" i="15"/>
  <c r="BA177" i="15"/>
  <c r="BB177" i="15" s="1"/>
  <c r="N178" i="15"/>
  <c r="AR178" i="15" s="1"/>
  <c r="L178" i="15"/>
  <c r="AB178" i="15" s="1"/>
  <c r="Q178" i="15"/>
  <c r="AU178" i="15" s="1"/>
  <c r="T178" i="15"/>
  <c r="AX178" i="15" s="1"/>
  <c r="O178" i="15"/>
  <c r="AS178" i="15" s="1"/>
  <c r="V178" i="15"/>
  <c r="AZ178" i="15" s="1"/>
  <c r="P178" i="15"/>
  <c r="AT178" i="15" s="1"/>
  <c r="U178" i="15"/>
  <c r="AY178" i="15" s="1"/>
  <c r="S178" i="15"/>
  <c r="AW178" i="15" s="1"/>
  <c r="P23" i="9" l="1"/>
  <c r="Q23" i="9" s="1"/>
  <c r="H33" i="8"/>
  <c r="D37" i="8" s="1"/>
  <c r="E37" i="8" s="1"/>
  <c r="H23" i="9"/>
  <c r="I23" i="9" s="1"/>
  <c r="J23" i="9" s="1"/>
  <c r="N23" i="9" s="1"/>
  <c r="O23" i="9" s="1"/>
  <c r="P24" i="9"/>
  <c r="Q24" i="9" s="1"/>
  <c r="E180" i="15"/>
  <c r="F180" i="15"/>
  <c r="G180" i="15"/>
  <c r="H180" i="15"/>
  <c r="I180" i="15"/>
  <c r="J180" i="15"/>
  <c r="D180" i="15"/>
  <c r="K180" i="15"/>
  <c r="C180" i="15"/>
  <c r="P25" i="9"/>
  <c r="Q25" i="9" s="1"/>
  <c r="N33" i="8"/>
  <c r="D39" i="8" s="1"/>
  <c r="E39" i="8" s="1"/>
  <c r="H24" i="9"/>
  <c r="I24" i="9" s="1"/>
  <c r="J24" i="9" s="1"/>
  <c r="N24" i="9" s="1"/>
  <c r="O24" i="9" s="1"/>
  <c r="E49" i="9" s="1"/>
  <c r="H25" i="9"/>
  <c r="I25" i="9" s="1"/>
  <c r="J25" i="9" s="1"/>
  <c r="N25" i="9" s="1"/>
  <c r="O25" i="9" s="1"/>
  <c r="J31" i="8"/>
  <c r="K31" i="8" s="1"/>
  <c r="J30" i="8"/>
  <c r="K30" i="8" s="1"/>
  <c r="J32" i="8"/>
  <c r="K32" i="8" s="1"/>
  <c r="E33" i="8"/>
  <c r="D40" i="8" s="1"/>
  <c r="E40" i="8" s="1"/>
  <c r="AE178" i="15"/>
  <c r="AC178" i="15"/>
  <c r="BA178" i="15"/>
  <c r="BB178" i="15" s="1"/>
  <c r="V179" i="15"/>
  <c r="AZ179" i="15" s="1"/>
  <c r="P179" i="15"/>
  <c r="AT179" i="15" s="1"/>
  <c r="O179" i="15"/>
  <c r="AS179" i="15" s="1"/>
  <c r="AF178" i="15"/>
  <c r="AD178" i="15"/>
  <c r="N179" i="15"/>
  <c r="AR179" i="15" s="1"/>
  <c r="L179" i="15"/>
  <c r="AF179" i="15" s="1"/>
  <c r="U179" i="15"/>
  <c r="AY179" i="15" s="1"/>
  <c r="A181" i="15"/>
  <c r="X178" i="15"/>
  <c r="T179" i="15"/>
  <c r="AX179" i="15" s="1"/>
  <c r="Q179" i="15"/>
  <c r="AU179" i="15" s="1"/>
  <c r="Z178" i="15"/>
  <c r="Y178" i="15"/>
  <c r="AA178" i="15"/>
  <c r="R179" i="15"/>
  <c r="AV179" i="15" s="1"/>
  <c r="AB179" i="15"/>
  <c r="S179" i="15"/>
  <c r="AW179" i="15" s="1"/>
  <c r="P26" i="9" l="1"/>
  <c r="D181" i="15"/>
  <c r="E181" i="15"/>
  <c r="F181" i="15"/>
  <c r="G181" i="15"/>
  <c r="H181" i="15"/>
  <c r="I181" i="15"/>
  <c r="C181" i="15"/>
  <c r="K181" i="15"/>
  <c r="J181" i="15"/>
  <c r="Q26" i="9"/>
  <c r="K33" i="8"/>
  <c r="D38" i="8" s="1"/>
  <c r="E38" i="8" s="1"/>
  <c r="C49" i="9"/>
  <c r="C50" i="9"/>
  <c r="E50" i="9"/>
  <c r="C48" i="9"/>
  <c r="E48" i="9"/>
  <c r="AD179" i="15"/>
  <c r="AA179" i="15"/>
  <c r="AE179" i="15"/>
  <c r="AC179" i="15"/>
  <c r="O180" i="15"/>
  <c r="AS180" i="15" s="1"/>
  <c r="R180" i="15"/>
  <c r="AV180" i="15" s="1"/>
  <c r="U180" i="15"/>
  <c r="AY180" i="15" s="1"/>
  <c r="T180" i="15"/>
  <c r="AX180" i="15" s="1"/>
  <c r="L180" i="15"/>
  <c r="Y180" i="15" s="1"/>
  <c r="N180" i="15"/>
  <c r="AR180" i="15" s="1"/>
  <c r="Z179" i="15"/>
  <c r="S180" i="15"/>
  <c r="AW180" i="15" s="1"/>
  <c r="P180" i="15"/>
  <c r="AT180" i="15" s="1"/>
  <c r="A182" i="15"/>
  <c r="BA179" i="15"/>
  <c r="BB179" i="15" s="1"/>
  <c r="Q180" i="15"/>
  <c r="AU180" i="15" s="1"/>
  <c r="V180" i="15"/>
  <c r="AZ180" i="15" s="1"/>
  <c r="X179" i="15"/>
  <c r="Y179" i="15"/>
  <c r="C182" i="15" l="1"/>
  <c r="K182" i="15"/>
  <c r="D182" i="15"/>
  <c r="E182" i="15"/>
  <c r="F182" i="15"/>
  <c r="G182" i="15"/>
  <c r="H182" i="15"/>
  <c r="J182" i="15"/>
  <c r="I182" i="15"/>
  <c r="C51" i="9"/>
  <c r="D48" i="9" s="1"/>
  <c r="E51" i="9"/>
  <c r="AF180" i="15"/>
  <c r="AA180" i="15"/>
  <c r="AC180" i="15"/>
  <c r="X180" i="15"/>
  <c r="T181" i="15"/>
  <c r="AX181" i="15" s="1"/>
  <c r="Q181" i="15"/>
  <c r="AU181" i="15" s="1"/>
  <c r="P181" i="15"/>
  <c r="AT181" i="15" s="1"/>
  <c r="O181" i="15"/>
  <c r="AS181" i="15" s="1"/>
  <c r="V181" i="15"/>
  <c r="AZ181" i="15" s="1"/>
  <c r="U181" i="15"/>
  <c r="AY181" i="15" s="1"/>
  <c r="Z180" i="15"/>
  <c r="BA180" i="15"/>
  <c r="BB180" i="15" s="1"/>
  <c r="AD180" i="15"/>
  <c r="AB180" i="15"/>
  <c r="N181" i="15"/>
  <c r="AR181" i="15" s="1"/>
  <c r="L181" i="15"/>
  <c r="AD181" i="15" s="1"/>
  <c r="R181" i="15"/>
  <c r="AV181" i="15" s="1"/>
  <c r="S181" i="15"/>
  <c r="AW181" i="15" s="1"/>
  <c r="A183" i="15"/>
  <c r="AE180" i="15"/>
  <c r="J183" i="15" l="1"/>
  <c r="C183" i="15"/>
  <c r="K183" i="15"/>
  <c r="D183" i="15"/>
  <c r="E183" i="15"/>
  <c r="F183" i="15"/>
  <c r="G183" i="15"/>
  <c r="I183" i="15"/>
  <c r="H183" i="15"/>
  <c r="B54" i="9"/>
  <c r="C56" i="9" s="1"/>
  <c r="AB181" i="15"/>
  <c r="AC181" i="15"/>
  <c r="BA181" i="15"/>
  <c r="BB181" i="15" s="1"/>
  <c r="Z181" i="15"/>
  <c r="Q182" i="15"/>
  <c r="AU182" i="15" s="1"/>
  <c r="R182" i="15"/>
  <c r="AV182" i="15" s="1"/>
  <c r="A184" i="15"/>
  <c r="O182" i="15"/>
  <c r="AS182" i="15" s="1"/>
  <c r="N182" i="15"/>
  <c r="AR182" i="15" s="1"/>
  <c r="L182" i="15"/>
  <c r="X182" i="15" s="1"/>
  <c r="AE181" i="15"/>
  <c r="Y181" i="15"/>
  <c r="AA181" i="15"/>
  <c r="AE182" i="15"/>
  <c r="U182" i="15"/>
  <c r="AY182" i="15" s="1"/>
  <c r="T182" i="15"/>
  <c r="AX182" i="15" s="1"/>
  <c r="S182" i="15"/>
  <c r="AW182" i="15" s="1"/>
  <c r="V182" i="15"/>
  <c r="AZ182" i="15" s="1"/>
  <c r="P182" i="15"/>
  <c r="AT182" i="15" s="1"/>
  <c r="X181" i="15"/>
  <c r="AF181" i="15"/>
  <c r="I184" i="15" l="1"/>
  <c r="J184" i="15"/>
  <c r="C184" i="15"/>
  <c r="K184" i="15"/>
  <c r="D184" i="15"/>
  <c r="E184" i="15"/>
  <c r="F184" i="15"/>
  <c r="H184" i="15"/>
  <c r="G184" i="15"/>
  <c r="E54" i="9"/>
  <c r="E55" i="9"/>
  <c r="C55" i="9"/>
  <c r="E56" i="9"/>
  <c r="C54" i="9"/>
  <c r="AA182" i="15"/>
  <c r="AC182" i="15"/>
  <c r="Z182" i="15"/>
  <c r="Y182" i="15"/>
  <c r="P183" i="15"/>
  <c r="AT183" i="15" s="1"/>
  <c r="Q183" i="15"/>
  <c r="AU183" i="15" s="1"/>
  <c r="N183" i="15"/>
  <c r="AR183" i="15" s="1"/>
  <c r="L183" i="15"/>
  <c r="Z183" i="15" s="1"/>
  <c r="S183" i="15"/>
  <c r="AW183" i="15" s="1"/>
  <c r="AB182" i="15"/>
  <c r="BA182" i="15"/>
  <c r="BB182" i="15" s="1"/>
  <c r="V183" i="15"/>
  <c r="AZ183" i="15" s="1"/>
  <c r="T183" i="15"/>
  <c r="AX183" i="15" s="1"/>
  <c r="O183" i="15"/>
  <c r="AS183" i="15" s="1"/>
  <c r="AF182" i="15"/>
  <c r="AD182" i="15"/>
  <c r="R183" i="15"/>
  <c r="AV183" i="15" s="1"/>
  <c r="U183" i="15"/>
  <c r="AY183" i="15" s="1"/>
  <c r="A185" i="15"/>
  <c r="H185" i="15" l="1"/>
  <c r="I185" i="15"/>
  <c r="J185" i="15"/>
  <c r="C185" i="15"/>
  <c r="K185" i="15"/>
  <c r="D185" i="15"/>
  <c r="E185" i="15"/>
  <c r="G185" i="15"/>
  <c r="F185" i="15"/>
  <c r="C57" i="9"/>
  <c r="D54" i="9" s="1"/>
  <c r="E57" i="9"/>
  <c r="AE183" i="15"/>
  <c r="AB183" i="15"/>
  <c r="AD183" i="15"/>
  <c r="O184" i="15"/>
  <c r="AS184" i="15" s="1"/>
  <c r="P184" i="15"/>
  <c r="AT184" i="15" s="1"/>
  <c r="A186" i="15"/>
  <c r="Y183" i="15"/>
  <c r="AF183" i="15"/>
  <c r="U184" i="15"/>
  <c r="AY184" i="15" s="1"/>
  <c r="V184" i="15"/>
  <c r="AZ184" i="15" s="1"/>
  <c r="X183" i="15"/>
  <c r="AA183" i="15"/>
  <c r="S184" i="15"/>
  <c r="AW184" i="15" s="1"/>
  <c r="R184" i="15"/>
  <c r="AV184" i="15" s="1"/>
  <c r="Q184" i="15"/>
  <c r="AU184" i="15" s="1"/>
  <c r="T184" i="15"/>
  <c r="AX184" i="15" s="1"/>
  <c r="N184" i="15"/>
  <c r="AR184" i="15" s="1"/>
  <c r="L184" i="15"/>
  <c r="AB184" i="15" s="1"/>
  <c r="BA183" i="15"/>
  <c r="BB183" i="15" s="1"/>
  <c r="AC183" i="15"/>
  <c r="G186" i="15" l="1"/>
  <c r="H186" i="15"/>
  <c r="I186" i="15"/>
  <c r="J186" i="15"/>
  <c r="C186" i="15"/>
  <c r="K186" i="15"/>
  <c r="D186" i="15"/>
  <c r="F186" i="15"/>
  <c r="E186" i="15"/>
  <c r="B60" i="9"/>
  <c r="E62" i="9" s="1"/>
  <c r="AE184" i="15"/>
  <c r="BA184" i="15"/>
  <c r="BB184" i="15" s="1"/>
  <c r="Y184" i="15"/>
  <c r="N185" i="15"/>
  <c r="AR185" i="15" s="1"/>
  <c r="L185" i="15"/>
  <c r="X185" i="15" s="1"/>
  <c r="O185" i="15"/>
  <c r="AS185" i="15" s="1"/>
  <c r="X184" i="15"/>
  <c r="AA184" i="15"/>
  <c r="AC184" i="15"/>
  <c r="AF184" i="15"/>
  <c r="T185" i="15"/>
  <c r="AX185" i="15" s="1"/>
  <c r="U185" i="15"/>
  <c r="AY185" i="15" s="1"/>
  <c r="Z184" i="15"/>
  <c r="P185" i="15"/>
  <c r="AT185" i="15" s="1"/>
  <c r="R185" i="15"/>
  <c r="AV185" i="15" s="1"/>
  <c r="Q185" i="15"/>
  <c r="AU185" i="15" s="1"/>
  <c r="AD184" i="15"/>
  <c r="V185" i="15"/>
  <c r="AZ185" i="15" s="1"/>
  <c r="S185" i="15"/>
  <c r="AW185" i="15" s="1"/>
  <c r="A187" i="15"/>
  <c r="C62" i="9" l="1"/>
  <c r="E60" i="9"/>
  <c r="C60" i="9"/>
  <c r="C61" i="9"/>
  <c r="E61" i="9"/>
  <c r="F187" i="15"/>
  <c r="G187" i="15"/>
  <c r="H187" i="15"/>
  <c r="I187" i="15"/>
  <c r="J187" i="15"/>
  <c r="C187" i="15"/>
  <c r="K187" i="15"/>
  <c r="E187" i="15"/>
  <c r="D187" i="15"/>
  <c r="AD185" i="15"/>
  <c r="Z185" i="15"/>
  <c r="AC185" i="15"/>
  <c r="AE185" i="15"/>
  <c r="Y185" i="15"/>
  <c r="AF185" i="15"/>
  <c r="AA185" i="15"/>
  <c r="O186" i="15"/>
  <c r="AS186" i="15" s="1"/>
  <c r="Q186" i="15"/>
  <c r="AU186" i="15" s="1"/>
  <c r="T186" i="15"/>
  <c r="AX186" i="15" s="1"/>
  <c r="S186" i="15"/>
  <c r="AW186" i="15" s="1"/>
  <c r="V186" i="15"/>
  <c r="AZ186" i="15" s="1"/>
  <c r="P186" i="15"/>
  <c r="AT186" i="15" s="1"/>
  <c r="R186" i="15"/>
  <c r="AV186" i="15" s="1"/>
  <c r="A188" i="15"/>
  <c r="BA185" i="15"/>
  <c r="BB185" i="15" s="1"/>
  <c r="U186" i="15"/>
  <c r="AY186" i="15" s="1"/>
  <c r="N186" i="15"/>
  <c r="AR186" i="15" s="1"/>
  <c r="L186" i="15"/>
  <c r="Y186" i="15" s="1"/>
  <c r="AB185" i="15"/>
  <c r="E63" i="9" l="1"/>
  <c r="C63" i="9"/>
  <c r="D60" i="9" s="1"/>
  <c r="E188" i="15"/>
  <c r="F188" i="15"/>
  <c r="G188" i="15"/>
  <c r="H188" i="15"/>
  <c r="J188" i="15"/>
  <c r="D188" i="15"/>
  <c r="I188" i="15"/>
  <c r="K188" i="15"/>
  <c r="C188" i="15"/>
  <c r="BA186" i="15"/>
  <c r="BB186" i="15" s="1"/>
  <c r="X186" i="15"/>
  <c r="V187" i="15"/>
  <c r="AZ187" i="15" s="1"/>
  <c r="O187" i="15"/>
  <c r="AS187" i="15" s="1"/>
  <c r="AC186" i="15"/>
  <c r="N187" i="15"/>
  <c r="AR187" i="15" s="1"/>
  <c r="L187" i="15"/>
  <c r="AF187" i="15" s="1"/>
  <c r="U187" i="15"/>
  <c r="AY187" i="15" s="1"/>
  <c r="A189" i="15"/>
  <c r="Z186" i="15"/>
  <c r="AA186" i="15"/>
  <c r="P187" i="15"/>
  <c r="AT187" i="15" s="1"/>
  <c r="AE186" i="15"/>
  <c r="T187" i="15"/>
  <c r="AX187" i="15" s="1"/>
  <c r="Q187" i="15"/>
  <c r="AU187" i="15" s="1"/>
  <c r="R187" i="15"/>
  <c r="AV187" i="15" s="1"/>
  <c r="S187" i="15"/>
  <c r="AW187" i="15" s="1"/>
  <c r="AB186" i="15"/>
  <c r="AF186" i="15"/>
  <c r="AD186" i="15"/>
  <c r="B66" i="9" l="1"/>
  <c r="E66" i="9" s="1"/>
  <c r="D189" i="15"/>
  <c r="E189" i="15"/>
  <c r="F189" i="15"/>
  <c r="G189" i="15"/>
  <c r="I189" i="15"/>
  <c r="C189" i="15"/>
  <c r="K189" i="15"/>
  <c r="H189" i="15"/>
  <c r="J189" i="15"/>
  <c r="AA187" i="15"/>
  <c r="AC187" i="15"/>
  <c r="AB187" i="15"/>
  <c r="T188" i="15"/>
  <c r="AX188" i="15" s="1"/>
  <c r="L188" i="15"/>
  <c r="AB188" i="15" s="1"/>
  <c r="N188" i="15"/>
  <c r="AR188" i="15" s="1"/>
  <c r="AD187" i="15"/>
  <c r="Z187" i="15"/>
  <c r="U188" i="15"/>
  <c r="AY188" i="15" s="1"/>
  <c r="P188" i="15"/>
  <c r="AT188" i="15" s="1"/>
  <c r="A190" i="15"/>
  <c r="BA187" i="15"/>
  <c r="BB187" i="15" s="1"/>
  <c r="Y187" i="15"/>
  <c r="Q188" i="15"/>
  <c r="AU188" i="15" s="1"/>
  <c r="S188" i="15"/>
  <c r="AW188" i="15" s="1"/>
  <c r="V188" i="15"/>
  <c r="AZ188" i="15" s="1"/>
  <c r="X187" i="15"/>
  <c r="O188" i="15"/>
  <c r="AS188" i="15" s="1"/>
  <c r="R188" i="15"/>
  <c r="AV188" i="15" s="1"/>
  <c r="AE187" i="15"/>
  <c r="E67" i="9" l="1"/>
  <c r="C68" i="9"/>
  <c r="E68" i="9"/>
  <c r="C67" i="9"/>
  <c r="C66" i="9"/>
  <c r="C190" i="15"/>
  <c r="K190" i="15"/>
  <c r="D190" i="15"/>
  <c r="E190" i="15"/>
  <c r="F190" i="15"/>
  <c r="H190" i="15"/>
  <c r="J190" i="15"/>
  <c r="G190" i="15"/>
  <c r="I190" i="15"/>
  <c r="AC188" i="15"/>
  <c r="AE188" i="15"/>
  <c r="AF188" i="15"/>
  <c r="AA188" i="15"/>
  <c r="R189" i="15"/>
  <c r="AV189" i="15" s="1"/>
  <c r="S189" i="15"/>
  <c r="AW189" i="15" s="1"/>
  <c r="A191" i="15"/>
  <c r="Y188" i="15"/>
  <c r="P189" i="15"/>
  <c r="AT189" i="15" s="1"/>
  <c r="O189" i="15"/>
  <c r="AS189" i="15" s="1"/>
  <c r="Z188" i="15"/>
  <c r="X188" i="15"/>
  <c r="V189" i="15"/>
  <c r="AZ189" i="15" s="1"/>
  <c r="U189" i="15"/>
  <c r="AY189" i="15" s="1"/>
  <c r="AD188" i="15"/>
  <c r="T189" i="15"/>
  <c r="AX189" i="15" s="1"/>
  <c r="N189" i="15"/>
  <c r="AR189" i="15" s="1"/>
  <c r="L189" i="15"/>
  <c r="AB189" i="15" s="1"/>
  <c r="Q189" i="15"/>
  <c r="AU189" i="15" s="1"/>
  <c r="BA188" i="15"/>
  <c r="BB188" i="15" s="1"/>
  <c r="E69" i="9" l="1"/>
  <c r="C69" i="9"/>
  <c r="D66" i="9" s="1"/>
  <c r="J191" i="15"/>
  <c r="C191" i="15"/>
  <c r="K191" i="15"/>
  <c r="D191" i="15"/>
  <c r="E191" i="15"/>
  <c r="G191" i="15"/>
  <c r="I191" i="15"/>
  <c r="H191" i="15"/>
  <c r="F191" i="15"/>
  <c r="AF189" i="15"/>
  <c r="AA189" i="15"/>
  <c r="Z189" i="15"/>
  <c r="BA189" i="15"/>
  <c r="BB189" i="15" s="1"/>
  <c r="AE189" i="15"/>
  <c r="Q190" i="15"/>
  <c r="AU190" i="15" s="1"/>
  <c r="L190" i="15"/>
  <c r="AA190" i="15" s="1"/>
  <c r="N190" i="15"/>
  <c r="AR190" i="15" s="1"/>
  <c r="AD189" i="15"/>
  <c r="Y189" i="15"/>
  <c r="U190" i="15"/>
  <c r="AY190" i="15" s="1"/>
  <c r="T190" i="15"/>
  <c r="AX190" i="15" s="1"/>
  <c r="AC189" i="15"/>
  <c r="O190" i="15"/>
  <c r="AS190" i="15" s="1"/>
  <c r="V190" i="15"/>
  <c r="AZ190" i="15" s="1"/>
  <c r="P190" i="15"/>
  <c r="AT190" i="15" s="1"/>
  <c r="X189" i="15"/>
  <c r="S190" i="15"/>
  <c r="AW190" i="15" s="1"/>
  <c r="R190" i="15"/>
  <c r="AV190" i="15" s="1"/>
  <c r="A192" i="15"/>
  <c r="B72" i="9" l="1"/>
  <c r="C72" i="9" s="1"/>
  <c r="I192" i="15"/>
  <c r="J192" i="15"/>
  <c r="C192" i="15"/>
  <c r="K192" i="15"/>
  <c r="D192" i="15"/>
  <c r="F192" i="15"/>
  <c r="H192" i="15"/>
  <c r="E192" i="15"/>
  <c r="G192" i="15"/>
  <c r="AE190" i="15"/>
  <c r="AF190" i="15"/>
  <c r="AC190" i="15"/>
  <c r="AD190" i="15"/>
  <c r="AB190" i="15"/>
  <c r="R191" i="15"/>
  <c r="AV191" i="15" s="1"/>
  <c r="U191" i="15"/>
  <c r="AY191" i="15" s="1"/>
  <c r="A193" i="15"/>
  <c r="BA190" i="15"/>
  <c r="BB190" i="15" s="1"/>
  <c r="P191" i="15"/>
  <c r="AT191" i="15" s="1"/>
  <c r="Q191" i="15"/>
  <c r="AU191" i="15" s="1"/>
  <c r="V191" i="15"/>
  <c r="AZ191" i="15" s="1"/>
  <c r="S191" i="15"/>
  <c r="AW191" i="15" s="1"/>
  <c r="N191" i="15"/>
  <c r="AR191" i="15" s="1"/>
  <c r="L191" i="15"/>
  <c r="AD191" i="15" s="1"/>
  <c r="T191" i="15"/>
  <c r="AX191" i="15" s="1"/>
  <c r="O191" i="15"/>
  <c r="AS191" i="15" s="1"/>
  <c r="Z190" i="15"/>
  <c r="Y190" i="15"/>
  <c r="X190" i="15"/>
  <c r="E73" i="9" l="1"/>
  <c r="C74" i="9"/>
  <c r="E74" i="9"/>
  <c r="E72" i="9"/>
  <c r="C73" i="9"/>
  <c r="H193" i="15"/>
  <c r="I193" i="15"/>
  <c r="J193" i="15"/>
  <c r="C193" i="15"/>
  <c r="K193" i="15"/>
  <c r="E193" i="15"/>
  <c r="G193" i="15"/>
  <c r="D193" i="15"/>
  <c r="F193" i="15"/>
  <c r="BA191" i="15"/>
  <c r="BB191" i="15" s="1"/>
  <c r="AC191" i="15"/>
  <c r="AA191" i="15"/>
  <c r="T192" i="15"/>
  <c r="AX192" i="15" s="1"/>
  <c r="L192" i="15"/>
  <c r="Y192" i="15" s="1"/>
  <c r="N192" i="15"/>
  <c r="AR192" i="15" s="1"/>
  <c r="Y191" i="15"/>
  <c r="Q192" i="15"/>
  <c r="AU192" i="15" s="1"/>
  <c r="P192" i="15"/>
  <c r="AT192" i="15" s="1"/>
  <c r="A194" i="15"/>
  <c r="AB191" i="15"/>
  <c r="X191" i="15"/>
  <c r="AF191" i="15"/>
  <c r="Z191" i="15"/>
  <c r="O192" i="15"/>
  <c r="AS192" i="15" s="1"/>
  <c r="V192" i="15"/>
  <c r="AZ192" i="15" s="1"/>
  <c r="AE191" i="15"/>
  <c r="S192" i="15"/>
  <c r="AW192" i="15" s="1"/>
  <c r="R192" i="15"/>
  <c r="AV192" i="15" s="1"/>
  <c r="U192" i="15"/>
  <c r="AY192" i="15" s="1"/>
  <c r="C75" i="9" l="1"/>
  <c r="D72" i="9" s="1"/>
  <c r="E75" i="9"/>
  <c r="B78" i="9"/>
  <c r="E78" i="9" s="1"/>
  <c r="G194" i="15"/>
  <c r="H194" i="15"/>
  <c r="I194" i="15"/>
  <c r="J194" i="15"/>
  <c r="D194" i="15"/>
  <c r="F194" i="15"/>
  <c r="E194" i="15"/>
  <c r="C194" i="15"/>
  <c r="K194" i="15"/>
  <c r="AB192" i="15"/>
  <c r="P193" i="15"/>
  <c r="AT193" i="15" s="1"/>
  <c r="Q193" i="15"/>
  <c r="AU193" i="15" s="1"/>
  <c r="AF192" i="15"/>
  <c r="V193" i="15"/>
  <c r="AZ193" i="15" s="1"/>
  <c r="A195" i="15"/>
  <c r="AA192" i="15"/>
  <c r="X192" i="15"/>
  <c r="AE192" i="15"/>
  <c r="AC192" i="15"/>
  <c r="N193" i="15"/>
  <c r="AR193" i="15" s="1"/>
  <c r="L193" i="15"/>
  <c r="AA193" i="15" s="1"/>
  <c r="O193" i="15"/>
  <c r="AS193" i="15" s="1"/>
  <c r="Z192" i="15"/>
  <c r="AD192" i="15"/>
  <c r="T193" i="15"/>
  <c r="AX193" i="15" s="1"/>
  <c r="U193" i="15"/>
  <c r="AY193" i="15" s="1"/>
  <c r="BA192" i="15"/>
  <c r="BB192" i="15" s="1"/>
  <c r="R193" i="15"/>
  <c r="AV193" i="15" s="1"/>
  <c r="S193" i="15"/>
  <c r="AW193" i="15" s="1"/>
  <c r="E80" i="9" l="1"/>
  <c r="C80" i="9"/>
  <c r="C79" i="9"/>
  <c r="C78" i="9"/>
  <c r="E79" i="9"/>
  <c r="E81" i="9" s="1"/>
  <c r="F195" i="15"/>
  <c r="G195" i="15"/>
  <c r="H195" i="15"/>
  <c r="I195" i="15"/>
  <c r="C195" i="15"/>
  <c r="K195" i="15"/>
  <c r="E195" i="15"/>
  <c r="J195" i="15"/>
  <c r="D195" i="15"/>
  <c r="AB193" i="15"/>
  <c r="Y193" i="15"/>
  <c r="AD193" i="15"/>
  <c r="AC193" i="15"/>
  <c r="X193" i="15"/>
  <c r="AF193" i="15"/>
  <c r="Z193" i="15"/>
  <c r="Q194" i="15"/>
  <c r="AU194" i="15" s="1"/>
  <c r="S194" i="15"/>
  <c r="AW194" i="15" s="1"/>
  <c r="V194" i="15"/>
  <c r="AZ194" i="15" s="1"/>
  <c r="P194" i="15"/>
  <c r="AT194" i="15" s="1"/>
  <c r="O194" i="15"/>
  <c r="AS194" i="15" s="1"/>
  <c r="R194" i="15"/>
  <c r="AV194" i="15" s="1"/>
  <c r="A196" i="15"/>
  <c r="AE193" i="15"/>
  <c r="BA193" i="15"/>
  <c r="BB193" i="15" s="1"/>
  <c r="U194" i="15"/>
  <c r="AY194" i="15" s="1"/>
  <c r="N194" i="15"/>
  <c r="AR194" i="15" s="1"/>
  <c r="L194" i="15"/>
  <c r="AA194" i="15" s="1"/>
  <c r="T194" i="15"/>
  <c r="AX194" i="15" s="1"/>
  <c r="C81" i="9" l="1"/>
  <c r="D78" i="9" s="1"/>
  <c r="B84" i="9"/>
  <c r="C85" i="9" s="1"/>
  <c r="E196" i="15"/>
  <c r="F196" i="15"/>
  <c r="G196" i="15"/>
  <c r="H196" i="15"/>
  <c r="J196" i="15"/>
  <c r="D196" i="15"/>
  <c r="C196" i="15"/>
  <c r="I196" i="15"/>
  <c r="K196" i="15"/>
  <c r="AD194" i="15"/>
  <c r="V195" i="15"/>
  <c r="AZ195" i="15" s="1"/>
  <c r="O195" i="15"/>
  <c r="AS195" i="15" s="1"/>
  <c r="AE194" i="15"/>
  <c r="U195" i="15"/>
  <c r="AY195" i="15" s="1"/>
  <c r="A197" i="15"/>
  <c r="Y194" i="15"/>
  <c r="AF194" i="15"/>
  <c r="X194" i="15"/>
  <c r="T195" i="15"/>
  <c r="AX195" i="15" s="1"/>
  <c r="Q195" i="15"/>
  <c r="AU195" i="15" s="1"/>
  <c r="AB194" i="15"/>
  <c r="BA194" i="15"/>
  <c r="BB194" i="15" s="1"/>
  <c r="R195" i="15"/>
  <c r="AV195" i="15" s="1"/>
  <c r="S195" i="15"/>
  <c r="AW195" i="15" s="1"/>
  <c r="Z194" i="15"/>
  <c r="AC194" i="15"/>
  <c r="P195" i="15"/>
  <c r="AT195" i="15" s="1"/>
  <c r="N195" i="15"/>
  <c r="AR195" i="15" s="1"/>
  <c r="L195" i="15"/>
  <c r="AF195" i="15" s="1"/>
  <c r="E84" i="9" l="1"/>
  <c r="R23" i="9"/>
  <c r="F30" i="9" s="1"/>
  <c r="E85" i="9"/>
  <c r="R24" i="9"/>
  <c r="I17" i="9" s="1"/>
  <c r="C84" i="9"/>
  <c r="E86" i="9"/>
  <c r="C86" i="9"/>
  <c r="R25" i="9"/>
  <c r="I18" i="9" s="1"/>
  <c r="D197" i="15"/>
  <c r="E197" i="15"/>
  <c r="F197" i="15"/>
  <c r="G197" i="15"/>
  <c r="I197" i="15"/>
  <c r="C197" i="15"/>
  <c r="K197" i="15"/>
  <c r="J197" i="15"/>
  <c r="H197" i="15"/>
  <c r="X195" i="15"/>
  <c r="AA195" i="15"/>
  <c r="AB195" i="15"/>
  <c r="BA195" i="15"/>
  <c r="BB195" i="15" s="1"/>
  <c r="U196" i="15"/>
  <c r="AY196" i="15" s="1"/>
  <c r="P196" i="15"/>
  <c r="AT196" i="15" s="1"/>
  <c r="A198" i="15"/>
  <c r="S196" i="15"/>
  <c r="AW196" i="15" s="1"/>
  <c r="V196" i="15"/>
  <c r="AZ196" i="15" s="1"/>
  <c r="AE195" i="15"/>
  <c r="Y195" i="15"/>
  <c r="O196" i="15"/>
  <c r="AS196" i="15" s="1"/>
  <c r="R196" i="15"/>
  <c r="AV196" i="15" s="1"/>
  <c r="Z195" i="15"/>
  <c r="AC195" i="15"/>
  <c r="AD195" i="15"/>
  <c r="Q196" i="15"/>
  <c r="AU196" i="15" s="1"/>
  <c r="T196" i="15"/>
  <c r="AX196" i="15" s="1"/>
  <c r="L196" i="15"/>
  <c r="Z196" i="15" s="1"/>
  <c r="N196" i="15"/>
  <c r="AR196" i="15" s="1"/>
  <c r="K18" i="9" l="1"/>
  <c r="I16" i="9"/>
  <c r="I19" i="9" s="1"/>
  <c r="D8" i="9" s="1"/>
  <c r="B8" i="10" s="1"/>
  <c r="S24" i="9"/>
  <c r="O17" i="9" s="1"/>
  <c r="J18" i="9"/>
  <c r="J16" i="9"/>
  <c r="F31" i="9"/>
  <c r="C87" i="9"/>
  <c r="D84" i="9" s="1"/>
  <c r="R26" i="9"/>
  <c r="H2" i="9" s="1"/>
  <c r="E7" i="9" s="1"/>
  <c r="C7" i="10" s="1"/>
  <c r="K16" i="9"/>
  <c r="S23" i="9"/>
  <c r="I30" i="9" s="1"/>
  <c r="I31" i="9"/>
  <c r="S25" i="9"/>
  <c r="I32" i="9" s="1"/>
  <c r="E87" i="9"/>
  <c r="F32" i="9"/>
  <c r="J17" i="9"/>
  <c r="K17" i="9"/>
  <c r="C198" i="15"/>
  <c r="K198" i="15"/>
  <c r="D198" i="15"/>
  <c r="E198" i="15"/>
  <c r="F198" i="15"/>
  <c r="H198" i="15"/>
  <c r="J198" i="15"/>
  <c r="I198" i="15"/>
  <c r="G198" i="15"/>
  <c r="AB196" i="15"/>
  <c r="AC196" i="15"/>
  <c r="V197" i="15"/>
  <c r="AZ197" i="15" s="1"/>
  <c r="U197" i="15"/>
  <c r="AY197" i="15" s="1"/>
  <c r="BA196" i="15"/>
  <c r="BB196" i="15" s="1"/>
  <c r="AD196" i="15"/>
  <c r="T197" i="15"/>
  <c r="AX197" i="15" s="1"/>
  <c r="N197" i="15"/>
  <c r="AR197" i="15" s="1"/>
  <c r="L197" i="15"/>
  <c r="AF197" i="15" s="1"/>
  <c r="Q197" i="15"/>
  <c r="AU197" i="15" s="1"/>
  <c r="Y196" i="15"/>
  <c r="AF196" i="15"/>
  <c r="R197" i="15"/>
  <c r="AV197" i="15" s="1"/>
  <c r="S197" i="15"/>
  <c r="AW197" i="15" s="1"/>
  <c r="A199" i="15"/>
  <c r="AE196" i="15"/>
  <c r="X196" i="15"/>
  <c r="AA196" i="15"/>
  <c r="P197" i="15"/>
  <c r="AT197" i="15" s="1"/>
  <c r="O197" i="15"/>
  <c r="AS197" i="15" s="1"/>
  <c r="N18" i="9" l="1"/>
  <c r="M17" i="9"/>
  <c r="L31" i="9"/>
  <c r="B32" i="9"/>
  <c r="C32" i="9" s="1"/>
  <c r="J19" i="9"/>
  <c r="E8" i="9" s="1"/>
  <c r="C8" i="10" s="1"/>
  <c r="F18" i="10" s="1"/>
  <c r="G18" i="10" s="1"/>
  <c r="H18" i="10" s="1"/>
  <c r="L17" i="9"/>
  <c r="N17" i="9"/>
  <c r="L30" i="9"/>
  <c r="O16" i="9"/>
  <c r="B31" i="9"/>
  <c r="C31" i="9" s="1"/>
  <c r="L16" i="9"/>
  <c r="N16" i="9"/>
  <c r="F33" i="9"/>
  <c r="G30" i="9" s="1"/>
  <c r="H30" i="9" s="1"/>
  <c r="M16" i="9"/>
  <c r="I33" i="9"/>
  <c r="J32" i="9" s="1"/>
  <c r="K32" i="9" s="1"/>
  <c r="K19" i="9"/>
  <c r="D9" i="9" s="1"/>
  <c r="B9" i="10" s="1"/>
  <c r="L18" i="9"/>
  <c r="B30" i="9"/>
  <c r="C30" i="9" s="1"/>
  <c r="O18" i="9"/>
  <c r="S26" i="9"/>
  <c r="I2" i="9" s="1"/>
  <c r="E11" i="9" s="1"/>
  <c r="C11" i="10" s="1"/>
  <c r="L32" i="9"/>
  <c r="M18" i="9"/>
  <c r="M19" i="9" s="1"/>
  <c r="D10" i="9" s="1"/>
  <c r="B10" i="10" s="1"/>
  <c r="J199" i="15"/>
  <c r="C199" i="15"/>
  <c r="K199" i="15"/>
  <c r="D199" i="15"/>
  <c r="E199" i="15"/>
  <c r="G199" i="15"/>
  <c r="I199" i="15"/>
  <c r="F199" i="15"/>
  <c r="H199" i="15"/>
  <c r="F17" i="10"/>
  <c r="G17" i="10" s="1"/>
  <c r="H17" i="10" s="1"/>
  <c r="Y197" i="15"/>
  <c r="AC197" i="15"/>
  <c r="AB197" i="15"/>
  <c r="AA197" i="15"/>
  <c r="R198" i="15"/>
  <c r="AV198" i="15" s="1"/>
  <c r="A200" i="15"/>
  <c r="N198" i="15"/>
  <c r="AR198" i="15" s="1"/>
  <c r="L198" i="15"/>
  <c r="X198" i="15" s="1"/>
  <c r="AD197" i="15"/>
  <c r="AE197" i="15"/>
  <c r="U198" i="15"/>
  <c r="AY198" i="15" s="1"/>
  <c r="T198" i="15"/>
  <c r="AX198" i="15" s="1"/>
  <c r="BA197" i="15"/>
  <c r="BB197" i="15" s="1"/>
  <c r="Z197" i="15"/>
  <c r="O198" i="15"/>
  <c r="AS198" i="15" s="1"/>
  <c r="V198" i="15"/>
  <c r="AZ198" i="15" s="1"/>
  <c r="P198" i="15"/>
  <c r="AT198" i="15" s="1"/>
  <c r="X197" i="15"/>
  <c r="S198" i="15"/>
  <c r="AW198" i="15" s="1"/>
  <c r="Q198" i="15"/>
  <c r="AU198" i="15" s="1"/>
  <c r="P25" i="10" l="1"/>
  <c r="Q25" i="10" s="1"/>
  <c r="G31" i="9"/>
  <c r="H31" i="9" s="1"/>
  <c r="O19" i="9"/>
  <c r="L19" i="9"/>
  <c r="E10" i="9" s="1"/>
  <c r="C10" i="10" s="1"/>
  <c r="H25" i="10" s="1"/>
  <c r="I25" i="10" s="1"/>
  <c r="J25" i="10" s="1"/>
  <c r="N19" i="9"/>
  <c r="E9" i="9" s="1"/>
  <c r="C9" i="10" s="1"/>
  <c r="M24" i="10" s="1"/>
  <c r="C33" i="9"/>
  <c r="D36" i="9" s="1"/>
  <c r="E36" i="9" s="1"/>
  <c r="D30" i="9"/>
  <c r="E30" i="9" s="1"/>
  <c r="F16" i="10"/>
  <c r="G16" i="10" s="1"/>
  <c r="H16" i="10" s="1"/>
  <c r="G32" i="9"/>
  <c r="H32" i="9" s="1"/>
  <c r="H33" i="9" s="1"/>
  <c r="D37" i="9" s="1"/>
  <c r="E37" i="9" s="1"/>
  <c r="J2" i="9"/>
  <c r="K2" i="9" s="1"/>
  <c r="L33" i="9"/>
  <c r="M32" i="9" s="1"/>
  <c r="N32" i="9" s="1"/>
  <c r="J30" i="9"/>
  <c r="K30" i="9" s="1"/>
  <c r="D31" i="9"/>
  <c r="E31" i="9" s="1"/>
  <c r="J31" i="9"/>
  <c r="K31" i="9" s="1"/>
  <c r="D32" i="9"/>
  <c r="E32" i="9" s="1"/>
  <c r="H24" i="10"/>
  <c r="I24" i="10" s="1"/>
  <c r="J24" i="10" s="1"/>
  <c r="N24" i="10" s="1"/>
  <c r="O24" i="10" s="1"/>
  <c r="P23" i="10"/>
  <c r="Q23" i="10" s="1"/>
  <c r="P24" i="10"/>
  <c r="Q24" i="10" s="1"/>
  <c r="I200" i="15"/>
  <c r="J200" i="15"/>
  <c r="C200" i="15"/>
  <c r="K200" i="15"/>
  <c r="D200" i="15"/>
  <c r="F200" i="15"/>
  <c r="H200" i="15"/>
  <c r="E200" i="15"/>
  <c r="G200" i="15"/>
  <c r="AE198" i="15"/>
  <c r="P199" i="15"/>
  <c r="AT199" i="15" s="1"/>
  <c r="Q199" i="15"/>
  <c r="AU199" i="15" s="1"/>
  <c r="AA198" i="15"/>
  <c r="N199" i="15"/>
  <c r="AR199" i="15" s="1"/>
  <c r="L199" i="15"/>
  <c r="Z199" i="15" s="1"/>
  <c r="S199" i="15"/>
  <c r="AW199" i="15" s="1"/>
  <c r="AB198" i="15"/>
  <c r="Z198" i="15"/>
  <c r="Y198" i="15"/>
  <c r="AD198" i="15"/>
  <c r="V199" i="15"/>
  <c r="AZ199" i="15" s="1"/>
  <c r="T199" i="15"/>
  <c r="AX199" i="15" s="1"/>
  <c r="O199" i="15"/>
  <c r="AS199" i="15" s="1"/>
  <c r="AC198" i="15"/>
  <c r="AF198" i="15"/>
  <c r="R199" i="15"/>
  <c r="AV199" i="15" s="1"/>
  <c r="U199" i="15"/>
  <c r="AY199" i="15" s="1"/>
  <c r="A201" i="15"/>
  <c r="BA198" i="15"/>
  <c r="BB198" i="15" s="1"/>
  <c r="M25" i="10" l="1"/>
  <c r="N25" i="10" s="1"/>
  <c r="O25" i="10" s="1"/>
  <c r="E50" i="10" s="1"/>
  <c r="H23" i="10"/>
  <c r="I23" i="10" s="1"/>
  <c r="J23" i="10" s="1"/>
  <c r="M23" i="10"/>
  <c r="N23" i="10" s="1"/>
  <c r="O23" i="10" s="1"/>
  <c r="M31" i="9"/>
  <c r="N31" i="9" s="1"/>
  <c r="M30" i="9"/>
  <c r="N30" i="9" s="1"/>
  <c r="E33" i="9"/>
  <c r="D40" i="9" s="1"/>
  <c r="E40" i="9" s="1"/>
  <c r="K33" i="9"/>
  <c r="D38" i="9" s="1"/>
  <c r="E38" i="9" s="1"/>
  <c r="P26" i="10"/>
  <c r="Q26" i="10"/>
  <c r="I201" i="15"/>
  <c r="C201" i="15"/>
  <c r="K201" i="15"/>
  <c r="E201" i="15"/>
  <c r="G201" i="15"/>
  <c r="F201" i="15"/>
  <c r="D201" i="15"/>
  <c r="J201" i="15"/>
  <c r="H201" i="15"/>
  <c r="C49" i="10"/>
  <c r="E49" i="10"/>
  <c r="AE199" i="15"/>
  <c r="X199" i="15"/>
  <c r="U200" i="15"/>
  <c r="AY200" i="15" s="1"/>
  <c r="T200" i="15"/>
  <c r="AX200" i="15" s="1"/>
  <c r="N200" i="15"/>
  <c r="AR200" i="15" s="1"/>
  <c r="L200" i="15"/>
  <c r="AE200" i="15" s="1"/>
  <c r="BA199" i="15"/>
  <c r="BB199" i="15" s="1"/>
  <c r="AA199" i="15"/>
  <c r="Q200" i="15"/>
  <c r="AU200" i="15" s="1"/>
  <c r="P200" i="15"/>
  <c r="AT200" i="15" s="1"/>
  <c r="A202" i="15"/>
  <c r="AB199" i="15"/>
  <c r="Y199" i="15"/>
  <c r="AF199" i="15"/>
  <c r="O200" i="15"/>
  <c r="AS200" i="15" s="1"/>
  <c r="V200" i="15"/>
  <c r="AZ200" i="15" s="1"/>
  <c r="S200" i="15"/>
  <c r="AW200" i="15" s="1"/>
  <c r="R200" i="15"/>
  <c r="AV200" i="15" s="1"/>
  <c r="AD199" i="15"/>
  <c r="AC199" i="15"/>
  <c r="E48" i="10" l="1"/>
  <c r="E51" i="10" s="1"/>
  <c r="C48" i="10"/>
  <c r="N33" i="9"/>
  <c r="D39" i="9" s="1"/>
  <c r="E39" i="9" s="1"/>
  <c r="C50" i="10"/>
  <c r="H202" i="15"/>
  <c r="J202" i="15"/>
  <c r="D202" i="15"/>
  <c r="F202" i="15"/>
  <c r="C202" i="15"/>
  <c r="E202" i="15"/>
  <c r="G202" i="15"/>
  <c r="I202" i="15"/>
  <c r="K202" i="15"/>
  <c r="AC200" i="15"/>
  <c r="Y200" i="15"/>
  <c r="Z200" i="15"/>
  <c r="AA200" i="15"/>
  <c r="AB200" i="15"/>
  <c r="AF200" i="15"/>
  <c r="AD200" i="15"/>
  <c r="T201" i="15"/>
  <c r="AX201" i="15" s="1"/>
  <c r="U201" i="15"/>
  <c r="AY201" i="15" s="1"/>
  <c r="P201" i="15"/>
  <c r="AT201" i="15" s="1"/>
  <c r="R201" i="15"/>
  <c r="AV201" i="15" s="1"/>
  <c r="Q201" i="15"/>
  <c r="AU201" i="15" s="1"/>
  <c r="V201" i="15"/>
  <c r="AZ201" i="15" s="1"/>
  <c r="S201" i="15"/>
  <c r="AW201" i="15" s="1"/>
  <c r="A203" i="15"/>
  <c r="BA200" i="15"/>
  <c r="BB200" i="15" s="1"/>
  <c r="N201" i="15"/>
  <c r="AR201" i="15" s="1"/>
  <c r="L201" i="15"/>
  <c r="AD201" i="15" s="1"/>
  <c r="O201" i="15"/>
  <c r="AS201" i="15" s="1"/>
  <c r="X200" i="15"/>
  <c r="C51" i="10" l="1"/>
  <c r="D48" i="10" s="1"/>
  <c r="G203" i="15"/>
  <c r="I203" i="15"/>
  <c r="C203" i="15"/>
  <c r="K203" i="15"/>
  <c r="E203" i="15"/>
  <c r="J203" i="15"/>
  <c r="D203" i="15"/>
  <c r="H203" i="15"/>
  <c r="F203" i="15"/>
  <c r="B54" i="10"/>
  <c r="C56" i="10" s="1"/>
  <c r="V202" i="15"/>
  <c r="AZ202" i="15" s="1"/>
  <c r="P202" i="15"/>
  <c r="AT202" i="15" s="1"/>
  <c r="BA201" i="15"/>
  <c r="BB201" i="15" s="1"/>
  <c r="O202" i="15"/>
  <c r="AS202" i="15" s="1"/>
  <c r="R202" i="15"/>
  <c r="AV202" i="15" s="1"/>
  <c r="A204" i="15"/>
  <c r="AF201" i="15"/>
  <c r="AB201" i="15"/>
  <c r="AE201" i="15"/>
  <c r="S202" i="15"/>
  <c r="AW202" i="15" s="1"/>
  <c r="Y201" i="15"/>
  <c r="X201" i="15"/>
  <c r="U202" i="15"/>
  <c r="AY202" i="15" s="1"/>
  <c r="N202" i="15"/>
  <c r="AR202" i="15" s="1"/>
  <c r="L202" i="15"/>
  <c r="AB202" i="15" s="1"/>
  <c r="AC201" i="15"/>
  <c r="Q202" i="15"/>
  <c r="AU202" i="15" s="1"/>
  <c r="T202" i="15"/>
  <c r="AX202" i="15" s="1"/>
  <c r="AA201" i="15"/>
  <c r="Z201" i="15"/>
  <c r="F204" i="15" l="1"/>
  <c r="H204" i="15"/>
  <c r="J204" i="15"/>
  <c r="D204" i="15"/>
  <c r="C204" i="15"/>
  <c r="E204" i="15"/>
  <c r="G204" i="15"/>
  <c r="I204" i="15"/>
  <c r="K204" i="15"/>
  <c r="E56" i="10"/>
  <c r="C55" i="10"/>
  <c r="E54" i="10"/>
  <c r="C54" i="10"/>
  <c r="E55" i="10"/>
  <c r="AD202" i="15"/>
  <c r="R203" i="15"/>
  <c r="AV203" i="15" s="1"/>
  <c r="S203" i="15"/>
  <c r="AW203" i="15" s="1"/>
  <c r="AE202" i="15"/>
  <c r="AC202" i="15"/>
  <c r="V203" i="15"/>
  <c r="AZ203" i="15" s="1"/>
  <c r="P203" i="15"/>
  <c r="AT203" i="15" s="1"/>
  <c r="O203" i="15"/>
  <c r="AS203" i="15" s="1"/>
  <c r="Z202" i="15"/>
  <c r="BA202" i="15"/>
  <c r="BB202" i="15" s="1"/>
  <c r="N203" i="15"/>
  <c r="AR203" i="15" s="1"/>
  <c r="L203" i="15"/>
  <c r="AB203" i="15" s="1"/>
  <c r="U203" i="15"/>
  <c r="AY203" i="15" s="1"/>
  <c r="A205" i="15"/>
  <c r="Y202" i="15"/>
  <c r="AF202" i="15"/>
  <c r="AA202" i="15"/>
  <c r="X202" i="15"/>
  <c r="T203" i="15"/>
  <c r="AX203" i="15" s="1"/>
  <c r="Q203" i="15"/>
  <c r="AU203" i="15" s="1"/>
  <c r="E205" i="15" l="1"/>
  <c r="G205" i="15"/>
  <c r="I205" i="15"/>
  <c r="C205" i="15"/>
  <c r="K205" i="15"/>
  <c r="H205" i="15"/>
  <c r="J205" i="15"/>
  <c r="F205" i="15"/>
  <c r="D205" i="15"/>
  <c r="C57" i="10"/>
  <c r="D54" i="10" s="1"/>
  <c r="E57" i="10"/>
  <c r="Y203" i="15"/>
  <c r="AD203" i="15"/>
  <c r="X203" i="15"/>
  <c r="AA203" i="15"/>
  <c r="AE203" i="15"/>
  <c r="AF203" i="15"/>
  <c r="AC203" i="15"/>
  <c r="P204" i="15"/>
  <c r="AT204" i="15" s="1"/>
  <c r="A206" i="15"/>
  <c r="BA203" i="15"/>
  <c r="BB203" i="15" s="1"/>
  <c r="S204" i="15"/>
  <c r="AW204" i="15" s="1"/>
  <c r="V204" i="15"/>
  <c r="AZ204" i="15" s="1"/>
  <c r="U204" i="15"/>
  <c r="AY204" i="15" s="1"/>
  <c r="O204" i="15"/>
  <c r="AS204" i="15" s="1"/>
  <c r="R204" i="15"/>
  <c r="AV204" i="15" s="1"/>
  <c r="Q204" i="15"/>
  <c r="AU204" i="15" s="1"/>
  <c r="T204" i="15"/>
  <c r="AX204" i="15" s="1"/>
  <c r="L204" i="15"/>
  <c r="AD204" i="15" s="1"/>
  <c r="N204" i="15"/>
  <c r="AR204" i="15" s="1"/>
  <c r="Z203" i="15"/>
  <c r="D206" i="15" l="1"/>
  <c r="F206" i="15"/>
  <c r="H206" i="15"/>
  <c r="J206" i="15"/>
  <c r="I206" i="15"/>
  <c r="C206" i="15"/>
  <c r="E206" i="15"/>
  <c r="G206" i="15"/>
  <c r="K206" i="15"/>
  <c r="B60" i="10"/>
  <c r="C60" i="10" s="1"/>
  <c r="C62" i="10"/>
  <c r="AC204" i="15"/>
  <c r="Z204" i="15"/>
  <c r="BA204" i="15"/>
  <c r="BB204" i="15" s="1"/>
  <c r="AE204" i="15"/>
  <c r="AB204" i="15"/>
  <c r="P205" i="15"/>
  <c r="AT205" i="15" s="1"/>
  <c r="O205" i="15"/>
  <c r="AS205" i="15" s="1"/>
  <c r="V205" i="15"/>
  <c r="AZ205" i="15" s="1"/>
  <c r="U205" i="15"/>
  <c r="AY205" i="15" s="1"/>
  <c r="X204" i="15"/>
  <c r="AA204" i="15"/>
  <c r="Y204" i="15"/>
  <c r="AF204" i="15"/>
  <c r="T205" i="15"/>
  <c r="AX205" i="15" s="1"/>
  <c r="N205" i="15"/>
  <c r="AR205" i="15" s="1"/>
  <c r="L205" i="15"/>
  <c r="Z205" i="15" s="1"/>
  <c r="Q205" i="15"/>
  <c r="AU205" i="15" s="1"/>
  <c r="R205" i="15"/>
  <c r="AV205" i="15" s="1"/>
  <c r="S205" i="15"/>
  <c r="AW205" i="15" s="1"/>
  <c r="A207" i="15"/>
  <c r="C61" i="10" l="1"/>
  <c r="C63" i="10" s="1"/>
  <c r="D60" i="10" s="1"/>
  <c r="E61" i="10"/>
  <c r="E62" i="10"/>
  <c r="C207" i="15"/>
  <c r="K207" i="15"/>
  <c r="E207" i="15"/>
  <c r="G207" i="15"/>
  <c r="I207" i="15"/>
  <c r="F207" i="15"/>
  <c r="H207" i="15"/>
  <c r="J207" i="15"/>
  <c r="D207" i="15"/>
  <c r="E60" i="10"/>
  <c r="AE205" i="15"/>
  <c r="AB205" i="15"/>
  <c r="Y205" i="15"/>
  <c r="AC205" i="15"/>
  <c r="AA205" i="15"/>
  <c r="BA205" i="15"/>
  <c r="BB205" i="15" s="1"/>
  <c r="X205" i="15"/>
  <c r="R206" i="15"/>
  <c r="AV206" i="15" s="1"/>
  <c r="A208" i="15"/>
  <c r="Q206" i="15"/>
  <c r="AU206" i="15" s="1"/>
  <c r="N206" i="15"/>
  <c r="AR206" i="15" s="1"/>
  <c r="L206" i="15"/>
  <c r="AA206" i="15" s="1"/>
  <c r="S206" i="15"/>
  <c r="AW206" i="15" s="1"/>
  <c r="U206" i="15"/>
  <c r="AY206" i="15" s="1"/>
  <c r="T206" i="15"/>
  <c r="AX206" i="15" s="1"/>
  <c r="O206" i="15"/>
  <c r="AS206" i="15" s="1"/>
  <c r="V206" i="15"/>
  <c r="AZ206" i="15" s="1"/>
  <c r="P206" i="15"/>
  <c r="AT206" i="15" s="1"/>
  <c r="AD205" i="15"/>
  <c r="AF205" i="15"/>
  <c r="E63" i="10" l="1"/>
  <c r="B66" i="10" s="1"/>
  <c r="C67" i="10" s="1"/>
  <c r="J208" i="15"/>
  <c r="D208" i="15"/>
  <c r="F208" i="15"/>
  <c r="H208" i="15"/>
  <c r="C208" i="15"/>
  <c r="E208" i="15"/>
  <c r="G208" i="15"/>
  <c r="K208" i="15"/>
  <c r="I208" i="15"/>
  <c r="AF206" i="15"/>
  <c r="AB206" i="15"/>
  <c r="AD206" i="15"/>
  <c r="AC206" i="15"/>
  <c r="Z206" i="15"/>
  <c r="Y206" i="15"/>
  <c r="AE206" i="15"/>
  <c r="X206" i="15"/>
  <c r="T207" i="15"/>
  <c r="AX207" i="15" s="1"/>
  <c r="BA206" i="15"/>
  <c r="BB206" i="15" s="1"/>
  <c r="R207" i="15"/>
  <c r="AV207" i="15" s="1"/>
  <c r="U207" i="15"/>
  <c r="AY207" i="15" s="1"/>
  <c r="A209" i="15"/>
  <c r="V207" i="15"/>
  <c r="AZ207" i="15" s="1"/>
  <c r="O207" i="15"/>
  <c r="AS207" i="15" s="1"/>
  <c r="P207" i="15"/>
  <c r="AT207" i="15" s="1"/>
  <c r="Q207" i="15"/>
  <c r="AU207" i="15" s="1"/>
  <c r="N207" i="15"/>
  <c r="AR207" i="15" s="1"/>
  <c r="L207" i="15"/>
  <c r="AD207" i="15" s="1"/>
  <c r="S207" i="15"/>
  <c r="AW207" i="15" s="1"/>
  <c r="I209" i="15" l="1"/>
  <c r="C209" i="15"/>
  <c r="K209" i="15"/>
  <c r="E209" i="15"/>
  <c r="G209" i="15"/>
  <c r="D209" i="15"/>
  <c r="F209" i="15"/>
  <c r="H209" i="15"/>
  <c r="J209" i="15"/>
  <c r="E68" i="10"/>
  <c r="C68" i="10"/>
  <c r="E67" i="10"/>
  <c r="C66" i="10"/>
  <c r="E66" i="10"/>
  <c r="AA207" i="15"/>
  <c r="Y207" i="15"/>
  <c r="O208" i="15"/>
  <c r="AS208" i="15" s="1"/>
  <c r="P208" i="15"/>
  <c r="AT208" i="15" s="1"/>
  <c r="A210" i="15"/>
  <c r="AB207" i="15"/>
  <c r="U208" i="15"/>
  <c r="AY208" i="15" s="1"/>
  <c r="V208" i="15"/>
  <c r="AZ208" i="15" s="1"/>
  <c r="AE207" i="15"/>
  <c r="X207" i="15"/>
  <c r="Z207" i="15"/>
  <c r="AF207" i="15"/>
  <c r="S208" i="15"/>
  <c r="AW208" i="15" s="1"/>
  <c r="R208" i="15"/>
  <c r="AV208" i="15" s="1"/>
  <c r="AC207" i="15"/>
  <c r="BA207" i="15"/>
  <c r="BB207" i="15" s="1"/>
  <c r="Q208" i="15"/>
  <c r="AU208" i="15" s="1"/>
  <c r="T208" i="15"/>
  <c r="AX208" i="15" s="1"/>
  <c r="N208" i="15"/>
  <c r="AR208" i="15" s="1"/>
  <c r="L208" i="15"/>
  <c r="Z208" i="15" s="1"/>
  <c r="H210" i="15" l="1"/>
  <c r="J210" i="15"/>
  <c r="D210" i="15"/>
  <c r="F210" i="15"/>
  <c r="K210" i="15"/>
  <c r="C210" i="15"/>
  <c r="I210" i="15"/>
  <c r="E210" i="15"/>
  <c r="G210" i="15"/>
  <c r="C69" i="10"/>
  <c r="D66" i="10" s="1"/>
  <c r="E69" i="10"/>
  <c r="AD208" i="15"/>
  <c r="AF208" i="15"/>
  <c r="Y208" i="15"/>
  <c r="X208" i="15"/>
  <c r="AA208" i="15"/>
  <c r="AB208" i="15"/>
  <c r="T209" i="15"/>
  <c r="AX209" i="15" s="1"/>
  <c r="R209" i="15"/>
  <c r="AV209" i="15" s="1"/>
  <c r="Q209" i="15"/>
  <c r="AU209" i="15" s="1"/>
  <c r="P209" i="15"/>
  <c r="AT209" i="15" s="1"/>
  <c r="S209" i="15"/>
  <c r="AW209" i="15" s="1"/>
  <c r="A211" i="15"/>
  <c r="AC208" i="15"/>
  <c r="AE208" i="15"/>
  <c r="V209" i="15"/>
  <c r="AZ209" i="15" s="1"/>
  <c r="O209" i="15"/>
  <c r="AS209" i="15" s="1"/>
  <c r="BA208" i="15"/>
  <c r="BB208" i="15" s="1"/>
  <c r="N209" i="15"/>
  <c r="AR209" i="15" s="1"/>
  <c r="L209" i="15"/>
  <c r="AD209" i="15" s="1"/>
  <c r="U209" i="15"/>
  <c r="AY209" i="15" s="1"/>
  <c r="G211" i="15" l="1"/>
  <c r="I211" i="15"/>
  <c r="C211" i="15"/>
  <c r="K211" i="15"/>
  <c r="E211" i="15"/>
  <c r="D211" i="15"/>
  <c r="F211" i="15"/>
  <c r="H211" i="15"/>
  <c r="J211" i="15"/>
  <c r="B72" i="10"/>
  <c r="C73" i="10" s="1"/>
  <c r="C74" i="10"/>
  <c r="AB209" i="15"/>
  <c r="Z209" i="15"/>
  <c r="X209" i="15"/>
  <c r="AF209" i="15"/>
  <c r="AE209" i="15"/>
  <c r="O210" i="15"/>
  <c r="AS210" i="15" s="1"/>
  <c r="V210" i="15"/>
  <c r="AZ210" i="15" s="1"/>
  <c r="P210" i="15"/>
  <c r="AT210" i="15" s="1"/>
  <c r="U210" i="15"/>
  <c r="AY210" i="15" s="1"/>
  <c r="R210" i="15"/>
  <c r="AV210" i="15" s="1"/>
  <c r="A212" i="15"/>
  <c r="S210" i="15"/>
  <c r="AW210" i="15" s="1"/>
  <c r="N210" i="15"/>
  <c r="AR210" i="15" s="1"/>
  <c r="L210" i="15"/>
  <c r="Y210" i="15" s="1"/>
  <c r="AC209" i="15"/>
  <c r="BA209" i="15"/>
  <c r="BB209" i="15" s="1"/>
  <c r="Y209" i="15"/>
  <c r="Q210" i="15"/>
  <c r="AU210" i="15" s="1"/>
  <c r="T210" i="15"/>
  <c r="AX210" i="15" s="1"/>
  <c r="AA209" i="15"/>
  <c r="C72" i="10" l="1"/>
  <c r="C75" i="10" s="1"/>
  <c r="D72" i="10" s="1"/>
  <c r="E73" i="10"/>
  <c r="E72" i="10"/>
  <c r="E74" i="10"/>
  <c r="F212" i="15"/>
  <c r="H212" i="15"/>
  <c r="J212" i="15"/>
  <c r="D212" i="15"/>
  <c r="I212" i="15"/>
  <c r="K212" i="15"/>
  <c r="C212" i="15"/>
  <c r="G212" i="15"/>
  <c r="E212" i="15"/>
  <c r="AD210" i="15"/>
  <c r="AA210" i="15"/>
  <c r="AB210" i="15"/>
  <c r="X210" i="15"/>
  <c r="AE210" i="15"/>
  <c r="AF210" i="15"/>
  <c r="R211" i="15"/>
  <c r="AV211" i="15" s="1"/>
  <c r="P211" i="15"/>
  <c r="AT211" i="15" s="1"/>
  <c r="O211" i="15"/>
  <c r="AS211" i="15" s="1"/>
  <c r="BA210" i="15"/>
  <c r="BB210" i="15" s="1"/>
  <c r="V211" i="15"/>
  <c r="AZ211" i="15" s="1"/>
  <c r="U211" i="15"/>
  <c r="AY211" i="15" s="1"/>
  <c r="A213" i="15"/>
  <c r="N211" i="15"/>
  <c r="AR211" i="15" s="1"/>
  <c r="L211" i="15"/>
  <c r="AB211" i="15" s="1"/>
  <c r="Q211" i="15"/>
  <c r="AU211" i="15" s="1"/>
  <c r="AC210" i="15"/>
  <c r="T211" i="15"/>
  <c r="AX211" i="15" s="1"/>
  <c r="S211" i="15"/>
  <c r="AW211" i="15" s="1"/>
  <c r="Z210" i="15"/>
  <c r="E75" i="10" l="1"/>
  <c r="B78" i="10" s="1"/>
  <c r="C78" i="10" s="1"/>
  <c r="E213" i="15"/>
  <c r="G213" i="15"/>
  <c r="I213" i="15"/>
  <c r="C213" i="15"/>
  <c r="K213" i="15"/>
  <c r="J213" i="15"/>
  <c r="D213" i="15"/>
  <c r="F213" i="15"/>
  <c r="H213" i="15"/>
  <c r="AD211" i="15"/>
  <c r="S212" i="15"/>
  <c r="AW212" i="15" s="1"/>
  <c r="P212" i="15"/>
  <c r="AT212" i="15" s="1"/>
  <c r="A214" i="15"/>
  <c r="AF211" i="15"/>
  <c r="BA211" i="15"/>
  <c r="BB211" i="15" s="1"/>
  <c r="Q212" i="15"/>
  <c r="AU212" i="15" s="1"/>
  <c r="V212" i="15"/>
  <c r="AZ212" i="15" s="1"/>
  <c r="AE211" i="15"/>
  <c r="Z211" i="15"/>
  <c r="AC211" i="15"/>
  <c r="AA211" i="15"/>
  <c r="X211" i="15"/>
  <c r="O212" i="15"/>
  <c r="AS212" i="15" s="1"/>
  <c r="R212" i="15"/>
  <c r="AV212" i="15" s="1"/>
  <c r="U212" i="15"/>
  <c r="AY212" i="15" s="1"/>
  <c r="T212" i="15"/>
  <c r="AX212" i="15" s="1"/>
  <c r="N212" i="15"/>
  <c r="AR212" i="15" s="1"/>
  <c r="L212" i="15"/>
  <c r="AC212" i="15" s="1"/>
  <c r="Y211" i="15"/>
  <c r="E80" i="10" l="1"/>
  <c r="E79" i="10"/>
  <c r="E78" i="10"/>
  <c r="D214" i="15"/>
  <c r="F214" i="15"/>
  <c r="H214" i="15"/>
  <c r="J214" i="15"/>
  <c r="G214" i="15"/>
  <c r="I214" i="15"/>
  <c r="K214" i="15"/>
  <c r="E214" i="15"/>
  <c r="C214" i="15"/>
  <c r="C79" i="10"/>
  <c r="C80" i="10"/>
  <c r="AD212" i="15"/>
  <c r="AB212" i="15"/>
  <c r="R213" i="15"/>
  <c r="AV213" i="15" s="1"/>
  <c r="O213" i="15"/>
  <c r="AS213" i="15" s="1"/>
  <c r="Z212" i="15"/>
  <c r="BA212" i="15"/>
  <c r="BB212" i="15" s="1"/>
  <c r="AF212" i="15"/>
  <c r="V213" i="15"/>
  <c r="AZ213" i="15" s="1"/>
  <c r="U213" i="15"/>
  <c r="AY213" i="15" s="1"/>
  <c r="X212" i="15"/>
  <c r="AE212" i="15"/>
  <c r="Y212" i="15"/>
  <c r="P213" i="15"/>
  <c r="AT213" i="15" s="1"/>
  <c r="N213" i="15"/>
  <c r="AR213" i="15" s="1"/>
  <c r="L213" i="15"/>
  <c r="Z213" i="15" s="1"/>
  <c r="Q213" i="15"/>
  <c r="AU213" i="15" s="1"/>
  <c r="AA212" i="15"/>
  <c r="T213" i="15"/>
  <c r="AX213" i="15" s="1"/>
  <c r="S213" i="15"/>
  <c r="AW213" i="15" s="1"/>
  <c r="A215" i="15"/>
  <c r="E81" i="10" l="1"/>
  <c r="C81" i="10"/>
  <c r="D78" i="10" s="1"/>
  <c r="C215" i="15"/>
  <c r="K215" i="15"/>
  <c r="E215" i="15"/>
  <c r="G215" i="15"/>
  <c r="I215" i="15"/>
  <c r="H215" i="15"/>
  <c r="D215" i="15"/>
  <c r="F215" i="15"/>
  <c r="J215" i="15"/>
  <c r="X213" i="15"/>
  <c r="AD213" i="15"/>
  <c r="AA213" i="15"/>
  <c r="AF213" i="15"/>
  <c r="Y213" i="15"/>
  <c r="AE213" i="15"/>
  <c r="AC213" i="15"/>
  <c r="BA213" i="15"/>
  <c r="BB213" i="15" s="1"/>
  <c r="AB213" i="15"/>
  <c r="Q214" i="15"/>
  <c r="AU214" i="15" s="1"/>
  <c r="N214" i="15"/>
  <c r="AR214" i="15" s="1"/>
  <c r="L214" i="15"/>
  <c r="AA214" i="15" s="1"/>
  <c r="U214" i="15"/>
  <c r="AY214" i="15" s="1"/>
  <c r="T214" i="15"/>
  <c r="AX214" i="15" s="1"/>
  <c r="O214" i="15"/>
  <c r="AS214" i="15" s="1"/>
  <c r="V214" i="15"/>
  <c r="AZ214" i="15" s="1"/>
  <c r="P214" i="15"/>
  <c r="AT214" i="15" s="1"/>
  <c r="S214" i="15"/>
  <c r="AW214" i="15" s="1"/>
  <c r="R214" i="15"/>
  <c r="AV214" i="15" s="1"/>
  <c r="A216" i="15"/>
  <c r="B84" i="10" l="1"/>
  <c r="R24" i="10" s="1"/>
  <c r="J17" i="10" s="1"/>
  <c r="C106" i="10" s="1"/>
  <c r="J216" i="15"/>
  <c r="D216" i="15"/>
  <c r="F216" i="15"/>
  <c r="H216" i="15"/>
  <c r="E216" i="15"/>
  <c r="G216" i="15"/>
  <c r="I216" i="15"/>
  <c r="K216" i="15"/>
  <c r="C216" i="15"/>
  <c r="Y214" i="15"/>
  <c r="Z214" i="15"/>
  <c r="AE214" i="15"/>
  <c r="AB214" i="15"/>
  <c r="AF214" i="15"/>
  <c r="AC214" i="15"/>
  <c r="AD214" i="15"/>
  <c r="X214" i="15"/>
  <c r="U215" i="15"/>
  <c r="AY215" i="15" s="1"/>
  <c r="R215" i="15"/>
  <c r="AV215" i="15" s="1"/>
  <c r="A217" i="15"/>
  <c r="P215" i="15"/>
  <c r="AT215" i="15" s="1"/>
  <c r="Q215" i="15"/>
  <c r="AU215" i="15" s="1"/>
  <c r="BA214" i="15"/>
  <c r="BB214" i="15" s="1"/>
  <c r="N215" i="15"/>
  <c r="AR215" i="15" s="1"/>
  <c r="L215" i="15"/>
  <c r="AF215" i="15" s="1"/>
  <c r="S215" i="15"/>
  <c r="AW215" i="15" s="1"/>
  <c r="V215" i="15"/>
  <c r="AZ215" i="15" s="1"/>
  <c r="T215" i="15"/>
  <c r="AX215" i="15" s="1"/>
  <c r="O215" i="15"/>
  <c r="AS215" i="15" s="1"/>
  <c r="C105" i="10" l="1"/>
  <c r="E84" i="10"/>
  <c r="I17" i="10"/>
  <c r="C114" i="10" s="1"/>
  <c r="E86" i="10"/>
  <c r="K17" i="10"/>
  <c r="C115" i="10" s="1"/>
  <c r="R23" i="10"/>
  <c r="B105" i="10" s="1"/>
  <c r="R25" i="10"/>
  <c r="S25" i="10" s="1"/>
  <c r="I32" i="10" s="1"/>
  <c r="S24" i="10"/>
  <c r="M17" i="10" s="1"/>
  <c r="C116" i="10" s="1"/>
  <c r="E85" i="10"/>
  <c r="C86" i="10"/>
  <c r="F31" i="10"/>
  <c r="C85" i="10"/>
  <c r="C84" i="10"/>
  <c r="J16" i="10"/>
  <c r="B106" i="10" s="1"/>
  <c r="I217" i="15"/>
  <c r="C217" i="15"/>
  <c r="K217" i="15"/>
  <c r="E217" i="15"/>
  <c r="G217" i="15"/>
  <c r="D217" i="15"/>
  <c r="F217" i="15"/>
  <c r="J217" i="15"/>
  <c r="H217" i="15"/>
  <c r="X215" i="15"/>
  <c r="U216" i="15"/>
  <c r="AY216" i="15" s="1"/>
  <c r="V216" i="15"/>
  <c r="AZ216" i="15" s="1"/>
  <c r="AD215" i="15"/>
  <c r="AC215" i="15"/>
  <c r="Z215" i="15"/>
  <c r="S216" i="15"/>
  <c r="AW216" i="15" s="1"/>
  <c r="R216" i="15"/>
  <c r="AV216" i="15" s="1"/>
  <c r="AB215" i="15"/>
  <c r="AA215" i="15"/>
  <c r="Q216" i="15"/>
  <c r="AU216" i="15" s="1"/>
  <c r="T216" i="15"/>
  <c r="AX216" i="15" s="1"/>
  <c r="N216" i="15"/>
  <c r="AR216" i="15" s="1"/>
  <c r="L216" i="15"/>
  <c r="AE216" i="15" s="1"/>
  <c r="AE215" i="15"/>
  <c r="Y215" i="15"/>
  <c r="BA215" i="15"/>
  <c r="BB215" i="15" s="1"/>
  <c r="O216" i="15"/>
  <c r="AS216" i="15" s="1"/>
  <c r="P216" i="15"/>
  <c r="AT216" i="15" s="1"/>
  <c r="A218" i="15"/>
  <c r="C87" i="10" l="1"/>
  <c r="D84" i="10" s="1"/>
  <c r="E87" i="10"/>
  <c r="K18" i="10"/>
  <c r="D115" i="10" s="1"/>
  <c r="D105" i="10"/>
  <c r="S23" i="10"/>
  <c r="L16" i="10" s="1"/>
  <c r="B108" i="10" s="1"/>
  <c r="F30" i="10"/>
  <c r="L32" i="10"/>
  <c r="R26" i="10"/>
  <c r="H2" i="10" s="1"/>
  <c r="E7" i="10" s="1"/>
  <c r="I18" i="10"/>
  <c r="D114" i="10" s="1"/>
  <c r="L31" i="10"/>
  <c r="L17" i="10"/>
  <c r="C109" i="10"/>
  <c r="N18" i="10"/>
  <c r="D107" i="10" s="1"/>
  <c r="O18" i="10"/>
  <c r="I31" i="10"/>
  <c r="J18" i="10"/>
  <c r="D106" i="10" s="1"/>
  <c r="M18" i="10"/>
  <c r="D116" i="10" s="1"/>
  <c r="D109" i="10"/>
  <c r="L18" i="10"/>
  <c r="I16" i="10"/>
  <c r="B114" i="10" s="1"/>
  <c r="K16" i="10"/>
  <c r="B115" i="10" s="1"/>
  <c r="N17" i="10"/>
  <c r="C107" i="10" s="1"/>
  <c r="O17" i="10"/>
  <c r="F32" i="10"/>
  <c r="I30" i="10"/>
  <c r="H218" i="15"/>
  <c r="J218" i="15"/>
  <c r="D218" i="15"/>
  <c r="F218" i="15"/>
  <c r="C218" i="15"/>
  <c r="E218" i="15"/>
  <c r="G218" i="15"/>
  <c r="I218" i="15"/>
  <c r="K218" i="15"/>
  <c r="P16" i="10"/>
  <c r="S217" i="15"/>
  <c r="AW217" i="15" s="1"/>
  <c r="V217" i="15"/>
  <c r="AZ217" i="15" s="1"/>
  <c r="O217" i="15"/>
  <c r="AS217" i="15" s="1"/>
  <c r="BA216" i="15"/>
  <c r="BB216" i="15" s="1"/>
  <c r="AF216" i="15"/>
  <c r="P217" i="15"/>
  <c r="AT217" i="15" s="1"/>
  <c r="A219" i="15"/>
  <c r="Y216" i="15"/>
  <c r="AC216" i="15"/>
  <c r="N217" i="15"/>
  <c r="AR217" i="15" s="1"/>
  <c r="L217" i="15"/>
  <c r="Z217" i="15" s="1"/>
  <c r="U217" i="15"/>
  <c r="AY217" i="15" s="1"/>
  <c r="Z216" i="15"/>
  <c r="X216" i="15"/>
  <c r="AA216" i="15"/>
  <c r="AB216" i="15"/>
  <c r="T217" i="15"/>
  <c r="AX217" i="15" s="1"/>
  <c r="R217" i="15"/>
  <c r="AV217" i="15" s="1"/>
  <c r="Q217" i="15"/>
  <c r="AU217" i="15" s="1"/>
  <c r="AD216" i="15"/>
  <c r="B31" i="10" l="1"/>
  <c r="C97" i="10" s="1"/>
  <c r="S26" i="10"/>
  <c r="D30" i="10" s="1"/>
  <c r="E30" i="10" s="1"/>
  <c r="K19" i="10"/>
  <c r="D9" i="10" s="1"/>
  <c r="N16" i="10"/>
  <c r="B107" i="10" s="1"/>
  <c r="B109" i="10"/>
  <c r="L19" i="10"/>
  <c r="E10" i="10" s="1"/>
  <c r="L30" i="10"/>
  <c r="L33" i="10" s="1"/>
  <c r="M31" i="10" s="1"/>
  <c r="C100" i="10" s="1"/>
  <c r="M16" i="10"/>
  <c r="B116" i="10" s="1"/>
  <c r="O16" i="10"/>
  <c r="O19" i="10" s="1"/>
  <c r="B30" i="10"/>
  <c r="B97" i="10" s="1"/>
  <c r="I33" i="10"/>
  <c r="J31" i="10" s="1"/>
  <c r="C99" i="10" s="1"/>
  <c r="B32" i="10"/>
  <c r="C32" i="10" s="1"/>
  <c r="F33" i="10"/>
  <c r="G31" i="10" s="1"/>
  <c r="C98" i="10" s="1"/>
  <c r="D108" i="10"/>
  <c r="P18" i="10"/>
  <c r="D117" i="10" s="1"/>
  <c r="I19" i="10"/>
  <c r="D8" i="10" s="1"/>
  <c r="P17" i="10"/>
  <c r="C117" i="10" s="1"/>
  <c r="C108" i="10"/>
  <c r="J19" i="10"/>
  <c r="E8" i="10" s="1"/>
  <c r="G219" i="15"/>
  <c r="I219" i="15"/>
  <c r="C219" i="15"/>
  <c r="K219" i="15"/>
  <c r="E219" i="15"/>
  <c r="J219" i="15"/>
  <c r="D219" i="15"/>
  <c r="H219" i="15"/>
  <c r="F219" i="15"/>
  <c r="B117" i="10"/>
  <c r="AB217" i="15"/>
  <c r="X217" i="15"/>
  <c r="Y217" i="15"/>
  <c r="AE217" i="15"/>
  <c r="AA217" i="15"/>
  <c r="AD217" i="15"/>
  <c r="BA217" i="15"/>
  <c r="BB217" i="15" s="1"/>
  <c r="AC217" i="15"/>
  <c r="O218" i="15"/>
  <c r="AS218" i="15" s="1"/>
  <c r="V218" i="15"/>
  <c r="AZ218" i="15" s="1"/>
  <c r="P218" i="15"/>
  <c r="AT218" i="15" s="1"/>
  <c r="U218" i="15"/>
  <c r="AY218" i="15" s="1"/>
  <c r="R218" i="15"/>
  <c r="AV218" i="15" s="1"/>
  <c r="A220" i="15"/>
  <c r="AF217" i="15"/>
  <c r="S218" i="15"/>
  <c r="AW218" i="15" s="1"/>
  <c r="N218" i="15"/>
  <c r="AR218" i="15" s="1"/>
  <c r="L218" i="15"/>
  <c r="Y218" i="15" s="1"/>
  <c r="Q218" i="15"/>
  <c r="AU218" i="15" s="1"/>
  <c r="T218" i="15"/>
  <c r="AX218" i="15" s="1"/>
  <c r="M32" i="10" l="1"/>
  <c r="D100" i="10" s="1"/>
  <c r="C30" i="10"/>
  <c r="D31" i="10"/>
  <c r="C101" i="10" s="1"/>
  <c r="I2" i="10"/>
  <c r="J2" i="10" s="1"/>
  <c r="K2" i="10" s="1"/>
  <c r="C31" i="10"/>
  <c r="D32" i="10"/>
  <c r="B101" i="10"/>
  <c r="N31" i="10"/>
  <c r="M30" i="10"/>
  <c r="B100" i="10" s="1"/>
  <c r="E100" i="10" s="1"/>
  <c r="N19" i="10"/>
  <c r="E9" i="10" s="1"/>
  <c r="J30" i="10"/>
  <c r="B99" i="10" s="1"/>
  <c r="M19" i="10"/>
  <c r="D10" i="10" s="1"/>
  <c r="G30" i="10"/>
  <c r="B98" i="10" s="1"/>
  <c r="G32" i="10"/>
  <c r="H32" i="10" s="1"/>
  <c r="K31" i="10"/>
  <c r="D97" i="10"/>
  <c r="E97" i="10" s="1"/>
  <c r="H31" i="10"/>
  <c r="J32" i="10"/>
  <c r="K32" i="10" s="1"/>
  <c r="P19" i="10"/>
  <c r="D11" i="10" s="1"/>
  <c r="F220" i="15"/>
  <c r="H220" i="15"/>
  <c r="J220" i="15"/>
  <c r="D220" i="15"/>
  <c r="C220" i="15"/>
  <c r="E220" i="15"/>
  <c r="G220" i="15"/>
  <c r="I220" i="15"/>
  <c r="K220" i="15"/>
  <c r="X218" i="15"/>
  <c r="A221" i="15"/>
  <c r="T219" i="15"/>
  <c r="AX219" i="15" s="1"/>
  <c r="S219" i="15"/>
  <c r="AW219" i="15" s="1"/>
  <c r="AF218" i="15"/>
  <c r="AA218" i="15"/>
  <c r="R219" i="15"/>
  <c r="AV219" i="15" s="1"/>
  <c r="P219" i="15"/>
  <c r="AT219" i="15" s="1"/>
  <c r="O219" i="15"/>
  <c r="AS219" i="15" s="1"/>
  <c r="AE218" i="15"/>
  <c r="AC218" i="15"/>
  <c r="V219" i="15"/>
  <c r="AZ219" i="15" s="1"/>
  <c r="U219" i="15"/>
  <c r="AY219" i="15" s="1"/>
  <c r="AB218" i="15"/>
  <c r="AD218" i="15"/>
  <c r="BA218" i="15"/>
  <c r="BB218" i="15" s="1"/>
  <c r="N219" i="15"/>
  <c r="AR219" i="15" s="1"/>
  <c r="L219" i="15"/>
  <c r="AC219" i="15" s="1"/>
  <c r="Q219" i="15"/>
  <c r="AU219" i="15" s="1"/>
  <c r="Z218" i="15"/>
  <c r="N32" i="10" l="1"/>
  <c r="D99" i="10"/>
  <c r="E99" i="10" s="1"/>
  <c r="C33" i="10"/>
  <c r="D36" i="10" s="1"/>
  <c r="E36" i="10" s="1"/>
  <c r="E31" i="10"/>
  <c r="N30" i="10"/>
  <c r="N33" i="10" s="1"/>
  <c r="D39" i="10" s="1"/>
  <c r="E39" i="10" s="1"/>
  <c r="D101" i="10"/>
  <c r="E101" i="10" s="1"/>
  <c r="E32" i="10"/>
  <c r="K30" i="10"/>
  <c r="K33" i="10" s="1"/>
  <c r="D38" i="10" s="1"/>
  <c r="E38" i="10" s="1"/>
  <c r="E11" i="10"/>
  <c r="D98" i="10"/>
  <c r="E98" i="10" s="1"/>
  <c r="H30" i="10"/>
  <c r="H33" i="10" s="1"/>
  <c r="D37" i="10" s="1"/>
  <c r="E37" i="10" s="1"/>
  <c r="E221" i="15"/>
  <c r="G221" i="15"/>
  <c r="I221" i="15"/>
  <c r="C221" i="15"/>
  <c r="K221" i="15"/>
  <c r="H221" i="15"/>
  <c r="J221" i="15"/>
  <c r="F221" i="15"/>
  <c r="D221" i="15"/>
  <c r="AA219" i="15"/>
  <c r="X219" i="15"/>
  <c r="Q220" i="15"/>
  <c r="AU220" i="15" s="1"/>
  <c r="A222" i="15"/>
  <c r="AE219" i="15"/>
  <c r="Z219" i="15"/>
  <c r="AD219" i="15"/>
  <c r="O220" i="15"/>
  <c r="AS220" i="15" s="1"/>
  <c r="V220" i="15"/>
  <c r="AZ220" i="15" s="1"/>
  <c r="BA219" i="15"/>
  <c r="BB219" i="15" s="1"/>
  <c r="U220" i="15"/>
  <c r="AY220" i="15" s="1"/>
  <c r="T220" i="15"/>
  <c r="AX220" i="15" s="1"/>
  <c r="R220" i="15"/>
  <c r="AV220" i="15" s="1"/>
  <c r="AF219" i="15"/>
  <c r="Y219" i="15"/>
  <c r="AB219" i="15"/>
  <c r="S220" i="15"/>
  <c r="AW220" i="15" s="1"/>
  <c r="P220" i="15"/>
  <c r="AT220" i="15" s="1"/>
  <c r="L220" i="15"/>
  <c r="AA220" i="15" s="1"/>
  <c r="N220" i="15"/>
  <c r="AR220" i="15" s="1"/>
  <c r="E33" i="10" l="1"/>
  <c r="D40" i="10" s="1"/>
  <c r="E40" i="10" s="1"/>
  <c r="D222" i="15"/>
  <c r="F222" i="15"/>
  <c r="H222" i="15"/>
  <c r="J222" i="15"/>
  <c r="I222" i="15"/>
  <c r="C222" i="15"/>
  <c r="E222" i="15"/>
  <c r="G222" i="15"/>
  <c r="K222" i="15"/>
  <c r="Y220" i="15"/>
  <c r="AD220" i="15"/>
  <c r="BA220" i="15"/>
  <c r="BB220" i="15" s="1"/>
  <c r="V221" i="15"/>
  <c r="AZ221" i="15" s="1"/>
  <c r="U221" i="15"/>
  <c r="AY221" i="15" s="1"/>
  <c r="X220" i="15"/>
  <c r="AC220" i="15"/>
  <c r="AF220" i="15"/>
  <c r="A223" i="15"/>
  <c r="S221" i="15"/>
  <c r="AW221" i="15" s="1"/>
  <c r="Z220" i="15"/>
  <c r="AB220" i="15"/>
  <c r="AE220" i="15"/>
  <c r="R221" i="15"/>
  <c r="AV221" i="15" s="1"/>
  <c r="O221" i="15"/>
  <c r="AS221" i="15" s="1"/>
  <c r="P221" i="15"/>
  <c r="AT221" i="15" s="1"/>
  <c r="T221" i="15"/>
  <c r="AX221" i="15" s="1"/>
  <c r="N221" i="15"/>
  <c r="AR221" i="15" s="1"/>
  <c r="L221" i="15"/>
  <c r="AE221" i="15" s="1"/>
  <c r="Q221" i="15"/>
  <c r="AU221" i="15" s="1"/>
  <c r="C223" i="15" l="1"/>
  <c r="K223" i="15"/>
  <c r="E223" i="15"/>
  <c r="G223" i="15"/>
  <c r="I223" i="15"/>
  <c r="F223" i="15"/>
  <c r="H223" i="15"/>
  <c r="J223" i="15"/>
  <c r="D223" i="15"/>
  <c r="AA221" i="15"/>
  <c r="AC221" i="15"/>
  <c r="Y221" i="15"/>
  <c r="U222" i="15"/>
  <c r="AY222" i="15" s="1"/>
  <c r="T222" i="15"/>
  <c r="AX222" i="15" s="1"/>
  <c r="AD221" i="15"/>
  <c r="S222" i="15"/>
  <c r="AW222" i="15" s="1"/>
  <c r="V222" i="15"/>
  <c r="AZ222" i="15" s="1"/>
  <c r="P222" i="15"/>
  <c r="AT222" i="15" s="1"/>
  <c r="AF221" i="15"/>
  <c r="BA221" i="15"/>
  <c r="BB221" i="15" s="1"/>
  <c r="Q222" i="15"/>
  <c r="AU222" i="15" s="1"/>
  <c r="R222" i="15"/>
  <c r="AV222" i="15" s="1"/>
  <c r="A224" i="15"/>
  <c r="X221" i="15"/>
  <c r="Z221" i="15"/>
  <c r="AB221" i="15"/>
  <c r="O222" i="15"/>
  <c r="AS222" i="15" s="1"/>
  <c r="N222" i="15"/>
  <c r="AR222" i="15" s="1"/>
  <c r="L222" i="15"/>
  <c r="AD222" i="15" s="1"/>
  <c r="J224" i="15" l="1"/>
  <c r="D224" i="15"/>
  <c r="F224" i="15"/>
  <c r="H224" i="15"/>
  <c r="G224" i="15"/>
  <c r="C224" i="15"/>
  <c r="E224" i="15"/>
  <c r="K224" i="15"/>
  <c r="I224" i="15"/>
  <c r="AA222" i="15"/>
  <c r="Z222" i="15"/>
  <c r="AC222" i="15"/>
  <c r="AE222" i="15"/>
  <c r="X222" i="15"/>
  <c r="AF222" i="15"/>
  <c r="AB222" i="15"/>
  <c r="R223" i="15"/>
  <c r="AV223" i="15" s="1"/>
  <c r="U223" i="15"/>
  <c r="AY223" i="15" s="1"/>
  <c r="BA222" i="15"/>
  <c r="BB222" i="15" s="1"/>
  <c r="P223" i="15"/>
  <c r="AT223" i="15" s="1"/>
  <c r="Q223" i="15"/>
  <c r="AU223" i="15" s="1"/>
  <c r="V223" i="15"/>
  <c r="AZ223" i="15" s="1"/>
  <c r="S223" i="15"/>
  <c r="AW223" i="15" s="1"/>
  <c r="Y222" i="15"/>
  <c r="N223" i="15"/>
  <c r="AR223" i="15" s="1"/>
  <c r="L223" i="15"/>
  <c r="X223" i="15" s="1"/>
  <c r="T223" i="15"/>
  <c r="AX223" i="15" s="1"/>
  <c r="O223" i="15"/>
  <c r="AS223" i="15" s="1"/>
  <c r="A225" i="15"/>
  <c r="I225" i="15" l="1"/>
  <c r="C225" i="15"/>
  <c r="K225" i="15"/>
  <c r="E225" i="15"/>
  <c r="G225" i="15"/>
  <c r="D225" i="15"/>
  <c r="F225" i="15"/>
  <c r="H225" i="15"/>
  <c r="J225" i="15"/>
  <c r="AD223" i="15"/>
  <c r="AF223" i="15"/>
  <c r="Z223" i="15"/>
  <c r="Q224" i="15"/>
  <c r="AU224" i="15" s="1"/>
  <c r="P224" i="15"/>
  <c r="AT224" i="15" s="1"/>
  <c r="A226" i="15"/>
  <c r="O224" i="15"/>
  <c r="AS224" i="15" s="1"/>
  <c r="V224" i="15"/>
  <c r="AZ224" i="15" s="1"/>
  <c r="AB223" i="15"/>
  <c r="S224" i="15"/>
  <c r="AW224" i="15" s="1"/>
  <c r="R224" i="15"/>
  <c r="AV224" i="15" s="1"/>
  <c r="Y223" i="15"/>
  <c r="BA223" i="15"/>
  <c r="BB223" i="15" s="1"/>
  <c r="AC223" i="15"/>
  <c r="AA223" i="15"/>
  <c r="AE223" i="15"/>
  <c r="U224" i="15"/>
  <c r="AY224" i="15" s="1"/>
  <c r="T224" i="15"/>
  <c r="AX224" i="15" s="1"/>
  <c r="N224" i="15"/>
  <c r="AR224" i="15" s="1"/>
  <c r="L224" i="15"/>
  <c r="AA224" i="15" s="1"/>
  <c r="H226" i="15" l="1"/>
  <c r="J226" i="15"/>
  <c r="D226" i="15"/>
  <c r="F226" i="15"/>
  <c r="K226" i="15"/>
  <c r="C226" i="15"/>
  <c r="E226" i="15"/>
  <c r="I226" i="15"/>
  <c r="G226" i="15"/>
  <c r="AB224" i="15"/>
  <c r="Z224" i="15"/>
  <c r="AC224" i="15"/>
  <c r="BA224" i="15"/>
  <c r="BB224" i="15" s="1"/>
  <c r="AD224" i="15"/>
  <c r="N225" i="15"/>
  <c r="AR225" i="15" s="1"/>
  <c r="L225" i="15"/>
  <c r="X225" i="15" s="1"/>
  <c r="O225" i="15"/>
  <c r="AS225" i="15" s="1"/>
  <c r="Y224" i="15"/>
  <c r="T225" i="15"/>
  <c r="AX225" i="15" s="1"/>
  <c r="U225" i="15"/>
  <c r="AY225" i="15" s="1"/>
  <c r="P225" i="15"/>
  <c r="AT225" i="15" s="1"/>
  <c r="R225" i="15"/>
  <c r="AV225" i="15" s="1"/>
  <c r="Q225" i="15"/>
  <c r="AU225" i="15" s="1"/>
  <c r="X224" i="15"/>
  <c r="AE224" i="15"/>
  <c r="AF224" i="15"/>
  <c r="V225" i="15"/>
  <c r="AZ225" i="15" s="1"/>
  <c r="S225" i="15"/>
  <c r="AW225" i="15" s="1"/>
  <c r="A227" i="15"/>
  <c r="G227" i="15" l="1"/>
  <c r="I227" i="15"/>
  <c r="C227" i="15"/>
  <c r="K227" i="15"/>
  <c r="E227" i="15"/>
  <c r="D227" i="15"/>
  <c r="F227" i="15"/>
  <c r="H227" i="15"/>
  <c r="J227" i="15"/>
  <c r="AC225" i="15"/>
  <c r="AD225" i="15"/>
  <c r="Z225" i="15"/>
  <c r="AA225" i="15"/>
  <c r="N226" i="15"/>
  <c r="AR226" i="15" s="1"/>
  <c r="L226" i="15"/>
  <c r="AA226" i="15" s="1"/>
  <c r="Q226" i="15"/>
  <c r="AU226" i="15" s="1"/>
  <c r="O226" i="15"/>
  <c r="AS226" i="15" s="1"/>
  <c r="R226" i="15"/>
  <c r="AV226" i="15" s="1"/>
  <c r="A228" i="15"/>
  <c r="AF225" i="15"/>
  <c r="BA225" i="15"/>
  <c r="BB225" i="15" s="1"/>
  <c r="Y225" i="15"/>
  <c r="U226" i="15"/>
  <c r="AY226" i="15" s="1"/>
  <c r="T226" i="15"/>
  <c r="AX226" i="15" s="1"/>
  <c r="S226" i="15"/>
  <c r="AW226" i="15" s="1"/>
  <c r="V226" i="15"/>
  <c r="AZ226" i="15" s="1"/>
  <c r="P226" i="15"/>
  <c r="AT226" i="15" s="1"/>
  <c r="AB225" i="15"/>
  <c r="AE225" i="15"/>
  <c r="F228" i="15" l="1"/>
  <c r="H228" i="15"/>
  <c r="J228" i="15"/>
  <c r="D228" i="15"/>
  <c r="I228" i="15"/>
  <c r="K228" i="15"/>
  <c r="C228" i="15"/>
  <c r="G228" i="15"/>
  <c r="E228" i="15"/>
  <c r="AC226" i="15"/>
  <c r="AE226" i="15"/>
  <c r="Z226" i="15"/>
  <c r="Y226" i="15"/>
  <c r="X226" i="15"/>
  <c r="AF226" i="15"/>
  <c r="AD226" i="15"/>
  <c r="AB226" i="15"/>
  <c r="N227" i="15"/>
  <c r="AR227" i="15" s="1"/>
  <c r="L227" i="15"/>
  <c r="AB227" i="15" s="1"/>
  <c r="A229" i="15"/>
  <c r="R227" i="15"/>
  <c r="AV227" i="15" s="1"/>
  <c r="AC227" i="15"/>
  <c r="S227" i="15"/>
  <c r="AW227" i="15" s="1"/>
  <c r="V227" i="15"/>
  <c r="AZ227" i="15" s="1"/>
  <c r="P227" i="15"/>
  <c r="AT227" i="15" s="1"/>
  <c r="O227" i="15"/>
  <c r="AS227" i="15" s="1"/>
  <c r="U227" i="15"/>
  <c r="AY227" i="15" s="1"/>
  <c r="T227" i="15"/>
  <c r="AX227" i="15" s="1"/>
  <c r="Q227" i="15"/>
  <c r="AU227" i="15" s="1"/>
  <c r="AA227" i="15"/>
  <c r="BA226" i="15"/>
  <c r="BB226" i="15" s="1"/>
  <c r="E229" i="15" l="1"/>
  <c r="G229" i="15"/>
  <c r="I229" i="15"/>
  <c r="C229" i="15"/>
  <c r="K229" i="15"/>
  <c r="D229" i="15"/>
  <c r="F229" i="15"/>
  <c r="H229" i="15"/>
  <c r="J229" i="15"/>
  <c r="X227" i="15"/>
  <c r="AE227" i="15"/>
  <c r="Z227" i="15"/>
  <c r="AD227" i="15"/>
  <c r="Y227" i="15"/>
  <c r="AF227" i="15"/>
  <c r="O228" i="15"/>
  <c r="AS228" i="15" s="1"/>
  <c r="R228" i="15"/>
  <c r="AV228" i="15" s="1"/>
  <c r="Q228" i="15"/>
  <c r="AU228" i="15" s="1"/>
  <c r="T228" i="15"/>
  <c r="AX228" i="15" s="1"/>
  <c r="N228" i="15"/>
  <c r="AR228" i="15" s="1"/>
  <c r="L228" i="15"/>
  <c r="AB228" i="15" s="1"/>
  <c r="U228" i="15"/>
  <c r="AY228" i="15" s="1"/>
  <c r="P228" i="15"/>
  <c r="AT228" i="15" s="1"/>
  <c r="Z228" i="15"/>
  <c r="A230" i="15"/>
  <c r="BA227" i="15"/>
  <c r="BB227" i="15" s="1"/>
  <c r="S228" i="15"/>
  <c r="AW228" i="15" s="1"/>
  <c r="V228" i="15"/>
  <c r="AZ228" i="15" s="1"/>
  <c r="D230" i="15" l="1"/>
  <c r="F230" i="15"/>
  <c r="H230" i="15"/>
  <c r="J230" i="15"/>
  <c r="G230" i="15"/>
  <c r="I230" i="15"/>
  <c r="K230" i="15"/>
  <c r="E230" i="15"/>
  <c r="C230" i="15"/>
  <c r="AC228" i="15"/>
  <c r="Y228" i="15"/>
  <c r="AA228" i="15"/>
  <c r="AF228" i="15"/>
  <c r="X228" i="15"/>
  <c r="AE228" i="15"/>
  <c r="V229" i="15"/>
  <c r="AZ229" i="15" s="1"/>
  <c r="U229" i="15"/>
  <c r="AY229" i="15" s="1"/>
  <c r="BA228" i="15"/>
  <c r="BB228" i="15" s="1"/>
  <c r="P229" i="15"/>
  <c r="AT229" i="15" s="1"/>
  <c r="N229" i="15"/>
  <c r="AR229" i="15" s="1"/>
  <c r="L229" i="15"/>
  <c r="AE229" i="15" s="1"/>
  <c r="T229" i="15"/>
  <c r="AX229" i="15" s="1"/>
  <c r="S229" i="15"/>
  <c r="AW229" i="15" s="1"/>
  <c r="A231" i="15"/>
  <c r="R229" i="15"/>
  <c r="AV229" i="15" s="1"/>
  <c r="O229" i="15"/>
  <c r="AS229" i="15" s="1"/>
  <c r="AD228" i="15"/>
  <c r="Q229" i="15"/>
  <c r="AU229" i="15" s="1"/>
  <c r="C231" i="15" l="1"/>
  <c r="K231" i="15"/>
  <c r="E231" i="15"/>
  <c r="G231" i="15"/>
  <c r="I231" i="15"/>
  <c r="H231" i="15"/>
  <c r="D231" i="15"/>
  <c r="F231" i="15"/>
  <c r="J231" i="15"/>
  <c r="AA229" i="15"/>
  <c r="AC229" i="15"/>
  <c r="O230" i="15"/>
  <c r="AS230" i="15" s="1"/>
  <c r="N230" i="15"/>
  <c r="AR230" i="15" s="1"/>
  <c r="L230" i="15"/>
  <c r="Y230" i="15" s="1"/>
  <c r="Z229" i="15"/>
  <c r="AB229" i="15"/>
  <c r="U230" i="15"/>
  <c r="AY230" i="15" s="1"/>
  <c r="T230" i="15"/>
  <c r="AX230" i="15" s="1"/>
  <c r="BA229" i="15"/>
  <c r="BB229" i="15" s="1"/>
  <c r="AF229" i="15"/>
  <c r="Y229" i="15"/>
  <c r="S230" i="15"/>
  <c r="AW230" i="15" s="1"/>
  <c r="V230" i="15"/>
  <c r="AZ230" i="15" s="1"/>
  <c r="P230" i="15"/>
  <c r="AT230" i="15" s="1"/>
  <c r="X229" i="15"/>
  <c r="Q230" i="15"/>
  <c r="AU230" i="15" s="1"/>
  <c r="R230" i="15"/>
  <c r="AV230" i="15" s="1"/>
  <c r="A232" i="15"/>
  <c r="AD229" i="15"/>
  <c r="J232" i="15" l="1"/>
  <c r="D232" i="15"/>
  <c r="F232" i="15"/>
  <c r="H232" i="15"/>
  <c r="E232" i="15"/>
  <c r="G232" i="15"/>
  <c r="I232" i="15"/>
  <c r="K232" i="15"/>
  <c r="C232" i="15"/>
  <c r="AB230" i="15"/>
  <c r="AE230" i="15"/>
  <c r="X230" i="15"/>
  <c r="Z230" i="15"/>
  <c r="AC230" i="15"/>
  <c r="AA230" i="15"/>
  <c r="AF230" i="15"/>
  <c r="AD230" i="15"/>
  <c r="U231" i="15"/>
  <c r="AY231" i="15" s="1"/>
  <c r="A233" i="15"/>
  <c r="V231" i="15"/>
  <c r="AZ231" i="15" s="1"/>
  <c r="S231" i="15"/>
  <c r="AW231" i="15" s="1"/>
  <c r="N231" i="15"/>
  <c r="AR231" i="15" s="1"/>
  <c r="L231" i="15"/>
  <c r="AF231" i="15" s="1"/>
  <c r="T231" i="15"/>
  <c r="AX231" i="15" s="1"/>
  <c r="O231" i="15"/>
  <c r="AS231" i="15" s="1"/>
  <c r="BA230" i="15"/>
  <c r="BB230" i="15" s="1"/>
  <c r="R231" i="15"/>
  <c r="AV231" i="15" s="1"/>
  <c r="P231" i="15"/>
  <c r="AT231" i="15" s="1"/>
  <c r="Q231" i="15"/>
  <c r="AU231" i="15" s="1"/>
  <c r="I233" i="15" l="1"/>
  <c r="C233" i="15"/>
  <c r="K233" i="15"/>
  <c r="E233" i="15"/>
  <c r="G233" i="15"/>
  <c r="F233" i="15"/>
  <c r="D233" i="15"/>
  <c r="J233" i="15"/>
  <c r="H233" i="15"/>
  <c r="AD231" i="15"/>
  <c r="Z231" i="15"/>
  <c r="AA231" i="15"/>
  <c r="Y231" i="15"/>
  <c r="AB231" i="15"/>
  <c r="AE231" i="15"/>
  <c r="U232" i="15"/>
  <c r="AY232" i="15" s="1"/>
  <c r="T232" i="15"/>
  <c r="AX232" i="15" s="1"/>
  <c r="N232" i="15"/>
  <c r="AR232" i="15" s="1"/>
  <c r="L232" i="15"/>
  <c r="AE232" i="15" s="1"/>
  <c r="BA231" i="15"/>
  <c r="BB231" i="15" s="1"/>
  <c r="AC231" i="15"/>
  <c r="Q232" i="15"/>
  <c r="AU232" i="15" s="1"/>
  <c r="P232" i="15"/>
  <c r="AT232" i="15" s="1"/>
  <c r="A234" i="15"/>
  <c r="O232" i="15"/>
  <c r="AS232" i="15" s="1"/>
  <c r="V232" i="15"/>
  <c r="AZ232" i="15" s="1"/>
  <c r="X231" i="15"/>
  <c r="S232" i="15"/>
  <c r="AW232" i="15" s="1"/>
  <c r="R232" i="15"/>
  <c r="AV232" i="15" s="1"/>
  <c r="H234" i="15" l="1"/>
  <c r="D234" i="15"/>
  <c r="F234" i="15"/>
  <c r="C234" i="15"/>
  <c r="E234" i="15"/>
  <c r="G234" i="15"/>
  <c r="I234" i="15"/>
  <c r="J234" i="15"/>
  <c r="K234" i="15"/>
  <c r="Z232" i="15"/>
  <c r="Y232" i="15"/>
  <c r="AD232" i="15"/>
  <c r="AB232" i="15"/>
  <c r="T233" i="15"/>
  <c r="AX233" i="15" s="1"/>
  <c r="U233" i="15"/>
  <c r="AY233" i="15" s="1"/>
  <c r="R233" i="15"/>
  <c r="AV233" i="15" s="1"/>
  <c r="S233" i="15"/>
  <c r="AW233" i="15" s="1"/>
  <c r="A235" i="15"/>
  <c r="AA232" i="15"/>
  <c r="BA232" i="15"/>
  <c r="BB232" i="15" s="1"/>
  <c r="P233" i="15"/>
  <c r="AT233" i="15" s="1"/>
  <c r="Q233" i="15"/>
  <c r="AU233" i="15" s="1"/>
  <c r="AF232" i="15"/>
  <c r="V233" i="15"/>
  <c r="AZ233" i="15" s="1"/>
  <c r="AC232" i="15"/>
  <c r="N233" i="15"/>
  <c r="AR233" i="15" s="1"/>
  <c r="L233" i="15"/>
  <c r="AE233" i="15" s="1"/>
  <c r="O233" i="15"/>
  <c r="AS233" i="15" s="1"/>
  <c r="X232" i="15"/>
  <c r="E235" i="15" l="1"/>
  <c r="F235" i="15"/>
  <c r="G235" i="15"/>
  <c r="H235" i="15"/>
  <c r="J235" i="15"/>
  <c r="I235" i="15"/>
  <c r="D235" i="15"/>
  <c r="C235" i="15"/>
  <c r="K235" i="15"/>
  <c r="AC233" i="15"/>
  <c r="Y233" i="15"/>
  <c r="X233" i="15"/>
  <c r="AD233" i="15"/>
  <c r="BA233" i="15"/>
  <c r="BB233" i="15" s="1"/>
  <c r="AF233" i="15"/>
  <c r="Z233" i="15"/>
  <c r="AB233" i="15"/>
  <c r="S234" i="15"/>
  <c r="AW234" i="15" s="1"/>
  <c r="V234" i="15"/>
  <c r="AZ234" i="15" s="1"/>
  <c r="P234" i="15"/>
  <c r="AT234" i="15" s="1"/>
  <c r="O234" i="15"/>
  <c r="AS234" i="15" s="1"/>
  <c r="U234" i="15"/>
  <c r="AY234" i="15" s="1"/>
  <c r="N234" i="15"/>
  <c r="AR234" i="15" s="1"/>
  <c r="L234" i="15"/>
  <c r="AC234" i="15" s="1"/>
  <c r="AA233" i="15"/>
  <c r="Q234" i="15"/>
  <c r="AU234" i="15" s="1"/>
  <c r="T234" i="15"/>
  <c r="AX234" i="15" s="1"/>
  <c r="R234" i="15"/>
  <c r="AV234" i="15" s="1"/>
  <c r="A236" i="15"/>
  <c r="D236" i="15" l="1"/>
  <c r="E236" i="15"/>
  <c r="F236" i="15"/>
  <c r="G236" i="15"/>
  <c r="H236" i="15"/>
  <c r="C236" i="15"/>
  <c r="K236" i="15"/>
  <c r="I236" i="15"/>
  <c r="J236" i="15"/>
  <c r="AD234" i="15"/>
  <c r="AF234" i="15"/>
  <c r="AB234" i="15"/>
  <c r="P235" i="15"/>
  <c r="AT235" i="15" s="1"/>
  <c r="T235" i="15"/>
  <c r="AX235" i="15" s="1"/>
  <c r="Q235" i="15"/>
  <c r="AU235" i="15" s="1"/>
  <c r="BA234" i="15"/>
  <c r="BB234" i="15" s="1"/>
  <c r="R235" i="15"/>
  <c r="AV235" i="15" s="1"/>
  <c r="S235" i="15"/>
  <c r="AW235" i="15" s="1"/>
  <c r="AA234" i="15"/>
  <c r="X234" i="15"/>
  <c r="Y234" i="15"/>
  <c r="V235" i="15"/>
  <c r="AZ235" i="15" s="1"/>
  <c r="O235" i="15"/>
  <c r="AS235" i="15" s="1"/>
  <c r="N235" i="15"/>
  <c r="AR235" i="15" s="1"/>
  <c r="L235" i="15"/>
  <c r="Z235" i="15" s="1"/>
  <c r="U235" i="15"/>
  <c r="AY235" i="15" s="1"/>
  <c r="A237" i="15"/>
  <c r="AE234" i="15"/>
  <c r="Z234" i="15"/>
  <c r="C237" i="15" l="1"/>
  <c r="K237" i="15"/>
  <c r="D237" i="15"/>
  <c r="H237" i="15"/>
  <c r="E237" i="15"/>
  <c r="F237" i="15"/>
  <c r="G237" i="15"/>
  <c r="J237" i="15"/>
  <c r="I237" i="15"/>
  <c r="BA235" i="15"/>
  <c r="BB235" i="15" s="1"/>
  <c r="AF235" i="15"/>
  <c r="X235" i="15"/>
  <c r="AC235" i="15"/>
  <c r="AA235" i="15"/>
  <c r="AE235" i="15"/>
  <c r="AB235" i="15"/>
  <c r="U236" i="15"/>
  <c r="AY236" i="15" s="1"/>
  <c r="A238" i="15"/>
  <c r="S236" i="15"/>
  <c r="AW236" i="15" s="1"/>
  <c r="V236" i="15"/>
  <c r="AZ236" i="15" s="1"/>
  <c r="AD235" i="15"/>
  <c r="P236" i="15"/>
  <c r="AT236" i="15" s="1"/>
  <c r="O236" i="15"/>
  <c r="AS236" i="15" s="1"/>
  <c r="R236" i="15"/>
  <c r="AV236" i="15" s="1"/>
  <c r="Q236" i="15"/>
  <c r="AU236" i="15" s="1"/>
  <c r="T236" i="15"/>
  <c r="AX236" i="15" s="1"/>
  <c r="L236" i="15"/>
  <c r="AE236" i="15" s="1"/>
  <c r="N236" i="15"/>
  <c r="AR236" i="15" s="1"/>
  <c r="Y235" i="15"/>
  <c r="J238" i="15" l="1"/>
  <c r="G238" i="15"/>
  <c r="C238" i="15"/>
  <c r="K238" i="15"/>
  <c r="D238" i="15"/>
  <c r="E238" i="15"/>
  <c r="F238" i="15"/>
  <c r="I238" i="15"/>
  <c r="H238" i="15"/>
  <c r="AD236" i="15"/>
  <c r="Z236" i="15"/>
  <c r="AF236" i="15"/>
  <c r="AB236" i="15"/>
  <c r="X236" i="15"/>
  <c r="AA236" i="15"/>
  <c r="Y236" i="15"/>
  <c r="T237" i="15"/>
  <c r="AX237" i="15" s="1"/>
  <c r="Q237" i="15"/>
  <c r="AU237" i="15" s="1"/>
  <c r="R237" i="15"/>
  <c r="AV237" i="15" s="1"/>
  <c r="S237" i="15"/>
  <c r="AW237" i="15" s="1"/>
  <c r="A239" i="15"/>
  <c r="N237" i="15"/>
  <c r="AR237" i="15" s="1"/>
  <c r="L237" i="15"/>
  <c r="AD237" i="15" s="1"/>
  <c r="BA236" i="15"/>
  <c r="BB236" i="15" s="1"/>
  <c r="P237" i="15"/>
  <c r="AT237" i="15" s="1"/>
  <c r="O237" i="15"/>
  <c r="AS237" i="15" s="1"/>
  <c r="AC236" i="15"/>
  <c r="V237" i="15"/>
  <c r="AZ237" i="15" s="1"/>
  <c r="U237" i="15"/>
  <c r="AY237" i="15" s="1"/>
  <c r="I239" i="15" l="1"/>
  <c r="J239" i="15"/>
  <c r="C239" i="15"/>
  <c r="K239" i="15"/>
  <c r="F239" i="15"/>
  <c r="D239" i="15"/>
  <c r="E239" i="15"/>
  <c r="H239" i="15"/>
  <c r="G239" i="15"/>
  <c r="AF237" i="15"/>
  <c r="Y237" i="15"/>
  <c r="AE237" i="15"/>
  <c r="Z237" i="15"/>
  <c r="X237" i="15"/>
  <c r="Q238" i="15"/>
  <c r="AU238" i="15" s="1"/>
  <c r="N238" i="15"/>
  <c r="AR238" i="15" s="1"/>
  <c r="L238" i="15"/>
  <c r="AA238" i="15" s="1"/>
  <c r="BA237" i="15"/>
  <c r="BB237" i="15" s="1"/>
  <c r="U238" i="15"/>
  <c r="AY238" i="15" s="1"/>
  <c r="T238" i="15"/>
  <c r="AX238" i="15" s="1"/>
  <c r="AC237" i="15"/>
  <c r="AA237" i="15"/>
  <c r="O238" i="15"/>
  <c r="AS238" i="15" s="1"/>
  <c r="V238" i="15"/>
  <c r="AZ238" i="15" s="1"/>
  <c r="P238" i="15"/>
  <c r="AT238" i="15" s="1"/>
  <c r="S238" i="15"/>
  <c r="AW238" i="15" s="1"/>
  <c r="R238" i="15"/>
  <c r="AV238" i="15" s="1"/>
  <c r="A240" i="15"/>
  <c r="AB237" i="15"/>
  <c r="H240" i="15" l="1"/>
  <c r="I240" i="15"/>
  <c r="J240" i="15"/>
  <c r="C240" i="15"/>
  <c r="K240" i="15"/>
  <c r="D240" i="15"/>
  <c r="E240" i="15"/>
  <c r="G240" i="15"/>
  <c r="F240" i="15"/>
  <c r="AF238" i="15"/>
  <c r="AB238" i="15"/>
  <c r="V239" i="15"/>
  <c r="AZ239" i="15" s="1"/>
  <c r="T239" i="15"/>
  <c r="AX239" i="15" s="1"/>
  <c r="O239" i="15"/>
  <c r="AS239" i="15" s="1"/>
  <c r="R239" i="15"/>
  <c r="AV239" i="15" s="1"/>
  <c r="U239" i="15"/>
  <c r="AY239" i="15" s="1"/>
  <c r="A241" i="15"/>
  <c r="AC238" i="15"/>
  <c r="AE238" i="15"/>
  <c r="BA238" i="15"/>
  <c r="BB238" i="15" s="1"/>
  <c r="P239" i="15"/>
  <c r="AT239" i="15" s="1"/>
  <c r="Q239" i="15"/>
  <c r="AU239" i="15" s="1"/>
  <c r="N239" i="15"/>
  <c r="AR239" i="15" s="1"/>
  <c r="L239" i="15"/>
  <c r="AA239" i="15" s="1"/>
  <c r="S239" i="15"/>
  <c r="AW239" i="15" s="1"/>
  <c r="Z238" i="15"/>
  <c r="Y238" i="15"/>
  <c r="AD238" i="15"/>
  <c r="X238" i="15"/>
  <c r="G241" i="15" l="1"/>
  <c r="H241" i="15"/>
  <c r="I241" i="15"/>
  <c r="J241" i="15"/>
  <c r="C241" i="15"/>
  <c r="K241" i="15"/>
  <c r="F241" i="15"/>
  <c r="D241" i="15"/>
  <c r="E241" i="15"/>
  <c r="BA239" i="15"/>
  <c r="BB239" i="15" s="1"/>
  <c r="O240" i="15"/>
  <c r="AS240" i="15" s="1"/>
  <c r="V240" i="15"/>
  <c r="AZ240" i="15" s="1"/>
  <c r="AE239" i="15"/>
  <c r="S240" i="15"/>
  <c r="AW240" i="15" s="1"/>
  <c r="R240" i="15"/>
  <c r="AV240" i="15" s="1"/>
  <c r="Y239" i="15"/>
  <c r="AF239" i="15"/>
  <c r="X239" i="15"/>
  <c r="Z239" i="15"/>
  <c r="U240" i="15"/>
  <c r="AY240" i="15" s="1"/>
  <c r="T240" i="15"/>
  <c r="AX240" i="15" s="1"/>
  <c r="N240" i="15"/>
  <c r="AR240" i="15" s="1"/>
  <c r="L240" i="15"/>
  <c r="AF240" i="15" s="1"/>
  <c r="AC239" i="15"/>
  <c r="Q240" i="15"/>
  <c r="AU240" i="15" s="1"/>
  <c r="P240" i="15"/>
  <c r="AT240" i="15" s="1"/>
  <c r="A242" i="15"/>
  <c r="AB239" i="15"/>
  <c r="AD239" i="15"/>
  <c r="F242" i="15" l="1"/>
  <c r="K242" i="15"/>
  <c r="G242" i="15"/>
  <c r="H242" i="15"/>
  <c r="C242" i="15"/>
  <c r="I242" i="15"/>
  <c r="J242" i="15"/>
  <c r="E242" i="15"/>
  <c r="D242" i="15"/>
  <c r="AD240" i="15"/>
  <c r="AC240" i="15"/>
  <c r="Z240" i="15"/>
  <c r="Y240" i="15"/>
  <c r="AA240" i="15"/>
  <c r="X240" i="15"/>
  <c r="AE240" i="15"/>
  <c r="V241" i="15"/>
  <c r="AZ241" i="15" s="1"/>
  <c r="S241" i="15"/>
  <c r="AW241" i="15" s="1"/>
  <c r="A243" i="15"/>
  <c r="O241" i="15"/>
  <c r="AS241" i="15" s="1"/>
  <c r="T241" i="15"/>
  <c r="AX241" i="15" s="1"/>
  <c r="U241" i="15"/>
  <c r="AY241" i="15" s="1"/>
  <c r="AB240" i="15"/>
  <c r="P241" i="15"/>
  <c r="AT241" i="15" s="1"/>
  <c r="R241" i="15"/>
  <c r="AV241" i="15" s="1"/>
  <c r="Q241" i="15"/>
  <c r="AU241" i="15" s="1"/>
  <c r="BA240" i="15"/>
  <c r="BB240" i="15" s="1"/>
  <c r="N241" i="15"/>
  <c r="AR241" i="15" s="1"/>
  <c r="L241" i="15"/>
  <c r="Y241" i="15" s="1"/>
  <c r="E243" i="15" l="1"/>
  <c r="F243" i="15"/>
  <c r="G243" i="15"/>
  <c r="H243" i="15"/>
  <c r="I243" i="15"/>
  <c r="J243" i="15"/>
  <c r="D243" i="15"/>
  <c r="K243" i="15"/>
  <c r="C243" i="15"/>
  <c r="AF241" i="15"/>
  <c r="AA241" i="15"/>
  <c r="Z241" i="15"/>
  <c r="AD241" i="15"/>
  <c r="AC241" i="15"/>
  <c r="X241" i="15"/>
  <c r="AB241" i="15"/>
  <c r="V242" i="15"/>
  <c r="AZ242" i="15" s="1"/>
  <c r="P242" i="15"/>
  <c r="AT242" i="15" s="1"/>
  <c r="O242" i="15"/>
  <c r="AS242" i="15" s="1"/>
  <c r="R242" i="15"/>
  <c r="AV242" i="15" s="1"/>
  <c r="A244" i="15"/>
  <c r="U242" i="15"/>
  <c r="AY242" i="15" s="1"/>
  <c r="N242" i="15"/>
  <c r="AR242" i="15" s="1"/>
  <c r="L242" i="15"/>
  <c r="Z242" i="15" s="1"/>
  <c r="BA241" i="15"/>
  <c r="BB241" i="15" s="1"/>
  <c r="AE241" i="15"/>
  <c r="Q242" i="15"/>
  <c r="AU242" i="15" s="1"/>
  <c r="T242" i="15"/>
  <c r="AX242" i="15" s="1"/>
  <c r="S242" i="15"/>
  <c r="AW242" i="15" s="1"/>
  <c r="D244" i="15" l="1"/>
  <c r="E244" i="15"/>
  <c r="I244" i="15"/>
  <c r="F244" i="15"/>
  <c r="G244" i="15"/>
  <c r="H244" i="15"/>
  <c r="C244" i="15"/>
  <c r="K244" i="15"/>
  <c r="J244" i="15"/>
  <c r="AD242" i="15"/>
  <c r="AF242" i="15"/>
  <c r="AC242" i="15"/>
  <c r="AA242" i="15"/>
  <c r="X242" i="15"/>
  <c r="Y242" i="15"/>
  <c r="AB242" i="15"/>
  <c r="V243" i="15"/>
  <c r="AZ243" i="15" s="1"/>
  <c r="O243" i="15"/>
  <c r="AS243" i="15" s="1"/>
  <c r="BA242" i="15"/>
  <c r="BB242" i="15" s="1"/>
  <c r="N243" i="15"/>
  <c r="AR243" i="15" s="1"/>
  <c r="L243" i="15"/>
  <c r="Y243" i="15" s="1"/>
  <c r="U243" i="15"/>
  <c r="AY243" i="15" s="1"/>
  <c r="A245" i="15"/>
  <c r="T243" i="15"/>
  <c r="AX243" i="15" s="1"/>
  <c r="Q243" i="15"/>
  <c r="AU243" i="15" s="1"/>
  <c r="AE242" i="15"/>
  <c r="R243" i="15"/>
  <c r="AV243" i="15" s="1"/>
  <c r="S243" i="15"/>
  <c r="AW243" i="15" s="1"/>
  <c r="P243" i="15"/>
  <c r="AT243" i="15" s="1"/>
  <c r="C245" i="15" l="1"/>
  <c r="K245" i="15"/>
  <c r="D245" i="15"/>
  <c r="E245" i="15"/>
  <c r="F245" i="15"/>
  <c r="G245" i="15"/>
  <c r="J245" i="15"/>
  <c r="H245" i="15"/>
  <c r="I245" i="15"/>
  <c r="AA243" i="15"/>
  <c r="AC243" i="15"/>
  <c r="Z243" i="15"/>
  <c r="AB243" i="15"/>
  <c r="AE243" i="15"/>
  <c r="X243" i="15"/>
  <c r="AF243" i="15"/>
  <c r="AD243" i="15"/>
  <c r="S244" i="15"/>
  <c r="AW244" i="15" s="1"/>
  <c r="O244" i="15"/>
  <c r="AS244" i="15" s="1"/>
  <c r="R244" i="15"/>
  <c r="AV244" i="15" s="1"/>
  <c r="Q244" i="15"/>
  <c r="AU244" i="15" s="1"/>
  <c r="T244" i="15"/>
  <c r="AX244" i="15" s="1"/>
  <c r="N244" i="15"/>
  <c r="AR244" i="15" s="1"/>
  <c r="L244" i="15"/>
  <c r="Y244" i="15" s="1"/>
  <c r="BA243" i="15"/>
  <c r="BB243" i="15" s="1"/>
  <c r="U244" i="15"/>
  <c r="AY244" i="15" s="1"/>
  <c r="P244" i="15"/>
  <c r="AT244" i="15" s="1"/>
  <c r="A246" i="15"/>
  <c r="V244" i="15"/>
  <c r="AZ244" i="15" s="1"/>
  <c r="J246" i="15" l="1"/>
  <c r="C246" i="15"/>
  <c r="K246" i="15"/>
  <c r="D246" i="15"/>
  <c r="G246" i="15"/>
  <c r="E246" i="15"/>
  <c r="F246" i="15"/>
  <c r="I246" i="15"/>
  <c r="H246" i="15"/>
  <c r="Z244" i="15"/>
  <c r="AF244" i="15"/>
  <c r="O245" i="15"/>
  <c r="AS245" i="15" s="1"/>
  <c r="V245" i="15"/>
  <c r="AZ245" i="15" s="1"/>
  <c r="U245" i="15"/>
  <c r="AY245" i="15" s="1"/>
  <c r="AD244" i="15"/>
  <c r="AB244" i="15"/>
  <c r="AC244" i="15"/>
  <c r="T245" i="15"/>
  <c r="AX245" i="15" s="1"/>
  <c r="N245" i="15"/>
  <c r="AR245" i="15" s="1"/>
  <c r="L245" i="15"/>
  <c r="AC245" i="15" s="1"/>
  <c r="Q245" i="15"/>
  <c r="AU245" i="15" s="1"/>
  <c r="BA244" i="15"/>
  <c r="BB244" i="15" s="1"/>
  <c r="R245" i="15"/>
  <c r="AV245" i="15" s="1"/>
  <c r="S245" i="15"/>
  <c r="AW245" i="15" s="1"/>
  <c r="A247" i="15"/>
  <c r="AE244" i="15"/>
  <c r="X244" i="15"/>
  <c r="AA244" i="15"/>
  <c r="P245" i="15"/>
  <c r="AT245" i="15" s="1"/>
  <c r="I247" i="15" l="1"/>
  <c r="J247" i="15"/>
  <c r="C247" i="15"/>
  <c r="K247" i="15"/>
  <c r="D247" i="15"/>
  <c r="F247" i="15"/>
  <c r="E247" i="15"/>
  <c r="H247" i="15"/>
  <c r="G247" i="15"/>
  <c r="S246" i="15"/>
  <c r="AW246" i="15" s="1"/>
  <c r="A248" i="15"/>
  <c r="Y245" i="15"/>
  <c r="Q246" i="15"/>
  <c r="AU246" i="15" s="1"/>
  <c r="N246" i="15"/>
  <c r="AR246" i="15" s="1"/>
  <c r="L246" i="15"/>
  <c r="AC246" i="15" s="1"/>
  <c r="BA245" i="15"/>
  <c r="BB245" i="15" s="1"/>
  <c r="AE245" i="15"/>
  <c r="U246" i="15"/>
  <c r="AY246" i="15" s="1"/>
  <c r="T246" i="15"/>
  <c r="AX246" i="15" s="1"/>
  <c r="X245" i="15"/>
  <c r="Z245" i="15"/>
  <c r="O246" i="15"/>
  <c r="AS246" i="15" s="1"/>
  <c r="V246" i="15"/>
  <c r="AZ246" i="15" s="1"/>
  <c r="P246" i="15"/>
  <c r="AT246" i="15" s="1"/>
  <c r="AA245" i="15"/>
  <c r="AF245" i="15"/>
  <c r="R246" i="15"/>
  <c r="AV246" i="15" s="1"/>
  <c r="AB245" i="15"/>
  <c r="AD245" i="15"/>
  <c r="E248" i="15" l="1"/>
  <c r="I248" i="15"/>
  <c r="J248" i="15"/>
  <c r="C248" i="15"/>
  <c r="K248" i="15"/>
  <c r="D248" i="15"/>
  <c r="G248" i="15"/>
  <c r="H248" i="15"/>
  <c r="F248" i="15"/>
  <c r="AF246" i="15"/>
  <c r="BA246" i="15"/>
  <c r="BB246" i="15" s="1"/>
  <c r="V247" i="15"/>
  <c r="AZ247" i="15" s="1"/>
  <c r="T247" i="15"/>
  <c r="AX247" i="15" s="1"/>
  <c r="O247" i="15"/>
  <c r="AS247" i="15" s="1"/>
  <c r="AB246" i="15"/>
  <c r="Z246" i="15"/>
  <c r="Y246" i="15"/>
  <c r="AD246" i="15"/>
  <c r="R247" i="15"/>
  <c r="AV247" i="15" s="1"/>
  <c r="U247" i="15"/>
  <c r="AY247" i="15" s="1"/>
  <c r="A249" i="15"/>
  <c r="AA246" i="15"/>
  <c r="P247" i="15"/>
  <c r="AT247" i="15" s="1"/>
  <c r="Q247" i="15"/>
  <c r="AU247" i="15" s="1"/>
  <c r="AE246" i="15"/>
  <c r="X246" i="15"/>
  <c r="N247" i="15"/>
  <c r="AR247" i="15" s="1"/>
  <c r="L247" i="15"/>
  <c r="AE247" i="15" s="1"/>
  <c r="S247" i="15"/>
  <c r="AW247" i="15" s="1"/>
  <c r="G249" i="15" l="1"/>
  <c r="H249" i="15"/>
  <c r="I249" i="15"/>
  <c r="J249" i="15"/>
  <c r="C249" i="15"/>
  <c r="K249" i="15"/>
  <c r="D249" i="15"/>
  <c r="F249" i="15"/>
  <c r="E249" i="15"/>
  <c r="AA247" i="15"/>
  <c r="AB247" i="15"/>
  <c r="AD247" i="15"/>
  <c r="X247" i="15"/>
  <c r="AC247" i="15"/>
  <c r="Y247" i="15"/>
  <c r="AF247" i="15"/>
  <c r="R248" i="15"/>
  <c r="AV248" i="15" s="1"/>
  <c r="U248" i="15"/>
  <c r="AY248" i="15" s="1"/>
  <c r="T248" i="15"/>
  <c r="AX248" i="15" s="1"/>
  <c r="N248" i="15"/>
  <c r="AR248" i="15" s="1"/>
  <c r="L248" i="15"/>
  <c r="AE248" i="15" s="1"/>
  <c r="Q248" i="15"/>
  <c r="AU248" i="15" s="1"/>
  <c r="P248" i="15"/>
  <c r="AT248" i="15" s="1"/>
  <c r="A250" i="15"/>
  <c r="Z247" i="15"/>
  <c r="O248" i="15"/>
  <c r="AS248" i="15" s="1"/>
  <c r="V248" i="15"/>
  <c r="AZ248" i="15" s="1"/>
  <c r="BA247" i="15"/>
  <c r="BB247" i="15" s="1"/>
  <c r="S248" i="15"/>
  <c r="AW248" i="15" s="1"/>
  <c r="F250" i="15" l="1"/>
  <c r="G250" i="15"/>
  <c r="H250" i="15"/>
  <c r="K250" i="15"/>
  <c r="I250" i="15"/>
  <c r="J250" i="15"/>
  <c r="E250" i="15"/>
  <c r="C250" i="15"/>
  <c r="D250" i="15"/>
  <c r="AA248" i="15"/>
  <c r="AC248" i="15"/>
  <c r="Y248" i="15"/>
  <c r="AD248" i="15"/>
  <c r="S249" i="15"/>
  <c r="AW249" i="15" s="1"/>
  <c r="N249" i="15"/>
  <c r="AR249" i="15" s="1"/>
  <c r="L249" i="15"/>
  <c r="X249" i="15" s="1"/>
  <c r="O249" i="15"/>
  <c r="AS249" i="15" s="1"/>
  <c r="AB248" i="15"/>
  <c r="T249" i="15"/>
  <c r="AX249" i="15" s="1"/>
  <c r="U249" i="15"/>
  <c r="AY249" i="15" s="1"/>
  <c r="Z248" i="15"/>
  <c r="BA248" i="15"/>
  <c r="BB248" i="15" s="1"/>
  <c r="AF248" i="15"/>
  <c r="P249" i="15"/>
  <c r="AT249" i="15" s="1"/>
  <c r="R249" i="15"/>
  <c r="AV249" i="15" s="1"/>
  <c r="Q249" i="15"/>
  <c r="AU249" i="15" s="1"/>
  <c r="X248" i="15"/>
  <c r="V249" i="15"/>
  <c r="AZ249" i="15" s="1"/>
  <c r="A251" i="15"/>
  <c r="E251" i="15" l="1"/>
  <c r="F251" i="15"/>
  <c r="J251" i="15"/>
  <c r="G251" i="15"/>
  <c r="H251" i="15"/>
  <c r="I251" i="15"/>
  <c r="D251" i="15"/>
  <c r="C251" i="15"/>
  <c r="K251" i="15"/>
  <c r="AD249" i="15"/>
  <c r="AB249" i="15"/>
  <c r="AC249" i="15"/>
  <c r="S250" i="15"/>
  <c r="AW250" i="15" s="1"/>
  <c r="P250" i="15"/>
  <c r="AT250" i="15" s="1"/>
  <c r="O250" i="15"/>
  <c r="AS250" i="15" s="1"/>
  <c r="R250" i="15"/>
  <c r="AV250" i="15" s="1"/>
  <c r="A252" i="15"/>
  <c r="U250" i="15"/>
  <c r="AY250" i="15" s="1"/>
  <c r="N250" i="15"/>
  <c r="AR250" i="15" s="1"/>
  <c r="L250" i="15"/>
  <c r="Z250" i="15" s="1"/>
  <c r="AA249" i="15"/>
  <c r="Z249" i="15"/>
  <c r="BA249" i="15"/>
  <c r="BB249" i="15" s="1"/>
  <c r="Q250" i="15"/>
  <c r="AU250" i="15" s="1"/>
  <c r="T250" i="15"/>
  <c r="AX250" i="15" s="1"/>
  <c r="AF249" i="15"/>
  <c r="AE249" i="15"/>
  <c r="Y249" i="15"/>
  <c r="V250" i="15"/>
  <c r="AZ250" i="15" s="1"/>
  <c r="D252" i="15" l="1"/>
  <c r="E252" i="15"/>
  <c r="F252" i="15"/>
  <c r="G252" i="15"/>
  <c r="H252" i="15"/>
  <c r="C252" i="15"/>
  <c r="K252" i="15"/>
  <c r="I252" i="15"/>
  <c r="J252" i="15"/>
  <c r="AF250" i="15"/>
  <c r="AA250" i="15"/>
  <c r="AC250" i="15"/>
  <c r="Y250" i="15"/>
  <c r="AD250" i="15"/>
  <c r="X250" i="15"/>
  <c r="AB250" i="15"/>
  <c r="BA250" i="15"/>
  <c r="BB250" i="15" s="1"/>
  <c r="P251" i="15"/>
  <c r="AT251" i="15" s="1"/>
  <c r="O251" i="15"/>
  <c r="AS251" i="15" s="1"/>
  <c r="N251" i="15"/>
  <c r="AR251" i="15" s="1"/>
  <c r="L251" i="15"/>
  <c r="Y251" i="15" s="1"/>
  <c r="U251" i="15"/>
  <c r="AY251" i="15" s="1"/>
  <c r="A253" i="15"/>
  <c r="T251" i="15"/>
  <c r="AX251" i="15" s="1"/>
  <c r="Q251" i="15"/>
  <c r="AU251" i="15" s="1"/>
  <c r="AE250" i="15"/>
  <c r="R251" i="15"/>
  <c r="AV251" i="15" s="1"/>
  <c r="S251" i="15"/>
  <c r="AW251" i="15" s="1"/>
  <c r="V251" i="15"/>
  <c r="AZ251" i="15" s="1"/>
  <c r="C253" i="15" l="1"/>
  <c r="K253" i="15"/>
  <c r="D253" i="15"/>
  <c r="E253" i="15"/>
  <c r="H253" i="15"/>
  <c r="F253" i="15"/>
  <c r="G253" i="15"/>
  <c r="J253" i="15"/>
  <c r="I253" i="15"/>
  <c r="AC251" i="15"/>
  <c r="AA251" i="15"/>
  <c r="AB251" i="15"/>
  <c r="AE251" i="15"/>
  <c r="AF251" i="15"/>
  <c r="X251" i="15"/>
  <c r="AD251" i="15"/>
  <c r="Z251" i="15"/>
  <c r="V252" i="15"/>
  <c r="AZ252" i="15" s="1"/>
  <c r="O252" i="15"/>
  <c r="AS252" i="15" s="1"/>
  <c r="R252" i="15"/>
  <c r="AV252" i="15" s="1"/>
  <c r="Q252" i="15"/>
  <c r="AU252" i="15" s="1"/>
  <c r="T252" i="15"/>
  <c r="AX252" i="15" s="1"/>
  <c r="L252" i="15"/>
  <c r="AF252" i="15" s="1"/>
  <c r="N252" i="15"/>
  <c r="AR252" i="15" s="1"/>
  <c r="U252" i="15"/>
  <c r="AY252" i="15" s="1"/>
  <c r="P252" i="15"/>
  <c r="AT252" i="15" s="1"/>
  <c r="A254" i="15"/>
  <c r="BA251" i="15"/>
  <c r="BB251" i="15" s="1"/>
  <c r="S252" i="15"/>
  <c r="AW252" i="15" s="1"/>
  <c r="J254" i="15" l="1"/>
  <c r="G254" i="15"/>
  <c r="C254" i="15"/>
  <c r="K254" i="15"/>
  <c r="D254" i="15"/>
  <c r="E254" i="15"/>
  <c r="F254" i="15"/>
  <c r="I254" i="15"/>
  <c r="H254" i="15"/>
  <c r="V253" i="15"/>
  <c r="AZ253" i="15" s="1"/>
  <c r="U253" i="15"/>
  <c r="AY253" i="15" s="1"/>
  <c r="T253" i="15"/>
  <c r="AX253" i="15" s="1"/>
  <c r="N253" i="15"/>
  <c r="AR253" i="15" s="1"/>
  <c r="L253" i="15"/>
  <c r="AF253" i="15" s="1"/>
  <c r="Q253" i="15"/>
  <c r="AU253" i="15" s="1"/>
  <c r="X252" i="15"/>
  <c r="AA252" i="15"/>
  <c r="Y252" i="15"/>
  <c r="R253" i="15"/>
  <c r="AV253" i="15" s="1"/>
  <c r="S253" i="15"/>
  <c r="AW253" i="15" s="1"/>
  <c r="A255" i="15"/>
  <c r="AE252" i="15"/>
  <c r="AD252" i="15"/>
  <c r="AC252" i="15"/>
  <c r="P253" i="15"/>
  <c r="AT253" i="15" s="1"/>
  <c r="O253" i="15"/>
  <c r="AS253" i="15" s="1"/>
  <c r="Z252" i="15"/>
  <c r="BA252" i="15"/>
  <c r="BB252" i="15" s="1"/>
  <c r="AB252" i="15"/>
  <c r="I255" i="15" l="1"/>
  <c r="J255" i="15"/>
  <c r="C255" i="15"/>
  <c r="K255" i="15"/>
  <c r="D255" i="15"/>
  <c r="E255" i="15"/>
  <c r="F255" i="15"/>
  <c r="H255" i="15"/>
  <c r="G255" i="15"/>
  <c r="AC253" i="15"/>
  <c r="Z253" i="15"/>
  <c r="Y253" i="15"/>
  <c r="AB253" i="15"/>
  <c r="AA253" i="15"/>
  <c r="O254" i="15"/>
  <c r="AS254" i="15" s="1"/>
  <c r="V254" i="15"/>
  <c r="AZ254" i="15" s="1"/>
  <c r="P254" i="15"/>
  <c r="AT254" i="15" s="1"/>
  <c r="S254" i="15"/>
  <c r="AW254" i="15" s="1"/>
  <c r="R254" i="15"/>
  <c r="AV254" i="15" s="1"/>
  <c r="A256" i="15"/>
  <c r="BA253" i="15"/>
  <c r="BB253" i="15" s="1"/>
  <c r="X253" i="15"/>
  <c r="AE253" i="15"/>
  <c r="Q254" i="15"/>
  <c r="AU254" i="15" s="1"/>
  <c r="L254" i="15"/>
  <c r="AF254" i="15" s="1"/>
  <c r="N254" i="15"/>
  <c r="AR254" i="15" s="1"/>
  <c r="U254" i="15"/>
  <c r="AY254" i="15" s="1"/>
  <c r="T254" i="15"/>
  <c r="AX254" i="15" s="1"/>
  <c r="AD253" i="15"/>
  <c r="I256" i="15" l="1"/>
  <c r="J256" i="15"/>
  <c r="C256" i="15"/>
  <c r="K256" i="15"/>
  <c r="E256" i="15"/>
  <c r="D256" i="15"/>
  <c r="G256" i="15"/>
  <c r="H256" i="15"/>
  <c r="F256" i="15"/>
  <c r="AD254" i="15"/>
  <c r="X254" i="15"/>
  <c r="Z254" i="15"/>
  <c r="AE254" i="15"/>
  <c r="AB254" i="15"/>
  <c r="AA254" i="15"/>
  <c r="Y254" i="15"/>
  <c r="Q255" i="15"/>
  <c r="AU255" i="15" s="1"/>
  <c r="V255" i="15"/>
  <c r="AZ255" i="15" s="1"/>
  <c r="S255" i="15"/>
  <c r="AW255" i="15" s="1"/>
  <c r="BA254" i="15"/>
  <c r="BB254" i="15" s="1"/>
  <c r="N255" i="15"/>
  <c r="AR255" i="15" s="1"/>
  <c r="L255" i="15"/>
  <c r="AA255" i="15" s="1"/>
  <c r="T255" i="15"/>
  <c r="AX255" i="15" s="1"/>
  <c r="O255" i="15"/>
  <c r="AS255" i="15" s="1"/>
  <c r="R255" i="15"/>
  <c r="AV255" i="15" s="1"/>
  <c r="U255" i="15"/>
  <c r="AY255" i="15" s="1"/>
  <c r="A257" i="15"/>
  <c r="AC254" i="15"/>
  <c r="P255" i="15"/>
  <c r="AT255" i="15" s="1"/>
  <c r="G257" i="15" l="1"/>
  <c r="H257" i="15"/>
  <c r="I257" i="15"/>
  <c r="J257" i="15"/>
  <c r="C257" i="15"/>
  <c r="K257" i="15"/>
  <c r="F257" i="15"/>
  <c r="D257" i="15"/>
  <c r="E257" i="15"/>
  <c r="Z255" i="15"/>
  <c r="X255" i="15"/>
  <c r="T256" i="15"/>
  <c r="AX256" i="15" s="1"/>
  <c r="N256" i="15"/>
  <c r="AR256" i="15" s="1"/>
  <c r="L256" i="15"/>
  <c r="X256" i="15" s="1"/>
  <c r="Q256" i="15"/>
  <c r="AU256" i="15" s="1"/>
  <c r="P256" i="15"/>
  <c r="AT256" i="15" s="1"/>
  <c r="A258" i="15"/>
  <c r="AB255" i="15"/>
  <c r="AD255" i="15"/>
  <c r="AF255" i="15"/>
  <c r="U256" i="15"/>
  <c r="AY256" i="15" s="1"/>
  <c r="O256" i="15"/>
  <c r="AS256" i="15" s="1"/>
  <c r="V256" i="15"/>
  <c r="AZ256" i="15" s="1"/>
  <c r="AC256" i="15"/>
  <c r="S256" i="15"/>
  <c r="AW256" i="15" s="1"/>
  <c r="R256" i="15"/>
  <c r="AV256" i="15" s="1"/>
  <c r="AE255" i="15"/>
  <c r="Y255" i="15"/>
  <c r="BA255" i="15"/>
  <c r="BB255" i="15" s="1"/>
  <c r="AC255" i="15"/>
  <c r="G258" i="15" l="1"/>
  <c r="K258" i="15"/>
  <c r="H258" i="15"/>
  <c r="C258" i="15"/>
  <c r="I258" i="15"/>
  <c r="J258" i="15"/>
  <c r="E258" i="15"/>
  <c r="F258" i="15"/>
  <c r="D258" i="15"/>
  <c r="AA256" i="15"/>
  <c r="Y256" i="15"/>
  <c r="S257" i="15"/>
  <c r="AW257" i="15" s="1"/>
  <c r="A259" i="15"/>
  <c r="N257" i="15"/>
  <c r="AR257" i="15" s="1"/>
  <c r="L257" i="15"/>
  <c r="AC257" i="15" s="1"/>
  <c r="O257" i="15"/>
  <c r="AS257" i="15" s="1"/>
  <c r="AD256" i="15"/>
  <c r="T257" i="15"/>
  <c r="AX257" i="15" s="1"/>
  <c r="U257" i="15"/>
  <c r="AY257" i="15" s="1"/>
  <c r="Z256" i="15"/>
  <c r="BA256" i="15"/>
  <c r="BB256" i="15" s="1"/>
  <c r="AB256" i="15"/>
  <c r="AF256" i="15"/>
  <c r="AE256" i="15"/>
  <c r="P257" i="15"/>
  <c r="AT257" i="15" s="1"/>
  <c r="R257" i="15"/>
  <c r="AV257" i="15" s="1"/>
  <c r="Q257" i="15"/>
  <c r="AU257" i="15" s="1"/>
  <c r="V257" i="15"/>
  <c r="AZ257" i="15" s="1"/>
  <c r="E259" i="15" l="1"/>
  <c r="F259" i="15"/>
  <c r="G259" i="15"/>
  <c r="H259" i="15"/>
  <c r="I259" i="15"/>
  <c r="D259" i="15"/>
  <c r="J259" i="15"/>
  <c r="K259" i="15"/>
  <c r="C259" i="15"/>
  <c r="Y257" i="15"/>
  <c r="AB257" i="15"/>
  <c r="AD257" i="15"/>
  <c r="AA257" i="15"/>
  <c r="Z257" i="15"/>
  <c r="AF257" i="15"/>
  <c r="S258" i="15"/>
  <c r="AW258" i="15" s="1"/>
  <c r="V258" i="15"/>
  <c r="AZ258" i="15" s="1"/>
  <c r="P258" i="15"/>
  <c r="AT258" i="15" s="1"/>
  <c r="O258" i="15"/>
  <c r="AS258" i="15" s="1"/>
  <c r="R258" i="15"/>
  <c r="AV258" i="15" s="1"/>
  <c r="A260" i="15"/>
  <c r="U258" i="15"/>
  <c r="AY258" i="15" s="1"/>
  <c r="N258" i="15"/>
  <c r="AR258" i="15" s="1"/>
  <c r="L258" i="15"/>
  <c r="AC258" i="15" s="1"/>
  <c r="BA257" i="15"/>
  <c r="BB257" i="15" s="1"/>
  <c r="AE257" i="15"/>
  <c r="X257" i="15"/>
  <c r="Q258" i="15"/>
  <c r="AU258" i="15" s="1"/>
  <c r="T258" i="15"/>
  <c r="AX258" i="15" s="1"/>
  <c r="I260" i="15" l="1"/>
  <c r="E260" i="15"/>
  <c r="F260" i="15"/>
  <c r="G260" i="15"/>
  <c r="H260" i="15"/>
  <c r="C260" i="15"/>
  <c r="K260" i="15"/>
  <c r="D260" i="15"/>
  <c r="J260" i="15"/>
  <c r="AA258" i="15"/>
  <c r="AD258" i="15"/>
  <c r="X258" i="15"/>
  <c r="V259" i="15"/>
  <c r="AZ259" i="15" s="1"/>
  <c r="P259" i="15"/>
  <c r="AT259" i="15" s="1"/>
  <c r="S259" i="15"/>
  <c r="AW259" i="15" s="1"/>
  <c r="L259" i="15"/>
  <c r="AF259" i="15" s="1"/>
  <c r="N259" i="15"/>
  <c r="AR259" i="15" s="1"/>
  <c r="U259" i="15"/>
  <c r="AY259" i="15" s="1"/>
  <c r="O259" i="15"/>
  <c r="AS259" i="15" s="1"/>
  <c r="Y258" i="15"/>
  <c r="AF258" i="15"/>
  <c r="BA258" i="15"/>
  <c r="BB258" i="15" s="1"/>
  <c r="T259" i="15"/>
  <c r="AX259" i="15" s="1"/>
  <c r="Q259" i="15"/>
  <c r="AU259" i="15" s="1"/>
  <c r="AE258" i="15"/>
  <c r="R259" i="15"/>
  <c r="AV259" i="15" s="1"/>
  <c r="A261" i="15"/>
  <c r="AB258" i="15"/>
  <c r="Z258" i="15"/>
  <c r="C261" i="15" l="1"/>
  <c r="D261" i="15"/>
  <c r="E261" i="15"/>
  <c r="H261" i="15"/>
  <c r="F261" i="15"/>
  <c r="G261" i="15"/>
  <c r="J261" i="15"/>
  <c r="K261" i="15"/>
  <c r="I261" i="15"/>
  <c r="AB259" i="15"/>
  <c r="Y259" i="15"/>
  <c r="AA259" i="15"/>
  <c r="T260" i="15"/>
  <c r="AX260" i="15" s="1"/>
  <c r="N260" i="15"/>
  <c r="AR260" i="15" s="1"/>
  <c r="L260" i="15"/>
  <c r="AD260" i="15" s="1"/>
  <c r="S260" i="15"/>
  <c r="AW260" i="15" s="1"/>
  <c r="P260" i="15"/>
  <c r="AT260" i="15" s="1"/>
  <c r="X259" i="15"/>
  <c r="Z259" i="15"/>
  <c r="U260" i="15"/>
  <c r="AY260" i="15" s="1"/>
  <c r="A262" i="15"/>
  <c r="V260" i="15"/>
  <c r="AZ260" i="15" s="1"/>
  <c r="AE259" i="15"/>
  <c r="Q260" i="15"/>
  <c r="AU260" i="15" s="1"/>
  <c r="O260" i="15"/>
  <c r="AS260" i="15" s="1"/>
  <c r="R260" i="15"/>
  <c r="AV260" i="15" s="1"/>
  <c r="AD259" i="15"/>
  <c r="BA259" i="15"/>
  <c r="BB259" i="15" s="1"/>
  <c r="AC259" i="15"/>
  <c r="J262" i="15" l="1"/>
  <c r="C262" i="15"/>
  <c r="K262" i="15"/>
  <c r="D262" i="15"/>
  <c r="E262" i="15"/>
  <c r="F262" i="15"/>
  <c r="G262" i="15"/>
  <c r="I262" i="15"/>
  <c r="H262" i="15"/>
  <c r="Y260" i="15"/>
  <c r="Z260" i="15"/>
  <c r="AB260" i="15"/>
  <c r="AA260" i="15"/>
  <c r="X260" i="15"/>
  <c r="AC260" i="15"/>
  <c r="AF260" i="15"/>
  <c r="AE260" i="15"/>
  <c r="V261" i="15"/>
  <c r="AZ261" i="15" s="1"/>
  <c r="O261" i="15"/>
  <c r="AS261" i="15" s="1"/>
  <c r="BA260" i="15"/>
  <c r="BB260" i="15" s="1"/>
  <c r="T261" i="15"/>
  <c r="AX261" i="15" s="1"/>
  <c r="N261" i="15"/>
  <c r="AR261" i="15" s="1"/>
  <c r="L261" i="15"/>
  <c r="AF261" i="15" s="1"/>
  <c r="U261" i="15"/>
  <c r="AY261" i="15" s="1"/>
  <c r="R261" i="15"/>
  <c r="AV261" i="15" s="1"/>
  <c r="A263" i="15"/>
  <c r="Q261" i="15"/>
  <c r="AU261" i="15" s="1"/>
  <c r="P261" i="15"/>
  <c r="AT261" i="15" s="1"/>
  <c r="S261" i="15"/>
  <c r="AW261" i="15" s="1"/>
  <c r="J263" i="15" l="1"/>
  <c r="C263" i="15"/>
  <c r="K263" i="15"/>
  <c r="D263" i="15"/>
  <c r="F263" i="15"/>
  <c r="E263" i="15"/>
  <c r="H263" i="15"/>
  <c r="I263" i="15"/>
  <c r="G263" i="15"/>
  <c r="O262" i="15"/>
  <c r="AS262" i="15" s="1"/>
  <c r="V262" i="15"/>
  <c r="AZ262" i="15" s="1"/>
  <c r="P262" i="15"/>
  <c r="AT262" i="15" s="1"/>
  <c r="X261" i="15"/>
  <c r="Z261" i="15"/>
  <c r="S262" i="15"/>
  <c r="AW262" i="15" s="1"/>
  <c r="R262" i="15"/>
  <c r="AV262" i="15" s="1"/>
  <c r="A264" i="15"/>
  <c r="AE261" i="15"/>
  <c r="Y261" i="15"/>
  <c r="Q262" i="15"/>
  <c r="AU262" i="15" s="1"/>
  <c r="N262" i="15"/>
  <c r="AR262" i="15" s="1"/>
  <c r="L262" i="15"/>
  <c r="Y262" i="15" s="1"/>
  <c r="AD261" i="15"/>
  <c r="AC261" i="15"/>
  <c r="AA261" i="15"/>
  <c r="U262" i="15"/>
  <c r="AY262" i="15" s="1"/>
  <c r="T262" i="15"/>
  <c r="AX262" i="15" s="1"/>
  <c r="AB261" i="15"/>
  <c r="BA261" i="15"/>
  <c r="BB261" i="15" s="1"/>
  <c r="I264" i="15" l="1"/>
  <c r="J264" i="15"/>
  <c r="C264" i="15"/>
  <c r="K264" i="15"/>
  <c r="D264" i="15"/>
  <c r="G264" i="15"/>
  <c r="H264" i="15"/>
  <c r="E264" i="15"/>
  <c r="F264" i="15"/>
  <c r="X262" i="15"/>
  <c r="AD262" i="15"/>
  <c r="AE262" i="15"/>
  <c r="BA262" i="15"/>
  <c r="BB262" i="15" s="1"/>
  <c r="P263" i="15"/>
  <c r="AT263" i="15" s="1"/>
  <c r="Q263" i="15"/>
  <c r="AU263" i="15" s="1"/>
  <c r="V263" i="15"/>
  <c r="AZ263" i="15" s="1"/>
  <c r="S263" i="15"/>
  <c r="AW263" i="15" s="1"/>
  <c r="AB262" i="15"/>
  <c r="AF262" i="15"/>
  <c r="N263" i="15"/>
  <c r="AR263" i="15" s="1"/>
  <c r="L263" i="15"/>
  <c r="Y263" i="15" s="1"/>
  <c r="T263" i="15"/>
  <c r="AX263" i="15" s="1"/>
  <c r="O263" i="15"/>
  <c r="AS263" i="15" s="1"/>
  <c r="AA262" i="15"/>
  <c r="R263" i="15"/>
  <c r="AV263" i="15" s="1"/>
  <c r="U263" i="15"/>
  <c r="AY263" i="15" s="1"/>
  <c r="A265" i="15"/>
  <c r="AC262" i="15"/>
  <c r="Z262" i="15"/>
  <c r="G265" i="15" l="1"/>
  <c r="H265" i="15"/>
  <c r="I265" i="15"/>
  <c r="D265" i="15"/>
  <c r="J265" i="15"/>
  <c r="K265" i="15"/>
  <c r="C265" i="15"/>
  <c r="F265" i="15"/>
  <c r="E265" i="15"/>
  <c r="AE263" i="15"/>
  <c r="BA263" i="15"/>
  <c r="BB263" i="15" s="1"/>
  <c r="S264" i="15"/>
  <c r="AW264" i="15" s="1"/>
  <c r="Q264" i="15"/>
  <c r="AU264" i="15" s="1"/>
  <c r="P264" i="15"/>
  <c r="AT264" i="15" s="1"/>
  <c r="A266" i="15"/>
  <c r="AB263" i="15"/>
  <c r="X263" i="15"/>
  <c r="AC263" i="15"/>
  <c r="AA263" i="15"/>
  <c r="O264" i="15"/>
  <c r="AS264" i="15" s="1"/>
  <c r="V264" i="15"/>
  <c r="AZ264" i="15" s="1"/>
  <c r="AD263" i="15"/>
  <c r="R264" i="15"/>
  <c r="AV264" i="15" s="1"/>
  <c r="AF263" i="15"/>
  <c r="Z263" i="15"/>
  <c r="U264" i="15"/>
  <c r="AY264" i="15" s="1"/>
  <c r="T264" i="15"/>
  <c r="AX264" i="15" s="1"/>
  <c r="N264" i="15"/>
  <c r="AR264" i="15" s="1"/>
  <c r="L264" i="15"/>
  <c r="AC264" i="15" s="1"/>
  <c r="K266" i="15" l="1"/>
  <c r="G266" i="15"/>
  <c r="C266" i="15"/>
  <c r="H266" i="15"/>
  <c r="I266" i="15"/>
  <c r="J266" i="15"/>
  <c r="E266" i="15"/>
  <c r="F266" i="15"/>
  <c r="D266" i="15"/>
  <c r="R265" i="15"/>
  <c r="AV265" i="15" s="1"/>
  <c r="Q265" i="15"/>
  <c r="AU265" i="15" s="1"/>
  <c r="BA264" i="15"/>
  <c r="BB264" i="15" s="1"/>
  <c r="AF264" i="15"/>
  <c r="V265" i="15"/>
  <c r="AZ265" i="15" s="1"/>
  <c r="S265" i="15"/>
  <c r="AW265" i="15" s="1"/>
  <c r="A267" i="15"/>
  <c r="AA264" i="15"/>
  <c r="AD264" i="15"/>
  <c r="P265" i="15"/>
  <c r="AT265" i="15" s="1"/>
  <c r="X264" i="15"/>
  <c r="AE264" i="15"/>
  <c r="AB264" i="15"/>
  <c r="N265" i="15"/>
  <c r="AR265" i="15" s="1"/>
  <c r="L265" i="15"/>
  <c r="AB265" i="15" s="1"/>
  <c r="O265" i="15"/>
  <c r="AS265" i="15" s="1"/>
  <c r="Y264" i="15"/>
  <c r="T265" i="15"/>
  <c r="AX265" i="15" s="1"/>
  <c r="U265" i="15"/>
  <c r="AY265" i="15" s="1"/>
  <c r="Z264" i="15"/>
  <c r="F267" i="15" l="1"/>
  <c r="G267" i="15"/>
  <c r="H267" i="15"/>
  <c r="I267" i="15"/>
  <c r="J267" i="15"/>
  <c r="D267" i="15"/>
  <c r="E267" i="15"/>
  <c r="C267" i="15"/>
  <c r="K267" i="15"/>
  <c r="AE265" i="15"/>
  <c r="AD265" i="15"/>
  <c r="X265" i="15"/>
  <c r="S266" i="15"/>
  <c r="AW266" i="15" s="1"/>
  <c r="V266" i="15"/>
  <c r="AZ266" i="15" s="1"/>
  <c r="P266" i="15"/>
  <c r="AT266" i="15" s="1"/>
  <c r="Y265" i="15"/>
  <c r="Z265" i="15"/>
  <c r="O266" i="15"/>
  <c r="AS266" i="15" s="1"/>
  <c r="R266" i="15"/>
  <c r="AV266" i="15" s="1"/>
  <c r="A268" i="15"/>
  <c r="AF265" i="15"/>
  <c r="AA265" i="15"/>
  <c r="U266" i="15"/>
  <c r="AY266" i="15" s="1"/>
  <c r="N266" i="15"/>
  <c r="AR266" i="15" s="1"/>
  <c r="L266" i="15"/>
  <c r="AB266" i="15" s="1"/>
  <c r="BA265" i="15"/>
  <c r="BB265" i="15" s="1"/>
  <c r="Q266" i="15"/>
  <c r="AU266" i="15" s="1"/>
  <c r="T266" i="15"/>
  <c r="AX266" i="15" s="1"/>
  <c r="AC265" i="15"/>
  <c r="D268" i="15" l="1"/>
  <c r="E268" i="15"/>
  <c r="F268" i="15"/>
  <c r="G268" i="15"/>
  <c r="H268" i="15"/>
  <c r="C268" i="15"/>
  <c r="K268" i="15"/>
  <c r="I268" i="15"/>
  <c r="J268" i="15"/>
  <c r="AD266" i="15"/>
  <c r="AA266" i="15"/>
  <c r="X266" i="15"/>
  <c r="S267" i="15"/>
  <c r="AW267" i="15" s="1"/>
  <c r="AF266" i="15"/>
  <c r="V267" i="15"/>
  <c r="AZ267" i="15" s="1"/>
  <c r="P267" i="15"/>
  <c r="AT267" i="15" s="1"/>
  <c r="O267" i="15"/>
  <c r="AS267" i="15" s="1"/>
  <c r="R267" i="15"/>
  <c r="AV267" i="15" s="1"/>
  <c r="AE266" i="15"/>
  <c r="L267" i="15"/>
  <c r="AC267" i="15" s="1"/>
  <c r="N267" i="15"/>
  <c r="AR267" i="15" s="1"/>
  <c r="U267" i="15"/>
  <c r="AY267" i="15" s="1"/>
  <c r="A269" i="15"/>
  <c r="Y266" i="15"/>
  <c r="Z266" i="15"/>
  <c r="AC266" i="15"/>
  <c r="BA266" i="15"/>
  <c r="BB266" i="15" s="1"/>
  <c r="T267" i="15"/>
  <c r="AX267" i="15" s="1"/>
  <c r="AA267" i="15"/>
  <c r="Q267" i="15"/>
  <c r="AU267" i="15" s="1"/>
  <c r="D269" i="15" l="1"/>
  <c r="E269" i="15"/>
  <c r="H269" i="15"/>
  <c r="F269" i="15"/>
  <c r="G269" i="15"/>
  <c r="J269" i="15"/>
  <c r="C269" i="15"/>
  <c r="K269" i="15"/>
  <c r="I269" i="15"/>
  <c r="AF267" i="15"/>
  <c r="Y267" i="15"/>
  <c r="AD267" i="15"/>
  <c r="AE267" i="15"/>
  <c r="R268" i="15"/>
  <c r="AV268" i="15" s="1"/>
  <c r="Q268" i="15"/>
  <c r="AU268" i="15" s="1"/>
  <c r="T268" i="15"/>
  <c r="AX268" i="15" s="1"/>
  <c r="N268" i="15"/>
  <c r="AR268" i="15" s="1"/>
  <c r="L268" i="15"/>
  <c r="AB268" i="15" s="1"/>
  <c r="BA267" i="15"/>
  <c r="BB267" i="15" s="1"/>
  <c r="O268" i="15"/>
  <c r="AS268" i="15" s="1"/>
  <c r="U268" i="15"/>
  <c r="AY268" i="15" s="1"/>
  <c r="P268" i="15"/>
  <c r="AT268" i="15" s="1"/>
  <c r="A270" i="15"/>
  <c r="AB267" i="15"/>
  <c r="Z267" i="15"/>
  <c r="S268" i="15"/>
  <c r="AW268" i="15" s="1"/>
  <c r="V268" i="15"/>
  <c r="AZ268" i="15" s="1"/>
  <c r="X267" i="15"/>
  <c r="J270" i="15" l="1"/>
  <c r="C270" i="15"/>
  <c r="K270" i="15"/>
  <c r="D270" i="15"/>
  <c r="F270" i="15"/>
  <c r="E270" i="15"/>
  <c r="G270" i="15"/>
  <c r="I270" i="15"/>
  <c r="H270" i="15"/>
  <c r="AC268" i="15"/>
  <c r="AE268" i="15"/>
  <c r="AA268" i="15"/>
  <c r="AF268" i="15"/>
  <c r="Z268" i="15"/>
  <c r="Y268" i="15"/>
  <c r="X268" i="15"/>
  <c r="P269" i="15"/>
  <c r="AT269" i="15" s="1"/>
  <c r="O269" i="15"/>
  <c r="AS269" i="15" s="1"/>
  <c r="BA268" i="15"/>
  <c r="BB268" i="15" s="1"/>
  <c r="V269" i="15"/>
  <c r="AZ269" i="15" s="1"/>
  <c r="U269" i="15"/>
  <c r="AY269" i="15" s="1"/>
  <c r="T269" i="15"/>
  <c r="AX269" i="15" s="1"/>
  <c r="N269" i="15"/>
  <c r="AR269" i="15" s="1"/>
  <c r="L269" i="15"/>
  <c r="Z269" i="15" s="1"/>
  <c r="Q269" i="15"/>
  <c r="AU269" i="15" s="1"/>
  <c r="R269" i="15"/>
  <c r="AV269" i="15" s="1"/>
  <c r="S269" i="15"/>
  <c r="AW269" i="15" s="1"/>
  <c r="A271" i="15"/>
  <c r="AD268" i="15"/>
  <c r="J271" i="15" l="1"/>
  <c r="C271" i="15"/>
  <c r="K271" i="15"/>
  <c r="D271" i="15"/>
  <c r="E271" i="15"/>
  <c r="H271" i="15"/>
  <c r="I271" i="15"/>
  <c r="F271" i="15"/>
  <c r="G271" i="15"/>
  <c r="AE269" i="15"/>
  <c r="X269" i="15"/>
  <c r="N270" i="15"/>
  <c r="AR270" i="15" s="1"/>
  <c r="L270" i="15"/>
  <c r="X270" i="15" s="1"/>
  <c r="BA269" i="15"/>
  <c r="BB269" i="15" s="1"/>
  <c r="U270" i="15"/>
  <c r="AY270" i="15" s="1"/>
  <c r="T270" i="15"/>
  <c r="AX270" i="15" s="1"/>
  <c r="AC269" i="15"/>
  <c r="AA269" i="15"/>
  <c r="Y269" i="15"/>
  <c r="Q270" i="15"/>
  <c r="AU270" i="15" s="1"/>
  <c r="O270" i="15"/>
  <c r="AS270" i="15" s="1"/>
  <c r="V270" i="15"/>
  <c r="AZ270" i="15" s="1"/>
  <c r="P270" i="15"/>
  <c r="AT270" i="15" s="1"/>
  <c r="AD269" i="15"/>
  <c r="AF269" i="15"/>
  <c r="S270" i="15"/>
  <c r="AW270" i="15" s="1"/>
  <c r="R270" i="15"/>
  <c r="AV270" i="15" s="1"/>
  <c r="A272" i="15"/>
  <c r="AB269" i="15"/>
  <c r="H272" i="15" l="1"/>
  <c r="I272" i="15"/>
  <c r="J272" i="15"/>
  <c r="E272" i="15"/>
  <c r="C272" i="15"/>
  <c r="K272" i="15"/>
  <c r="D272" i="15"/>
  <c r="G272" i="15"/>
  <c r="F272" i="15"/>
  <c r="AB270" i="15"/>
  <c r="AA270" i="15"/>
  <c r="AF270" i="15"/>
  <c r="AD270" i="15"/>
  <c r="AC270" i="15"/>
  <c r="Z270" i="15"/>
  <c r="Y270" i="15"/>
  <c r="V271" i="15"/>
  <c r="AZ271" i="15" s="1"/>
  <c r="S271" i="15"/>
  <c r="AW271" i="15" s="1"/>
  <c r="N271" i="15"/>
  <c r="AR271" i="15" s="1"/>
  <c r="L271" i="15"/>
  <c r="AF271" i="15" s="1"/>
  <c r="T271" i="15"/>
  <c r="AX271" i="15" s="1"/>
  <c r="O271" i="15"/>
  <c r="AS271" i="15" s="1"/>
  <c r="R271" i="15"/>
  <c r="AV271" i="15" s="1"/>
  <c r="U271" i="15"/>
  <c r="AY271" i="15" s="1"/>
  <c r="A273" i="15"/>
  <c r="BA270" i="15"/>
  <c r="BB270" i="15" s="1"/>
  <c r="P271" i="15"/>
  <c r="AT271" i="15" s="1"/>
  <c r="Q271" i="15"/>
  <c r="AU271" i="15" s="1"/>
  <c r="AE270" i="15"/>
  <c r="H273" i="15" l="1"/>
  <c r="D273" i="15"/>
  <c r="I273" i="15"/>
  <c r="J273" i="15"/>
  <c r="C273" i="15"/>
  <c r="K273" i="15"/>
  <c r="F273" i="15"/>
  <c r="G273" i="15"/>
  <c r="E273" i="15"/>
  <c r="AA271" i="15"/>
  <c r="Z271" i="15"/>
  <c r="AE271" i="15"/>
  <c r="Y271" i="15"/>
  <c r="AB271" i="15"/>
  <c r="AD271" i="15"/>
  <c r="Q272" i="15"/>
  <c r="AU272" i="15" s="1"/>
  <c r="P272" i="15"/>
  <c r="AT272" i="15" s="1"/>
  <c r="A274" i="15"/>
  <c r="O272" i="15"/>
  <c r="AS272" i="15" s="1"/>
  <c r="V272" i="15"/>
  <c r="AZ272" i="15" s="1"/>
  <c r="AC271" i="15"/>
  <c r="S272" i="15"/>
  <c r="AW272" i="15" s="1"/>
  <c r="R272" i="15"/>
  <c r="AV272" i="15" s="1"/>
  <c r="BA271" i="15"/>
  <c r="BB271" i="15" s="1"/>
  <c r="U272" i="15"/>
  <c r="AY272" i="15" s="1"/>
  <c r="T272" i="15"/>
  <c r="AX272" i="15" s="1"/>
  <c r="N272" i="15"/>
  <c r="AR272" i="15" s="1"/>
  <c r="L272" i="15"/>
  <c r="Z272" i="15" s="1"/>
  <c r="X271" i="15"/>
  <c r="C274" i="15" l="1"/>
  <c r="G274" i="15"/>
  <c r="H274" i="15"/>
  <c r="I274" i="15"/>
  <c r="J274" i="15"/>
  <c r="E274" i="15"/>
  <c r="F274" i="15"/>
  <c r="D274" i="15"/>
  <c r="K274" i="15"/>
  <c r="X272" i="15"/>
  <c r="AC272" i="15"/>
  <c r="AA272" i="15"/>
  <c r="AB272" i="15"/>
  <c r="BA272" i="15"/>
  <c r="BB272" i="15" s="1"/>
  <c r="AE272" i="15"/>
  <c r="AF272" i="15"/>
  <c r="P273" i="15"/>
  <c r="AT273" i="15" s="1"/>
  <c r="R273" i="15"/>
  <c r="AV273" i="15" s="1"/>
  <c r="Q273" i="15"/>
  <c r="AU273" i="15" s="1"/>
  <c r="V273" i="15"/>
  <c r="AZ273" i="15" s="1"/>
  <c r="S273" i="15"/>
  <c r="AW273" i="15" s="1"/>
  <c r="A275" i="15"/>
  <c r="N273" i="15"/>
  <c r="AR273" i="15" s="1"/>
  <c r="L273" i="15"/>
  <c r="Z273" i="15" s="1"/>
  <c r="O273" i="15"/>
  <c r="AS273" i="15" s="1"/>
  <c r="AD272" i="15"/>
  <c r="Y272" i="15"/>
  <c r="T273" i="15"/>
  <c r="AX273" i="15" s="1"/>
  <c r="U273" i="15"/>
  <c r="AY273" i="15" s="1"/>
  <c r="E275" i="15" l="1"/>
  <c r="F275" i="15"/>
  <c r="G275" i="15"/>
  <c r="H275" i="15"/>
  <c r="I275" i="15"/>
  <c r="D275" i="15"/>
  <c r="J275" i="15"/>
  <c r="C275" i="15"/>
  <c r="K275" i="15"/>
  <c r="AC273" i="15"/>
  <c r="AE273" i="15"/>
  <c r="AD273" i="15"/>
  <c r="Y273" i="15"/>
  <c r="S274" i="15"/>
  <c r="AW274" i="15" s="1"/>
  <c r="V274" i="15"/>
  <c r="AZ274" i="15" s="1"/>
  <c r="P274" i="15"/>
  <c r="AT274" i="15" s="1"/>
  <c r="O274" i="15"/>
  <c r="AS274" i="15" s="1"/>
  <c r="R274" i="15"/>
  <c r="AV274" i="15" s="1"/>
  <c r="A276" i="15"/>
  <c r="AF273" i="15"/>
  <c r="AB273" i="15"/>
  <c r="U274" i="15"/>
  <c r="AY274" i="15" s="1"/>
  <c r="N274" i="15"/>
  <c r="AR274" i="15" s="1"/>
  <c r="L274" i="15"/>
  <c r="AC274" i="15" s="1"/>
  <c r="BA273" i="15"/>
  <c r="BB273" i="15" s="1"/>
  <c r="X273" i="15"/>
  <c r="Q274" i="15"/>
  <c r="AU274" i="15" s="1"/>
  <c r="T274" i="15"/>
  <c r="AX274" i="15" s="1"/>
  <c r="AA273" i="15"/>
  <c r="E276" i="15" l="1"/>
  <c r="F276" i="15"/>
  <c r="H276" i="15"/>
  <c r="G276" i="15"/>
  <c r="C276" i="15"/>
  <c r="K276" i="15"/>
  <c r="D276" i="15"/>
  <c r="J276" i="15"/>
  <c r="I276" i="15"/>
  <c r="AD274" i="15"/>
  <c r="AA274" i="15"/>
  <c r="BA274" i="15"/>
  <c r="BB274" i="15" s="1"/>
  <c r="V275" i="15"/>
  <c r="AZ275" i="15" s="1"/>
  <c r="P275" i="15"/>
  <c r="AT275" i="15" s="1"/>
  <c r="O275" i="15"/>
  <c r="AS275" i="15" s="1"/>
  <c r="AE274" i="15"/>
  <c r="L275" i="15"/>
  <c r="Z275" i="15" s="1"/>
  <c r="N275" i="15"/>
  <c r="AR275" i="15" s="1"/>
  <c r="U275" i="15"/>
  <c r="AY275" i="15" s="1"/>
  <c r="A277" i="15"/>
  <c r="Y274" i="15"/>
  <c r="AF274" i="15"/>
  <c r="T275" i="15"/>
  <c r="AX275" i="15" s="1"/>
  <c r="Q275" i="15"/>
  <c r="AU275" i="15" s="1"/>
  <c r="X274" i="15"/>
  <c r="R275" i="15"/>
  <c r="AV275" i="15" s="1"/>
  <c r="S275" i="15"/>
  <c r="AW275" i="15" s="1"/>
  <c r="AB274" i="15"/>
  <c r="Z274" i="15"/>
  <c r="K277" i="15" l="1"/>
  <c r="D277" i="15"/>
  <c r="E277" i="15"/>
  <c r="F277" i="15"/>
  <c r="G277" i="15"/>
  <c r="J277" i="15"/>
  <c r="C277" i="15"/>
  <c r="I277" i="15"/>
  <c r="H277" i="15"/>
  <c r="AB275" i="15"/>
  <c r="AD275" i="15"/>
  <c r="T276" i="15"/>
  <c r="AX276" i="15" s="1"/>
  <c r="N276" i="15"/>
  <c r="AR276" i="15" s="1"/>
  <c r="L276" i="15"/>
  <c r="X276" i="15" s="1"/>
  <c r="BA275" i="15"/>
  <c r="BB275" i="15" s="1"/>
  <c r="U276" i="15"/>
  <c r="AY276" i="15" s="1"/>
  <c r="P276" i="15"/>
  <c r="AT276" i="15" s="1"/>
  <c r="A278" i="15"/>
  <c r="Y275" i="15"/>
  <c r="AF275" i="15"/>
  <c r="AC275" i="15"/>
  <c r="S276" i="15"/>
  <c r="AW276" i="15" s="1"/>
  <c r="AF276" i="15"/>
  <c r="V276" i="15"/>
  <c r="AZ276" i="15" s="1"/>
  <c r="X275" i="15"/>
  <c r="AA275" i="15"/>
  <c r="O276" i="15"/>
  <c r="AS276" i="15" s="1"/>
  <c r="R276" i="15"/>
  <c r="AV276" i="15" s="1"/>
  <c r="AE275" i="15"/>
  <c r="Q276" i="15"/>
  <c r="AU276" i="15" s="1"/>
  <c r="C278" i="15" l="1"/>
  <c r="K278" i="15"/>
  <c r="D278" i="15"/>
  <c r="E278" i="15"/>
  <c r="F278" i="15"/>
  <c r="I278" i="15"/>
  <c r="J278" i="15"/>
  <c r="G278" i="15"/>
  <c r="H278" i="15"/>
  <c r="Z276" i="15"/>
  <c r="Y276" i="15"/>
  <c r="P277" i="15"/>
  <c r="AT277" i="15" s="1"/>
  <c r="U277" i="15"/>
  <c r="AY277" i="15" s="1"/>
  <c r="AD276" i="15"/>
  <c r="AB276" i="15"/>
  <c r="AC276" i="15"/>
  <c r="T277" i="15"/>
  <c r="AX277" i="15" s="1"/>
  <c r="N277" i="15"/>
  <c r="AR277" i="15" s="1"/>
  <c r="L277" i="15"/>
  <c r="AE277" i="15" s="1"/>
  <c r="Q277" i="15"/>
  <c r="AU277" i="15" s="1"/>
  <c r="BA276" i="15"/>
  <c r="BB276" i="15" s="1"/>
  <c r="AA276" i="15"/>
  <c r="R277" i="15"/>
  <c r="AV277" i="15" s="1"/>
  <c r="S277" i="15"/>
  <c r="AW277" i="15" s="1"/>
  <c r="A279" i="15"/>
  <c r="AE276" i="15"/>
  <c r="O277" i="15"/>
  <c r="AS277" i="15" s="1"/>
  <c r="V277" i="15"/>
  <c r="AZ277" i="15" s="1"/>
  <c r="J279" i="15" l="1"/>
  <c r="C279" i="15"/>
  <c r="K279" i="15"/>
  <c r="D279" i="15"/>
  <c r="E279" i="15"/>
  <c r="H279" i="15"/>
  <c r="I279" i="15"/>
  <c r="F279" i="15"/>
  <c r="G279" i="15"/>
  <c r="Y277" i="15"/>
  <c r="Z277" i="15"/>
  <c r="X277" i="15"/>
  <c r="AF277" i="15"/>
  <c r="AB277" i="15"/>
  <c r="AA277" i="15"/>
  <c r="O278" i="15"/>
  <c r="AS278" i="15" s="1"/>
  <c r="V278" i="15"/>
  <c r="AZ278" i="15" s="1"/>
  <c r="S278" i="15"/>
  <c r="AW278" i="15" s="1"/>
  <c r="R278" i="15"/>
  <c r="AV278" i="15" s="1"/>
  <c r="A280" i="15"/>
  <c r="Q278" i="15"/>
  <c r="AU278" i="15" s="1"/>
  <c r="N278" i="15"/>
  <c r="AR278" i="15" s="1"/>
  <c r="L278" i="15"/>
  <c r="Y278" i="15" s="1"/>
  <c r="AD277" i="15"/>
  <c r="U278" i="15"/>
  <c r="AY278" i="15" s="1"/>
  <c r="T278" i="15"/>
  <c r="AX278" i="15" s="1"/>
  <c r="AC277" i="15"/>
  <c r="BA277" i="15"/>
  <c r="BB277" i="15" s="1"/>
  <c r="P278" i="15"/>
  <c r="AT278" i="15" s="1"/>
  <c r="H280" i="15" l="1"/>
  <c r="I280" i="15"/>
  <c r="J280" i="15"/>
  <c r="C280" i="15"/>
  <c r="K280" i="15"/>
  <c r="D280" i="15"/>
  <c r="G280" i="15"/>
  <c r="F280" i="15"/>
  <c r="E280" i="15"/>
  <c r="Z278" i="15"/>
  <c r="AD278" i="15"/>
  <c r="P279" i="15"/>
  <c r="AT279" i="15" s="1"/>
  <c r="Q279" i="15"/>
  <c r="AU279" i="15" s="1"/>
  <c r="AA278" i="15"/>
  <c r="N279" i="15"/>
  <c r="AR279" i="15" s="1"/>
  <c r="L279" i="15"/>
  <c r="AA279" i="15" s="1"/>
  <c r="S279" i="15"/>
  <c r="AW279" i="15" s="1"/>
  <c r="AB278" i="15"/>
  <c r="AF278" i="15"/>
  <c r="BA278" i="15"/>
  <c r="BB278" i="15" s="1"/>
  <c r="V279" i="15"/>
  <c r="AZ279" i="15" s="1"/>
  <c r="T279" i="15"/>
  <c r="AX279" i="15" s="1"/>
  <c r="O279" i="15"/>
  <c r="AS279" i="15" s="1"/>
  <c r="AE278" i="15"/>
  <c r="X278" i="15"/>
  <c r="R279" i="15"/>
  <c r="AV279" i="15" s="1"/>
  <c r="U279" i="15"/>
  <c r="AY279" i="15" s="1"/>
  <c r="A281" i="15"/>
  <c r="AC278" i="15"/>
  <c r="H281" i="15" l="1"/>
  <c r="I281" i="15"/>
  <c r="K281" i="15"/>
  <c r="J281" i="15"/>
  <c r="C281" i="15"/>
  <c r="F281" i="15"/>
  <c r="G281" i="15"/>
  <c r="D281" i="15"/>
  <c r="E281" i="15"/>
  <c r="AC279" i="15"/>
  <c r="AD279" i="15"/>
  <c r="AE279" i="15"/>
  <c r="AB279" i="15"/>
  <c r="Y279" i="15"/>
  <c r="AF279" i="15"/>
  <c r="X279" i="15"/>
  <c r="Z279" i="15"/>
  <c r="Q280" i="15"/>
  <c r="AU280" i="15" s="1"/>
  <c r="A282" i="15"/>
  <c r="O280" i="15"/>
  <c r="AS280" i="15" s="1"/>
  <c r="V280" i="15"/>
  <c r="AZ280" i="15" s="1"/>
  <c r="S280" i="15"/>
  <c r="AW280" i="15" s="1"/>
  <c r="R280" i="15"/>
  <c r="AV280" i="15" s="1"/>
  <c r="U280" i="15"/>
  <c r="AY280" i="15" s="1"/>
  <c r="T280" i="15"/>
  <c r="AX280" i="15" s="1"/>
  <c r="N280" i="15"/>
  <c r="AR280" i="15" s="1"/>
  <c r="L280" i="15"/>
  <c r="AA280" i="15" s="1"/>
  <c r="BA279" i="15"/>
  <c r="BB279" i="15" s="1"/>
  <c r="P280" i="15"/>
  <c r="AT280" i="15" s="1"/>
  <c r="G282" i="15" l="1"/>
  <c r="J282" i="15"/>
  <c r="H282" i="15"/>
  <c r="I282" i="15"/>
  <c r="E282" i="15"/>
  <c r="F282" i="15"/>
  <c r="C282" i="15"/>
  <c r="K282" i="15"/>
  <c r="D282" i="15"/>
  <c r="AD280" i="15"/>
  <c r="P281" i="15"/>
  <c r="AT281" i="15" s="1"/>
  <c r="R281" i="15"/>
  <c r="AV281" i="15" s="1"/>
  <c r="Q281" i="15"/>
  <c r="AU281" i="15" s="1"/>
  <c r="AB280" i="15"/>
  <c r="AF280" i="15"/>
  <c r="V281" i="15"/>
  <c r="AZ281" i="15" s="1"/>
  <c r="S281" i="15"/>
  <c r="AW281" i="15" s="1"/>
  <c r="A283" i="15"/>
  <c r="BA280" i="15"/>
  <c r="BB280" i="15" s="1"/>
  <c r="N281" i="15"/>
  <c r="AR281" i="15" s="1"/>
  <c r="L281" i="15"/>
  <c r="Z281" i="15" s="1"/>
  <c r="O281" i="15"/>
  <c r="AS281" i="15" s="1"/>
  <c r="Z280" i="15"/>
  <c r="X280" i="15"/>
  <c r="AE280" i="15"/>
  <c r="AC280" i="15"/>
  <c r="Y280" i="15"/>
  <c r="T281" i="15"/>
  <c r="AX281" i="15" s="1"/>
  <c r="U281" i="15"/>
  <c r="AY281" i="15" s="1"/>
  <c r="E283" i="15" l="1"/>
  <c r="F283" i="15"/>
  <c r="G283" i="15"/>
  <c r="H283" i="15"/>
  <c r="I283" i="15"/>
  <c r="D283" i="15"/>
  <c r="K283" i="15"/>
  <c r="C283" i="15"/>
  <c r="J283" i="15"/>
  <c r="AE281" i="15"/>
  <c r="AD281" i="15"/>
  <c r="X281" i="15"/>
  <c r="U282" i="15"/>
  <c r="AY282" i="15" s="1"/>
  <c r="N282" i="15"/>
  <c r="AR282" i="15" s="1"/>
  <c r="L282" i="15"/>
  <c r="Y282" i="15" s="1"/>
  <c r="Y281" i="15"/>
  <c r="Q282" i="15"/>
  <c r="AU282" i="15" s="1"/>
  <c r="T282" i="15"/>
  <c r="AX282" i="15" s="1"/>
  <c r="AC281" i="15"/>
  <c r="AB281" i="15"/>
  <c r="S282" i="15"/>
  <c r="AW282" i="15" s="1"/>
  <c r="V282" i="15"/>
  <c r="AZ282" i="15" s="1"/>
  <c r="P282" i="15"/>
  <c r="AT282" i="15" s="1"/>
  <c r="BA281" i="15"/>
  <c r="BB281" i="15" s="1"/>
  <c r="O282" i="15"/>
  <c r="AS282" i="15" s="1"/>
  <c r="R282" i="15"/>
  <c r="AV282" i="15" s="1"/>
  <c r="A284" i="15"/>
  <c r="AF281" i="15"/>
  <c r="AA281" i="15"/>
  <c r="E284" i="15" l="1"/>
  <c r="F284" i="15"/>
  <c r="H284" i="15"/>
  <c r="G284" i="15"/>
  <c r="C284" i="15"/>
  <c r="K284" i="15"/>
  <c r="D284" i="15"/>
  <c r="J284" i="15"/>
  <c r="I284" i="15"/>
  <c r="Z282" i="15"/>
  <c r="AC282" i="15"/>
  <c r="AD282" i="15"/>
  <c r="AF282" i="15"/>
  <c r="AA282" i="15"/>
  <c r="X282" i="15"/>
  <c r="T283" i="15"/>
  <c r="AX283" i="15" s="1"/>
  <c r="Q283" i="15"/>
  <c r="AU283" i="15" s="1"/>
  <c r="R283" i="15"/>
  <c r="AV283" i="15" s="1"/>
  <c r="S283" i="15"/>
  <c r="AW283" i="15" s="1"/>
  <c r="AB282" i="15"/>
  <c r="V283" i="15"/>
  <c r="AZ283" i="15" s="1"/>
  <c r="P283" i="15"/>
  <c r="AT283" i="15" s="1"/>
  <c r="O283" i="15"/>
  <c r="AS283" i="15" s="1"/>
  <c r="AE282" i="15"/>
  <c r="L283" i="15"/>
  <c r="AD283" i="15" s="1"/>
  <c r="N283" i="15"/>
  <c r="AR283" i="15" s="1"/>
  <c r="U283" i="15"/>
  <c r="AY283" i="15" s="1"/>
  <c r="A285" i="15"/>
  <c r="BA282" i="15"/>
  <c r="BB282" i="15" s="1"/>
  <c r="C285" i="15" l="1"/>
  <c r="D285" i="15"/>
  <c r="E285" i="15"/>
  <c r="F285" i="15"/>
  <c r="G285" i="15"/>
  <c r="J285" i="15"/>
  <c r="K285" i="15"/>
  <c r="H285" i="15"/>
  <c r="I285" i="15"/>
  <c r="Z283" i="15"/>
  <c r="AE283" i="15"/>
  <c r="R284" i="15"/>
  <c r="AV284" i="15" s="1"/>
  <c r="Q284" i="15"/>
  <c r="AU284" i="15" s="1"/>
  <c r="T284" i="15"/>
  <c r="AX284" i="15" s="1"/>
  <c r="N284" i="15"/>
  <c r="AR284" i="15" s="1"/>
  <c r="L284" i="15"/>
  <c r="AA284" i="15" s="1"/>
  <c r="BA283" i="15"/>
  <c r="BB283" i="15" s="1"/>
  <c r="AC283" i="15"/>
  <c r="AA283" i="15"/>
  <c r="O284" i="15"/>
  <c r="AS284" i="15" s="1"/>
  <c r="U284" i="15"/>
  <c r="AY284" i="15" s="1"/>
  <c r="P284" i="15"/>
  <c r="AT284" i="15" s="1"/>
  <c r="A286" i="15"/>
  <c r="Y283" i="15"/>
  <c r="AF283" i="15"/>
  <c r="S284" i="15"/>
  <c r="AW284" i="15" s="1"/>
  <c r="V284" i="15"/>
  <c r="AZ284" i="15" s="1"/>
  <c r="X283" i="15"/>
  <c r="AB283" i="15"/>
  <c r="J286" i="15" l="1"/>
  <c r="C286" i="15"/>
  <c r="K286" i="15"/>
  <c r="D286" i="15"/>
  <c r="E286" i="15"/>
  <c r="F286" i="15"/>
  <c r="I286" i="15"/>
  <c r="G286" i="15"/>
  <c r="H286" i="15"/>
  <c r="AF284" i="15"/>
  <c r="Y284" i="15"/>
  <c r="Z284" i="15"/>
  <c r="O285" i="15"/>
  <c r="AS285" i="15" s="1"/>
  <c r="V285" i="15"/>
  <c r="AZ285" i="15" s="1"/>
  <c r="U285" i="15"/>
  <c r="AY285" i="15" s="1"/>
  <c r="AD284" i="15"/>
  <c r="AB284" i="15"/>
  <c r="T285" i="15"/>
  <c r="AX285" i="15" s="1"/>
  <c r="N285" i="15"/>
  <c r="AR285" i="15" s="1"/>
  <c r="L285" i="15"/>
  <c r="Y285" i="15" s="1"/>
  <c r="Q285" i="15"/>
  <c r="AU285" i="15" s="1"/>
  <c r="BA284" i="15"/>
  <c r="BB284" i="15" s="1"/>
  <c r="AC284" i="15"/>
  <c r="R285" i="15"/>
  <c r="AV285" i="15" s="1"/>
  <c r="S285" i="15"/>
  <c r="AW285" i="15" s="1"/>
  <c r="A287" i="15"/>
  <c r="AE284" i="15"/>
  <c r="X284" i="15"/>
  <c r="P285" i="15"/>
  <c r="AT285" i="15" s="1"/>
  <c r="J287" i="15" l="1"/>
  <c r="C287" i="15"/>
  <c r="K287" i="15"/>
  <c r="D287" i="15"/>
  <c r="E287" i="15"/>
  <c r="H287" i="15"/>
  <c r="I287" i="15"/>
  <c r="G287" i="15"/>
  <c r="F287" i="15"/>
  <c r="X285" i="15"/>
  <c r="Z285" i="15"/>
  <c r="AB285" i="15"/>
  <c r="AA285" i="15"/>
  <c r="AC285" i="15"/>
  <c r="T286" i="15"/>
  <c r="AX286" i="15" s="1"/>
  <c r="O286" i="15"/>
  <c r="AS286" i="15" s="1"/>
  <c r="V286" i="15"/>
  <c r="AZ286" i="15" s="1"/>
  <c r="P286" i="15"/>
  <c r="AT286" i="15" s="1"/>
  <c r="BA285" i="15"/>
  <c r="BB285" i="15" s="1"/>
  <c r="AF285" i="15"/>
  <c r="U286" i="15"/>
  <c r="AY286" i="15" s="1"/>
  <c r="S286" i="15"/>
  <c r="AW286" i="15" s="1"/>
  <c r="R286" i="15"/>
  <c r="AV286" i="15" s="1"/>
  <c r="A288" i="15"/>
  <c r="Q286" i="15"/>
  <c r="AU286" i="15" s="1"/>
  <c r="L286" i="15"/>
  <c r="AD286" i="15" s="1"/>
  <c r="N286" i="15"/>
  <c r="AR286" i="15" s="1"/>
  <c r="AD285" i="15"/>
  <c r="AE285" i="15"/>
  <c r="H288" i="15" l="1"/>
  <c r="I288" i="15"/>
  <c r="J288" i="15"/>
  <c r="C288" i="15"/>
  <c r="K288" i="15"/>
  <c r="D288" i="15"/>
  <c r="G288" i="15"/>
  <c r="E288" i="15"/>
  <c r="F288" i="15"/>
  <c r="P287" i="15"/>
  <c r="AT287" i="15" s="1"/>
  <c r="Q287" i="15"/>
  <c r="AU287" i="15" s="1"/>
  <c r="BA286" i="15"/>
  <c r="BB286" i="15" s="1"/>
  <c r="AA286" i="15"/>
  <c r="N287" i="15"/>
  <c r="AR287" i="15" s="1"/>
  <c r="L287" i="15"/>
  <c r="AA287" i="15" s="1"/>
  <c r="S287" i="15"/>
  <c r="AW287" i="15" s="1"/>
  <c r="AB286" i="15"/>
  <c r="AE286" i="15"/>
  <c r="Z286" i="15"/>
  <c r="Y286" i="15"/>
  <c r="V287" i="15"/>
  <c r="AZ287" i="15" s="1"/>
  <c r="T287" i="15"/>
  <c r="AX287" i="15" s="1"/>
  <c r="O287" i="15"/>
  <c r="AS287" i="15" s="1"/>
  <c r="X286" i="15"/>
  <c r="R287" i="15"/>
  <c r="AV287" i="15" s="1"/>
  <c r="U287" i="15"/>
  <c r="AY287" i="15" s="1"/>
  <c r="A289" i="15"/>
  <c r="AC286" i="15"/>
  <c r="AF286" i="15"/>
  <c r="H289" i="15" l="1"/>
  <c r="I289" i="15"/>
  <c r="K289" i="15"/>
  <c r="J289" i="15"/>
  <c r="C289" i="15"/>
  <c r="F289" i="15"/>
  <c r="G289" i="15"/>
  <c r="D289" i="15"/>
  <c r="E289" i="15"/>
  <c r="AD287" i="15"/>
  <c r="AE287" i="15"/>
  <c r="AC287" i="15"/>
  <c r="O288" i="15"/>
  <c r="AS288" i="15" s="1"/>
  <c r="S288" i="15"/>
  <c r="AW288" i="15" s="1"/>
  <c r="R288" i="15"/>
  <c r="AV288" i="15" s="1"/>
  <c r="Z287" i="15"/>
  <c r="U288" i="15"/>
  <c r="AY288" i="15" s="1"/>
  <c r="T288" i="15"/>
  <c r="AX288" i="15" s="1"/>
  <c r="N288" i="15"/>
  <c r="AR288" i="15" s="1"/>
  <c r="L288" i="15"/>
  <c r="AD288" i="15" s="1"/>
  <c r="Y287" i="15"/>
  <c r="AF287" i="15"/>
  <c r="BA287" i="15"/>
  <c r="BB287" i="15" s="1"/>
  <c r="Q288" i="15"/>
  <c r="AU288" i="15" s="1"/>
  <c r="P288" i="15"/>
  <c r="AT288" i="15" s="1"/>
  <c r="A290" i="15"/>
  <c r="AB287" i="15"/>
  <c r="X287" i="15"/>
  <c r="V288" i="15"/>
  <c r="AZ288" i="15" s="1"/>
  <c r="G290" i="15" l="1"/>
  <c r="H290" i="15"/>
  <c r="I290" i="15"/>
  <c r="J290" i="15"/>
  <c r="E290" i="15"/>
  <c r="F290" i="15"/>
  <c r="K290" i="15"/>
  <c r="C290" i="15"/>
  <c r="D290" i="15"/>
  <c r="AA288" i="15"/>
  <c r="AF288" i="15"/>
  <c r="S289" i="15"/>
  <c r="AW289" i="15" s="1"/>
  <c r="N289" i="15"/>
  <c r="AR289" i="15" s="1"/>
  <c r="L289" i="15"/>
  <c r="AC289" i="15" s="1"/>
  <c r="O289" i="15"/>
  <c r="AS289" i="15" s="1"/>
  <c r="BA288" i="15"/>
  <c r="BB288" i="15" s="1"/>
  <c r="AB288" i="15"/>
  <c r="Y288" i="15"/>
  <c r="T289" i="15"/>
  <c r="AX289" i="15" s="1"/>
  <c r="U289" i="15"/>
  <c r="AY289" i="15" s="1"/>
  <c r="Z288" i="15"/>
  <c r="X288" i="15"/>
  <c r="AE288" i="15"/>
  <c r="Z289" i="15"/>
  <c r="P289" i="15"/>
  <c r="AT289" i="15" s="1"/>
  <c r="R289" i="15"/>
  <c r="AV289" i="15" s="1"/>
  <c r="Q289" i="15"/>
  <c r="AU289" i="15" s="1"/>
  <c r="AC288" i="15"/>
  <c r="V289" i="15"/>
  <c r="AZ289" i="15" s="1"/>
  <c r="A291" i="15"/>
  <c r="E291" i="15" l="1"/>
  <c r="F291" i="15"/>
  <c r="G291" i="15"/>
  <c r="H291" i="15"/>
  <c r="I291" i="15"/>
  <c r="D291" i="15"/>
  <c r="C291" i="15"/>
  <c r="J291" i="15"/>
  <c r="K291" i="15"/>
  <c r="AF289" i="15"/>
  <c r="Y289" i="15"/>
  <c r="AA289" i="15"/>
  <c r="AE289" i="15"/>
  <c r="AB289" i="15"/>
  <c r="AD289" i="15"/>
  <c r="X289" i="15"/>
  <c r="V290" i="15"/>
  <c r="AZ290" i="15" s="1"/>
  <c r="O290" i="15"/>
  <c r="AS290" i="15" s="1"/>
  <c r="R290" i="15"/>
  <c r="AV290" i="15" s="1"/>
  <c r="A292" i="15"/>
  <c r="BA289" i="15"/>
  <c r="BB289" i="15" s="1"/>
  <c r="S290" i="15"/>
  <c r="AW290" i="15" s="1"/>
  <c r="P290" i="15"/>
  <c r="AT290" i="15" s="1"/>
  <c r="U290" i="15"/>
  <c r="AY290" i="15" s="1"/>
  <c r="N290" i="15"/>
  <c r="AR290" i="15" s="1"/>
  <c r="L290" i="15"/>
  <c r="AF290" i="15" s="1"/>
  <c r="Q290" i="15"/>
  <c r="AU290" i="15" s="1"/>
  <c r="T290" i="15"/>
  <c r="AX290" i="15" s="1"/>
  <c r="E292" i="15" l="1"/>
  <c r="H292" i="15"/>
  <c r="F292" i="15"/>
  <c r="G292" i="15"/>
  <c r="C292" i="15"/>
  <c r="K292" i="15"/>
  <c r="D292" i="15"/>
  <c r="I292" i="15"/>
  <c r="J292" i="15"/>
  <c r="X290" i="15"/>
  <c r="Z290" i="15"/>
  <c r="V291" i="15"/>
  <c r="AZ291" i="15" s="1"/>
  <c r="P291" i="15"/>
  <c r="AT291" i="15" s="1"/>
  <c r="O291" i="15"/>
  <c r="AS291" i="15" s="1"/>
  <c r="AA290" i="15"/>
  <c r="L291" i="15"/>
  <c r="AF291" i="15" s="1"/>
  <c r="N291" i="15"/>
  <c r="AR291" i="15" s="1"/>
  <c r="U291" i="15"/>
  <c r="AY291" i="15" s="1"/>
  <c r="A293" i="15"/>
  <c r="Y290" i="15"/>
  <c r="AE290" i="15"/>
  <c r="AC290" i="15"/>
  <c r="T291" i="15"/>
  <c r="AX291" i="15" s="1"/>
  <c r="Q291" i="15"/>
  <c r="AU291" i="15" s="1"/>
  <c r="AD290" i="15"/>
  <c r="BA290" i="15"/>
  <c r="BB290" i="15" s="1"/>
  <c r="R291" i="15"/>
  <c r="AV291" i="15" s="1"/>
  <c r="S291" i="15"/>
  <c r="AW291" i="15" s="1"/>
  <c r="AB290" i="15"/>
  <c r="C293" i="15" l="1"/>
  <c r="D293" i="15"/>
  <c r="E293" i="15"/>
  <c r="F293" i="15"/>
  <c r="G293" i="15"/>
  <c r="J293" i="15"/>
  <c r="K293" i="15"/>
  <c r="H293" i="15"/>
  <c r="I293" i="15"/>
  <c r="AA291" i="15"/>
  <c r="AB291" i="15"/>
  <c r="X291" i="15"/>
  <c r="Z291" i="15"/>
  <c r="AE291" i="15"/>
  <c r="AC291" i="15"/>
  <c r="AD291" i="15"/>
  <c r="S292" i="15"/>
  <c r="AW292" i="15" s="1"/>
  <c r="R292" i="15"/>
  <c r="AV292" i="15" s="1"/>
  <c r="Q292" i="15"/>
  <c r="AU292" i="15" s="1"/>
  <c r="T292" i="15"/>
  <c r="AX292" i="15" s="1"/>
  <c r="N292" i="15"/>
  <c r="AR292" i="15" s="1"/>
  <c r="L292" i="15"/>
  <c r="AB292" i="15" s="1"/>
  <c r="BA291" i="15"/>
  <c r="BB291" i="15" s="1"/>
  <c r="U292" i="15"/>
  <c r="AY292" i="15" s="1"/>
  <c r="P292" i="15"/>
  <c r="AT292" i="15" s="1"/>
  <c r="A294" i="15"/>
  <c r="Y291" i="15"/>
  <c r="V292" i="15"/>
  <c r="AZ292" i="15" s="1"/>
  <c r="O292" i="15"/>
  <c r="AS292" i="15" s="1"/>
  <c r="J294" i="15" l="1"/>
  <c r="C294" i="15"/>
  <c r="K294" i="15"/>
  <c r="D294" i="15"/>
  <c r="E294" i="15"/>
  <c r="F294" i="15"/>
  <c r="I294" i="15"/>
  <c r="H294" i="15"/>
  <c r="G294" i="15"/>
  <c r="AE292" i="15"/>
  <c r="AF292" i="15"/>
  <c r="X292" i="15"/>
  <c r="Z292" i="15"/>
  <c r="Y292" i="15"/>
  <c r="AA292" i="15"/>
  <c r="AC292" i="15"/>
  <c r="T293" i="15"/>
  <c r="AX293" i="15" s="1"/>
  <c r="N293" i="15"/>
  <c r="AR293" i="15" s="1"/>
  <c r="L293" i="15"/>
  <c r="X293" i="15" s="1"/>
  <c r="BA292" i="15"/>
  <c r="BB292" i="15" s="1"/>
  <c r="R293" i="15"/>
  <c r="AV293" i="15" s="1"/>
  <c r="S293" i="15"/>
  <c r="AW293" i="15" s="1"/>
  <c r="A295" i="15"/>
  <c r="P293" i="15"/>
  <c r="AT293" i="15" s="1"/>
  <c r="O293" i="15"/>
  <c r="AS293" i="15" s="1"/>
  <c r="V293" i="15"/>
  <c r="AZ293" i="15" s="1"/>
  <c r="U293" i="15"/>
  <c r="AY293" i="15" s="1"/>
  <c r="AD292" i="15"/>
  <c r="Q293" i="15"/>
  <c r="AU293" i="15" s="1"/>
  <c r="J295" i="15" l="1"/>
  <c r="C295" i="15"/>
  <c r="K295" i="15"/>
  <c r="E295" i="15"/>
  <c r="D295" i="15"/>
  <c r="H295" i="15"/>
  <c r="I295" i="15"/>
  <c r="G295" i="15"/>
  <c r="F295" i="15"/>
  <c r="Z293" i="15"/>
  <c r="AC293" i="15"/>
  <c r="AA293" i="15"/>
  <c r="AF293" i="15"/>
  <c r="N294" i="15"/>
  <c r="AR294" i="15" s="1"/>
  <c r="L294" i="15"/>
  <c r="X294" i="15" s="1"/>
  <c r="U294" i="15"/>
  <c r="AY294" i="15" s="1"/>
  <c r="T294" i="15"/>
  <c r="AX294" i="15" s="1"/>
  <c r="AD293" i="15"/>
  <c r="O294" i="15"/>
  <c r="AS294" i="15" s="1"/>
  <c r="V294" i="15"/>
  <c r="AZ294" i="15" s="1"/>
  <c r="P294" i="15"/>
  <c r="AT294" i="15" s="1"/>
  <c r="BA293" i="15"/>
  <c r="BB293" i="15" s="1"/>
  <c r="AE293" i="15"/>
  <c r="Y293" i="15"/>
  <c r="S294" i="15"/>
  <c r="AW294" i="15" s="1"/>
  <c r="R294" i="15"/>
  <c r="AV294" i="15" s="1"/>
  <c r="A296" i="15"/>
  <c r="AB293" i="15"/>
  <c r="Q294" i="15"/>
  <c r="AU294" i="15" s="1"/>
  <c r="I296" i="15" l="1"/>
  <c r="J296" i="15"/>
  <c r="C296" i="15"/>
  <c r="K296" i="15"/>
  <c r="D296" i="15"/>
  <c r="G296" i="15"/>
  <c r="H296" i="15"/>
  <c r="E296" i="15"/>
  <c r="F296" i="15"/>
  <c r="AA294" i="15"/>
  <c r="AF294" i="15"/>
  <c r="AC294" i="15"/>
  <c r="AE294" i="15"/>
  <c r="AB294" i="15"/>
  <c r="AD294" i="15"/>
  <c r="N295" i="15"/>
  <c r="AR295" i="15" s="1"/>
  <c r="L295" i="15"/>
  <c r="AF295" i="15" s="1"/>
  <c r="S295" i="15"/>
  <c r="AW295" i="15" s="1"/>
  <c r="V295" i="15"/>
  <c r="AZ295" i="15" s="1"/>
  <c r="T295" i="15"/>
  <c r="AX295" i="15" s="1"/>
  <c r="O295" i="15"/>
  <c r="AS295" i="15" s="1"/>
  <c r="R295" i="15"/>
  <c r="AV295" i="15" s="1"/>
  <c r="U295" i="15"/>
  <c r="AY295" i="15" s="1"/>
  <c r="A297" i="15"/>
  <c r="BA294" i="15"/>
  <c r="BB294" i="15" s="1"/>
  <c r="P295" i="15"/>
  <c r="AT295" i="15" s="1"/>
  <c r="Q295" i="15"/>
  <c r="AU295" i="15" s="1"/>
  <c r="Z294" i="15"/>
  <c r="Y294" i="15"/>
  <c r="G297" i="15" l="1"/>
  <c r="H297" i="15"/>
  <c r="K297" i="15"/>
  <c r="I297" i="15"/>
  <c r="J297" i="15"/>
  <c r="C297" i="15"/>
  <c r="F297" i="15"/>
  <c r="D297" i="15"/>
  <c r="E297" i="15"/>
  <c r="AC295" i="15"/>
  <c r="Z295" i="15"/>
  <c r="AA295" i="15"/>
  <c r="AB295" i="15"/>
  <c r="AD295" i="15"/>
  <c r="X295" i="15"/>
  <c r="AE295" i="15"/>
  <c r="Y295" i="15"/>
  <c r="R296" i="15"/>
  <c r="AV296" i="15" s="1"/>
  <c r="U296" i="15"/>
  <c r="AY296" i="15" s="1"/>
  <c r="T296" i="15"/>
  <c r="AX296" i="15" s="1"/>
  <c r="N296" i="15"/>
  <c r="AR296" i="15" s="1"/>
  <c r="L296" i="15"/>
  <c r="AB296" i="15" s="1"/>
  <c r="Q296" i="15"/>
  <c r="AU296" i="15" s="1"/>
  <c r="P296" i="15"/>
  <c r="AT296" i="15" s="1"/>
  <c r="A298" i="15"/>
  <c r="O296" i="15"/>
  <c r="AS296" i="15" s="1"/>
  <c r="V296" i="15"/>
  <c r="AZ296" i="15" s="1"/>
  <c r="BA295" i="15"/>
  <c r="BB295" i="15" s="1"/>
  <c r="S296" i="15"/>
  <c r="AW296" i="15" s="1"/>
  <c r="G298" i="15" l="1"/>
  <c r="H298" i="15"/>
  <c r="J298" i="15"/>
  <c r="I298" i="15"/>
  <c r="E298" i="15"/>
  <c r="F298" i="15"/>
  <c r="D298" i="15"/>
  <c r="K298" i="15"/>
  <c r="C298" i="15"/>
  <c r="AC296" i="15"/>
  <c r="Y296" i="15"/>
  <c r="Z296" i="15"/>
  <c r="AE296" i="15"/>
  <c r="X296" i="15"/>
  <c r="AF296" i="15"/>
  <c r="AA296" i="15"/>
  <c r="N297" i="15"/>
  <c r="AR297" i="15" s="1"/>
  <c r="L297" i="15"/>
  <c r="Y297" i="15" s="1"/>
  <c r="O297" i="15"/>
  <c r="AS297" i="15" s="1"/>
  <c r="BA296" i="15"/>
  <c r="BB296" i="15" s="1"/>
  <c r="P297" i="15"/>
  <c r="AT297" i="15" s="1"/>
  <c r="T297" i="15"/>
  <c r="AX297" i="15" s="1"/>
  <c r="U297" i="15"/>
  <c r="AY297" i="15" s="1"/>
  <c r="A299" i="15"/>
  <c r="R297" i="15"/>
  <c r="AV297" i="15" s="1"/>
  <c r="Q297" i="15"/>
  <c r="AU297" i="15" s="1"/>
  <c r="V297" i="15"/>
  <c r="AZ297" i="15" s="1"/>
  <c r="S297" i="15"/>
  <c r="AW297" i="15" s="1"/>
  <c r="AD296" i="15"/>
  <c r="F299" i="15" l="1"/>
  <c r="G299" i="15"/>
  <c r="H299" i="15"/>
  <c r="I299" i="15"/>
  <c r="D299" i="15"/>
  <c r="E299" i="15"/>
  <c r="C299" i="15"/>
  <c r="J299" i="15"/>
  <c r="K299" i="15"/>
  <c r="AF297" i="15"/>
  <c r="AB297" i="15"/>
  <c r="AE297" i="15"/>
  <c r="Z297" i="15"/>
  <c r="AC297" i="15"/>
  <c r="AA297" i="15"/>
  <c r="AD297" i="15"/>
  <c r="X297" i="15"/>
  <c r="S298" i="15"/>
  <c r="AW298" i="15" s="1"/>
  <c r="T298" i="15"/>
  <c r="AX298" i="15" s="1"/>
  <c r="BA297" i="15"/>
  <c r="BB297" i="15" s="1"/>
  <c r="O298" i="15"/>
  <c r="AS298" i="15" s="1"/>
  <c r="V298" i="15"/>
  <c r="AZ298" i="15" s="1"/>
  <c r="P298" i="15"/>
  <c r="AT298" i="15" s="1"/>
  <c r="U298" i="15"/>
  <c r="AY298" i="15" s="1"/>
  <c r="R298" i="15"/>
  <c r="AV298" i="15" s="1"/>
  <c r="Q298" i="15"/>
  <c r="AU298" i="15" s="1"/>
  <c r="N298" i="15"/>
  <c r="AR298" i="15" s="1"/>
  <c r="L298" i="15"/>
  <c r="AC298" i="15" s="1"/>
  <c r="A300" i="15"/>
  <c r="D300" i="15" l="1"/>
  <c r="E300" i="15"/>
  <c r="F300" i="15"/>
  <c r="G300" i="15"/>
  <c r="H300" i="15"/>
  <c r="C300" i="15"/>
  <c r="K300" i="15"/>
  <c r="I300" i="15"/>
  <c r="J300" i="15"/>
  <c r="U299" i="15"/>
  <c r="AY299" i="15" s="1"/>
  <c r="AA298" i="15"/>
  <c r="AE298" i="15"/>
  <c r="AF298" i="15"/>
  <c r="T299" i="15"/>
  <c r="AX299" i="15" s="1"/>
  <c r="Q299" i="15"/>
  <c r="AU299" i="15" s="1"/>
  <c r="BA298" i="15"/>
  <c r="BB298" i="15" s="1"/>
  <c r="AD298" i="15"/>
  <c r="L299" i="15"/>
  <c r="AE299" i="15" s="1"/>
  <c r="N299" i="15"/>
  <c r="AR299" i="15" s="1"/>
  <c r="A301" i="15"/>
  <c r="R299" i="15"/>
  <c r="AV299" i="15" s="1"/>
  <c r="S299" i="15"/>
  <c r="AW299" i="15" s="1"/>
  <c r="X298" i="15"/>
  <c r="AB298" i="15"/>
  <c r="Z298" i="15"/>
  <c r="Y298" i="15"/>
  <c r="V299" i="15"/>
  <c r="AZ299" i="15" s="1"/>
  <c r="P299" i="15"/>
  <c r="AT299" i="15" s="1"/>
  <c r="O299" i="15"/>
  <c r="AS299" i="15" s="1"/>
  <c r="D301" i="15" l="1"/>
  <c r="E301" i="15"/>
  <c r="G301" i="15"/>
  <c r="F301" i="15"/>
  <c r="J301" i="15"/>
  <c r="C301" i="15"/>
  <c r="K301" i="15"/>
  <c r="I301" i="15"/>
  <c r="H301" i="15"/>
  <c r="Y299" i="15"/>
  <c r="AB299" i="15"/>
  <c r="AF299" i="15"/>
  <c r="AD299" i="15"/>
  <c r="X299" i="15"/>
  <c r="AA299" i="15"/>
  <c r="Z299" i="15"/>
  <c r="AC299" i="15"/>
  <c r="Q300" i="15"/>
  <c r="AU300" i="15" s="1"/>
  <c r="T300" i="15"/>
  <c r="AX300" i="15" s="1"/>
  <c r="N300" i="15"/>
  <c r="AR300" i="15" s="1"/>
  <c r="L300" i="15"/>
  <c r="AA300" i="15" s="1"/>
  <c r="U300" i="15"/>
  <c r="AY300" i="15" s="1"/>
  <c r="P300" i="15"/>
  <c r="AT300" i="15" s="1"/>
  <c r="A302" i="15"/>
  <c r="S300" i="15"/>
  <c r="AW300" i="15" s="1"/>
  <c r="V300" i="15"/>
  <c r="AZ300" i="15" s="1"/>
  <c r="BA299" i="15"/>
  <c r="BB299" i="15" s="1"/>
  <c r="O300" i="15"/>
  <c r="AS300" i="15" s="1"/>
  <c r="R300" i="15"/>
  <c r="AV300" i="15" s="1"/>
  <c r="J302" i="15" l="1"/>
  <c r="C302" i="15"/>
  <c r="K302" i="15"/>
  <c r="F302" i="15"/>
  <c r="D302" i="15"/>
  <c r="E302" i="15"/>
  <c r="I302" i="15"/>
  <c r="G302" i="15"/>
  <c r="H302" i="15"/>
  <c r="Y300" i="15"/>
  <c r="AF300" i="15"/>
  <c r="AB300" i="15"/>
  <c r="AC300" i="15"/>
  <c r="Z300" i="15"/>
  <c r="AE300" i="15"/>
  <c r="T301" i="15"/>
  <c r="AX301" i="15" s="1"/>
  <c r="N301" i="15"/>
  <c r="AR301" i="15" s="1"/>
  <c r="L301" i="15"/>
  <c r="AD301" i="15" s="1"/>
  <c r="Q301" i="15"/>
  <c r="AU301" i="15" s="1"/>
  <c r="R301" i="15"/>
  <c r="AV301" i="15" s="1"/>
  <c r="S301" i="15"/>
  <c r="AW301" i="15" s="1"/>
  <c r="AD300" i="15"/>
  <c r="P301" i="15"/>
  <c r="AT301" i="15" s="1"/>
  <c r="O301" i="15"/>
  <c r="AS301" i="15" s="1"/>
  <c r="BA300" i="15"/>
  <c r="BB300" i="15" s="1"/>
  <c r="A303" i="15"/>
  <c r="V301" i="15"/>
  <c r="AZ301" i="15" s="1"/>
  <c r="U301" i="15"/>
  <c r="AY301" i="15" s="1"/>
  <c r="X300" i="15"/>
  <c r="J303" i="15" l="1"/>
  <c r="C303" i="15"/>
  <c r="K303" i="15"/>
  <c r="D303" i="15"/>
  <c r="E303" i="15"/>
  <c r="H303" i="15"/>
  <c r="I303" i="15"/>
  <c r="F303" i="15"/>
  <c r="G303" i="15"/>
  <c r="AE301" i="15"/>
  <c r="AF301" i="15"/>
  <c r="AC301" i="15"/>
  <c r="AB301" i="15"/>
  <c r="Z301" i="15"/>
  <c r="AA301" i="15"/>
  <c r="Y301" i="15"/>
  <c r="X301" i="15"/>
  <c r="A304" i="15"/>
  <c r="O302" i="15"/>
  <c r="AS302" i="15" s="1"/>
  <c r="V302" i="15"/>
  <c r="AZ302" i="15" s="1"/>
  <c r="T302" i="15"/>
  <c r="AX302" i="15" s="1"/>
  <c r="BA301" i="15"/>
  <c r="BB301" i="15" s="1"/>
  <c r="U302" i="15"/>
  <c r="AY302" i="15" s="1"/>
  <c r="S302" i="15"/>
  <c r="AW302" i="15" s="1"/>
  <c r="R302" i="15"/>
  <c r="AV302" i="15" s="1"/>
  <c r="P302" i="15"/>
  <c r="AT302" i="15" s="1"/>
  <c r="Q302" i="15"/>
  <c r="AU302" i="15" s="1"/>
  <c r="N302" i="15"/>
  <c r="AR302" i="15" s="1"/>
  <c r="L302" i="15"/>
  <c r="AF302" i="15" s="1"/>
  <c r="I304" i="15" l="1"/>
  <c r="J304" i="15"/>
  <c r="C304" i="15"/>
  <c r="K304" i="15"/>
  <c r="D304" i="15"/>
  <c r="G304" i="15"/>
  <c r="H304" i="15"/>
  <c r="E304" i="15"/>
  <c r="F304" i="15"/>
  <c r="AB302" i="15"/>
  <c r="X302" i="15"/>
  <c r="AA302" i="15"/>
  <c r="AE302" i="15"/>
  <c r="BA302" i="15"/>
  <c r="BB302" i="15" s="1"/>
  <c r="Z302" i="15"/>
  <c r="AC302" i="15"/>
  <c r="P303" i="15"/>
  <c r="AT303" i="15" s="1"/>
  <c r="U303" i="15"/>
  <c r="AY303" i="15" s="1"/>
  <c r="AD302" i="15"/>
  <c r="Y302" i="15"/>
  <c r="N303" i="15"/>
  <c r="AR303" i="15" s="1"/>
  <c r="L303" i="15"/>
  <c r="Z303" i="15" s="1"/>
  <c r="Q303" i="15"/>
  <c r="AU303" i="15" s="1"/>
  <c r="V303" i="15"/>
  <c r="AZ303" i="15" s="1"/>
  <c r="A305" i="15"/>
  <c r="S303" i="15"/>
  <c r="AW303" i="15" s="1"/>
  <c r="R303" i="15"/>
  <c r="AV303" i="15" s="1"/>
  <c r="T303" i="15"/>
  <c r="AX303" i="15" s="1"/>
  <c r="O303" i="15"/>
  <c r="AS303" i="15" s="1"/>
  <c r="G305" i="15" l="1"/>
  <c r="H305" i="15"/>
  <c r="I305" i="15"/>
  <c r="J305" i="15"/>
  <c r="K305" i="15"/>
  <c r="C305" i="15"/>
  <c r="F305" i="15"/>
  <c r="E305" i="15"/>
  <c r="D305" i="15"/>
  <c r="AD303" i="15"/>
  <c r="AC303" i="15"/>
  <c r="AF303" i="15"/>
  <c r="BA303" i="15"/>
  <c r="BB303" i="15" s="1"/>
  <c r="Y303" i="15"/>
  <c r="AB303" i="15"/>
  <c r="AA303" i="15"/>
  <c r="X303" i="15"/>
  <c r="AE303" i="15"/>
  <c r="V304" i="15"/>
  <c r="AZ304" i="15" s="1"/>
  <c r="Q304" i="15"/>
  <c r="AU304" i="15" s="1"/>
  <c r="A306" i="15"/>
  <c r="R304" i="15"/>
  <c r="AV304" i="15" s="1"/>
  <c r="S304" i="15"/>
  <c r="AW304" i="15" s="1"/>
  <c r="O304" i="15"/>
  <c r="AS304" i="15" s="1"/>
  <c r="T304" i="15"/>
  <c r="AX304" i="15" s="1"/>
  <c r="N304" i="15"/>
  <c r="AR304" i="15" s="1"/>
  <c r="L304" i="15"/>
  <c r="AF304" i="15" s="1"/>
  <c r="U304" i="15"/>
  <c r="AY304" i="15" s="1"/>
  <c r="P304" i="15"/>
  <c r="AT304" i="15" s="1"/>
  <c r="G306" i="15" l="1"/>
  <c r="H306" i="15"/>
  <c r="I306" i="15"/>
  <c r="E306" i="15"/>
  <c r="F306" i="15"/>
  <c r="J306" i="15"/>
  <c r="C306" i="15"/>
  <c r="D306" i="15"/>
  <c r="K306" i="15"/>
  <c r="Z304" i="15"/>
  <c r="BA304" i="15"/>
  <c r="BB304" i="15" s="1"/>
  <c r="Y304" i="15"/>
  <c r="X304" i="15"/>
  <c r="AE304" i="15"/>
  <c r="V305" i="15"/>
  <c r="AZ305" i="15" s="1"/>
  <c r="O305" i="15"/>
  <c r="AS305" i="15" s="1"/>
  <c r="AB304" i="15"/>
  <c r="N305" i="15"/>
  <c r="AR305" i="15" s="1"/>
  <c r="L305" i="15"/>
  <c r="AF305" i="15" s="1"/>
  <c r="AA304" i="15"/>
  <c r="T305" i="15"/>
  <c r="AX305" i="15" s="1"/>
  <c r="R305" i="15"/>
  <c r="AV305" i="15" s="1"/>
  <c r="U305" i="15"/>
  <c r="AY305" i="15" s="1"/>
  <c r="AD304" i="15"/>
  <c r="AC304" i="15"/>
  <c r="P305" i="15"/>
  <c r="AT305" i="15" s="1"/>
  <c r="S305" i="15"/>
  <c r="AW305" i="15" s="1"/>
  <c r="Q305" i="15"/>
  <c r="AU305" i="15" s="1"/>
  <c r="BA305" i="15" l="1"/>
  <c r="BB305" i="15" s="1"/>
  <c r="U306" i="15"/>
  <c r="AY306" i="15" s="1"/>
  <c r="R306" i="15"/>
  <c r="AV306" i="15" s="1"/>
  <c r="AA305" i="15"/>
  <c r="Z305" i="15"/>
  <c r="AE305" i="15"/>
  <c r="AD305" i="15"/>
  <c r="S306" i="15"/>
  <c r="AW306" i="15" s="1"/>
  <c r="N306" i="15"/>
  <c r="AR306" i="15" s="1"/>
  <c r="L306" i="15"/>
  <c r="AE306" i="15" s="1"/>
  <c r="Y305" i="15"/>
  <c r="Q306" i="15"/>
  <c r="AU306" i="15" s="1"/>
  <c r="T306" i="15"/>
  <c r="AX306" i="15" s="1"/>
  <c r="X305" i="15"/>
  <c r="AC305" i="15"/>
  <c r="AB305" i="15"/>
  <c r="O306" i="15"/>
  <c r="AS306" i="15" s="1"/>
  <c r="V306" i="15"/>
  <c r="AZ306" i="15" s="1"/>
  <c r="P306" i="15"/>
  <c r="AT306" i="15" s="1"/>
  <c r="AD306" i="15" l="1"/>
  <c r="Z306" i="15"/>
  <c r="Y306" i="15"/>
  <c r="AA306" i="15"/>
  <c r="X306" i="15"/>
  <c r="AF306" i="15"/>
  <c r="AB306" i="15"/>
  <c r="BA306" i="15"/>
  <c r="BB306" i="15" s="1"/>
  <c r="AC306" i="15"/>
</calcChain>
</file>

<file path=xl/sharedStrings.xml><?xml version="1.0" encoding="utf-8"?>
<sst xmlns="http://schemas.openxmlformats.org/spreadsheetml/2006/main" count="1280" uniqueCount="227">
  <si>
    <t>L</t>
  </si>
  <si>
    <t>V</t>
  </si>
  <si>
    <t>Компонент</t>
  </si>
  <si>
    <t>Xi</t>
  </si>
  <si>
    <r>
      <rPr>
        <sz val="11"/>
        <color theme="1"/>
        <rFont val="Calibri"/>
        <family val="2"/>
        <charset val="204"/>
      </rPr>
      <t>α</t>
    </r>
    <r>
      <rPr>
        <sz val="11"/>
        <color theme="1"/>
        <rFont val="Calibri"/>
        <family val="2"/>
      </rPr>
      <t>i</t>
    </r>
  </si>
  <si>
    <t>№ тарелки</t>
  </si>
  <si>
    <t>L0/D</t>
  </si>
  <si>
    <t>Расчет укрепляющей секции</t>
  </si>
  <si>
    <t>K1i=K1b*alphai</t>
  </si>
  <si>
    <t>K1b</t>
  </si>
  <si>
    <t>A1i=L1/(K1b*V1)</t>
  </si>
  <si>
    <t>l1i/di=A1i*(v1i/di)</t>
  </si>
  <si>
    <t>v1i/di=L0/D+1</t>
  </si>
  <si>
    <t>v2i/di=l1i/di+1</t>
  </si>
  <si>
    <t>Расчет исчерпывающей секции</t>
  </si>
  <si>
    <t>K4i=K4b*alphai</t>
  </si>
  <si>
    <t>K4b</t>
  </si>
  <si>
    <t>S4i=(K4i*V4)/B</t>
  </si>
  <si>
    <t>F, моль / ч</t>
  </si>
  <si>
    <t>D, моль / ч</t>
  </si>
  <si>
    <t>L0, моль / ч</t>
  </si>
  <si>
    <t>B, моль / ч</t>
  </si>
  <si>
    <t>l3i/bi=S4i+1</t>
  </si>
  <si>
    <t>K3b</t>
  </si>
  <si>
    <t>K3i=K3b*alphai</t>
  </si>
  <si>
    <t>S3i=K3i*V3/L3</t>
  </si>
  <si>
    <t>v3i/bi=S3i*l3i/bi</t>
  </si>
  <si>
    <t>l2i/bi=v3i/bi+1</t>
  </si>
  <si>
    <t>K2b</t>
  </si>
  <si>
    <t>K2i=K2b*alphai</t>
  </si>
  <si>
    <t>S2i=K2i*V2/L2</t>
  </si>
  <si>
    <t>v2i/bi=S2i*l2i/bi</t>
  </si>
  <si>
    <t>bi/di=(v2i/di)/(v2i/bi)</t>
  </si>
  <si>
    <t>di=F*Xi/(1+l1i/di)</t>
  </si>
  <si>
    <t>Расчет составов</t>
  </si>
  <si>
    <t>bi</t>
  </si>
  <si>
    <t>XDi=di/Sum(di)</t>
  </si>
  <si>
    <t>xBi=bi/Sum(bi)</t>
  </si>
  <si>
    <t>alphai * xBi</t>
  </si>
  <si>
    <t>alphai * XDi</t>
  </si>
  <si>
    <t>(l1i/di)*di</t>
  </si>
  <si>
    <t>x1i=(l1i/di)*di / Sum((l1i/di)*di)</t>
  </si>
  <si>
    <t>alphai*x1i</t>
  </si>
  <si>
    <t>(l2i/bi)*bi</t>
  </si>
  <si>
    <t>x2i=(l2i/bi)*bi / Sum((l2i/bi)*bi)</t>
  </si>
  <si>
    <t>alphai * x2i</t>
  </si>
  <si>
    <t>(l3i/bi)*bi</t>
  </si>
  <si>
    <t>x3i=(l3i/bi)*bi / Sum((l3i/bi)*bi)</t>
  </si>
  <si>
    <t>alphai * x3i</t>
  </si>
  <si>
    <t>Kjb</t>
  </si>
  <si>
    <t>Recalc</t>
  </si>
  <si>
    <t>Ex</t>
  </si>
  <si>
    <r>
      <t>Δ,</t>
    </r>
    <r>
      <rPr>
        <sz val="11"/>
        <color theme="1"/>
        <rFont val="Calibri"/>
        <family val="2"/>
      </rPr>
      <t xml:space="preserve"> %</t>
    </r>
  </si>
  <si>
    <t>l1i</t>
  </si>
  <si>
    <t>Recalc V</t>
  </si>
  <si>
    <t>Recalc L</t>
  </si>
  <si>
    <t>v1i</t>
  </si>
  <si>
    <t>v2i</t>
  </si>
  <si>
    <t>l3i</t>
  </si>
  <si>
    <t>v3i</t>
  </si>
  <si>
    <t>l2i</t>
  </si>
  <si>
    <t>Компонент 1</t>
  </si>
  <si>
    <t>Компонент 2</t>
  </si>
  <si>
    <t>Компонент 3</t>
  </si>
  <si>
    <t>№</t>
  </si>
  <si>
    <t>Recalc D</t>
  </si>
  <si>
    <t>Recalc B</t>
  </si>
  <si>
    <t>Recalc F</t>
  </si>
  <si>
    <t>Баланс</t>
  </si>
  <si>
    <t>Состав, мол. доли</t>
  </si>
  <si>
    <t>Мольный поток (жидкость), моль / ч</t>
  </si>
  <si>
    <t>Мольный поток (пар), моль / ч</t>
  </si>
  <si>
    <t>v4i</t>
  </si>
  <si>
    <t>t, °C</t>
  </si>
  <si>
    <t>Tray No</t>
  </si>
  <si>
    <t>a0</t>
  </si>
  <si>
    <t>a1</t>
  </si>
  <si>
    <t>a2</t>
  </si>
  <si>
    <t>Recalc t</t>
  </si>
  <si>
    <t>Ѳ-метод</t>
  </si>
  <si>
    <t>Ѳ</t>
  </si>
  <si>
    <t>g(Tetta)</t>
  </si>
  <si>
    <t>g/(Tetta)</t>
  </si>
  <si>
    <r>
      <t>F*Xi/(1+Tetta*(bi/di)</t>
    </r>
    <r>
      <rPr>
        <b/>
        <vertAlign val="subscript"/>
        <sz val="11"/>
        <color theme="1"/>
        <rFont val="Calibri"/>
        <family val="2"/>
        <charset val="204"/>
        <scheme val="minor"/>
      </rPr>
      <t>ca</t>
    </r>
    <r>
      <rPr>
        <b/>
        <sz val="11"/>
        <color theme="1"/>
        <rFont val="Calibri"/>
        <family val="2"/>
        <charset val="204"/>
        <scheme val="minor"/>
      </rPr>
      <t>)</t>
    </r>
  </si>
  <si>
    <r>
      <t>di</t>
    </r>
    <r>
      <rPr>
        <vertAlign val="subscript"/>
        <sz val="11"/>
        <color theme="1"/>
        <rFont val="Calibri"/>
        <family val="2"/>
        <charset val="204"/>
        <scheme val="minor"/>
      </rPr>
      <t>co</t>
    </r>
  </si>
  <si>
    <r>
      <t>bi</t>
    </r>
    <r>
      <rPr>
        <vertAlign val="subscript"/>
        <sz val="11"/>
        <color theme="1"/>
        <rFont val="Calibri"/>
        <family val="2"/>
        <charset val="204"/>
        <scheme val="minor"/>
      </rPr>
      <t>co</t>
    </r>
  </si>
  <si>
    <t>a</t>
  </si>
  <si>
    <t>b</t>
  </si>
  <si>
    <t>c</t>
  </si>
  <si>
    <t>d</t>
  </si>
  <si>
    <t>e</t>
  </si>
  <si>
    <t>f</t>
  </si>
  <si>
    <t>ДНП, кПа</t>
  </si>
  <si>
    <t>С1</t>
  </si>
  <si>
    <t>С2</t>
  </si>
  <si>
    <t>С3</t>
  </si>
  <si>
    <t>iC4</t>
  </si>
  <si>
    <t>nC4</t>
  </si>
  <si>
    <t>iC5</t>
  </si>
  <si>
    <t>nC5</t>
  </si>
  <si>
    <t>nC6</t>
  </si>
  <si>
    <t>nC7</t>
  </si>
  <si>
    <t>T, K</t>
  </si>
  <si>
    <t>Отн. Летучесть</t>
  </si>
  <si>
    <t>F, кмоль / ч</t>
  </si>
  <si>
    <t>D, кмоль / ч</t>
  </si>
  <si>
    <t>,</t>
  </si>
  <si>
    <t>L0, кмоль / ч</t>
  </si>
  <si>
    <t>B, кмоль / ч</t>
  </si>
  <si>
    <t>Kji</t>
  </si>
  <si>
    <t>RecalcKji</t>
  </si>
  <si>
    <t>Tj</t>
  </si>
  <si>
    <t>Pj</t>
  </si>
  <si>
    <t>CritT</t>
  </si>
  <si>
    <t>CritP</t>
  </si>
  <si>
    <t>omega</t>
  </si>
  <si>
    <t>Ps</t>
  </si>
  <si>
    <t>KJI</t>
  </si>
  <si>
    <t>RecalcTj</t>
  </si>
  <si>
    <t>R_Kji</t>
  </si>
  <si>
    <t>R_Ps</t>
  </si>
  <si>
    <t>delta</t>
  </si>
  <si>
    <t>Sum</t>
  </si>
  <si>
    <t>alpha</t>
  </si>
  <si>
    <t>rKji</t>
  </si>
  <si>
    <t>-0.546975156329654</t>
  </si>
  <si>
    <t>Kj</t>
  </si>
  <si>
    <t>delta Kj</t>
  </si>
  <si>
    <t>rTj</t>
  </si>
  <si>
    <t>Kji / alpha</t>
  </si>
  <si>
    <t>RecalcKj</t>
  </si>
  <si>
    <t>xD</t>
  </si>
  <si>
    <t>xB</t>
  </si>
  <si>
    <t>T0</t>
  </si>
  <si>
    <t>h</t>
  </si>
  <si>
    <t>Psi</t>
  </si>
  <si>
    <t>min</t>
  </si>
  <si>
    <t>di</t>
  </si>
  <si>
    <t>Lj</t>
  </si>
  <si>
    <t>Vj</t>
  </si>
  <si>
    <t>Err</t>
  </si>
  <si>
    <t>sqrt(Sum)/9</t>
  </si>
  <si>
    <t>P, МПа</t>
  </si>
  <si>
    <t>K0i</t>
  </si>
  <si>
    <r>
      <t>α0</t>
    </r>
    <r>
      <rPr>
        <sz val="11"/>
        <color theme="1"/>
        <rFont val="Calibri"/>
        <family val="2"/>
      </rPr>
      <t>i</t>
    </r>
  </si>
  <si>
    <t>P0i</t>
  </si>
  <si>
    <t>P1i</t>
  </si>
  <si>
    <t>K1i</t>
  </si>
  <si>
    <r>
      <t>α1</t>
    </r>
    <r>
      <rPr>
        <sz val="11"/>
        <color theme="1"/>
        <rFont val="Calibri"/>
        <family val="2"/>
      </rPr>
      <t>i</t>
    </r>
  </si>
  <si>
    <t>P2i</t>
  </si>
  <si>
    <t>K2i</t>
  </si>
  <si>
    <r>
      <t>α2</t>
    </r>
    <r>
      <rPr>
        <sz val="11"/>
        <color theme="1"/>
        <rFont val="Calibri"/>
        <family val="2"/>
      </rPr>
      <t>i</t>
    </r>
  </si>
  <si>
    <t>P3i</t>
  </si>
  <si>
    <t>K3i</t>
  </si>
  <si>
    <r>
      <t>α3</t>
    </r>
    <r>
      <rPr>
        <sz val="11"/>
        <color theme="1"/>
        <rFont val="Calibri"/>
        <family val="2"/>
      </rPr>
      <t>i</t>
    </r>
  </si>
  <si>
    <t>P4i</t>
  </si>
  <si>
    <t>K4i</t>
  </si>
  <si>
    <r>
      <t>α4</t>
    </r>
    <r>
      <rPr>
        <sz val="11"/>
        <color theme="1"/>
        <rFont val="Calibri"/>
        <family val="2"/>
      </rPr>
      <t>i</t>
    </r>
  </si>
  <si>
    <t>P5i</t>
  </si>
  <si>
    <t>K5i</t>
  </si>
  <si>
    <r>
      <t>α5</t>
    </r>
    <r>
      <rPr>
        <sz val="11"/>
        <color theme="1"/>
        <rFont val="Calibri"/>
        <family val="2"/>
      </rPr>
      <t>i</t>
    </r>
  </si>
  <si>
    <t>P6i</t>
  </si>
  <si>
    <t>K6i</t>
  </si>
  <si>
    <r>
      <t>α6</t>
    </r>
    <r>
      <rPr>
        <sz val="11"/>
        <color theme="1"/>
        <rFont val="Calibri"/>
        <family val="2"/>
      </rPr>
      <t>i</t>
    </r>
  </si>
  <si>
    <t>P7i</t>
  </si>
  <si>
    <t>K7i</t>
  </si>
  <si>
    <r>
      <t>α7</t>
    </r>
    <r>
      <rPr>
        <sz val="11"/>
        <color theme="1"/>
        <rFont val="Calibri"/>
        <family val="2"/>
      </rPr>
      <t>i</t>
    </r>
  </si>
  <si>
    <t>P8i</t>
  </si>
  <si>
    <t>K8i</t>
  </si>
  <si>
    <r>
      <t>α8</t>
    </r>
    <r>
      <rPr>
        <sz val="11"/>
        <color theme="1"/>
        <rFont val="Calibri"/>
        <family val="2"/>
      </rPr>
      <t>i</t>
    </r>
  </si>
  <si>
    <t>P9i</t>
  </si>
  <si>
    <t>K9i</t>
  </si>
  <si>
    <r>
      <t>α9</t>
    </r>
    <r>
      <rPr>
        <sz val="11"/>
        <color theme="1"/>
        <rFont val="Calibri"/>
        <family val="2"/>
      </rPr>
      <t>i</t>
    </r>
  </si>
  <si>
    <t>P10i</t>
  </si>
  <si>
    <t>K10i</t>
  </si>
  <si>
    <r>
      <t>α10</t>
    </r>
    <r>
      <rPr>
        <sz val="11"/>
        <color theme="1"/>
        <rFont val="Calibri"/>
        <family val="2"/>
      </rPr>
      <t>i</t>
    </r>
  </si>
  <si>
    <t>P11i</t>
  </si>
  <si>
    <t>K11i</t>
  </si>
  <si>
    <r>
      <t>α11</t>
    </r>
    <r>
      <rPr>
        <sz val="11"/>
        <color theme="1"/>
        <rFont val="Calibri"/>
        <family val="2"/>
      </rPr>
      <t>i</t>
    </r>
  </si>
  <si>
    <t>l2i/di=A2i*(v2i/di)</t>
  </si>
  <si>
    <t>v3i/di=l2i/di+1</t>
  </si>
  <si>
    <t>A2i=L2/(K2b*V2)</t>
  </si>
  <si>
    <t>A3i=L3/(K3b*V3)</t>
  </si>
  <si>
    <t>l3i/di=A3i*(v3i/di)</t>
  </si>
  <si>
    <t>v4i/di=l3i/di+1</t>
  </si>
  <si>
    <t>A4i=L4/(K4b*V4)</t>
  </si>
  <si>
    <t>l4i/di=A4i*(v4i/di)</t>
  </si>
  <si>
    <t>v5i/di=l4i/di+1</t>
  </si>
  <si>
    <t>K5b</t>
  </si>
  <si>
    <t>A5i=L5/(K5b*V5)</t>
  </si>
  <si>
    <t>l5i/di=A5i*(v5i/di)</t>
  </si>
  <si>
    <t>v6i/di=l5i/di+1</t>
  </si>
  <si>
    <t>K11b</t>
  </si>
  <si>
    <t>S11i=(K11i*V11)/B</t>
  </si>
  <si>
    <t>l10i/bi=S11i+1</t>
  </si>
  <si>
    <t>K11i=K11b*alphai</t>
  </si>
  <si>
    <t>K10b</t>
  </si>
  <si>
    <t>K10i=K10b*alphai</t>
  </si>
  <si>
    <t>S10i=K10i*V10/L10</t>
  </si>
  <si>
    <t>v10i/bi=S10i*l10i/bi</t>
  </si>
  <si>
    <t>l9i/bi=v10i/bi+1</t>
  </si>
  <si>
    <t>K9b</t>
  </si>
  <si>
    <t>K9i=K9b*alphai</t>
  </si>
  <si>
    <t>S9i=K9i*V9/L9</t>
  </si>
  <si>
    <t>v9i/bi=S9i*l9i/bi</t>
  </si>
  <si>
    <t>l8i/bi=v9i/bi+1</t>
  </si>
  <si>
    <t>K8b</t>
  </si>
  <si>
    <t>K8i=K8b*alphai</t>
  </si>
  <si>
    <t>S8i=K8i*V8/L8</t>
  </si>
  <si>
    <t>v8i/bi=S8i*l8i/bi</t>
  </si>
  <si>
    <t>l7i/bi=v8i/bi+1</t>
  </si>
  <si>
    <t>K7b</t>
  </si>
  <si>
    <t>K7i=K7b*alphai</t>
  </si>
  <si>
    <t>S7i=K7i*V7/L7</t>
  </si>
  <si>
    <t>v7i/bi=S7i*l7i/bi</t>
  </si>
  <si>
    <t>l6i/bi=v7i/bi+1</t>
  </si>
  <si>
    <t>K6b</t>
  </si>
  <si>
    <t>K6i=K6b*alphai</t>
  </si>
  <si>
    <t>S6i=K6i*V6/L6</t>
  </si>
  <si>
    <t>v6i/bi=S6i*l6i/bi</t>
  </si>
  <si>
    <t>l5i/bi=v6i/bi+1</t>
  </si>
  <si>
    <t>K5i=K5b*alphai</t>
  </si>
  <si>
    <t>S5i=K5i*V5/L5</t>
  </si>
  <si>
    <t>v5i/bi=S5i*l5i/bi</t>
  </si>
  <si>
    <t>l4i/bi=v5i/bi+1</t>
  </si>
  <si>
    <t>bi/di=(v5i/di)/(v5i/bi)</t>
  </si>
  <si>
    <r>
      <t>g</t>
    </r>
    <r>
      <rPr>
        <b/>
        <vertAlign val="superscript"/>
        <sz val="11"/>
        <color theme="1"/>
        <rFont val="Calibri"/>
        <family val="2"/>
        <charset val="204"/>
        <scheme val="minor"/>
      </rPr>
      <t>/</t>
    </r>
    <r>
      <rPr>
        <b/>
        <sz val="11"/>
        <color theme="1"/>
        <rFont val="Calibri"/>
        <family val="2"/>
        <charset val="204"/>
        <scheme val="minor"/>
      </rPr>
      <t>(Tetta)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</si>
</sst>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00000"/>
    <numFmt numFmtId="165" formatCode="0.000000000"/>
    <numFmt numFmtId="166" formatCode="0.00000000000"/>
    <numFmt numFmtId="167" formatCode="0.00000"/>
    <numFmt numFmtId="168" formatCode="0.0000"/>
    <numFmt numFmtId="169" formatCode="0.0000000"/>
  </numFmts>
  <fonts count="1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  <font>
      <b/>
      <sz val="11"/>
      <color theme="1"/>
      <name val="Calibri"/>
      <family val="2"/>
      <charset val="204"/>
    </font>
    <font>
      <b/>
      <vertAlign val="subscript"/>
      <sz val="11"/>
      <color theme="1"/>
      <name val="Calibri"/>
      <family val="2"/>
      <charset val="204"/>
      <scheme val="minor"/>
    </font>
    <font>
      <vertAlign val="subscript"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vertAlign val="superscript"/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/>
    <xf numFmtId="2" fontId="0" fillId="0" borderId="0" xfId="0" applyNumberFormat="1"/>
    <xf numFmtId="0" fontId="3" fillId="0" borderId="0" xfId="0" applyFont="1"/>
    <xf numFmtId="0" fontId="0" fillId="0" borderId="1" xfId="0" applyBorder="1"/>
    <xf numFmtId="0" fontId="0" fillId="0" borderId="1" xfId="0" applyFill="1" applyBorder="1"/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2" fontId="0" fillId="0" borderId="1" xfId="0" applyNumberFormat="1" applyBorder="1"/>
    <xf numFmtId="0" fontId="2" fillId="0" borderId="0" xfId="0" applyFont="1"/>
    <xf numFmtId="2" fontId="1" fillId="0" borderId="1" xfId="0" applyNumberFormat="1" applyFont="1" applyBorder="1"/>
    <xf numFmtId="2" fontId="2" fillId="0" borderId="0" xfId="0" applyNumberFormat="1" applyFont="1"/>
    <xf numFmtId="0" fontId="0" fillId="2" borderId="3" xfId="0" applyFill="1" applyBorder="1" applyAlignment="1">
      <alignment horizontal="center" vertical="center"/>
    </xf>
    <xf numFmtId="164" fontId="0" fillId="0" borderId="0" xfId="0" applyNumberFormat="1"/>
    <xf numFmtId="0" fontId="0" fillId="3" borderId="2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Fill="1" applyBorder="1"/>
    <xf numFmtId="2" fontId="0" fillId="0" borderId="1" xfId="0" applyNumberFormat="1" applyFill="1" applyBorder="1"/>
    <xf numFmtId="2" fontId="2" fillId="0" borderId="1" xfId="0" applyNumberFormat="1" applyFont="1" applyBorder="1"/>
    <xf numFmtId="0" fontId="5" fillId="0" borderId="0" xfId="0" applyFont="1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0" fillId="0" borderId="4" xfId="0" applyBorder="1"/>
    <xf numFmtId="0" fontId="2" fillId="0" borderId="1" xfId="0" applyFont="1" applyBorder="1"/>
    <xf numFmtId="166" fontId="0" fillId="0" borderId="4" xfId="0" applyNumberFormat="1" applyBorder="1"/>
    <xf numFmtId="2" fontId="0" fillId="0" borderId="4" xfId="0" applyNumberFormat="1" applyBorder="1"/>
    <xf numFmtId="0" fontId="0" fillId="3" borderId="5" xfId="0" applyFill="1" applyBorder="1" applyAlignment="1">
      <alignment horizontal="center" vertical="center"/>
    </xf>
    <xf numFmtId="167" fontId="0" fillId="0" borderId="0" xfId="0" applyNumberFormat="1"/>
    <xf numFmtId="11" fontId="0" fillId="0" borderId="0" xfId="0" applyNumberFormat="1"/>
    <xf numFmtId="0" fontId="8" fillId="0" borderId="0" xfId="0" applyFont="1"/>
    <xf numFmtId="0" fontId="0" fillId="0" borderId="0" xfId="0" applyBorder="1"/>
    <xf numFmtId="168" fontId="0" fillId="0" borderId="0" xfId="0" applyNumberFormat="1"/>
    <xf numFmtId="0" fontId="0" fillId="0" borderId="0" xfId="0" applyNumberFormat="1"/>
    <xf numFmtId="0" fontId="0" fillId="0" borderId="0" xfId="0" quotePrefix="1"/>
    <xf numFmtId="169" fontId="0" fillId="0" borderId="0" xfId="0" applyNumberFormat="1"/>
    <xf numFmtId="165" fontId="0" fillId="0" borderId="0" xfId="0" applyNumberFormat="1"/>
    <xf numFmtId="0" fontId="2" fillId="4" borderId="1" xfId="0" applyFont="1" applyFill="1" applyBorder="1" applyAlignment="1">
      <alignment horizontal="center" vertical="center"/>
    </xf>
    <xf numFmtId="2" fontId="0" fillId="0" borderId="0" xfId="0" applyNumberFormat="1" applyBorder="1"/>
    <xf numFmtId="0" fontId="0" fillId="4" borderId="1" xfId="0" applyFill="1" applyBorder="1"/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ДНП!$B$2</c:f>
              <c:strCache>
                <c:ptCount val="1"/>
                <c:pt idx="0">
                  <c:v>С1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ДНП!$A$11:$A$15</c:f>
              <c:numCache>
                <c:formatCode>General</c:formatCode>
                <c:ptCount val="5"/>
                <c:pt idx="0">
                  <c:v>273.14999999999998</c:v>
                </c:pt>
                <c:pt idx="1">
                  <c:v>323.14999999999998</c:v>
                </c:pt>
                <c:pt idx="2">
                  <c:v>373.15</c:v>
                </c:pt>
                <c:pt idx="3">
                  <c:v>423.15</c:v>
                </c:pt>
                <c:pt idx="4">
                  <c:v>473.15</c:v>
                </c:pt>
              </c:numCache>
            </c:numRef>
          </c:xVal>
          <c:yVal>
            <c:numRef>
              <c:f>ДНП!$B$11:$B$15</c:f>
              <c:numCache>
                <c:formatCode>0.00</c:formatCode>
                <c:ptCount val="5"/>
                <c:pt idx="0">
                  <c:v>10.461897492317805</c:v>
                </c:pt>
                <c:pt idx="1">
                  <c:v>11.531428448622755</c:v>
                </c:pt>
                <c:pt idx="2">
                  <c:v>12.628591196064825</c:v>
                </c:pt>
                <c:pt idx="3" formatCode="General">
                  <c:v>13.803805950733761</c:v>
                </c:pt>
                <c:pt idx="4" formatCode="General">
                  <c:v>15.084460013851084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E249-4A08-AC79-BC36F437E8DB}"/>
            </c:ext>
          </c:extLst>
        </c:ser>
        <c:ser>
          <c:idx val="1"/>
          <c:order val="1"/>
          <c:tx>
            <c:strRef>
              <c:f>ДНП!$C$2</c:f>
              <c:strCache>
                <c:ptCount val="1"/>
                <c:pt idx="0">
                  <c:v>С2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ДНП!$A$11:$A$15</c:f>
              <c:numCache>
                <c:formatCode>General</c:formatCode>
                <c:ptCount val="5"/>
                <c:pt idx="0">
                  <c:v>273.14999999999998</c:v>
                </c:pt>
                <c:pt idx="1">
                  <c:v>323.14999999999998</c:v>
                </c:pt>
                <c:pt idx="2">
                  <c:v>373.15</c:v>
                </c:pt>
                <c:pt idx="3">
                  <c:v>423.15</c:v>
                </c:pt>
                <c:pt idx="4">
                  <c:v>473.15</c:v>
                </c:pt>
              </c:numCache>
            </c:numRef>
          </c:xVal>
          <c:yVal>
            <c:numRef>
              <c:f>ДНП!$C$11:$C$15</c:f>
              <c:numCache>
                <c:formatCode>0.00</c:formatCode>
                <c:ptCount val="5"/>
                <c:pt idx="0">
                  <c:v>7.7810963009441956</c:v>
                </c:pt>
                <c:pt idx="1">
                  <c:v>8.8363442412943307</c:v>
                </c:pt>
                <c:pt idx="2">
                  <c:v>9.6954454925209337</c:v>
                </c:pt>
                <c:pt idx="3" formatCode="General">
                  <c:v>10.466207587891002</c:v>
                </c:pt>
                <c:pt idx="4" formatCode="General">
                  <c:v>11.208242927411497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E249-4A08-AC79-BC36F437E8DB}"/>
            </c:ext>
          </c:extLst>
        </c:ser>
        <c:ser>
          <c:idx val="2"/>
          <c:order val="2"/>
          <c:tx>
            <c:strRef>
              <c:f>ДНП!$D$2</c:f>
              <c:strCache>
                <c:ptCount val="1"/>
                <c:pt idx="0">
                  <c:v>С3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ДНП!$A$11:$A$15</c:f>
              <c:numCache>
                <c:formatCode>General</c:formatCode>
                <c:ptCount val="5"/>
                <c:pt idx="0">
                  <c:v>273.14999999999998</c:v>
                </c:pt>
                <c:pt idx="1">
                  <c:v>323.14999999999998</c:v>
                </c:pt>
                <c:pt idx="2">
                  <c:v>373.15</c:v>
                </c:pt>
                <c:pt idx="3">
                  <c:v>423.15</c:v>
                </c:pt>
                <c:pt idx="4">
                  <c:v>473.15</c:v>
                </c:pt>
              </c:numCache>
            </c:numRef>
          </c:xVal>
          <c:yVal>
            <c:numRef>
              <c:f>ДНП!$D$11:$D$15</c:f>
              <c:numCache>
                <c:formatCode>0.00</c:formatCode>
                <c:ptCount val="5"/>
                <c:pt idx="0">
                  <c:v>6.1640724903844175</c:v>
                </c:pt>
                <c:pt idx="1">
                  <c:v>7.4479923954241869</c:v>
                </c:pt>
                <c:pt idx="2">
                  <c:v>8.4059948766688812</c:v>
                </c:pt>
                <c:pt idx="3" formatCode="General">
                  <c:v>9.1885639735776721</c:v>
                </c:pt>
                <c:pt idx="4" formatCode="General">
                  <c:v>9.8793519424219873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E249-4A08-AC79-BC36F437E8DB}"/>
            </c:ext>
          </c:extLst>
        </c:ser>
        <c:ser>
          <c:idx val="3"/>
          <c:order val="3"/>
          <c:tx>
            <c:strRef>
              <c:f>ДНП!$E$2</c:f>
              <c:strCache>
                <c:ptCount val="1"/>
                <c:pt idx="0">
                  <c:v>iC4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ДНП!$A$11:$A$15</c:f>
              <c:numCache>
                <c:formatCode>General</c:formatCode>
                <c:ptCount val="5"/>
                <c:pt idx="0">
                  <c:v>273.14999999999998</c:v>
                </c:pt>
                <c:pt idx="1">
                  <c:v>323.14999999999998</c:v>
                </c:pt>
                <c:pt idx="2">
                  <c:v>373.15</c:v>
                </c:pt>
                <c:pt idx="3">
                  <c:v>423.15</c:v>
                </c:pt>
                <c:pt idx="4">
                  <c:v>473.15</c:v>
                </c:pt>
              </c:numCache>
            </c:numRef>
          </c:xVal>
          <c:yVal>
            <c:numRef>
              <c:f>ДНП!$E$11:$E$15</c:f>
              <c:numCache>
                <c:formatCode>0.00</c:formatCode>
                <c:ptCount val="5"/>
                <c:pt idx="0">
                  <c:v>5.0499682098461234</c:v>
                </c:pt>
                <c:pt idx="1">
                  <c:v>6.5228062593756384</c:v>
                </c:pt>
                <c:pt idx="2">
                  <c:v>7.5895388760667082</c:v>
                </c:pt>
                <c:pt idx="3" formatCode="General">
                  <c:v>8.4298685887986444</c:v>
                </c:pt>
                <c:pt idx="4" formatCode="General">
                  <c:v>9.1438366002060345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E249-4A08-AC79-BC36F437E8DB}"/>
            </c:ext>
          </c:extLst>
        </c:ser>
        <c:ser>
          <c:idx val="4"/>
          <c:order val="4"/>
          <c:tx>
            <c:strRef>
              <c:f>ДНП!$F$2</c:f>
              <c:strCache>
                <c:ptCount val="1"/>
                <c:pt idx="0">
                  <c:v>nC4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ДНП!$A$11:$A$15</c:f>
              <c:numCache>
                <c:formatCode>General</c:formatCode>
                <c:ptCount val="5"/>
                <c:pt idx="0">
                  <c:v>273.14999999999998</c:v>
                </c:pt>
                <c:pt idx="1">
                  <c:v>323.14999999999998</c:v>
                </c:pt>
                <c:pt idx="2">
                  <c:v>373.15</c:v>
                </c:pt>
                <c:pt idx="3">
                  <c:v>423.15</c:v>
                </c:pt>
                <c:pt idx="4">
                  <c:v>473.15</c:v>
                </c:pt>
              </c:numCache>
            </c:numRef>
          </c:xVal>
          <c:yVal>
            <c:numRef>
              <c:f>ДНП!$F$11:$F$15</c:f>
              <c:numCache>
                <c:formatCode>0.00</c:formatCode>
                <c:ptCount val="5"/>
                <c:pt idx="0">
                  <c:v>4.6425366532636607</c:v>
                </c:pt>
                <c:pt idx="1">
                  <c:v>6.2079058738833286</c:v>
                </c:pt>
                <c:pt idx="2">
                  <c:v>7.3322421187959925</c:v>
                </c:pt>
                <c:pt idx="3" formatCode="General">
                  <c:v>8.2128294444543251</c:v>
                </c:pt>
                <c:pt idx="4" formatCode="General">
                  <c:v>8.9592057163799925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E249-4A08-AC79-BC36F437E8DB}"/>
            </c:ext>
          </c:extLst>
        </c:ser>
        <c:ser>
          <c:idx val="5"/>
          <c:order val="5"/>
          <c:tx>
            <c:strRef>
              <c:f>ДНП!$G$2</c:f>
              <c:strCache>
                <c:ptCount val="1"/>
                <c:pt idx="0">
                  <c:v>iC5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ДНП!$A$11:$A$15</c:f>
              <c:numCache>
                <c:formatCode>General</c:formatCode>
                <c:ptCount val="5"/>
                <c:pt idx="0">
                  <c:v>273.14999999999998</c:v>
                </c:pt>
                <c:pt idx="1">
                  <c:v>323.14999999999998</c:v>
                </c:pt>
                <c:pt idx="2">
                  <c:v>373.15</c:v>
                </c:pt>
                <c:pt idx="3">
                  <c:v>423.15</c:v>
                </c:pt>
                <c:pt idx="4">
                  <c:v>473.15</c:v>
                </c:pt>
              </c:numCache>
            </c:numRef>
          </c:xVal>
          <c:yVal>
            <c:numRef>
              <c:f>ДНП!$H$11:$H$15</c:f>
              <c:numCache>
                <c:formatCode>0.00</c:formatCode>
                <c:ptCount val="5"/>
                <c:pt idx="0">
                  <c:v>3.1947122497624094</c:v>
                </c:pt>
                <c:pt idx="1">
                  <c:v>5.0673770653784302</c:v>
                </c:pt>
                <c:pt idx="2">
                  <c:v>6.3833029340799161</c:v>
                </c:pt>
                <c:pt idx="3" formatCode="General">
                  <c:v>7.3721356974033601</c:v>
                </c:pt>
                <c:pt idx="4" formatCode="General">
                  <c:v>8.1625028668924262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5-E249-4A08-AC79-BC36F437E8DB}"/>
            </c:ext>
          </c:extLst>
        </c:ser>
        <c:ser>
          <c:idx val="6"/>
          <c:order val="6"/>
          <c:tx>
            <c:strRef>
              <c:f>ДНП!$I$2</c:f>
              <c:strCache>
                <c:ptCount val="1"/>
                <c:pt idx="0">
                  <c:v>nC6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ДНП!$A$11:$A$15</c:f>
              <c:numCache>
                <c:formatCode>General</c:formatCode>
                <c:ptCount val="5"/>
                <c:pt idx="0">
                  <c:v>273.14999999999998</c:v>
                </c:pt>
                <c:pt idx="1">
                  <c:v>323.14999999999998</c:v>
                </c:pt>
                <c:pt idx="2">
                  <c:v>373.15</c:v>
                </c:pt>
                <c:pt idx="3">
                  <c:v>423.15</c:v>
                </c:pt>
                <c:pt idx="4">
                  <c:v>473.15</c:v>
                </c:pt>
              </c:numCache>
            </c:numRef>
          </c:xVal>
          <c:yVal>
            <c:numRef>
              <c:f>ДНП!$I$11:$I$15</c:f>
              <c:numCache>
                <c:formatCode>0.00</c:formatCode>
                <c:ptCount val="5"/>
                <c:pt idx="0">
                  <c:v>1.7462679246066846</c:v>
                </c:pt>
                <c:pt idx="1">
                  <c:v>3.9653489139844162</c:v>
                </c:pt>
                <c:pt idx="2">
                  <c:v>5.5012816532523301</c:v>
                </c:pt>
                <c:pt idx="3" formatCode="General">
                  <c:v>6.6287021220831779</c:v>
                </c:pt>
                <c:pt idx="4" formatCode="General">
                  <c:v>7.5017382614949559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6-E249-4A08-AC79-BC36F437E8DB}"/>
            </c:ext>
          </c:extLst>
        </c:ser>
        <c:ser>
          <c:idx val="7"/>
          <c:order val="7"/>
          <c:tx>
            <c:strRef>
              <c:f>ДНП!$J$2</c:f>
              <c:strCache>
                <c:ptCount val="1"/>
                <c:pt idx="0">
                  <c:v>nC7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ДНП!$A$11:$A$15</c:f>
              <c:numCache>
                <c:formatCode>General</c:formatCode>
                <c:ptCount val="5"/>
                <c:pt idx="0">
                  <c:v>273.14999999999998</c:v>
                </c:pt>
                <c:pt idx="1">
                  <c:v>323.14999999999998</c:v>
                </c:pt>
                <c:pt idx="2">
                  <c:v>373.15</c:v>
                </c:pt>
                <c:pt idx="3">
                  <c:v>423.15</c:v>
                </c:pt>
                <c:pt idx="4">
                  <c:v>473.15</c:v>
                </c:pt>
              </c:numCache>
            </c:numRef>
          </c:xVal>
          <c:yVal>
            <c:numRef>
              <c:f>ДНП!$J$11:$J$15</c:f>
              <c:numCache>
                <c:formatCode>0.00</c:formatCode>
                <c:ptCount val="5"/>
                <c:pt idx="0">
                  <c:v>0.3714973098864941</c:v>
                </c:pt>
                <c:pt idx="1">
                  <c:v>2.9114222430244046</c:v>
                </c:pt>
                <c:pt idx="2">
                  <c:v>4.6581003229331213</c:v>
                </c:pt>
                <c:pt idx="3" formatCode="General">
                  <c:v>5.9275933748124903</c:v>
                </c:pt>
                <c:pt idx="4" formatCode="General">
                  <c:v>6.8973800986747564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7-E249-4A08-AC79-BC36F437E8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085888"/>
        <c:axId val="59086464"/>
      </c:scatterChart>
      <c:valAx>
        <c:axId val="59085888"/>
        <c:scaling>
          <c:orientation val="minMax"/>
          <c:min val="27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086464"/>
        <c:crosses val="autoZero"/>
        <c:crossBetween val="midCat"/>
      </c:valAx>
      <c:valAx>
        <c:axId val="5908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085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Проверка_пример!$D$23</c:f>
              <c:strCache>
                <c:ptCount val="1"/>
                <c:pt idx="0">
                  <c:v>Recalc V</c:v>
                </c:pt>
              </c:strCache>
            </c:strRef>
          </c:tx>
          <c:xVal>
            <c:numRef>
              <c:f>Проверка_пример!$A$24:$A$28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Проверка_пример!$D$24:$D$35</c:f>
              <c:numCache>
                <c:formatCode>General</c:formatCode>
                <c:ptCount val="12"/>
                <c:pt idx="0">
                  <c:v>0</c:v>
                </c:pt>
                <c:pt idx="1">
                  <c:v>3.7433933001337145</c:v>
                </c:pt>
                <c:pt idx="2" formatCode="0.00">
                  <c:v>0.98418582824921341</c:v>
                </c:pt>
                <c:pt idx="3" formatCode="0.00">
                  <c:v>445.79511147005076</c:v>
                </c:pt>
                <c:pt idx="11">
                  <c:v>18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FA5-4024-A456-3BB79B9F971B}"/>
            </c:ext>
          </c:extLst>
        </c:ser>
        <c:ser>
          <c:idx val="1"/>
          <c:order val="1"/>
          <c:tx>
            <c:strRef>
              <c:f>Проверка_пример!$E$23</c:f>
              <c:strCache>
                <c:ptCount val="1"/>
                <c:pt idx="0">
                  <c:v>Recalc L</c:v>
                </c:pt>
              </c:strCache>
            </c:strRef>
          </c:tx>
          <c:xVal>
            <c:numRef>
              <c:f>Проверка_пример!$A$24:$A$28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Проверка_пример!$E$24:$E$35</c:f>
              <c:numCache>
                <c:formatCode>General</c:formatCode>
                <c:ptCount val="12"/>
                <c:pt idx="0">
                  <c:v>0.9358105756812104</c:v>
                </c:pt>
                <c:pt idx="1">
                  <c:v>4.8337503215784873E-2</c:v>
                </c:pt>
                <c:pt idx="2" formatCode="0.00">
                  <c:v>446.69926314501737</c:v>
                </c:pt>
                <c:pt idx="3" formatCode="0.00">
                  <c:v>38.115572843103372</c:v>
                </c:pt>
                <c:pt idx="11" formatCode="0.00">
                  <c:v>12.864189424318791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FA5-4024-A456-3BB79B9F97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931008"/>
        <c:axId val="145931584"/>
      </c:scatterChart>
      <c:valAx>
        <c:axId val="145931008"/>
        <c:scaling>
          <c:orientation val="minMax"/>
          <c:max val="4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145931584"/>
        <c:crosses val="autoZero"/>
        <c:crossBetween val="midCat"/>
      </c:valAx>
      <c:valAx>
        <c:axId val="1459315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459310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5518817723542135E-2"/>
          <c:y val="3.337848439211067E-2"/>
          <c:w val="0.87113338105464089"/>
          <c:h val="0.8002491751370273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Лист10!$B$96</c:f>
              <c:strCache>
                <c:ptCount val="1"/>
                <c:pt idx="0">
                  <c:v>Компонент 1</c:v>
                </c:pt>
              </c:strCache>
            </c:strRef>
          </c:tx>
          <c:marker>
            <c:symbol val="none"/>
          </c:marker>
          <c:xVal>
            <c:numRef>
              <c:f>Лист10!$A$97:$A$101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Лист10!$B$97:$B$101</c:f>
              <c:numCache>
                <c:formatCode>General</c:formatCode>
                <c:ptCount val="5"/>
                <c:pt idx="0">
                  <c:v>0.99312397657400198</c:v>
                </c:pt>
                <c:pt idx="1">
                  <c:v>0.95351114572514795</c:v>
                </c:pt>
                <c:pt idx="2">
                  <c:v>0.95351114572514806</c:v>
                </c:pt>
                <c:pt idx="3">
                  <c:v>0.71283408655932556</c:v>
                </c:pt>
                <c:pt idx="4">
                  <c:v>0.1818372908805401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8F06-40CA-B413-6C07B89771C5}"/>
            </c:ext>
          </c:extLst>
        </c:ser>
        <c:ser>
          <c:idx val="1"/>
          <c:order val="1"/>
          <c:tx>
            <c:strRef>
              <c:f>Лист10!$C$96</c:f>
              <c:strCache>
                <c:ptCount val="1"/>
                <c:pt idx="0">
                  <c:v>Компонент 2</c:v>
                </c:pt>
              </c:strCache>
            </c:strRef>
          </c:tx>
          <c:marker>
            <c:symbol val="none"/>
          </c:marker>
          <c:xVal>
            <c:numRef>
              <c:f>Лист10!$A$97:$A$101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Лист10!$C$97:$C$101</c:f>
              <c:numCache>
                <c:formatCode>General</c:formatCode>
                <c:ptCount val="5"/>
                <c:pt idx="0">
                  <c:v>6.623055710927553E-3</c:v>
                </c:pt>
                <c:pt idx="1">
                  <c:v>4.1134769343698592E-2</c:v>
                </c:pt>
                <c:pt idx="2">
                  <c:v>4.1134769343698599E-2</c:v>
                </c:pt>
                <c:pt idx="3">
                  <c:v>0.198929917504308</c:v>
                </c:pt>
                <c:pt idx="4">
                  <c:v>0.32733617075856491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8F06-40CA-B413-6C07B89771C5}"/>
            </c:ext>
          </c:extLst>
        </c:ser>
        <c:ser>
          <c:idx val="2"/>
          <c:order val="2"/>
          <c:tx>
            <c:strRef>
              <c:f>Лист10!$D$96</c:f>
              <c:strCache>
                <c:ptCount val="1"/>
                <c:pt idx="0">
                  <c:v>Компонент 3</c:v>
                </c:pt>
              </c:strCache>
            </c:strRef>
          </c:tx>
          <c:marker>
            <c:symbol val="none"/>
          </c:marker>
          <c:xVal>
            <c:numRef>
              <c:f>Лист10!$A$97:$A$101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Лист10!$D$97:$D$101</c:f>
              <c:numCache>
                <c:formatCode>General</c:formatCode>
                <c:ptCount val="5"/>
                <c:pt idx="0">
                  <c:v>2.5296771507048123E-4</c:v>
                </c:pt>
                <c:pt idx="1">
                  <c:v>5.3540849311533509E-3</c:v>
                </c:pt>
                <c:pt idx="2">
                  <c:v>5.3540849311533535E-3</c:v>
                </c:pt>
                <c:pt idx="3">
                  <c:v>8.8235995936366496E-2</c:v>
                </c:pt>
                <c:pt idx="4">
                  <c:v>0.49082653836089496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8F06-40CA-B413-6C07B89771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343616"/>
        <c:axId val="147344192"/>
      </c:scatterChart>
      <c:valAx>
        <c:axId val="147343616"/>
        <c:scaling>
          <c:orientation val="minMax"/>
          <c:max val="4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Номер тарелки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7344192"/>
        <c:crosses val="autoZero"/>
        <c:crossBetween val="midCat"/>
        <c:majorUnit val="1"/>
      </c:valAx>
      <c:valAx>
        <c:axId val="147344192"/>
        <c:scaling>
          <c:orientation val="minMax"/>
          <c:max val="1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Мольная доля</a:t>
                </a:r>
              </a:p>
              <a:p>
                <a:pPr>
                  <a:defRPr/>
                </a:pPr>
                <a:r>
                  <a:rPr lang="ru-RU"/>
                  <a:t>(жидкость)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7343616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23386046441164551"/>
          <c:y val="0.93661657755605732"/>
          <c:w val="0.54581745844329566"/>
          <c:h val="5.436425778429662E-2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Проверка_пример!$D$23</c:f>
              <c:strCache>
                <c:ptCount val="1"/>
                <c:pt idx="0">
                  <c:v>Recalc V</c:v>
                </c:pt>
              </c:strCache>
            </c:strRef>
          </c:tx>
          <c:xVal>
            <c:numRef>
              <c:f>Лист10!$A$7:$A$11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Лист10!$D$7:$D$11</c:f>
              <c:numCache>
                <c:formatCode>General</c:formatCode>
                <c:ptCount val="5"/>
                <c:pt idx="0">
                  <c:v>0</c:v>
                </c:pt>
                <c:pt idx="1">
                  <c:v>-0.13762803726856387</c:v>
                </c:pt>
                <c:pt idx="2" formatCode="0.00">
                  <c:v>-3.4407009317140969E-2</c:v>
                </c:pt>
                <c:pt idx="3" formatCode="0.00">
                  <c:v>3.521484923522323E+26</c:v>
                </c:pt>
                <c:pt idx="4" formatCode="0.00">
                  <c:v>920.89133954651425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6D6-4870-89F9-59CD719C989F}"/>
            </c:ext>
          </c:extLst>
        </c:ser>
        <c:ser>
          <c:idx val="1"/>
          <c:order val="1"/>
          <c:tx>
            <c:strRef>
              <c:f>Лист10!$E$6</c:f>
              <c:strCache>
                <c:ptCount val="1"/>
                <c:pt idx="0">
                  <c:v>Recalc L</c:v>
                </c:pt>
              </c:strCache>
            </c:strRef>
          </c:tx>
          <c:xVal>
            <c:numRef>
              <c:f>Лист10!$A$7:$A$11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Лист10!$E$7:$E$11</c:f>
              <c:numCache>
                <c:formatCode>0.00</c:formatCode>
                <c:ptCount val="5"/>
                <c:pt idx="0">
                  <c:v>-3.4407009317140969E-2</c:v>
                </c:pt>
                <c:pt idx="1">
                  <c:v>-3.1643368468783137E-26</c:v>
                </c:pt>
                <c:pt idx="2">
                  <c:v>3.521484923522323E+26</c:v>
                </c:pt>
                <c:pt idx="3">
                  <c:v>922.76574655583136</c:v>
                </c:pt>
                <c:pt idx="4">
                  <c:v>1.8744070093171403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6D6-4870-89F9-59CD719C98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345920"/>
        <c:axId val="147346496"/>
      </c:scatterChart>
      <c:valAx>
        <c:axId val="147345920"/>
        <c:scaling>
          <c:orientation val="minMax"/>
          <c:max val="4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147346496"/>
        <c:crosses val="autoZero"/>
        <c:crossBetween val="midCat"/>
      </c:valAx>
      <c:valAx>
        <c:axId val="14734649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4734592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5518817723542135E-2"/>
          <c:y val="3.337848439211067E-2"/>
          <c:w val="0.87113338105464089"/>
          <c:h val="0.8002491751370273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Лист10!$B$96</c:f>
              <c:strCache>
                <c:ptCount val="1"/>
                <c:pt idx="0">
                  <c:v>Компонент 1</c:v>
                </c:pt>
              </c:strCache>
            </c:strRef>
          </c:tx>
          <c:marker>
            <c:symbol val="none"/>
          </c:marker>
          <c:xVal>
            <c:numRef>
              <c:f>Лист10!$A$105:$A$109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Лист10!$B$105:$B$109</c:f>
              <c:numCache>
                <c:formatCode>0.00</c:formatCode>
                <c:ptCount val="5"/>
                <c:pt idx="0">
                  <c:v>-3.4170425915057777E-2</c:v>
                </c:pt>
                <c:pt idx="1">
                  <c:v>-3.017230452327243E-26</c:v>
                </c:pt>
                <c:pt idx="2">
                  <c:v>3.3577751240816055E+26</c:v>
                </c:pt>
                <c:pt idx="3">
                  <c:v>657.77887805436012</c:v>
                </c:pt>
                <c:pt idx="4">
                  <c:v>0.34083709258172407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001B-4440-A1AC-8572DEF38482}"/>
            </c:ext>
          </c:extLst>
        </c:ser>
        <c:ser>
          <c:idx val="1"/>
          <c:order val="1"/>
          <c:tx>
            <c:strRef>
              <c:f>Лист10!$C$96</c:f>
              <c:strCache>
                <c:ptCount val="1"/>
                <c:pt idx="0">
                  <c:v>Компонент 2</c:v>
                </c:pt>
              </c:strCache>
            </c:strRef>
          </c:tx>
          <c:marker>
            <c:symbol val="none"/>
          </c:marker>
          <c:xVal>
            <c:numRef>
              <c:f>Лист10!$A$105:$A$109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Лист10!$C$105:$C$109</c:f>
              <c:numCache>
                <c:formatCode>0.00</c:formatCode>
                <c:ptCount val="5"/>
                <c:pt idx="0">
                  <c:v>-2.2787953955382803E-4</c:v>
                </c:pt>
                <c:pt idx="1">
                  <c:v>-1.3016426632210592E-27</c:v>
                </c:pt>
                <c:pt idx="2">
                  <c:v>1.4485547007640286E+25</c:v>
                </c:pt>
                <c:pt idx="3">
                  <c:v>183.5657138381527</c:v>
                </c:pt>
                <c:pt idx="4">
                  <c:v>0.61356121287288645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001B-4440-A1AC-8572DEF38482}"/>
            </c:ext>
          </c:extLst>
        </c:ser>
        <c:ser>
          <c:idx val="2"/>
          <c:order val="2"/>
          <c:tx>
            <c:strRef>
              <c:f>Лист10!$D$96</c:f>
              <c:strCache>
                <c:ptCount val="1"/>
                <c:pt idx="0">
                  <c:v>Компонент 3</c:v>
                </c:pt>
              </c:strCache>
            </c:strRef>
          </c:tx>
          <c:marker>
            <c:symbol val="none"/>
          </c:marker>
          <c:xVal>
            <c:numRef>
              <c:f>Лист10!$A$105:$A$109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Лист10!$D$105:$D$109</c:f>
              <c:numCache>
                <c:formatCode>0.00</c:formatCode>
                <c:ptCount val="5"/>
                <c:pt idx="0">
                  <c:v>-8.7038625293659095E-6</c:v>
                </c:pt>
                <c:pt idx="1">
                  <c:v>-1.6942128228964489E-28</c:v>
                </c:pt>
                <c:pt idx="2">
                  <c:v>1.885432936431459E+24</c:v>
                </c:pt>
                <c:pt idx="3">
                  <c:v>81.421154663318532</c:v>
                </c:pt>
                <c:pt idx="4">
                  <c:v>0.92000870386252975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001B-4440-A1AC-8572DEF384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348800"/>
        <c:axId val="147742720"/>
      </c:scatterChart>
      <c:valAx>
        <c:axId val="147348800"/>
        <c:scaling>
          <c:orientation val="minMax"/>
          <c:max val="4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Номер тарелки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7742720"/>
        <c:crosses val="autoZero"/>
        <c:crossBetween val="midCat"/>
        <c:majorUnit val="1"/>
      </c:valAx>
      <c:valAx>
        <c:axId val="14774272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Мольнаый</a:t>
                </a:r>
                <a:r>
                  <a:rPr lang="ru-RU" baseline="0"/>
                  <a:t> поток, моль / ч </a:t>
                </a:r>
                <a:r>
                  <a:rPr lang="ru-RU"/>
                  <a:t>(жидкость)</a:t>
                </a:r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crossAx val="147348800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23386046441164551"/>
          <c:y val="0.93661657755605732"/>
          <c:w val="0.54493359713310563"/>
          <c:h val="5.436425778429662E-2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5518817723542135E-2"/>
          <c:y val="3.337848439211067E-2"/>
          <c:w val="0.87113338105464089"/>
          <c:h val="0.8002491751370273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Лист10!$B$96</c:f>
              <c:strCache>
                <c:ptCount val="1"/>
                <c:pt idx="0">
                  <c:v>Компонент 1</c:v>
                </c:pt>
              </c:strCache>
            </c:strRef>
          </c:tx>
          <c:marker>
            <c:symbol val="none"/>
          </c:marker>
          <c:xVal>
            <c:numRef>
              <c:f>Лист10!$A$113:$A$117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Лист10!$B$113:$B$117</c:f>
              <c:numCache>
                <c:formatCode>0.00</c:formatCode>
                <c:ptCount val="5"/>
                <c:pt idx="0">
                  <c:v>0</c:v>
                </c:pt>
                <c:pt idx="1">
                  <c:v>-0.13668170366023111</c:v>
                </c:pt>
                <c:pt idx="2">
                  <c:v>-3.4170425915057777E-2</c:v>
                </c:pt>
                <c:pt idx="3">
                  <c:v>3.3577751240816055E+26</c:v>
                </c:pt>
                <c:pt idx="4">
                  <c:v>657.43804096177837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A45C-4D14-8A36-0BAEB0B4315C}"/>
            </c:ext>
          </c:extLst>
        </c:ser>
        <c:ser>
          <c:idx val="1"/>
          <c:order val="1"/>
          <c:tx>
            <c:strRef>
              <c:f>Лист10!$C$96</c:f>
              <c:strCache>
                <c:ptCount val="1"/>
                <c:pt idx="0">
                  <c:v>Компонент 2</c:v>
                </c:pt>
              </c:strCache>
            </c:strRef>
          </c:tx>
          <c:marker>
            <c:symbol val="none"/>
          </c:marker>
          <c:xVal>
            <c:numRef>
              <c:f>Лист10!$A$113:$A$117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Лист10!$C$113:$C$117</c:f>
              <c:numCache>
                <c:formatCode>0.00</c:formatCode>
                <c:ptCount val="5"/>
                <c:pt idx="0">
                  <c:v>0</c:v>
                </c:pt>
                <c:pt idx="1">
                  <c:v>-9.115181582153121E-4</c:v>
                </c:pt>
                <c:pt idx="2">
                  <c:v>-2.2787953955382803E-4</c:v>
                </c:pt>
                <c:pt idx="3">
                  <c:v>1.4485547007640286E+25</c:v>
                </c:pt>
                <c:pt idx="4">
                  <c:v>182.95215262527981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A45C-4D14-8A36-0BAEB0B4315C}"/>
            </c:ext>
          </c:extLst>
        </c:ser>
        <c:ser>
          <c:idx val="2"/>
          <c:order val="2"/>
          <c:tx>
            <c:strRef>
              <c:f>Лист10!$D$96</c:f>
              <c:strCache>
                <c:ptCount val="1"/>
                <c:pt idx="0">
                  <c:v>Компонент 3</c:v>
                </c:pt>
              </c:strCache>
            </c:strRef>
          </c:tx>
          <c:marker>
            <c:symbol val="none"/>
          </c:marker>
          <c:xVal>
            <c:numRef>
              <c:f>Лист10!$A$113:$A$117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Лист10!$D$113:$D$117</c:f>
              <c:numCache>
                <c:formatCode>0.00</c:formatCode>
                <c:ptCount val="5"/>
                <c:pt idx="0">
                  <c:v>0</c:v>
                </c:pt>
                <c:pt idx="1">
                  <c:v>-3.4815450117463638E-5</c:v>
                </c:pt>
                <c:pt idx="2">
                  <c:v>-8.7038625293659095E-6</c:v>
                </c:pt>
                <c:pt idx="3">
                  <c:v>1.885432936431459E+24</c:v>
                </c:pt>
                <c:pt idx="4">
                  <c:v>80.501145959455997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A45C-4D14-8A36-0BAEB0B431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745024"/>
        <c:axId val="147745600"/>
      </c:scatterChart>
      <c:valAx>
        <c:axId val="147745024"/>
        <c:scaling>
          <c:orientation val="minMax"/>
          <c:max val="4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Номер тарелки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7745600"/>
        <c:crosses val="autoZero"/>
        <c:crossBetween val="midCat"/>
        <c:majorUnit val="1"/>
      </c:valAx>
      <c:valAx>
        <c:axId val="14774560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Мольнаый</a:t>
                </a:r>
                <a:r>
                  <a:rPr lang="ru-RU" baseline="0"/>
                  <a:t> поток, моль / ч </a:t>
                </a:r>
                <a:r>
                  <a:rPr lang="ru-RU"/>
                  <a:t>(пар)</a:t>
                </a:r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crossAx val="147745024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23386046441164551"/>
          <c:y val="0.93661657755605732"/>
          <c:w val="0.54493359713310563"/>
          <c:h val="5.436425778429662E-2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5518817723542135E-2"/>
          <c:y val="3.337848439211067E-2"/>
          <c:w val="0.87113338105464089"/>
          <c:h val="0.8002491751370273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Лист10!$B$35</c:f>
              <c:strCache>
                <c:ptCount val="1"/>
                <c:pt idx="0">
                  <c:v>t, °C</c:v>
                </c:pt>
              </c:strCache>
            </c:strRef>
          </c:tx>
          <c:marker>
            <c:symbol val="none"/>
          </c:marker>
          <c:xVal>
            <c:numRef>
              <c:f>Лист10!$A$36:$A$40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Лист10!$F$36:$F$40</c:f>
              <c:numCache>
                <c:formatCode>General</c:formatCode>
                <c:ptCount val="5"/>
                <c:pt idx="0">
                  <c:v>24.993733046729073</c:v>
                </c:pt>
                <c:pt idx="1">
                  <c:v>28.345821319988161</c:v>
                </c:pt>
                <c:pt idx="2">
                  <c:v>29.799107993444583</c:v>
                </c:pt>
                <c:pt idx="3">
                  <c:v>34.083268991092041</c:v>
                </c:pt>
                <c:pt idx="4">
                  <c:v>38.624984520802201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A45C-4D14-8A36-0BAEB0B431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747904"/>
        <c:axId val="147748480"/>
      </c:scatterChart>
      <c:valAx>
        <c:axId val="147747904"/>
        <c:scaling>
          <c:orientation val="minMax"/>
          <c:max val="4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Номер тарелки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7748480"/>
        <c:crosses val="autoZero"/>
        <c:crossBetween val="midCat"/>
        <c:majorUnit val="1"/>
      </c:valAx>
      <c:valAx>
        <c:axId val="147748480"/>
        <c:scaling>
          <c:orientation val="minMax"/>
          <c:min val="25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Температурный</a:t>
                </a:r>
                <a:r>
                  <a:rPr lang="ru-RU" baseline="0"/>
                  <a:t> профиль, °С</a:t>
                </a:r>
                <a:endParaRPr lang="ru-RU"/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crossAx val="147747904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23386046441164551"/>
          <c:y val="0.93661657755605732"/>
          <c:w val="0.54493359713310563"/>
          <c:h val="5.436425778429662E-2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ДНП!$B$2</c:f>
              <c:strCache>
                <c:ptCount val="1"/>
                <c:pt idx="0">
                  <c:v>С1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ДНП!$A$11:$A$15</c:f>
              <c:numCache>
                <c:formatCode>General</c:formatCode>
                <c:ptCount val="5"/>
                <c:pt idx="0">
                  <c:v>273.14999999999998</c:v>
                </c:pt>
                <c:pt idx="1">
                  <c:v>323.14999999999998</c:v>
                </c:pt>
                <c:pt idx="2">
                  <c:v>373.15</c:v>
                </c:pt>
                <c:pt idx="3">
                  <c:v>423.15</c:v>
                </c:pt>
                <c:pt idx="4">
                  <c:v>473.15</c:v>
                </c:pt>
              </c:numCache>
            </c:numRef>
          </c:xVal>
          <c:yVal>
            <c:numRef>
              <c:f>ДНП!$B$19:$B$23</c:f>
              <c:numCache>
                <c:formatCode>General</c:formatCode>
                <c:ptCount val="5"/>
                <c:pt idx="0">
                  <c:v>28.161435396434751</c:v>
                </c:pt>
                <c:pt idx="1">
                  <c:v>3.9607543963268728</c:v>
                </c:pt>
                <c:pt idx="2">
                  <c:v>2.7111033083359679</c:v>
                </c:pt>
                <c:pt idx="3">
                  <c:v>2.3287369895156518</c:v>
                </c:pt>
                <c:pt idx="4">
                  <c:v>2.1869840139373165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E249-4A08-AC79-BC36F437E8DB}"/>
            </c:ext>
          </c:extLst>
        </c:ser>
        <c:ser>
          <c:idx val="1"/>
          <c:order val="1"/>
          <c:tx>
            <c:strRef>
              <c:f>ДНП!$C$2</c:f>
              <c:strCache>
                <c:ptCount val="1"/>
                <c:pt idx="0">
                  <c:v>С2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ДНП!$A$11:$A$15</c:f>
              <c:numCache>
                <c:formatCode>General</c:formatCode>
                <c:ptCount val="5"/>
                <c:pt idx="0">
                  <c:v>273.14999999999998</c:v>
                </c:pt>
                <c:pt idx="1">
                  <c:v>323.14999999999998</c:v>
                </c:pt>
                <c:pt idx="2">
                  <c:v>373.15</c:v>
                </c:pt>
                <c:pt idx="3">
                  <c:v>423.15</c:v>
                </c:pt>
                <c:pt idx="4">
                  <c:v>473.15</c:v>
                </c:pt>
              </c:numCache>
            </c:numRef>
          </c:xVal>
          <c:yVal>
            <c:numRef>
              <c:f>ДНП!$C$19:$C$23</c:f>
              <c:numCache>
                <c:formatCode>General</c:formatCode>
                <c:ptCount val="5"/>
                <c:pt idx="0">
                  <c:v>20.945229195122845</c:v>
                </c:pt>
                <c:pt idx="1">
                  <c:v>3.035061047041764</c:v>
                </c:pt>
                <c:pt idx="2">
                  <c:v>2.0814162041095514</c:v>
                </c:pt>
                <c:pt idx="3">
                  <c:v>1.7656757010971731</c:v>
                </c:pt>
                <c:pt idx="4">
                  <c:v>1.6250000387197767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E249-4A08-AC79-BC36F437E8DB}"/>
            </c:ext>
          </c:extLst>
        </c:ser>
        <c:ser>
          <c:idx val="2"/>
          <c:order val="2"/>
          <c:tx>
            <c:strRef>
              <c:f>ДНП!$D$2</c:f>
              <c:strCache>
                <c:ptCount val="1"/>
                <c:pt idx="0">
                  <c:v>С3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ДНП!$A$11:$A$15</c:f>
              <c:numCache>
                <c:formatCode>General</c:formatCode>
                <c:ptCount val="5"/>
                <c:pt idx="0">
                  <c:v>273.14999999999998</c:v>
                </c:pt>
                <c:pt idx="1">
                  <c:v>323.14999999999998</c:v>
                </c:pt>
                <c:pt idx="2">
                  <c:v>373.15</c:v>
                </c:pt>
                <c:pt idx="3">
                  <c:v>423.15</c:v>
                </c:pt>
                <c:pt idx="4">
                  <c:v>473.15</c:v>
                </c:pt>
              </c:numCache>
            </c:numRef>
          </c:xVal>
          <c:yVal>
            <c:numRef>
              <c:f>ДНП!$D$19:$D$23</c:f>
              <c:numCache>
                <c:formatCode>General</c:formatCode>
                <c:ptCount val="5"/>
                <c:pt idx="0">
                  <c:v>16.592509087798685</c:v>
                </c:pt>
                <c:pt idx="1">
                  <c:v>2.5581972567768676</c:v>
                </c:pt>
                <c:pt idx="2">
                  <c:v>1.8045972164411819</c:v>
                </c:pt>
                <c:pt idx="3">
                  <c:v>1.5501339907392579</c:v>
                </c:pt>
                <c:pt idx="4">
                  <c:v>1.4323339878456429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E249-4A08-AC79-BC36F437E8DB}"/>
            </c:ext>
          </c:extLst>
        </c:ser>
        <c:ser>
          <c:idx val="3"/>
          <c:order val="3"/>
          <c:tx>
            <c:strRef>
              <c:f>ДНП!$E$2</c:f>
              <c:strCache>
                <c:ptCount val="1"/>
                <c:pt idx="0">
                  <c:v>iC4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ДНП!$A$11:$A$15</c:f>
              <c:numCache>
                <c:formatCode>General</c:formatCode>
                <c:ptCount val="5"/>
                <c:pt idx="0">
                  <c:v>273.14999999999998</c:v>
                </c:pt>
                <c:pt idx="1">
                  <c:v>323.14999999999998</c:v>
                </c:pt>
                <c:pt idx="2">
                  <c:v>373.15</c:v>
                </c:pt>
                <c:pt idx="3">
                  <c:v>423.15</c:v>
                </c:pt>
                <c:pt idx="4">
                  <c:v>473.15</c:v>
                </c:pt>
              </c:numCache>
            </c:numRef>
          </c:xVal>
          <c:yVal>
            <c:numRef>
              <c:f>ДНП!$E$19:$E$23</c:f>
              <c:numCache>
                <c:formatCode>General</c:formatCode>
                <c:ptCount val="5"/>
                <c:pt idx="0">
                  <c:v>13.593552565398312</c:v>
                </c:pt>
                <c:pt idx="1">
                  <c:v>2.2404191885955038</c:v>
                </c:pt>
                <c:pt idx="2">
                  <c:v>1.6293206135345135</c:v>
                </c:pt>
                <c:pt idx="3">
                  <c:v>1.4221401597179073</c:v>
                </c:pt>
                <c:pt idx="4">
                  <c:v>1.3256970718436853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E249-4A08-AC79-BC36F437E8DB}"/>
            </c:ext>
          </c:extLst>
        </c:ser>
        <c:ser>
          <c:idx val="4"/>
          <c:order val="4"/>
          <c:tx>
            <c:strRef>
              <c:f>ДНП!$F$2</c:f>
              <c:strCache>
                <c:ptCount val="1"/>
                <c:pt idx="0">
                  <c:v>nC4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ДНП!$A$11:$A$15</c:f>
              <c:numCache>
                <c:formatCode>General</c:formatCode>
                <c:ptCount val="5"/>
                <c:pt idx="0">
                  <c:v>273.14999999999998</c:v>
                </c:pt>
                <c:pt idx="1">
                  <c:v>323.14999999999998</c:v>
                </c:pt>
                <c:pt idx="2">
                  <c:v>373.15</c:v>
                </c:pt>
                <c:pt idx="3">
                  <c:v>423.15</c:v>
                </c:pt>
                <c:pt idx="4">
                  <c:v>473.15</c:v>
                </c:pt>
              </c:numCache>
            </c:numRef>
          </c:xVal>
          <c:yVal>
            <c:numRef>
              <c:f>ДНП!$F$19:$F$23</c:f>
              <c:numCache>
                <c:formatCode>General</c:formatCode>
                <c:ptCount val="5"/>
                <c:pt idx="0">
                  <c:v>12.496824417603788</c:v>
                </c:pt>
                <c:pt idx="1">
                  <c:v>2.1322588603412314</c:v>
                </c:pt>
                <c:pt idx="2">
                  <c:v>1.5740841996676904</c:v>
                </c:pt>
                <c:pt idx="3">
                  <c:v>1.3855251069265737</c:v>
                </c:pt>
                <c:pt idx="4">
                  <c:v>1.29892880894028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E249-4A08-AC79-BC36F437E8DB}"/>
            </c:ext>
          </c:extLst>
        </c:ser>
        <c:ser>
          <c:idx val="5"/>
          <c:order val="5"/>
          <c:tx>
            <c:strRef>
              <c:f>ДНП!$G$2</c:f>
              <c:strCache>
                <c:ptCount val="1"/>
                <c:pt idx="0">
                  <c:v>iC5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ДНП!$A$11:$A$15</c:f>
              <c:numCache>
                <c:formatCode>General</c:formatCode>
                <c:ptCount val="5"/>
                <c:pt idx="0">
                  <c:v>273.14999999999998</c:v>
                </c:pt>
                <c:pt idx="1">
                  <c:v>323.14999999999998</c:v>
                </c:pt>
                <c:pt idx="2">
                  <c:v>373.15</c:v>
                </c:pt>
                <c:pt idx="3">
                  <c:v>423.15</c:v>
                </c:pt>
                <c:pt idx="4">
                  <c:v>473.15</c:v>
                </c:pt>
              </c:numCache>
            </c:numRef>
          </c:xVal>
          <c:yVal>
            <c:numRef>
              <c:f>ДНП!$H$19:$H$23</c:f>
              <c:numCache>
                <c:formatCode>General</c:formatCode>
                <c:ptCount val="5"/>
                <c:pt idx="0">
                  <c:v>8.5995568870700829</c:v>
                </c:pt>
                <c:pt idx="1">
                  <c:v>1.7405160235756136</c:v>
                </c:pt>
                <c:pt idx="2">
                  <c:v>1.3703661345920661</c:v>
                </c:pt>
                <c:pt idx="3">
                  <c:v>1.2436979447222229</c:v>
                </c:pt>
                <c:pt idx="4">
                  <c:v>1.1834207699327381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5-E249-4A08-AC79-BC36F437E8DB}"/>
            </c:ext>
          </c:extLst>
        </c:ser>
        <c:ser>
          <c:idx val="6"/>
          <c:order val="6"/>
          <c:tx>
            <c:strRef>
              <c:f>ДНП!$I$2</c:f>
              <c:strCache>
                <c:ptCount val="1"/>
                <c:pt idx="0">
                  <c:v>nC6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ДНП!$A$11:$A$15</c:f>
              <c:numCache>
                <c:formatCode>General</c:formatCode>
                <c:ptCount val="5"/>
                <c:pt idx="0">
                  <c:v>273.14999999999998</c:v>
                </c:pt>
                <c:pt idx="1">
                  <c:v>323.14999999999998</c:v>
                </c:pt>
                <c:pt idx="2">
                  <c:v>373.15</c:v>
                </c:pt>
                <c:pt idx="3">
                  <c:v>423.15</c:v>
                </c:pt>
                <c:pt idx="4">
                  <c:v>473.15</c:v>
                </c:pt>
              </c:numCache>
            </c:numRef>
          </c:xVal>
          <c:yVal>
            <c:numRef>
              <c:f>ДНП!$I$19:$I$23</c:f>
              <c:numCache>
                <c:formatCode>General</c:formatCode>
                <c:ptCount val="5"/>
                <c:pt idx="0">
                  <c:v>4.7006206455175485</c:v>
                </c:pt>
                <c:pt idx="1">
                  <c:v>1.361997190028055</c:v>
                </c:pt>
                <c:pt idx="2">
                  <c:v>1.1810139910830157</c:v>
                </c:pt>
                <c:pt idx="3">
                  <c:v>1.1182788195711664</c:v>
                </c:pt>
                <c:pt idx="4">
                  <c:v>1.0876214090240321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6-E249-4A08-AC79-BC36F437E8DB}"/>
            </c:ext>
          </c:extLst>
        </c:ser>
        <c:ser>
          <c:idx val="7"/>
          <c:order val="7"/>
          <c:tx>
            <c:strRef>
              <c:f>ДНП!$J$2</c:f>
              <c:strCache>
                <c:ptCount val="1"/>
                <c:pt idx="0">
                  <c:v>nC7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ДНП!$A$11:$A$15</c:f>
              <c:numCache>
                <c:formatCode>General</c:formatCode>
                <c:ptCount val="5"/>
                <c:pt idx="0">
                  <c:v>273.14999999999998</c:v>
                </c:pt>
                <c:pt idx="1">
                  <c:v>323.14999999999998</c:v>
                </c:pt>
                <c:pt idx="2">
                  <c:v>373.15</c:v>
                </c:pt>
                <c:pt idx="3">
                  <c:v>423.15</c:v>
                </c:pt>
                <c:pt idx="4">
                  <c:v>473.15</c:v>
                </c:pt>
              </c:numCache>
            </c:numRef>
          </c:xVal>
          <c:yVal>
            <c:numRef>
              <c:f>ДНП!$J$19:$J$23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7-E249-4A08-AC79-BC36F437E8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571840"/>
        <c:axId val="145572416"/>
      </c:scatterChart>
      <c:valAx>
        <c:axId val="145571840"/>
        <c:scaling>
          <c:orientation val="minMax"/>
          <c:min val="27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5572416"/>
        <c:crosses val="autoZero"/>
        <c:crossBetween val="midCat"/>
      </c:valAx>
      <c:valAx>
        <c:axId val="14557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5571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Проверка_пример!$D$23</c:f>
              <c:strCache>
                <c:ptCount val="1"/>
                <c:pt idx="0">
                  <c:v>Recalc V</c:v>
                </c:pt>
              </c:strCache>
            </c:strRef>
          </c:tx>
          <c:xVal>
            <c:numRef>
              <c:f>Проверка_пример!$A$24:$A$35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xVal>
          <c:yVal>
            <c:numRef>
              <c:f>Проверка_пример!$D$24:$D$35</c:f>
              <c:numCache>
                <c:formatCode>General</c:formatCode>
                <c:ptCount val="12"/>
                <c:pt idx="0">
                  <c:v>0</c:v>
                </c:pt>
                <c:pt idx="1">
                  <c:v>3.7433933001337145</c:v>
                </c:pt>
                <c:pt idx="2" formatCode="0.00">
                  <c:v>0.98418582824921341</c:v>
                </c:pt>
                <c:pt idx="3" formatCode="0.00">
                  <c:v>445.79511147005076</c:v>
                </c:pt>
                <c:pt idx="11">
                  <c:v>18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6BC-4342-9122-CF435FB8F99C}"/>
            </c:ext>
          </c:extLst>
        </c:ser>
        <c:ser>
          <c:idx val="1"/>
          <c:order val="1"/>
          <c:tx>
            <c:strRef>
              <c:f>Проверка_пример!$E$23</c:f>
              <c:strCache>
                <c:ptCount val="1"/>
                <c:pt idx="0">
                  <c:v>Recalc L</c:v>
                </c:pt>
              </c:strCache>
            </c:strRef>
          </c:tx>
          <c:xVal>
            <c:numRef>
              <c:f>Проверка_пример!$A$24:$A$35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xVal>
          <c:yVal>
            <c:numRef>
              <c:f>Проверка_пример!$E$24:$E$35</c:f>
              <c:numCache>
                <c:formatCode>General</c:formatCode>
                <c:ptCount val="12"/>
                <c:pt idx="0">
                  <c:v>0.9358105756812104</c:v>
                </c:pt>
                <c:pt idx="1">
                  <c:v>4.8337503215784873E-2</c:v>
                </c:pt>
                <c:pt idx="2" formatCode="0.00">
                  <c:v>446.69926314501737</c:v>
                </c:pt>
                <c:pt idx="3" formatCode="0.00">
                  <c:v>38.115572843103372</c:v>
                </c:pt>
                <c:pt idx="11" formatCode="0.00">
                  <c:v>12.864189424318791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6BC-4342-9122-CF435FB8F9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574720"/>
        <c:axId val="145575296"/>
      </c:scatterChart>
      <c:valAx>
        <c:axId val="145574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5575296"/>
        <c:crosses val="autoZero"/>
        <c:crossBetween val="midCat"/>
      </c:valAx>
      <c:valAx>
        <c:axId val="14557529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455747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Проверка_пример!$D$23</c:f>
              <c:strCache>
                <c:ptCount val="1"/>
                <c:pt idx="0">
                  <c:v>Recalc V</c:v>
                </c:pt>
              </c:strCache>
            </c:strRef>
          </c:tx>
          <c:xVal>
            <c:numRef>
              <c:f>Проверка_пример!$A$24:$A$28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Проверка_пример!$D$24:$D$35</c:f>
              <c:numCache>
                <c:formatCode>General</c:formatCode>
                <c:ptCount val="12"/>
                <c:pt idx="0">
                  <c:v>0</c:v>
                </c:pt>
                <c:pt idx="1">
                  <c:v>3.7433933001337145</c:v>
                </c:pt>
                <c:pt idx="2" formatCode="0.00">
                  <c:v>0.98418582824921341</c:v>
                </c:pt>
                <c:pt idx="3" formatCode="0.00">
                  <c:v>445.79511147005076</c:v>
                </c:pt>
                <c:pt idx="11">
                  <c:v>18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382-4CF4-BACD-692918FE94EF}"/>
            </c:ext>
          </c:extLst>
        </c:ser>
        <c:ser>
          <c:idx val="1"/>
          <c:order val="1"/>
          <c:tx>
            <c:strRef>
              <c:f>Проверка_пример!$E$23</c:f>
              <c:strCache>
                <c:ptCount val="1"/>
                <c:pt idx="0">
                  <c:v>Recalc L</c:v>
                </c:pt>
              </c:strCache>
            </c:strRef>
          </c:tx>
          <c:xVal>
            <c:numRef>
              <c:f>Проверка_пример!$A$24:$A$28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Проверка_пример!$E$24:$E$35</c:f>
              <c:numCache>
                <c:formatCode>General</c:formatCode>
                <c:ptCount val="12"/>
                <c:pt idx="0">
                  <c:v>0.9358105756812104</c:v>
                </c:pt>
                <c:pt idx="1">
                  <c:v>4.8337503215784873E-2</c:v>
                </c:pt>
                <c:pt idx="2" formatCode="0.00">
                  <c:v>446.69926314501737</c:v>
                </c:pt>
                <c:pt idx="3" formatCode="0.00">
                  <c:v>38.115572843103372</c:v>
                </c:pt>
                <c:pt idx="11" formatCode="0.00">
                  <c:v>12.864189424318791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382-4CF4-BACD-692918FE94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577600"/>
        <c:axId val="145578176"/>
      </c:scatterChart>
      <c:valAx>
        <c:axId val="145577600"/>
        <c:scaling>
          <c:orientation val="minMax"/>
          <c:max val="4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145578176"/>
        <c:crosses val="autoZero"/>
        <c:crossBetween val="midCat"/>
      </c:valAx>
      <c:valAx>
        <c:axId val="14557817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4557760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Проверка_пример!$D$23</c:f>
              <c:strCache>
                <c:ptCount val="1"/>
                <c:pt idx="0">
                  <c:v>Recalc V</c:v>
                </c:pt>
              </c:strCache>
            </c:strRef>
          </c:tx>
          <c:xVal>
            <c:numRef>
              <c:f>Проверка_пример!$A$24:$A$28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Проверка_пример!$D$24:$D$35</c:f>
              <c:numCache>
                <c:formatCode>General</c:formatCode>
                <c:ptCount val="12"/>
                <c:pt idx="0">
                  <c:v>0</c:v>
                </c:pt>
                <c:pt idx="1">
                  <c:v>3.7433933001337145</c:v>
                </c:pt>
                <c:pt idx="2" formatCode="0.00">
                  <c:v>0.98418582824921341</c:v>
                </c:pt>
                <c:pt idx="3" formatCode="0.00">
                  <c:v>445.79511147005076</c:v>
                </c:pt>
                <c:pt idx="11">
                  <c:v>18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B6A-4222-9C4F-10E6AD2F7FAC}"/>
            </c:ext>
          </c:extLst>
        </c:ser>
        <c:ser>
          <c:idx val="1"/>
          <c:order val="1"/>
          <c:tx>
            <c:strRef>
              <c:f>Проверка_пример!$E$23</c:f>
              <c:strCache>
                <c:ptCount val="1"/>
                <c:pt idx="0">
                  <c:v>Recalc L</c:v>
                </c:pt>
              </c:strCache>
            </c:strRef>
          </c:tx>
          <c:xVal>
            <c:numRef>
              <c:f>Проверка_пример!$A$24:$A$28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Проверка_пример!$E$24:$E$35</c:f>
              <c:numCache>
                <c:formatCode>General</c:formatCode>
                <c:ptCount val="12"/>
                <c:pt idx="0">
                  <c:v>0.9358105756812104</c:v>
                </c:pt>
                <c:pt idx="1">
                  <c:v>4.8337503215784873E-2</c:v>
                </c:pt>
                <c:pt idx="2" formatCode="0.00">
                  <c:v>446.69926314501737</c:v>
                </c:pt>
                <c:pt idx="3" formatCode="0.00">
                  <c:v>38.115572843103372</c:v>
                </c:pt>
                <c:pt idx="11" formatCode="0.00">
                  <c:v>12.864189424318791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B6A-4222-9C4F-10E6AD2F7F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43136"/>
        <c:axId val="59843712"/>
      </c:scatterChart>
      <c:valAx>
        <c:axId val="59843136"/>
        <c:scaling>
          <c:orientation val="minMax"/>
          <c:max val="4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59843712"/>
        <c:crosses val="autoZero"/>
        <c:crossBetween val="midCat"/>
      </c:valAx>
      <c:valAx>
        <c:axId val="5984371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984313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Проверка_пример!$D$23</c:f>
              <c:strCache>
                <c:ptCount val="1"/>
                <c:pt idx="0">
                  <c:v>Recalc V</c:v>
                </c:pt>
              </c:strCache>
            </c:strRef>
          </c:tx>
          <c:xVal>
            <c:numRef>
              <c:f>Проверка_пример!$A$24:$A$28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Проверка_пример!$D$24:$D$35</c:f>
              <c:numCache>
                <c:formatCode>General</c:formatCode>
                <c:ptCount val="12"/>
                <c:pt idx="0">
                  <c:v>0</c:v>
                </c:pt>
                <c:pt idx="1">
                  <c:v>3.7433933001337145</c:v>
                </c:pt>
                <c:pt idx="2" formatCode="0.00">
                  <c:v>0.98418582824921341</c:v>
                </c:pt>
                <c:pt idx="3" formatCode="0.00">
                  <c:v>445.79511147005076</c:v>
                </c:pt>
                <c:pt idx="11">
                  <c:v>18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A94-4C66-9C18-15CF3E93214B}"/>
            </c:ext>
          </c:extLst>
        </c:ser>
        <c:ser>
          <c:idx val="1"/>
          <c:order val="1"/>
          <c:tx>
            <c:strRef>
              <c:f>Проверка_пример!$E$23</c:f>
              <c:strCache>
                <c:ptCount val="1"/>
                <c:pt idx="0">
                  <c:v>Recalc L</c:v>
                </c:pt>
              </c:strCache>
            </c:strRef>
          </c:tx>
          <c:xVal>
            <c:numRef>
              <c:f>Проверка_пример!$A$24:$A$28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Проверка_пример!$E$24:$E$35</c:f>
              <c:numCache>
                <c:formatCode>General</c:formatCode>
                <c:ptCount val="12"/>
                <c:pt idx="0">
                  <c:v>0.9358105756812104</c:v>
                </c:pt>
                <c:pt idx="1">
                  <c:v>4.8337503215784873E-2</c:v>
                </c:pt>
                <c:pt idx="2" formatCode="0.00">
                  <c:v>446.69926314501737</c:v>
                </c:pt>
                <c:pt idx="3" formatCode="0.00">
                  <c:v>38.115572843103372</c:v>
                </c:pt>
                <c:pt idx="11" formatCode="0.00">
                  <c:v>12.864189424318791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A94-4C66-9C18-15CF3E9321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46016"/>
        <c:axId val="59846592"/>
      </c:scatterChart>
      <c:valAx>
        <c:axId val="59846016"/>
        <c:scaling>
          <c:orientation val="minMax"/>
          <c:max val="4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59846592"/>
        <c:crosses val="autoZero"/>
        <c:crossBetween val="midCat"/>
      </c:valAx>
      <c:valAx>
        <c:axId val="5984659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98460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Проверка_пример!$D$23</c:f>
              <c:strCache>
                <c:ptCount val="1"/>
                <c:pt idx="0">
                  <c:v>Recalc V</c:v>
                </c:pt>
              </c:strCache>
            </c:strRef>
          </c:tx>
          <c:xVal>
            <c:numRef>
              <c:f>Проверка_пример!$A$24:$A$28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Проверка_пример!$D$24:$D$35</c:f>
              <c:numCache>
                <c:formatCode>General</c:formatCode>
                <c:ptCount val="12"/>
                <c:pt idx="0">
                  <c:v>0</c:v>
                </c:pt>
                <c:pt idx="1">
                  <c:v>3.7433933001337145</c:v>
                </c:pt>
                <c:pt idx="2" formatCode="0.00">
                  <c:v>0.98418582824921341</c:v>
                </c:pt>
                <c:pt idx="3" formatCode="0.00">
                  <c:v>445.79511147005076</c:v>
                </c:pt>
                <c:pt idx="11">
                  <c:v>18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17C-4D74-93EA-1ED41F7C0803}"/>
            </c:ext>
          </c:extLst>
        </c:ser>
        <c:ser>
          <c:idx val="1"/>
          <c:order val="1"/>
          <c:tx>
            <c:strRef>
              <c:f>Проверка_пример!$E$23</c:f>
              <c:strCache>
                <c:ptCount val="1"/>
                <c:pt idx="0">
                  <c:v>Recalc L</c:v>
                </c:pt>
              </c:strCache>
            </c:strRef>
          </c:tx>
          <c:xVal>
            <c:numRef>
              <c:f>Проверка_пример!$A$24:$A$28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Проверка_пример!$E$24:$E$35</c:f>
              <c:numCache>
                <c:formatCode>General</c:formatCode>
                <c:ptCount val="12"/>
                <c:pt idx="0">
                  <c:v>0.9358105756812104</c:v>
                </c:pt>
                <c:pt idx="1">
                  <c:v>4.8337503215784873E-2</c:v>
                </c:pt>
                <c:pt idx="2" formatCode="0.00">
                  <c:v>446.69926314501737</c:v>
                </c:pt>
                <c:pt idx="3" formatCode="0.00">
                  <c:v>38.115572843103372</c:v>
                </c:pt>
                <c:pt idx="11" formatCode="0.00">
                  <c:v>12.864189424318791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17C-4D74-93EA-1ED41F7C08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48896"/>
        <c:axId val="59849472"/>
      </c:scatterChart>
      <c:valAx>
        <c:axId val="59848896"/>
        <c:scaling>
          <c:orientation val="minMax"/>
          <c:max val="4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59849472"/>
        <c:crosses val="autoZero"/>
        <c:crossBetween val="midCat"/>
      </c:valAx>
      <c:valAx>
        <c:axId val="5984947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984889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Проверка_пример!$D$23</c:f>
              <c:strCache>
                <c:ptCount val="1"/>
                <c:pt idx="0">
                  <c:v>Recalc V</c:v>
                </c:pt>
              </c:strCache>
            </c:strRef>
          </c:tx>
          <c:xVal>
            <c:numRef>
              <c:f>Проверка_пример!$A$24:$A$28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Проверка_пример!$D$24:$D$35</c:f>
              <c:numCache>
                <c:formatCode>General</c:formatCode>
                <c:ptCount val="12"/>
                <c:pt idx="0">
                  <c:v>0</c:v>
                </c:pt>
                <c:pt idx="1">
                  <c:v>3.7433933001337145</c:v>
                </c:pt>
                <c:pt idx="2" formatCode="0.00">
                  <c:v>0.98418582824921341</c:v>
                </c:pt>
                <c:pt idx="3" formatCode="0.00">
                  <c:v>445.79511147005076</c:v>
                </c:pt>
                <c:pt idx="11">
                  <c:v>18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1C6-4B38-8F28-2CCB79346E5E}"/>
            </c:ext>
          </c:extLst>
        </c:ser>
        <c:ser>
          <c:idx val="1"/>
          <c:order val="1"/>
          <c:tx>
            <c:strRef>
              <c:f>Проверка_пример!$E$23</c:f>
              <c:strCache>
                <c:ptCount val="1"/>
                <c:pt idx="0">
                  <c:v>Recalc L</c:v>
                </c:pt>
              </c:strCache>
            </c:strRef>
          </c:tx>
          <c:xVal>
            <c:numRef>
              <c:f>Проверка_пример!$A$24:$A$28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Проверка_пример!$E$24:$E$35</c:f>
              <c:numCache>
                <c:formatCode>General</c:formatCode>
                <c:ptCount val="12"/>
                <c:pt idx="0">
                  <c:v>0.9358105756812104</c:v>
                </c:pt>
                <c:pt idx="1">
                  <c:v>4.8337503215784873E-2</c:v>
                </c:pt>
                <c:pt idx="2" formatCode="0.00">
                  <c:v>446.69926314501737</c:v>
                </c:pt>
                <c:pt idx="3" formatCode="0.00">
                  <c:v>38.115572843103372</c:v>
                </c:pt>
                <c:pt idx="11" formatCode="0.00">
                  <c:v>12.864189424318791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1C6-4B38-8F28-2CCB79346E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925248"/>
        <c:axId val="145925824"/>
      </c:scatterChart>
      <c:valAx>
        <c:axId val="145925248"/>
        <c:scaling>
          <c:orientation val="minMax"/>
          <c:max val="4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145925824"/>
        <c:crosses val="autoZero"/>
        <c:crossBetween val="midCat"/>
      </c:valAx>
      <c:valAx>
        <c:axId val="14592582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4592524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Проверка_пример!$D$23</c:f>
              <c:strCache>
                <c:ptCount val="1"/>
                <c:pt idx="0">
                  <c:v>Recalc V</c:v>
                </c:pt>
              </c:strCache>
            </c:strRef>
          </c:tx>
          <c:xVal>
            <c:numRef>
              <c:f>Проверка_пример!$A$24:$A$28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Проверка_пример!$D$24:$D$35</c:f>
              <c:numCache>
                <c:formatCode>General</c:formatCode>
                <c:ptCount val="12"/>
                <c:pt idx="0">
                  <c:v>0</c:v>
                </c:pt>
                <c:pt idx="1">
                  <c:v>3.7433933001337145</c:v>
                </c:pt>
                <c:pt idx="2" formatCode="0.00">
                  <c:v>0.98418582824921341</c:v>
                </c:pt>
                <c:pt idx="3" formatCode="0.00">
                  <c:v>445.79511147005076</c:v>
                </c:pt>
                <c:pt idx="11">
                  <c:v>18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223-4EFB-B12D-E467CC54C56E}"/>
            </c:ext>
          </c:extLst>
        </c:ser>
        <c:ser>
          <c:idx val="1"/>
          <c:order val="1"/>
          <c:tx>
            <c:strRef>
              <c:f>Проверка_пример!$E$23</c:f>
              <c:strCache>
                <c:ptCount val="1"/>
                <c:pt idx="0">
                  <c:v>Recalc L</c:v>
                </c:pt>
              </c:strCache>
            </c:strRef>
          </c:tx>
          <c:xVal>
            <c:numRef>
              <c:f>Проверка_пример!$A$24:$A$28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Проверка_пример!$E$24:$E$35</c:f>
              <c:numCache>
                <c:formatCode>General</c:formatCode>
                <c:ptCount val="12"/>
                <c:pt idx="0">
                  <c:v>0.9358105756812104</c:v>
                </c:pt>
                <c:pt idx="1">
                  <c:v>4.8337503215784873E-2</c:v>
                </c:pt>
                <c:pt idx="2" formatCode="0.00">
                  <c:v>446.69926314501737</c:v>
                </c:pt>
                <c:pt idx="3" formatCode="0.00">
                  <c:v>38.115572843103372</c:v>
                </c:pt>
                <c:pt idx="11" formatCode="0.00">
                  <c:v>12.864189424318791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223-4EFB-B12D-E467CC54C5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928128"/>
        <c:axId val="145928704"/>
      </c:scatterChart>
      <c:valAx>
        <c:axId val="145928128"/>
        <c:scaling>
          <c:orientation val="minMax"/>
          <c:max val="4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145928704"/>
        <c:crosses val="autoZero"/>
        <c:crossBetween val="midCat"/>
      </c:valAx>
      <c:valAx>
        <c:axId val="14592870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4592812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552449</xdr:colOff>
      <xdr:row>1</xdr:row>
      <xdr:rowOff>14286</xdr:rowOff>
    </xdr:from>
    <xdr:to>
      <xdr:col>20</xdr:col>
      <xdr:colOff>523874</xdr:colOff>
      <xdr:row>22</xdr:row>
      <xdr:rowOff>95249</xdr:rowOff>
    </xdr:to>
    <xdr:graphicFrame macro="">
      <xdr:nvGraphicFramePr>
        <xdr:cNvPr id="3" name="Диаграмма 2">
          <a:extLst>
            <a:ext uri="{FF2B5EF4-FFF2-40B4-BE49-F238E27FC236}">
              <a16:creationId xmlns="" xmlns:a16="http://schemas.microsoft.com/office/drawing/2014/main" id="{58C94ACE-71BD-4398-A09C-D1C4A56819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28574</xdr:colOff>
      <xdr:row>23</xdr:row>
      <xdr:rowOff>52386</xdr:rowOff>
    </xdr:from>
    <xdr:to>
      <xdr:col>20</xdr:col>
      <xdr:colOff>609599</xdr:colOff>
      <xdr:row>44</xdr:row>
      <xdr:rowOff>133349</xdr:rowOff>
    </xdr:to>
    <xdr:graphicFrame macro="">
      <xdr:nvGraphicFramePr>
        <xdr:cNvPr id="4" name="Диаграмма 3">
          <a:extLst>
            <a:ext uri="{FF2B5EF4-FFF2-40B4-BE49-F238E27FC236}">
              <a16:creationId xmlns="" xmlns:a16="http://schemas.microsoft.com/office/drawing/2014/main" id="{BE7B5430-F0AC-4403-B282-79309BE502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1905000</xdr:colOff>
      <xdr:row>93</xdr:row>
      <xdr:rowOff>47625</xdr:rowOff>
    </xdr:from>
    <xdr:to>
      <xdr:col>15</xdr:col>
      <xdr:colOff>400049</xdr:colOff>
      <xdr:row>116</xdr:row>
      <xdr:rowOff>182031</xdr:rowOff>
    </xdr:to>
    <xdr:graphicFrame macro="">
      <xdr:nvGraphicFramePr>
        <xdr:cNvPr id="2" name="Диаграмма 1">
          <a:extLst>
            <a:ext uri="{FF2B5EF4-FFF2-40B4-BE49-F238E27FC236}">
              <a16:creationId xmlns=""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1000125</xdr:colOff>
      <xdr:row>2</xdr:row>
      <xdr:rowOff>147637</xdr:rowOff>
    </xdr:from>
    <xdr:to>
      <xdr:col>8</xdr:col>
      <xdr:colOff>285750</xdr:colOff>
      <xdr:row>13</xdr:row>
      <xdr:rowOff>9525</xdr:rowOff>
    </xdr:to>
    <xdr:graphicFrame macro="">
      <xdr:nvGraphicFramePr>
        <xdr:cNvPr id="3" name="Диаграмма 2">
          <a:extLst>
            <a:ext uri="{FF2B5EF4-FFF2-40B4-BE49-F238E27FC236}">
              <a16:creationId xmlns="" xmlns:a16="http://schemas.microsoft.com/office/drawing/2014/main" id="{00000000-0008-0000-09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82673</xdr:colOff>
      <xdr:row>93</xdr:row>
      <xdr:rowOff>88619</xdr:rowOff>
    </xdr:from>
    <xdr:to>
      <xdr:col>9</xdr:col>
      <xdr:colOff>1662702</xdr:colOff>
      <xdr:row>116</xdr:row>
      <xdr:rowOff>180975</xdr:rowOff>
    </xdr:to>
    <xdr:graphicFrame macro="">
      <xdr:nvGraphicFramePr>
        <xdr:cNvPr id="4" name="Диаграмма 3">
          <a:extLst>
            <a:ext uri="{FF2B5EF4-FFF2-40B4-BE49-F238E27FC236}">
              <a16:creationId xmlns="" xmlns:a16="http://schemas.microsoft.com/office/drawing/2014/main" id="{00000000-0008-0000-09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107015</xdr:colOff>
      <xdr:row>118</xdr:row>
      <xdr:rowOff>120370</xdr:rowOff>
    </xdr:from>
    <xdr:to>
      <xdr:col>9</xdr:col>
      <xdr:colOff>1687044</xdr:colOff>
      <xdr:row>140</xdr:row>
      <xdr:rowOff>153708</xdr:rowOff>
    </xdr:to>
    <xdr:graphicFrame macro="">
      <xdr:nvGraphicFramePr>
        <xdr:cNvPr id="5" name="Диаграмма 4">
          <a:extLst>
            <a:ext uri="{FF2B5EF4-FFF2-40B4-BE49-F238E27FC236}">
              <a16:creationId xmlns="" xmlns:a16="http://schemas.microsoft.com/office/drawing/2014/main" id="{00000000-0008-0000-09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80557</xdr:colOff>
      <xdr:row>118</xdr:row>
      <xdr:rowOff>101320</xdr:rowOff>
    </xdr:from>
    <xdr:to>
      <xdr:col>15</xdr:col>
      <xdr:colOff>570502</xdr:colOff>
      <xdr:row>140</xdr:row>
      <xdr:rowOff>134658</xdr:rowOff>
    </xdr:to>
    <xdr:graphicFrame macro="">
      <xdr:nvGraphicFramePr>
        <xdr:cNvPr id="6" name="Диаграмма 5">
          <a:extLst>
            <a:ext uri="{FF2B5EF4-FFF2-40B4-BE49-F238E27FC236}">
              <a16:creationId xmlns="" xmlns:a16="http://schemas.microsoft.com/office/drawing/2014/main" id="{D69D8E43-BE20-4D14-A4F1-21A80679D9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1037166</xdr:colOff>
      <xdr:row>21</xdr:row>
      <xdr:rowOff>169333</xdr:rowOff>
    </xdr:from>
    <xdr:to>
      <xdr:col>12</xdr:col>
      <xdr:colOff>10584</xdr:colOff>
      <xdr:row>36</xdr:row>
      <xdr:rowOff>38099</xdr:rowOff>
    </xdr:to>
    <xdr:graphicFrame macro="">
      <xdr:nvGraphicFramePr>
        <xdr:cNvPr id="2" name="Диаграмма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1000125</xdr:colOff>
      <xdr:row>2</xdr:row>
      <xdr:rowOff>147637</xdr:rowOff>
    </xdr:from>
    <xdr:to>
      <xdr:col>8</xdr:col>
      <xdr:colOff>285750</xdr:colOff>
      <xdr:row>13</xdr:row>
      <xdr:rowOff>9525</xdr:rowOff>
    </xdr:to>
    <xdr:graphicFrame macro="">
      <xdr:nvGraphicFramePr>
        <xdr:cNvPr id="2" name="Диаграмма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1000125</xdr:colOff>
      <xdr:row>2</xdr:row>
      <xdr:rowOff>147637</xdr:rowOff>
    </xdr:from>
    <xdr:to>
      <xdr:col>8</xdr:col>
      <xdr:colOff>285750</xdr:colOff>
      <xdr:row>13</xdr:row>
      <xdr:rowOff>9525</xdr:rowOff>
    </xdr:to>
    <xdr:graphicFrame macro="">
      <xdr:nvGraphicFramePr>
        <xdr:cNvPr id="2" name="Диаграмма 1">
          <a:extLst>
            <a:ext uri="{FF2B5EF4-FFF2-40B4-BE49-F238E27FC236}">
              <a16:creationId xmlns=""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1000125</xdr:colOff>
      <xdr:row>2</xdr:row>
      <xdr:rowOff>147637</xdr:rowOff>
    </xdr:from>
    <xdr:to>
      <xdr:col>8</xdr:col>
      <xdr:colOff>285750</xdr:colOff>
      <xdr:row>13</xdr:row>
      <xdr:rowOff>9525</xdr:rowOff>
    </xdr:to>
    <xdr:graphicFrame macro="">
      <xdr:nvGraphicFramePr>
        <xdr:cNvPr id="2" name="Диаграмма 1">
          <a:extLst>
            <a:ext uri="{FF2B5EF4-FFF2-40B4-BE49-F238E27FC236}">
              <a16:creationId xmlns=""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1000125</xdr:colOff>
      <xdr:row>2</xdr:row>
      <xdr:rowOff>147637</xdr:rowOff>
    </xdr:from>
    <xdr:to>
      <xdr:col>8</xdr:col>
      <xdr:colOff>285750</xdr:colOff>
      <xdr:row>13</xdr:row>
      <xdr:rowOff>9525</xdr:rowOff>
    </xdr:to>
    <xdr:graphicFrame macro="">
      <xdr:nvGraphicFramePr>
        <xdr:cNvPr id="2" name="Диаграмма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1000125</xdr:colOff>
      <xdr:row>2</xdr:row>
      <xdr:rowOff>147637</xdr:rowOff>
    </xdr:from>
    <xdr:to>
      <xdr:col>8</xdr:col>
      <xdr:colOff>285750</xdr:colOff>
      <xdr:row>13</xdr:row>
      <xdr:rowOff>9525</xdr:rowOff>
    </xdr:to>
    <xdr:graphicFrame macro="">
      <xdr:nvGraphicFramePr>
        <xdr:cNvPr id="2" name="Диаграмма 1">
          <a:extLst>
            <a:ext uri="{FF2B5EF4-FFF2-40B4-BE49-F238E27FC236}">
              <a16:creationId xmlns=""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1000125</xdr:colOff>
      <xdr:row>2</xdr:row>
      <xdr:rowOff>147637</xdr:rowOff>
    </xdr:from>
    <xdr:to>
      <xdr:col>8</xdr:col>
      <xdr:colOff>285750</xdr:colOff>
      <xdr:row>13</xdr:row>
      <xdr:rowOff>9525</xdr:rowOff>
    </xdr:to>
    <xdr:graphicFrame macro="">
      <xdr:nvGraphicFramePr>
        <xdr:cNvPr id="2" name="Диаграмма 1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1000125</xdr:colOff>
      <xdr:row>2</xdr:row>
      <xdr:rowOff>147637</xdr:rowOff>
    </xdr:from>
    <xdr:to>
      <xdr:col>8</xdr:col>
      <xdr:colOff>285750</xdr:colOff>
      <xdr:row>13</xdr:row>
      <xdr:rowOff>9525</xdr:rowOff>
    </xdr:to>
    <xdr:graphicFrame macro="">
      <xdr:nvGraphicFramePr>
        <xdr:cNvPr id="2" name="Диаграмма 1">
          <a:extLst>
            <a:ext uri="{FF2B5EF4-FFF2-40B4-BE49-F238E27FC236}">
              <a16:creationId xmlns=""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306"/>
  <sheetViews>
    <sheetView workbookViewId="0">
      <selection activeCell="N13" sqref="N13"/>
    </sheetView>
  </sheetViews>
  <sheetFormatPr defaultRowHeight="15" x14ac:dyDescent="0.25"/>
  <cols>
    <col min="3" max="3" width="12" bestFit="1" customWidth="1"/>
    <col min="14" max="14" width="12" bestFit="1" customWidth="1"/>
    <col min="24" max="24" width="10" bestFit="1" customWidth="1"/>
    <col min="44" max="44" width="11" bestFit="1" customWidth="1"/>
    <col min="54" max="54" width="11.5703125" bestFit="1" customWidth="1"/>
  </cols>
  <sheetData>
    <row r="1" spans="1:54" x14ac:dyDescent="0.25">
      <c r="C1" t="s">
        <v>113</v>
      </c>
    </row>
    <row r="2" spans="1:54" x14ac:dyDescent="0.25">
      <c r="C2">
        <v>-82.45</v>
      </c>
      <c r="D2">
        <v>32.28</v>
      </c>
      <c r="E2">
        <v>96.75</v>
      </c>
      <c r="F2">
        <v>134.9</v>
      </c>
      <c r="G2">
        <v>152</v>
      </c>
      <c r="H2">
        <v>196.5</v>
      </c>
      <c r="I2">
        <v>187.2</v>
      </c>
      <c r="J2">
        <v>234.7</v>
      </c>
      <c r="K2">
        <v>267</v>
      </c>
    </row>
    <row r="4" spans="1:54" x14ac:dyDescent="0.25">
      <c r="C4" t="s">
        <v>114</v>
      </c>
    </row>
    <row r="5" spans="1:54" x14ac:dyDescent="0.25">
      <c r="C5">
        <v>4641</v>
      </c>
      <c r="D5">
        <v>4484</v>
      </c>
      <c r="E5">
        <v>4257</v>
      </c>
      <c r="F5">
        <v>3648</v>
      </c>
      <c r="G5">
        <v>3797</v>
      </c>
      <c r="H5">
        <v>3375</v>
      </c>
      <c r="I5">
        <v>3334</v>
      </c>
      <c r="J5">
        <v>3032</v>
      </c>
      <c r="K5">
        <v>2737</v>
      </c>
    </row>
    <row r="7" spans="1:54" x14ac:dyDescent="0.25">
      <c r="C7" t="s">
        <v>115</v>
      </c>
    </row>
    <row r="8" spans="1:54" x14ac:dyDescent="0.25">
      <c r="C8">
        <v>1.15E-2</v>
      </c>
      <c r="D8">
        <v>9.8599999999999993E-2</v>
      </c>
      <c r="E8">
        <v>0.15240000000000001</v>
      </c>
      <c r="F8">
        <v>0.18479999999999999</v>
      </c>
      <c r="G8">
        <v>0.20100000000000001</v>
      </c>
      <c r="H8">
        <v>0.25390000000000001</v>
      </c>
      <c r="I8">
        <v>0.22220000000000001</v>
      </c>
      <c r="J8">
        <v>0.30070000000000002</v>
      </c>
      <c r="K8">
        <v>0.3498</v>
      </c>
    </row>
    <row r="9" spans="1:54" x14ac:dyDescent="0.25">
      <c r="A9" t="s">
        <v>112</v>
      </c>
      <c r="B9">
        <v>0.19</v>
      </c>
    </row>
    <row r="10" spans="1:54" x14ac:dyDescent="0.25">
      <c r="A10" t="s">
        <v>133</v>
      </c>
      <c r="B10">
        <f>100-273.15</f>
        <v>-173.14999999999998</v>
      </c>
    </row>
    <row r="11" spans="1:54" x14ac:dyDescent="0.25">
      <c r="A11" t="s">
        <v>134</v>
      </c>
      <c r="B11">
        <v>2.7315</v>
      </c>
    </row>
    <row r="12" spans="1:54" x14ac:dyDescent="0.25">
      <c r="A12" t="s">
        <v>111</v>
      </c>
      <c r="B12" t="s">
        <v>112</v>
      </c>
      <c r="C12" t="s">
        <v>135</v>
      </c>
      <c r="L12" t="s">
        <v>136</v>
      </c>
      <c r="N12" t="s">
        <v>109</v>
      </c>
      <c r="X12" t="s">
        <v>123</v>
      </c>
      <c r="AH12" t="s">
        <v>124</v>
      </c>
      <c r="AR12" t="s">
        <v>140</v>
      </c>
      <c r="BA12" t="s">
        <v>122</v>
      </c>
      <c r="BB12" t="s">
        <v>141</v>
      </c>
    </row>
    <row r="13" spans="1:54" x14ac:dyDescent="0.25">
      <c r="A13">
        <f>100</f>
        <v>100</v>
      </c>
      <c r="B13">
        <v>0.19</v>
      </c>
      <c r="C13">
        <f>C$5/100*EXP(5.372697*(1+C$8)*(1-(C$2+273.15)/$A13))</f>
        <v>0.33569202157694034</v>
      </c>
      <c r="D13">
        <f>D$5/100*EXP(5.372697*(1+D$8)*(1-(D$2+273.15)/$A13))</f>
        <v>2.4303817952462089E-4</v>
      </c>
      <c r="E13">
        <f t="shared" ref="D13:K28" si="0">E$5/100*EXP(5.372697*(1+E$8)*(1-(E$2+273.15)/$A13))</f>
        <v>2.3532858186718322E-6</v>
      </c>
      <c r="F13">
        <f t="shared" si="0"/>
        <v>1.1115073879333462E-7</v>
      </c>
      <c r="G13">
        <f t="shared" si="0"/>
        <v>2.935326349112612E-8</v>
      </c>
      <c r="H13">
        <f t="shared" si="0"/>
        <v>5.166309434918636E-10</v>
      </c>
      <c r="I13">
        <f t="shared" si="0"/>
        <v>1.7640352565163905E-9</v>
      </c>
      <c r="J13">
        <f t="shared" si="0"/>
        <v>1.2694664239411563E-11</v>
      </c>
      <c r="K13">
        <f t="shared" si="0"/>
        <v>3.754981752633798E-13</v>
      </c>
      <c r="L13">
        <f>MIN(C13:K13)</f>
        <v>3.754981752633798E-13</v>
      </c>
      <c r="N13">
        <f>C13/($B$9*10)</f>
        <v>0.17668001135628439</v>
      </c>
      <c r="O13">
        <f t="shared" ref="O13:V13" si="1">D13/($B$9*10)</f>
        <v>1.2791483132874783E-4</v>
      </c>
      <c r="P13">
        <f t="shared" si="1"/>
        <v>1.2385714835114907E-6</v>
      </c>
      <c r="Q13">
        <f t="shared" si="1"/>
        <v>5.8500388838597173E-8</v>
      </c>
      <c r="R13">
        <f t="shared" si="1"/>
        <v>1.5449086047961116E-8</v>
      </c>
      <c r="S13">
        <f t="shared" si="1"/>
        <v>2.7191102289045453E-10</v>
      </c>
      <c r="T13">
        <f t="shared" si="1"/>
        <v>9.2843960869283716E-10</v>
      </c>
      <c r="U13">
        <f t="shared" si="1"/>
        <v>6.6814022312692437E-12</v>
      </c>
      <c r="V13">
        <f t="shared" si="1"/>
        <v>1.9763061855967358E-13</v>
      </c>
      <c r="X13">
        <f>C13/$L13</f>
        <v>893991086218.94409</v>
      </c>
      <c r="Y13">
        <f t="shared" ref="Y13:AF13" si="2">D13/$L13</f>
        <v>647241972.22569835</v>
      </c>
      <c r="Z13">
        <f t="shared" si="2"/>
        <v>6267103.207681912</v>
      </c>
      <c r="AA13">
        <f t="shared" si="2"/>
        <v>296008.73217392311</v>
      </c>
      <c r="AB13">
        <f t="shared" si="2"/>
        <v>78171.520994841907</v>
      </c>
      <c r="AC13">
        <f t="shared" si="2"/>
        <v>1375.8547378545616</v>
      </c>
      <c r="AD13">
        <f t="shared" si="2"/>
        <v>4697.8530728653232</v>
      </c>
      <c r="AE13">
        <f t="shared" si="2"/>
        <v>33.807525776942441</v>
      </c>
      <c r="AF13">
        <f t="shared" si="2"/>
        <v>1</v>
      </c>
      <c r="AH13">
        <v>1.56794429338255</v>
      </c>
      <c r="AI13">
        <v>1.2039211376601799</v>
      </c>
      <c r="AJ13">
        <v>1.02239478434873</v>
      </c>
      <c r="AK13">
        <v>0.90249867688956797</v>
      </c>
      <c r="AL13">
        <v>0.86227857260191398</v>
      </c>
      <c r="AM13">
        <v>0.74879645800841299</v>
      </c>
      <c r="AN13">
        <v>0.71621554320610104</v>
      </c>
      <c r="AO13">
        <v>0.57609305521765297</v>
      </c>
      <c r="AP13" s="35">
        <v>0.44198881259688699</v>
      </c>
      <c r="AR13">
        <f>((AH$13+N13)/AH$13)</f>
        <v>1.1126825819654154</v>
      </c>
      <c r="AS13">
        <f t="shared" ref="AS13:AZ13" si="3">((AI$13+O13)/AI$13)</f>
        <v>1.0001062485135672</v>
      </c>
      <c r="AT13">
        <f t="shared" si="3"/>
        <v>1.0000012114415122</v>
      </c>
      <c r="AU13">
        <f t="shared" si="3"/>
        <v>1.0000000648204705</v>
      </c>
      <c r="AV13">
        <f t="shared" si="3"/>
        <v>1.0000000179165836</v>
      </c>
      <c r="AW13">
        <f t="shared" si="3"/>
        <v>1.0000000003631309</v>
      </c>
      <c r="AX13">
        <f t="shared" si="3"/>
        <v>1.0000000012963133</v>
      </c>
      <c r="AY13">
        <f t="shared" si="3"/>
        <v>1.0000000000115978</v>
      </c>
      <c r="AZ13">
        <f t="shared" si="3"/>
        <v>1.0000000000004472</v>
      </c>
      <c r="BA13">
        <f>SUM(AR13:AZ13)</f>
        <v>9.1127901263290383</v>
      </c>
      <c r="BB13">
        <f>(BA13^0.5)/9</f>
        <v>0.33541553602439372</v>
      </c>
    </row>
    <row r="14" spans="1:54" x14ac:dyDescent="0.25">
      <c r="A14">
        <f>A13+$B$11</f>
        <v>102.7315</v>
      </c>
      <c r="B14">
        <v>0.19090909090909092</v>
      </c>
      <c r="C14">
        <f>C$5/100*EXP(5.372697*(1+C$8)*(1-(C$2+273.15)/$A14))</f>
        <v>0.442193690771438</v>
      </c>
      <c r="D14">
        <f t="shared" si="0"/>
        <v>3.925075735286033E-4</v>
      </c>
      <c r="E14">
        <f t="shared" si="0"/>
        <v>4.3264908308518805E-6</v>
      </c>
      <c r="F14">
        <f t="shared" si="0"/>
        <v>2.2174363525925773E-7</v>
      </c>
      <c r="G14">
        <f t="shared" si="0"/>
        <v>6.0874809127343982E-8</v>
      </c>
      <c r="H14">
        <f t="shared" si="0"/>
        <v>1.1982084939042309E-9</v>
      </c>
      <c r="I14">
        <f t="shared" si="0"/>
        <v>3.9406779185645719E-9</v>
      </c>
      <c r="J14">
        <f t="shared" si="0"/>
        <v>3.2616342447689361E-11</v>
      </c>
      <c r="K14">
        <f t="shared" si="0"/>
        <v>1.0639974521389413E-12</v>
      </c>
      <c r="L14">
        <f t="shared" ref="L14:L77" si="4">MIN(C14:K14)</f>
        <v>1.0639974521389413E-12</v>
      </c>
      <c r="N14">
        <f>C14/($B$9*10)</f>
        <v>0.23273352145865159</v>
      </c>
      <c r="O14">
        <f t="shared" ref="O14:O77" si="5">D14/($B$9*10)</f>
        <v>2.0658293343610702E-4</v>
      </c>
      <c r="P14">
        <f t="shared" ref="P14:P77" si="6">E14/($B$9*10)</f>
        <v>2.2771004372904637E-6</v>
      </c>
      <c r="Q14">
        <f t="shared" ref="Q14:Q77" si="7">F14/($B$9*10)</f>
        <v>1.1670717645224091E-7</v>
      </c>
      <c r="R14">
        <f t="shared" ref="R14:R77" si="8">G14/($B$9*10)</f>
        <v>3.2039373224917889E-8</v>
      </c>
      <c r="S14">
        <f t="shared" ref="S14:S77" si="9">H14/($B$9*10)</f>
        <v>6.3063604942327943E-10</v>
      </c>
      <c r="T14">
        <f t="shared" ref="T14:T77" si="10">I14/($B$9*10)</f>
        <v>2.0740410097708273E-9</v>
      </c>
      <c r="U14">
        <f t="shared" ref="U14:U77" si="11">J14/($B$9*10)</f>
        <v>1.7166496025099665E-11</v>
      </c>
      <c r="V14">
        <f t="shared" ref="V14:V77" si="12">K14/($B$9*10)</f>
        <v>5.5999865902049542E-13</v>
      </c>
      <c r="X14">
        <f t="shared" ref="X14:X77" si="13">C14/$L14</f>
        <v>415596569223.4519</v>
      </c>
      <c r="Y14">
        <f t="shared" ref="Y14:Y77" si="14">D14/$L14</f>
        <v>368898978.78942287</v>
      </c>
      <c r="Z14">
        <f t="shared" ref="Z14:Z77" si="15">E14/$L14</f>
        <v>4066260.5179687114</v>
      </c>
      <c r="AA14">
        <f t="shared" ref="AA14:AA77" si="16">F14/$L14</f>
        <v>208406.17128686651</v>
      </c>
      <c r="AB14">
        <f t="shared" ref="AB14:AB77" si="17">G14/$L14</f>
        <v>57213.303476402209</v>
      </c>
      <c r="AC14">
        <f t="shared" ref="AC14:AC77" si="18">H14/$L14</f>
        <v>1126.1384991998682</v>
      </c>
      <c r="AD14">
        <f t="shared" ref="AD14:AD77" si="19">I14/$L14</f>
        <v>3703.6535290969678</v>
      </c>
      <c r="AE14">
        <f t="shared" ref="AE14:AE77" si="20">J14/$L14</f>
        <v>30.654530593208772</v>
      </c>
      <c r="AF14">
        <f t="shared" ref="AF14:AF77" si="21">K14/$L14</f>
        <v>1</v>
      </c>
      <c r="AP14" s="35"/>
      <c r="AR14">
        <f t="shared" ref="AR14:AR77" si="22">((AH$13+N14)/AH$13)</f>
        <v>1.1484322641058708</v>
      </c>
      <c r="AS14">
        <f t="shared" ref="AS14:AS77" si="23">((AI$13+O14)/AI$13)</f>
        <v>1.0001715917488063</v>
      </c>
      <c r="AT14">
        <f t="shared" ref="AT14:AT77" si="24">((AJ$13+P14)/AJ$13)</f>
        <v>1.0000022272222748</v>
      </c>
      <c r="AU14">
        <f t="shared" ref="AU14:AU77" si="25">((AK$13+Q14)/AK$13)</f>
        <v>1.0000001293156207</v>
      </c>
      <c r="AV14">
        <f t="shared" ref="AV14:AV77" si="26">((AL$13+R14)/AL$13)</f>
        <v>1.0000000371566387</v>
      </c>
      <c r="AW14">
        <f t="shared" ref="AW14:AW77" si="27">((AM$13+S14)/AM$13)</f>
        <v>1.0000000008421996</v>
      </c>
      <c r="AX14">
        <f t="shared" ref="AX14:AX77" si="28">((AN$13+T14)/AN$13)</f>
        <v>1.0000000028958336</v>
      </c>
      <c r="AY14">
        <f t="shared" ref="AY14:AY77" si="29">((AO$13+U14)/AO$13)</f>
        <v>1.0000000000297982</v>
      </c>
      <c r="AZ14">
        <f t="shared" ref="AZ14:AZ77" si="30">((AP$13+V14)/AP$13)</f>
        <v>1.000000000001267</v>
      </c>
      <c r="BA14">
        <f t="shared" ref="BA14:BA77" si="31">SUM(AR14:AZ14)</f>
        <v>9.1486062533183095</v>
      </c>
      <c r="BB14">
        <f t="shared" ref="BB14:BB77" si="32">(BA14^0.5)/9</f>
        <v>0.33607403382856921</v>
      </c>
    </row>
    <row r="15" spans="1:54" x14ac:dyDescent="0.25">
      <c r="A15">
        <f t="shared" ref="A15:A78" si="33">A14+$B$11</f>
        <v>105.46299999999999</v>
      </c>
      <c r="B15">
        <v>0.19181818181818183</v>
      </c>
      <c r="C15">
        <f t="shared" ref="C14:K55" si="34">C$5/100*EXP(5.372697*(1+C$8)*(1-(C$2+273.15)/$A15))</f>
        <v>0.5742289189635974</v>
      </c>
      <c r="D15">
        <f t="shared" si="0"/>
        <v>6.1835539819165392E-4</v>
      </c>
      <c r="E15">
        <f t="shared" si="0"/>
        <v>7.7072202581319094E-6</v>
      </c>
      <c r="F15">
        <f t="shared" si="0"/>
        <v>4.2682819007613547E-7</v>
      </c>
      <c r="G15">
        <f t="shared" si="0"/>
        <v>1.2156526885351594E-7</v>
      </c>
      <c r="H15">
        <f t="shared" si="0"/>
        <v>2.6604743929266981E-9</v>
      </c>
      <c r="I15">
        <f t="shared" si="0"/>
        <v>8.4440941377281937E-9</v>
      </c>
      <c r="J15">
        <f t="shared" si="0"/>
        <v>7.9803302844307999E-11</v>
      </c>
      <c r="K15">
        <f t="shared" si="0"/>
        <v>2.8565539917896386E-12</v>
      </c>
      <c r="L15">
        <f t="shared" si="4"/>
        <v>2.8565539917896386E-12</v>
      </c>
      <c r="N15">
        <f>C15/($B$9*10)</f>
        <v>0.30222574682294601</v>
      </c>
      <c r="O15">
        <f t="shared" si="5"/>
        <v>3.2545020957455473E-4</v>
      </c>
      <c r="P15">
        <f t="shared" si="6"/>
        <v>4.0564317148062681E-6</v>
      </c>
      <c r="Q15">
        <f t="shared" si="7"/>
        <v>2.2464641582954498E-7</v>
      </c>
      <c r="R15">
        <f t="shared" si="8"/>
        <v>6.3981720449218921E-8</v>
      </c>
      <c r="S15">
        <f t="shared" si="9"/>
        <v>1.4002496804877359E-9</v>
      </c>
      <c r="T15">
        <f t="shared" si="10"/>
        <v>4.4442600724885231E-9</v>
      </c>
      <c r="U15">
        <f t="shared" si="11"/>
        <v>4.2001738339109476E-11</v>
      </c>
      <c r="V15">
        <f t="shared" si="12"/>
        <v>1.5034494693629678E-12</v>
      </c>
      <c r="X15">
        <f t="shared" si="13"/>
        <v>201021552756.94315</v>
      </c>
      <c r="Y15">
        <f t="shared" si="14"/>
        <v>216469004.25090605</v>
      </c>
      <c r="Z15">
        <f t="shared" si="15"/>
        <v>2698083.1730414154</v>
      </c>
      <c r="AA15">
        <f t="shared" si="16"/>
        <v>149420.66255457909</v>
      </c>
      <c r="AB15">
        <f t="shared" si="17"/>
        <v>42556.615139402624</v>
      </c>
      <c r="AC15">
        <f t="shared" si="18"/>
        <v>931.35799308309379</v>
      </c>
      <c r="AD15">
        <f t="shared" si="19"/>
        <v>2956.0421969962299</v>
      </c>
      <c r="AE15">
        <f t="shared" si="20"/>
        <v>27.936913873737435</v>
      </c>
      <c r="AF15">
        <f t="shared" si="21"/>
        <v>1</v>
      </c>
      <c r="AP15" s="35"/>
      <c r="AR15">
        <f t="shared" si="22"/>
        <v>1.1927528599698844</v>
      </c>
      <c r="AS15">
        <f t="shared" si="23"/>
        <v>1.0002703251894116</v>
      </c>
      <c r="AT15">
        <f t="shared" si="24"/>
        <v>1.0000039675786465</v>
      </c>
      <c r="AU15">
        <f t="shared" si="25"/>
        <v>1.0000002489160611</v>
      </c>
      <c r="AV15">
        <f t="shared" si="26"/>
        <v>1.0000000742007542</v>
      </c>
      <c r="AW15">
        <f t="shared" si="27"/>
        <v>1.0000000018700004</v>
      </c>
      <c r="AX15">
        <f t="shared" si="28"/>
        <v>1.0000000062051992</v>
      </c>
      <c r="AY15">
        <f t="shared" si="29"/>
        <v>1.0000000000729079</v>
      </c>
      <c r="AZ15">
        <f t="shared" si="30"/>
        <v>1.0000000000034015</v>
      </c>
      <c r="BA15">
        <f t="shared" si="31"/>
        <v>9.1930274840062669</v>
      </c>
      <c r="BB15">
        <f t="shared" si="32"/>
        <v>0.33688895272658193</v>
      </c>
    </row>
    <row r="16" spans="1:54" x14ac:dyDescent="0.25">
      <c r="A16">
        <f t="shared" si="33"/>
        <v>108.19449999999999</v>
      </c>
      <c r="B16">
        <v>0.19272727272727275</v>
      </c>
      <c r="C16">
        <f t="shared" si="34"/>
        <v>0.73591571851123538</v>
      </c>
      <c r="D16">
        <f t="shared" si="0"/>
        <v>9.5205397644669955E-4</v>
      </c>
      <c r="E16">
        <f t="shared" si="0"/>
        <v>1.3335158405198518E-5</v>
      </c>
      <c r="F16">
        <f t="shared" si="0"/>
        <v>7.9486777514374901E-7</v>
      </c>
      <c r="G16">
        <f t="shared" si="0"/>
        <v>2.3443093462323624E-7</v>
      </c>
      <c r="H16">
        <f t="shared" si="0"/>
        <v>5.6740591314606978E-9</v>
      </c>
      <c r="I16">
        <f t="shared" si="0"/>
        <v>1.7410975737893716E-8</v>
      </c>
      <c r="J16">
        <f t="shared" si="0"/>
        <v>1.86631889823385E-10</v>
      </c>
      <c r="K16">
        <f t="shared" si="0"/>
        <v>7.2960533729980554E-12</v>
      </c>
      <c r="L16">
        <f t="shared" si="4"/>
        <v>7.2960533729980554E-12</v>
      </c>
      <c r="N16">
        <f>C16/($B$9*10)</f>
        <v>0.38732406237433442</v>
      </c>
      <c r="O16">
        <f t="shared" si="5"/>
        <v>5.0108104023510508E-4</v>
      </c>
      <c r="P16">
        <f t="shared" si="6"/>
        <v>7.0185044237886938E-6</v>
      </c>
      <c r="Q16">
        <f t="shared" si="7"/>
        <v>4.1835146060197317E-7</v>
      </c>
      <c r="R16">
        <f t="shared" si="8"/>
        <v>1.2338470243328223E-7</v>
      </c>
      <c r="S16">
        <f t="shared" si="9"/>
        <v>2.9863469112951041E-9</v>
      </c>
      <c r="T16">
        <f t="shared" si="10"/>
        <v>9.1636714409966938E-9</v>
      </c>
      <c r="U16">
        <f t="shared" si="11"/>
        <v>9.8227310433360535E-11</v>
      </c>
      <c r="V16">
        <f t="shared" si="12"/>
        <v>3.8400280910516085E-12</v>
      </c>
      <c r="X16">
        <f t="shared" si="13"/>
        <v>100864903378.41879</v>
      </c>
      <c r="Y16">
        <f t="shared" si="14"/>
        <v>130488899.65226318</v>
      </c>
      <c r="Z16">
        <f t="shared" si="15"/>
        <v>1827722.1565498095</v>
      </c>
      <c r="AA16">
        <f t="shared" si="16"/>
        <v>108944.89589200006</v>
      </c>
      <c r="AB16">
        <f t="shared" si="17"/>
        <v>32131.197873475139</v>
      </c>
      <c r="AC16">
        <f t="shared" si="18"/>
        <v>777.68881906207105</v>
      </c>
      <c r="AD16">
        <f t="shared" si="19"/>
        <v>2386.3553140016697</v>
      </c>
      <c r="AE16">
        <f t="shared" si="20"/>
        <v>25.579841632476327</v>
      </c>
      <c r="AF16">
        <f t="shared" si="21"/>
        <v>1</v>
      </c>
      <c r="AP16" s="35"/>
      <c r="AR16">
        <f t="shared" si="22"/>
        <v>1.2470266730833621</v>
      </c>
      <c r="AS16">
        <f t="shared" si="23"/>
        <v>1.0004162075276866</v>
      </c>
      <c r="AT16">
        <f t="shared" si="24"/>
        <v>1.0000068647693936</v>
      </c>
      <c r="AU16">
        <f t="shared" si="25"/>
        <v>1.0000004635480044</v>
      </c>
      <c r="AV16">
        <f t="shared" si="26"/>
        <v>1.0000001430914629</v>
      </c>
      <c r="AW16">
        <f t="shared" si="27"/>
        <v>1.0000000039881958</v>
      </c>
      <c r="AX16">
        <f t="shared" si="28"/>
        <v>1.0000000127945723</v>
      </c>
      <c r="AY16">
        <f t="shared" si="29"/>
        <v>1.0000000001705061</v>
      </c>
      <c r="AZ16">
        <f t="shared" si="30"/>
        <v>1.0000000000086882</v>
      </c>
      <c r="BA16">
        <f t="shared" si="31"/>
        <v>9.2474503689818714</v>
      </c>
      <c r="BB16">
        <f t="shared" si="32"/>
        <v>0.33788467550045503</v>
      </c>
    </row>
    <row r="17" spans="1:54" x14ac:dyDescent="0.25">
      <c r="A17">
        <f t="shared" si="33"/>
        <v>110.92599999999999</v>
      </c>
      <c r="B17">
        <v>0.19363636363636366</v>
      </c>
      <c r="C17">
        <f t="shared" si="34"/>
        <v>0.93167588965763437</v>
      </c>
      <c r="D17">
        <f t="shared" si="0"/>
        <v>1.4350087895410376E-3</v>
      </c>
      <c r="E17">
        <f t="shared" si="0"/>
        <v>2.2458066770861824E-5</v>
      </c>
      <c r="F17">
        <f t="shared" si="0"/>
        <v>1.4356130073216338E-6</v>
      </c>
      <c r="G17">
        <f t="shared" si="0"/>
        <v>4.3769766339378911E-7</v>
      </c>
      <c r="H17">
        <f t="shared" si="0"/>
        <v>1.1658130349927918E-8</v>
      </c>
      <c r="I17">
        <f t="shared" si="0"/>
        <v>3.4643012741952401E-8</v>
      </c>
      <c r="J17">
        <f t="shared" si="0"/>
        <v>4.1858114989699918E-10</v>
      </c>
      <c r="K17">
        <f t="shared" si="0"/>
        <v>1.7794144410969603E-11</v>
      </c>
      <c r="L17">
        <f t="shared" si="4"/>
        <v>1.7794144410969603E-11</v>
      </c>
      <c r="N17">
        <f>C17/($B$9*10)</f>
        <v>0.49035573139875493</v>
      </c>
      <c r="O17">
        <f t="shared" si="5"/>
        <v>7.5526778396896722E-4</v>
      </c>
      <c r="P17">
        <f t="shared" si="6"/>
        <v>1.1820035142558855E-5</v>
      </c>
      <c r="Q17">
        <f t="shared" si="7"/>
        <v>7.5558579332717573E-7</v>
      </c>
      <c r="R17">
        <f t="shared" si="8"/>
        <v>2.3036719125988902E-7</v>
      </c>
      <c r="S17">
        <f t="shared" si="9"/>
        <v>6.1358580789094311E-9</v>
      </c>
      <c r="T17">
        <f t="shared" si="10"/>
        <v>1.8233164601027581E-8</v>
      </c>
      <c r="U17">
        <f t="shared" si="11"/>
        <v>2.2030586836684168E-10</v>
      </c>
      <c r="V17">
        <f t="shared" si="12"/>
        <v>9.365339163668213E-12</v>
      </c>
      <c r="X17">
        <f t="shared" si="13"/>
        <v>52358566286.743279</v>
      </c>
      <c r="Y17">
        <f t="shared" si="14"/>
        <v>80645000.759710252</v>
      </c>
      <c r="Z17">
        <f t="shared" si="15"/>
        <v>1262104.3334355003</v>
      </c>
      <c r="AA17">
        <f t="shared" si="16"/>
        <v>80678.956749199904</v>
      </c>
      <c r="AB17">
        <f t="shared" si="17"/>
        <v>24597.848218201518</v>
      </c>
      <c r="AC17">
        <f t="shared" si="18"/>
        <v>655.16667060097586</v>
      </c>
      <c r="AD17">
        <f t="shared" si="19"/>
        <v>1946.8771266459955</v>
      </c>
      <c r="AE17">
        <f t="shared" si="20"/>
        <v>23.523533373088473</v>
      </c>
      <c r="AF17">
        <f t="shared" si="21"/>
        <v>1</v>
      </c>
      <c r="AP17" s="35"/>
      <c r="AR17">
        <f t="shared" si="22"/>
        <v>1.3127379802128705</v>
      </c>
      <c r="AS17">
        <f t="shared" si="23"/>
        <v>1.000627339914836</v>
      </c>
      <c r="AT17">
        <f t="shared" si="24"/>
        <v>1.0000115611262144</v>
      </c>
      <c r="AU17">
        <f t="shared" si="25"/>
        <v>1.0000008372154028</v>
      </c>
      <c r="AV17">
        <f t="shared" si="26"/>
        <v>1.0000002671609831</v>
      </c>
      <c r="AW17">
        <f t="shared" si="27"/>
        <v>1.0000000081942937</v>
      </c>
      <c r="AX17">
        <f t="shared" si="28"/>
        <v>1.00000002545765</v>
      </c>
      <c r="AY17">
        <f t="shared" si="29"/>
        <v>1.0000000003824137</v>
      </c>
      <c r="AZ17">
        <f t="shared" si="30"/>
        <v>1.0000000000211891</v>
      </c>
      <c r="BA17">
        <f t="shared" si="31"/>
        <v>9.3133780196858531</v>
      </c>
      <c r="BB17">
        <f t="shared" si="32"/>
        <v>0.33908697343259475</v>
      </c>
    </row>
    <row r="18" spans="1:54" x14ac:dyDescent="0.25">
      <c r="A18">
        <f t="shared" si="33"/>
        <v>113.65749999999998</v>
      </c>
      <c r="B18">
        <v>0.19454545454545458</v>
      </c>
      <c r="C18">
        <f t="shared" si="34"/>
        <v>1.1662132289305138</v>
      </c>
      <c r="D18">
        <f t="shared" si="0"/>
        <v>2.1207165374493566E-3</v>
      </c>
      <c r="E18">
        <f t="shared" si="0"/>
        <v>3.6886358169150587E-5</v>
      </c>
      <c r="F18">
        <f t="shared" si="0"/>
        <v>2.5202256804645256E-6</v>
      </c>
      <c r="G18">
        <f t="shared" si="0"/>
        <v>7.9304921666769531E-7</v>
      </c>
      <c r="H18">
        <f t="shared" si="0"/>
        <v>2.3138340210734546E-8</v>
      </c>
      <c r="I18">
        <f t="shared" si="0"/>
        <v>6.6687831529623752E-8</v>
      </c>
      <c r="J18">
        <f t="shared" si="0"/>
        <v>9.030512825890104E-10</v>
      </c>
      <c r="K18">
        <f t="shared" si="0"/>
        <v>4.1577253438051889E-11</v>
      </c>
      <c r="L18">
        <f t="shared" si="4"/>
        <v>4.1577253438051889E-11</v>
      </c>
      <c r="N18">
        <f>C18/($B$9*10)</f>
        <v>0.61379643627921787</v>
      </c>
      <c r="O18">
        <f t="shared" si="5"/>
        <v>1.1161665986575563E-3</v>
      </c>
      <c r="P18">
        <f t="shared" si="6"/>
        <v>1.9413872720605573E-5</v>
      </c>
      <c r="Q18">
        <f t="shared" si="7"/>
        <v>1.3264345686655398E-6</v>
      </c>
      <c r="R18">
        <f t="shared" si="8"/>
        <v>4.1739432456194492E-7</v>
      </c>
      <c r="S18">
        <f t="shared" si="9"/>
        <v>1.2178073795123446E-8</v>
      </c>
      <c r="T18">
        <f t="shared" si="10"/>
        <v>3.5098858699801975E-8</v>
      </c>
      <c r="U18">
        <f t="shared" si="11"/>
        <v>4.7529014873105817E-10</v>
      </c>
      <c r="V18">
        <f t="shared" si="12"/>
        <v>2.1882764967395732E-11</v>
      </c>
      <c r="X18">
        <f t="shared" si="13"/>
        <v>28049308997.000381</v>
      </c>
      <c r="Y18">
        <f t="shared" si="14"/>
        <v>51006652.967327975</v>
      </c>
      <c r="Z18">
        <f t="shared" si="15"/>
        <v>887176.40341754386</v>
      </c>
      <c r="AA18">
        <f t="shared" si="16"/>
        <v>60615.492175776853</v>
      </c>
      <c r="AB18">
        <f t="shared" si="17"/>
        <v>19074.112671951756</v>
      </c>
      <c r="AC18">
        <f t="shared" si="18"/>
        <v>556.51439903815583</v>
      </c>
      <c r="AD18">
        <f t="shared" si="19"/>
        <v>1603.9499008510847</v>
      </c>
      <c r="AE18">
        <f t="shared" si="20"/>
        <v>21.719839766099831</v>
      </c>
      <c r="AF18">
        <f t="shared" si="21"/>
        <v>1</v>
      </c>
      <c r="AP18" s="35"/>
      <c r="AR18">
        <f t="shared" si="22"/>
        <v>1.3914657165243196</v>
      </c>
      <c r="AS18">
        <f t="shared" si="23"/>
        <v>1.0009271093959085</v>
      </c>
      <c r="AT18">
        <f t="shared" si="24"/>
        <v>1.0000189886265245</v>
      </c>
      <c r="AU18">
        <f t="shared" si="25"/>
        <v>1.0000014697357487</v>
      </c>
      <c r="AV18">
        <f t="shared" si="26"/>
        <v>1.0000004840597201</v>
      </c>
      <c r="AW18">
        <f t="shared" si="27"/>
        <v>1.0000000162635301</v>
      </c>
      <c r="AX18">
        <f t="shared" si="28"/>
        <v>1.0000000490059997</v>
      </c>
      <c r="AY18">
        <f t="shared" si="29"/>
        <v>1.0000000008250232</v>
      </c>
      <c r="AZ18">
        <f t="shared" si="30"/>
        <v>1.0000000000495097</v>
      </c>
      <c r="BA18">
        <f t="shared" si="31"/>
        <v>9.392413834486284</v>
      </c>
      <c r="BB18">
        <f t="shared" si="32"/>
        <v>0.34052272516189358</v>
      </c>
    </row>
    <row r="19" spans="1:54" x14ac:dyDescent="0.25">
      <c r="A19">
        <f t="shared" si="33"/>
        <v>116.38899999999998</v>
      </c>
      <c r="B19">
        <v>0.19545454545454549</v>
      </c>
      <c r="C19">
        <f t="shared" si="34"/>
        <v>1.4444883918390605</v>
      </c>
      <c r="D19">
        <f t="shared" si="0"/>
        <v>3.0771508032703871E-3</v>
      </c>
      <c r="E19">
        <f t="shared" si="0"/>
        <v>5.9189474385312057E-5</v>
      </c>
      <c r="F19">
        <f t="shared" si="0"/>
        <v>4.308934354079978E-6</v>
      </c>
      <c r="G19">
        <f t="shared" si="0"/>
        <v>1.3973663701439932E-6</v>
      </c>
      <c r="H19">
        <f t="shared" si="0"/>
        <v>4.4469482103840218E-8</v>
      </c>
      <c r="I19">
        <f t="shared" si="0"/>
        <v>1.2448788311597842E-7</v>
      </c>
      <c r="J19">
        <f t="shared" si="0"/>
        <v>1.8791922706213776E-9</v>
      </c>
      <c r="K19">
        <f t="shared" si="0"/>
        <v>9.3354304589107818E-11</v>
      </c>
      <c r="L19">
        <f t="shared" si="4"/>
        <v>9.3354304589107818E-11</v>
      </c>
      <c r="N19">
        <f>C19/($B$9*10)</f>
        <v>0.76025704833634766</v>
      </c>
      <c r="O19">
        <f t="shared" si="5"/>
        <v>1.6195530543528353E-3</v>
      </c>
      <c r="P19">
        <f t="shared" si="6"/>
        <v>3.1152354939637925E-5</v>
      </c>
      <c r="Q19">
        <f t="shared" si="7"/>
        <v>2.2678601863578834E-6</v>
      </c>
      <c r="R19">
        <f t="shared" si="8"/>
        <v>7.3545598428631226E-7</v>
      </c>
      <c r="S19">
        <f t="shared" si="9"/>
        <v>2.3404990580968537E-8</v>
      </c>
      <c r="T19">
        <f t="shared" si="10"/>
        <v>6.5519938482093904E-8</v>
      </c>
      <c r="U19">
        <f t="shared" si="11"/>
        <v>9.8904856348493571E-10</v>
      </c>
      <c r="V19">
        <f t="shared" si="12"/>
        <v>4.9133844520583067E-11</v>
      </c>
      <c r="X19">
        <f t="shared" si="13"/>
        <v>15473184639.924973</v>
      </c>
      <c r="Y19">
        <f t="shared" si="14"/>
        <v>32962066.578656897</v>
      </c>
      <c r="Z19">
        <f t="shared" si="15"/>
        <v>634030.47824982705</v>
      </c>
      <c r="AA19">
        <f t="shared" si="16"/>
        <v>46156.782732681037</v>
      </c>
      <c r="AB19">
        <f t="shared" si="17"/>
        <v>14968.419252806816</v>
      </c>
      <c r="AC19">
        <f t="shared" si="18"/>
        <v>476.35170439723601</v>
      </c>
      <c r="AD19">
        <f t="shared" si="19"/>
        <v>1333.4991210518122</v>
      </c>
      <c r="AE19">
        <f t="shared" si="20"/>
        <v>20.129679920947467</v>
      </c>
      <c r="AF19">
        <f t="shared" si="21"/>
        <v>1</v>
      </c>
      <c r="AP19" s="35"/>
      <c r="AR19">
        <f t="shared" si="22"/>
        <v>1.4848750376814941</v>
      </c>
      <c r="AS19">
        <f t="shared" si="23"/>
        <v>1.0013452318459168</v>
      </c>
      <c r="AT19">
        <f t="shared" si="24"/>
        <v>1.0000304699861702</v>
      </c>
      <c r="AU19">
        <f t="shared" si="25"/>
        <v>1.0000025128681564</v>
      </c>
      <c r="AV19">
        <f t="shared" si="26"/>
        <v>1.0000008529215589</v>
      </c>
      <c r="AW19">
        <f t="shared" si="27"/>
        <v>1.0000000312568127</v>
      </c>
      <c r="AX19">
        <f t="shared" si="28"/>
        <v>1.0000000914807547</v>
      </c>
      <c r="AY19">
        <f t="shared" si="29"/>
        <v>1.0000000017168207</v>
      </c>
      <c r="AZ19">
        <f t="shared" si="30"/>
        <v>1.0000000001111653</v>
      </c>
      <c r="BA19">
        <f t="shared" si="31"/>
        <v>9.4862542298688517</v>
      </c>
      <c r="BB19">
        <f t="shared" si="32"/>
        <v>0.34221959288075149</v>
      </c>
    </row>
    <row r="20" spans="1:54" x14ac:dyDescent="0.25">
      <c r="A20">
        <f t="shared" si="33"/>
        <v>119.12049999999998</v>
      </c>
      <c r="B20">
        <v>0.19636363636363641</v>
      </c>
      <c r="C20">
        <f t="shared" si="34"/>
        <v>1.771691065549335</v>
      </c>
      <c r="D20">
        <f t="shared" si="0"/>
        <v>4.3893553965893665E-3</v>
      </c>
      <c r="E20">
        <f t="shared" si="0"/>
        <v>9.294034698917127E-5</v>
      </c>
      <c r="F20">
        <f t="shared" si="0"/>
        <v>7.1881622418119689E-6</v>
      </c>
      <c r="G20">
        <f t="shared" si="0"/>
        <v>2.3990435500500698E-6</v>
      </c>
      <c r="H20">
        <f t="shared" si="0"/>
        <v>8.2943005875095501E-8</v>
      </c>
      <c r="I20">
        <f t="shared" si="0"/>
        <v>2.2582681652108633E-7</v>
      </c>
      <c r="J20">
        <f t="shared" si="0"/>
        <v>3.781240620665449E-9</v>
      </c>
      <c r="K20">
        <f t="shared" si="0"/>
        <v>2.0197744328528729E-10</v>
      </c>
      <c r="L20">
        <f t="shared" si="4"/>
        <v>2.0197744328528729E-10</v>
      </c>
      <c r="N20">
        <f>C20/($B$9*10)</f>
        <v>0.93246898186807103</v>
      </c>
      <c r="O20">
        <f t="shared" si="5"/>
        <v>2.3101870508365086E-3</v>
      </c>
      <c r="P20">
        <f t="shared" si="6"/>
        <v>4.8915972099563831E-5</v>
      </c>
      <c r="Q20">
        <f t="shared" si="7"/>
        <v>3.7832432851641942E-6</v>
      </c>
      <c r="R20">
        <f t="shared" si="8"/>
        <v>1.2626545000263526E-6</v>
      </c>
      <c r="S20">
        <f t="shared" si="9"/>
        <v>4.3654213618471317E-8</v>
      </c>
      <c r="T20">
        <f t="shared" si="10"/>
        <v>1.1885621922162439E-7</v>
      </c>
      <c r="U20">
        <f t="shared" si="11"/>
        <v>1.9901266424554997E-9</v>
      </c>
      <c r="V20">
        <f t="shared" si="12"/>
        <v>1.0630391751857226E-10</v>
      </c>
      <c r="X20">
        <f t="shared" si="13"/>
        <v>8771727360.8958035</v>
      </c>
      <c r="Y20">
        <f t="shared" si="14"/>
        <v>21731908.896329224</v>
      </c>
      <c r="Z20">
        <f t="shared" si="15"/>
        <v>460152.11143105582</v>
      </c>
      <c r="AA20">
        <f t="shared" si="16"/>
        <v>35588.935699413218</v>
      </c>
      <c r="AB20">
        <f t="shared" si="17"/>
        <v>11877.779572947115</v>
      </c>
      <c r="AC20">
        <f t="shared" si="18"/>
        <v>410.65479652567393</v>
      </c>
      <c r="AD20">
        <f t="shared" si="19"/>
        <v>1118.079389697554</v>
      </c>
      <c r="AE20">
        <f t="shared" si="20"/>
        <v>18.721103501268487</v>
      </c>
      <c r="AF20">
        <f t="shared" si="21"/>
        <v>1</v>
      </c>
      <c r="AP20" s="35"/>
      <c r="AR20">
        <f t="shared" si="22"/>
        <v>1.5947079789782845</v>
      </c>
      <c r="AS20">
        <f t="shared" si="23"/>
        <v>1.0019188856965551</v>
      </c>
      <c r="AT20">
        <f t="shared" si="24"/>
        <v>1.0000478445047338</v>
      </c>
      <c r="AU20">
        <f t="shared" si="25"/>
        <v>1.0000041919654645</v>
      </c>
      <c r="AV20">
        <f t="shared" si="26"/>
        <v>1.0000014643231783</v>
      </c>
      <c r="AW20">
        <f t="shared" si="27"/>
        <v>1.0000000582991722</v>
      </c>
      <c r="AX20">
        <f t="shared" si="28"/>
        <v>1.0000001659503488</v>
      </c>
      <c r="AY20">
        <f t="shared" si="29"/>
        <v>1.0000000034545229</v>
      </c>
      <c r="AZ20">
        <f t="shared" si="30"/>
        <v>1.0000000002405127</v>
      </c>
      <c r="BA20">
        <f t="shared" si="31"/>
        <v>9.5966805934127724</v>
      </c>
      <c r="BB20">
        <f t="shared" si="32"/>
        <v>0.34420566263540919</v>
      </c>
    </row>
    <row r="21" spans="1:54" x14ac:dyDescent="0.25">
      <c r="A21">
        <f t="shared" si="33"/>
        <v>121.85199999999998</v>
      </c>
      <c r="B21">
        <v>0.19727272727272732</v>
      </c>
      <c r="C21">
        <f t="shared" si="34"/>
        <v>2.1532101014074438</v>
      </c>
      <c r="D21">
        <f t="shared" si="0"/>
        <v>6.1622189011368168E-3</v>
      </c>
      <c r="E21">
        <f t="shared" si="0"/>
        <v>1.4301402012808673E-4</v>
      </c>
      <c r="F21">
        <f t="shared" si="0"/>
        <v>1.171930353476841E-5</v>
      </c>
      <c r="G21">
        <f t="shared" si="0"/>
        <v>4.0201513648995509E-6</v>
      </c>
      <c r="H21">
        <f t="shared" si="0"/>
        <v>1.504389735854539E-7</v>
      </c>
      <c r="I21">
        <f t="shared" si="0"/>
        <v>3.9886684497077923E-7</v>
      </c>
      <c r="J21">
        <f t="shared" si="0"/>
        <v>7.3736625951718125E-9</v>
      </c>
      <c r="K21">
        <f t="shared" si="0"/>
        <v>4.2212857993920021E-10</v>
      </c>
      <c r="L21">
        <f t="shared" si="4"/>
        <v>4.2212857993920021E-10</v>
      </c>
      <c r="N21">
        <f>C21/($B$9*10)</f>
        <v>1.1332684744249706</v>
      </c>
      <c r="O21">
        <f t="shared" si="5"/>
        <v>3.2432731058614829E-3</v>
      </c>
      <c r="P21">
        <f t="shared" si="6"/>
        <v>7.5270536909519343E-5</v>
      </c>
      <c r="Q21">
        <f t="shared" si="7"/>
        <v>6.1680544919833735E-6</v>
      </c>
      <c r="R21">
        <f t="shared" si="8"/>
        <v>2.1158691394208165E-6</v>
      </c>
      <c r="S21">
        <f t="shared" si="9"/>
        <v>7.9178407150238899E-8</v>
      </c>
      <c r="T21">
        <f t="shared" si="10"/>
        <v>2.099299184056733E-7</v>
      </c>
      <c r="U21">
        <f t="shared" si="11"/>
        <v>3.8808750500904274E-9</v>
      </c>
      <c r="V21">
        <f t="shared" si="12"/>
        <v>2.2217293681010539E-10</v>
      </c>
      <c r="X21">
        <f t="shared" si="13"/>
        <v>5100839421.2909575</v>
      </c>
      <c r="Y21">
        <f t="shared" si="14"/>
        <v>14597966.576971333</v>
      </c>
      <c r="Z21">
        <f t="shared" si="15"/>
        <v>338792.55498096161</v>
      </c>
      <c r="AA21">
        <f t="shared" si="16"/>
        <v>27762.402480439392</v>
      </c>
      <c r="AB21">
        <f t="shared" si="17"/>
        <v>9523.5232958606575</v>
      </c>
      <c r="AC21">
        <f t="shared" si="18"/>
        <v>356.38187209954333</v>
      </c>
      <c r="AD21">
        <f t="shared" si="19"/>
        <v>944.8941955747905</v>
      </c>
      <c r="AE21">
        <f t="shared" si="20"/>
        <v>17.467811812774798</v>
      </c>
      <c r="AF21">
        <f t="shared" si="21"/>
        <v>1</v>
      </c>
      <c r="AP21" s="35"/>
      <c r="AR21">
        <f t="shared" si="22"/>
        <v>1.7227734296479076</v>
      </c>
      <c r="AS21">
        <f t="shared" si="23"/>
        <v>1.0026939248796354</v>
      </c>
      <c r="AT21">
        <f t="shared" si="24"/>
        <v>1.000073621792738</v>
      </c>
      <c r="AU21">
        <f t="shared" si="25"/>
        <v>1.0000068344194291</v>
      </c>
      <c r="AV21">
        <f t="shared" si="26"/>
        <v>1.0000024538115717</v>
      </c>
      <c r="AW21">
        <f t="shared" si="27"/>
        <v>1.0000001057408943</v>
      </c>
      <c r="AX21">
        <f t="shared" si="28"/>
        <v>1.000000293109973</v>
      </c>
      <c r="AY21">
        <f t="shared" si="29"/>
        <v>1.000000006736542</v>
      </c>
      <c r="AZ21">
        <f t="shared" si="30"/>
        <v>1.0000000005026664</v>
      </c>
      <c r="BA21">
        <f t="shared" si="31"/>
        <v>9.7255506706413577</v>
      </c>
      <c r="BB21">
        <f t="shared" si="32"/>
        <v>0.34650905731025478</v>
      </c>
    </row>
    <row r="22" spans="1:54" x14ac:dyDescent="0.25">
      <c r="A22">
        <f t="shared" si="33"/>
        <v>124.58349999999997</v>
      </c>
      <c r="B22">
        <v>0.19818181818181824</v>
      </c>
      <c r="C22">
        <f t="shared" si="34"/>
        <v>2.5946022324395122</v>
      </c>
      <c r="D22">
        <f t="shared" si="0"/>
        <v>8.523398254661245E-3</v>
      </c>
      <c r="E22">
        <f t="shared" si="0"/>
        <v>2.1594608039732753E-4</v>
      </c>
      <c r="F22">
        <f t="shared" si="0"/>
        <v>1.8701526684801345E-5</v>
      </c>
      <c r="G22">
        <f t="shared" si="0"/>
        <v>6.5859024995034194E-6</v>
      </c>
      <c r="H22">
        <f t="shared" si="0"/>
        <v>2.6582888279239124E-7</v>
      </c>
      <c r="I22">
        <f t="shared" si="0"/>
        <v>6.8714293860525773E-7</v>
      </c>
      <c r="J22">
        <f t="shared" si="0"/>
        <v>1.396411863961209E-8</v>
      </c>
      <c r="K22">
        <f t="shared" si="0"/>
        <v>8.5417800984314398E-10</v>
      </c>
      <c r="L22">
        <f t="shared" si="4"/>
        <v>8.5417800984314398E-10</v>
      </c>
      <c r="N22">
        <f>C22/($B$9*10)</f>
        <v>1.3655801223365853</v>
      </c>
      <c r="O22">
        <f t="shared" si="5"/>
        <v>4.4859990814006554E-3</v>
      </c>
      <c r="P22">
        <f t="shared" si="6"/>
        <v>1.1365583178806713E-4</v>
      </c>
      <c r="Q22">
        <f t="shared" si="7"/>
        <v>9.8429087814743933E-6</v>
      </c>
      <c r="R22">
        <f t="shared" si="8"/>
        <v>3.4662644734228523E-6</v>
      </c>
      <c r="S22">
        <f t="shared" si="9"/>
        <v>1.3990993831178486E-7</v>
      </c>
      <c r="T22">
        <f t="shared" si="10"/>
        <v>3.6165417821329356E-7</v>
      </c>
      <c r="U22">
        <f t="shared" si="11"/>
        <v>7.3495361261116268E-9</v>
      </c>
      <c r="V22">
        <f t="shared" si="12"/>
        <v>4.4956737360165476E-10</v>
      </c>
      <c r="X22">
        <f t="shared" si="13"/>
        <v>3037542763.3825049</v>
      </c>
      <c r="Y22">
        <f t="shared" si="14"/>
        <v>9978480.0784398913</v>
      </c>
      <c r="Z22">
        <f t="shared" si="15"/>
        <v>252811.56610082078</v>
      </c>
      <c r="AA22">
        <f t="shared" si="16"/>
        <v>21894.179514449897</v>
      </c>
      <c r="AB22">
        <f t="shared" si="17"/>
        <v>7710.2224871286653</v>
      </c>
      <c r="AC22">
        <f t="shared" si="18"/>
        <v>311.21016899183161</v>
      </c>
      <c r="AD22">
        <f t="shared" si="19"/>
        <v>804.44934274465868</v>
      </c>
      <c r="AE22">
        <f t="shared" si="20"/>
        <v>16.34801935743625</v>
      </c>
      <c r="AF22">
        <f t="shared" si="21"/>
        <v>1</v>
      </c>
      <c r="AP22" s="35"/>
      <c r="AR22">
        <f t="shared" si="22"/>
        <v>1.870936632187741</v>
      </c>
      <c r="AS22">
        <f t="shared" si="23"/>
        <v>1.0037261569226363</v>
      </c>
      <c r="AT22">
        <f t="shared" si="24"/>
        <v>1.000111166286769</v>
      </c>
      <c r="AU22">
        <f t="shared" si="25"/>
        <v>1.0000109062861071</v>
      </c>
      <c r="AV22">
        <f t="shared" si="26"/>
        <v>1.0000040198893763</v>
      </c>
      <c r="AW22">
        <f t="shared" si="27"/>
        <v>1.000000186846421</v>
      </c>
      <c r="AX22">
        <f t="shared" si="28"/>
        <v>1.0000005049515912</v>
      </c>
      <c r="AY22">
        <f t="shared" si="29"/>
        <v>1.0000000127575501</v>
      </c>
      <c r="AZ22">
        <f t="shared" si="30"/>
        <v>1.0000000010171466</v>
      </c>
      <c r="BA22">
        <f t="shared" si="31"/>
        <v>9.8747895871453384</v>
      </c>
      <c r="BB22">
        <f t="shared" si="32"/>
        <v>0.34915753257999443</v>
      </c>
    </row>
    <row r="23" spans="1:54" x14ac:dyDescent="0.25">
      <c r="A23">
        <f t="shared" si="33"/>
        <v>127.31499999999997</v>
      </c>
      <c r="B23">
        <v>0.19909090909090915</v>
      </c>
      <c r="C23">
        <f t="shared" si="34"/>
        <v>3.1015599618231242</v>
      </c>
      <c r="D23">
        <f t="shared" si="0"/>
        <v>1.1626354532090251E-2</v>
      </c>
      <c r="E23">
        <f t="shared" si="0"/>
        <v>3.2035587777924526E-4</v>
      </c>
      <c r="F23">
        <f t="shared" si="0"/>
        <v>2.9251139536518701E-5</v>
      </c>
      <c r="G23">
        <f t="shared" si="0"/>
        <v>1.0563056280921486E-5</v>
      </c>
      <c r="H23">
        <f t="shared" si="0"/>
        <v>4.5838985031506206E-7</v>
      </c>
      <c r="I23">
        <f t="shared" si="0"/>
        <v>1.1564589853445661E-6</v>
      </c>
      <c r="J23">
        <f t="shared" si="0"/>
        <v>2.57302345749793E-8</v>
      </c>
      <c r="K23">
        <f t="shared" si="0"/>
        <v>1.6769392047683883E-9</v>
      </c>
      <c r="L23">
        <f t="shared" si="4"/>
        <v>1.6769392047683883E-9</v>
      </c>
      <c r="N23">
        <f>C23/($B$9*10)</f>
        <v>1.6323999799069076</v>
      </c>
      <c r="O23">
        <f t="shared" si="5"/>
        <v>6.1191339642580273E-3</v>
      </c>
      <c r="P23">
        <f t="shared" si="6"/>
        <v>1.6860835672591858E-4</v>
      </c>
      <c r="Q23">
        <f t="shared" si="7"/>
        <v>1.5395336598167739E-5</v>
      </c>
      <c r="R23">
        <f t="shared" si="8"/>
        <v>5.5595033057481506E-6</v>
      </c>
      <c r="S23">
        <f t="shared" si="9"/>
        <v>2.4125781595529582E-7</v>
      </c>
      <c r="T23">
        <f t="shared" si="10"/>
        <v>6.0866262386556109E-7</v>
      </c>
      <c r="U23">
        <f t="shared" si="11"/>
        <v>1.3542228723673317E-8</v>
      </c>
      <c r="V23">
        <f t="shared" si="12"/>
        <v>8.8259958145704652E-10</v>
      </c>
      <c r="X23">
        <f t="shared" si="13"/>
        <v>1849536317.7173131</v>
      </c>
      <c r="Y23">
        <f t="shared" si="14"/>
        <v>6933080.5189780472</v>
      </c>
      <c r="Z23">
        <f t="shared" si="15"/>
        <v>191036.07147373687</v>
      </c>
      <c r="AA23">
        <f t="shared" si="16"/>
        <v>17443.17233048335</v>
      </c>
      <c r="AB23">
        <f t="shared" si="17"/>
        <v>6299.0096783982162</v>
      </c>
      <c r="AC23">
        <f t="shared" si="18"/>
        <v>273.34911665946345</v>
      </c>
      <c r="AD23">
        <f t="shared" si="19"/>
        <v>689.62487253930669</v>
      </c>
      <c r="AE23">
        <f t="shared" si="20"/>
        <v>15.343570298681788</v>
      </c>
      <c r="AF23">
        <f t="shared" si="21"/>
        <v>1</v>
      </c>
      <c r="AP23" s="35"/>
      <c r="AR23">
        <f t="shared" si="22"/>
        <v>2.0411084034020788</v>
      </c>
      <c r="AS23">
        <f t="shared" si="23"/>
        <v>1.0050826700959421</v>
      </c>
      <c r="AT23">
        <f t="shared" si="24"/>
        <v>1.0001649151182175</v>
      </c>
      <c r="AU23">
        <f t="shared" si="25"/>
        <v>1.0000170585697159</v>
      </c>
      <c r="AV23">
        <f t="shared" si="26"/>
        <v>1.000006447456173</v>
      </c>
      <c r="AW23">
        <f t="shared" si="27"/>
        <v>1.0000003221941201</v>
      </c>
      <c r="AX23">
        <f t="shared" si="28"/>
        <v>1.000000849831632</v>
      </c>
      <c r="AY23">
        <f t="shared" si="29"/>
        <v>1.0000000235070161</v>
      </c>
      <c r="AZ23">
        <f t="shared" si="30"/>
        <v>1.0000000019968822</v>
      </c>
      <c r="BA23">
        <f t="shared" si="31"/>
        <v>10.046380692171779</v>
      </c>
      <c r="BB23">
        <f t="shared" si="32"/>
        <v>0.35217806754734171</v>
      </c>
    </row>
    <row r="24" spans="1:54" x14ac:dyDescent="0.25">
      <c r="A24">
        <f t="shared" si="33"/>
        <v>130.04649999999998</v>
      </c>
      <c r="B24">
        <v>0.2</v>
      </c>
      <c r="C24">
        <f t="shared" si="34"/>
        <v>3.6798791589386619</v>
      </c>
      <c r="D24">
        <f t="shared" si="0"/>
        <v>1.565346060743238E-2</v>
      </c>
      <c r="E24">
        <f t="shared" si="0"/>
        <v>4.6743865009446966E-4</v>
      </c>
      <c r="F24">
        <f t="shared" si="0"/>
        <v>4.4900150138891093E-5</v>
      </c>
      <c r="G24">
        <f t="shared" si="0"/>
        <v>1.6609054809133726E-5</v>
      </c>
      <c r="H24">
        <f t="shared" si="0"/>
        <v>7.7255131463883979E-7</v>
      </c>
      <c r="I24">
        <f t="shared" si="0"/>
        <v>1.9042153837882507E-6</v>
      </c>
      <c r="J24">
        <f t="shared" si="0"/>
        <v>4.6208700487194542E-8</v>
      </c>
      <c r="K24">
        <f t="shared" si="0"/>
        <v>3.2002152893562428E-9</v>
      </c>
      <c r="L24">
        <f t="shared" si="4"/>
        <v>3.2002152893562428E-9</v>
      </c>
      <c r="N24">
        <f t="shared" ref="N14:N77" si="35">C24/($B$9*10)</f>
        <v>1.9367785047045589</v>
      </c>
      <c r="O24">
        <f t="shared" si="5"/>
        <v>8.238663477595989E-3</v>
      </c>
      <c r="P24">
        <f t="shared" si="6"/>
        <v>2.4602034215498404E-4</v>
      </c>
      <c r="Q24">
        <f t="shared" si="7"/>
        <v>2.3631657967837418E-5</v>
      </c>
      <c r="R24">
        <f t="shared" si="8"/>
        <v>8.7416077942809096E-6</v>
      </c>
      <c r="S24">
        <f t="shared" si="9"/>
        <v>4.0660595507307359E-7</v>
      </c>
      <c r="T24">
        <f t="shared" si="10"/>
        <v>1.0022186230464477E-6</v>
      </c>
      <c r="U24">
        <f t="shared" si="11"/>
        <v>2.4320368677470812E-8</v>
      </c>
      <c r="V24">
        <f t="shared" si="12"/>
        <v>1.6843238365032858E-9</v>
      </c>
      <c r="X24">
        <f t="shared" si="13"/>
        <v>1149884875.3012829</v>
      </c>
      <c r="Y24">
        <f t="shared" si="14"/>
        <v>4891377.3581093159</v>
      </c>
      <c r="Z24">
        <f t="shared" si="15"/>
        <v>146064.75122131547</v>
      </c>
      <c r="AA24">
        <f t="shared" si="16"/>
        <v>14030.352985384066</v>
      </c>
      <c r="AB24">
        <f t="shared" si="17"/>
        <v>5189.9804567444626</v>
      </c>
      <c r="AC24">
        <f t="shared" si="18"/>
        <v>241.40604452716263</v>
      </c>
      <c r="AD24">
        <f t="shared" si="19"/>
        <v>595.0272752341308</v>
      </c>
      <c r="AE24">
        <f t="shared" si="20"/>
        <v>14.439247459657601</v>
      </c>
      <c r="AF24">
        <f t="shared" si="21"/>
        <v>1</v>
      </c>
      <c r="AR24">
        <f t="shared" si="22"/>
        <v>2.2352342572874941</v>
      </c>
      <c r="AS24">
        <f t="shared" si="23"/>
        <v>1.0068431919831624</v>
      </c>
      <c r="AT24">
        <f t="shared" si="24"/>
        <v>1.0002406314526651</v>
      </c>
      <c r="AU24">
        <f t="shared" si="25"/>
        <v>1.0000261847009564</v>
      </c>
      <c r="AV24">
        <f t="shared" si="26"/>
        <v>1.0000101378000938</v>
      </c>
      <c r="AW24">
        <f t="shared" si="27"/>
        <v>1.0000005430126582</v>
      </c>
      <c r="AX24">
        <f t="shared" si="28"/>
        <v>1.0000013993254302</v>
      </c>
      <c r="AY24">
        <f t="shared" si="29"/>
        <v>1.0000000422160422</v>
      </c>
      <c r="AZ24">
        <f t="shared" si="30"/>
        <v>1.0000000038107839</v>
      </c>
      <c r="BA24">
        <f t="shared" si="31"/>
        <v>10.242356391589286</v>
      </c>
      <c r="BB24">
        <f t="shared" si="32"/>
        <v>0.35559646277853846</v>
      </c>
    </row>
    <row r="25" spans="1:54" x14ac:dyDescent="0.25">
      <c r="A25">
        <f t="shared" si="33"/>
        <v>132.77799999999999</v>
      </c>
      <c r="C25">
        <f t="shared" si="34"/>
        <v>4.3354268436085048</v>
      </c>
      <c r="D25">
        <f t="shared" si="0"/>
        <v>2.081913809107503E-2</v>
      </c>
      <c r="E25">
        <f t="shared" si="0"/>
        <v>6.7152960820544188E-4</v>
      </c>
      <c r="F25">
        <f t="shared" si="0"/>
        <v>6.771668942184531E-5</v>
      </c>
      <c r="G25">
        <f t="shared" si="0"/>
        <v>2.5633812136985547E-5</v>
      </c>
      <c r="H25">
        <f t="shared" si="0"/>
        <v>1.2743616099927656E-6</v>
      </c>
      <c r="I25">
        <f t="shared" si="0"/>
        <v>3.0717843670958038E-6</v>
      </c>
      <c r="J25">
        <f t="shared" si="0"/>
        <v>8.1010572732638507E-8</v>
      </c>
      <c r="K25">
        <f t="shared" si="0"/>
        <v>5.9469400330718995E-9</v>
      </c>
      <c r="L25">
        <f t="shared" si="4"/>
        <v>5.9469400330718995E-9</v>
      </c>
      <c r="N25">
        <f>C25/($B$9*10)</f>
        <v>2.2818036018992132</v>
      </c>
      <c r="O25">
        <f t="shared" si="5"/>
        <v>1.0957441100565806E-2</v>
      </c>
      <c r="P25">
        <f t="shared" si="6"/>
        <v>3.5343663589760101E-4</v>
      </c>
      <c r="Q25">
        <f t="shared" si="7"/>
        <v>3.5640362853602794E-5</v>
      </c>
      <c r="R25">
        <f t="shared" si="8"/>
        <v>1.3491480072097657E-5</v>
      </c>
      <c r="S25">
        <f t="shared" si="9"/>
        <v>6.7071663683829769E-7</v>
      </c>
      <c r="T25">
        <f t="shared" si="10"/>
        <v>1.6167286142609494E-6</v>
      </c>
      <c r="U25">
        <f t="shared" si="11"/>
        <v>4.2637143543493955E-8</v>
      </c>
      <c r="V25">
        <f t="shared" si="12"/>
        <v>3.1299684384588945E-9</v>
      </c>
      <c r="X25">
        <f t="shared" si="13"/>
        <v>729018086.52828038</v>
      </c>
      <c r="Y25">
        <f t="shared" si="14"/>
        <v>3500815.2050123964</v>
      </c>
      <c r="Z25">
        <f t="shared" si="15"/>
        <v>112920.19163989491</v>
      </c>
      <c r="AA25">
        <f t="shared" si="16"/>
        <v>11386.812216915221</v>
      </c>
      <c r="AB25">
        <f t="shared" si="17"/>
        <v>4310.420484220751</v>
      </c>
      <c r="AC25">
        <f t="shared" si="18"/>
        <v>214.28862623564953</v>
      </c>
      <c r="AD25">
        <f t="shared" si="19"/>
        <v>516.53192230174034</v>
      </c>
      <c r="AE25">
        <f t="shared" si="20"/>
        <v>13.622227949521191</v>
      </c>
      <c r="AF25">
        <f t="shared" si="21"/>
        <v>1</v>
      </c>
      <c r="AR25">
        <f t="shared" si="22"/>
        <v>2.4552835910876931</v>
      </c>
      <c r="AS25">
        <f t="shared" si="23"/>
        <v>1.0091014608497211</v>
      </c>
      <c r="AT25">
        <f t="shared" si="24"/>
        <v>1.0003456948737497</v>
      </c>
      <c r="AU25">
        <f t="shared" si="25"/>
        <v>1.0000394907646586</v>
      </c>
      <c r="AV25">
        <f t="shared" si="26"/>
        <v>1.0000156463125733</v>
      </c>
      <c r="AW25">
        <f t="shared" si="27"/>
        <v>1.0000008957262412</v>
      </c>
      <c r="AX25">
        <f t="shared" si="28"/>
        <v>1.0000022573213183</v>
      </c>
      <c r="AY25">
        <f t="shared" si="29"/>
        <v>1.0000000740108619</v>
      </c>
      <c r="AZ25">
        <f t="shared" si="30"/>
        <v>1.0000000070815558</v>
      </c>
      <c r="BA25">
        <f t="shared" si="31"/>
        <v>10.464789118028374</v>
      </c>
      <c r="BB25">
        <f t="shared" si="32"/>
        <v>0.3594369588440598</v>
      </c>
    </row>
    <row r="26" spans="1:54" x14ac:dyDescent="0.25">
      <c r="A26">
        <f t="shared" si="33"/>
        <v>135.5095</v>
      </c>
      <c r="C26">
        <f t="shared" si="34"/>
        <v>5.074109579600167</v>
      </c>
      <c r="D26">
        <f t="shared" si="0"/>
        <v>2.7372979874047708E-2</v>
      </c>
      <c r="E26">
        <f t="shared" si="0"/>
        <v>9.5074183492916743E-4</v>
      </c>
      <c r="F26">
        <f t="shared" si="0"/>
        <v>1.004499212726245E-4</v>
      </c>
      <c r="G26">
        <f t="shared" si="0"/>
        <v>3.8876169636923844E-5</v>
      </c>
      <c r="H26">
        <f t="shared" si="0"/>
        <v>2.0601319861909028E-6</v>
      </c>
      <c r="I26">
        <f t="shared" si="0"/>
        <v>4.8606357733446524E-6</v>
      </c>
      <c r="J26">
        <f t="shared" si="0"/>
        <v>1.3884500078678272E-7</v>
      </c>
      <c r="K26">
        <f t="shared" si="0"/>
        <v>1.0778509459774276E-8</v>
      </c>
      <c r="L26">
        <f t="shared" si="4"/>
        <v>1.0778509459774276E-8</v>
      </c>
      <c r="N26">
        <f t="shared" si="35"/>
        <v>2.6705839892632457</v>
      </c>
      <c r="O26">
        <f t="shared" si="5"/>
        <v>1.440683151265669E-2</v>
      </c>
      <c r="P26">
        <f t="shared" si="6"/>
        <v>5.003904394364039E-4</v>
      </c>
      <c r="Q26">
        <f t="shared" si="7"/>
        <v>5.286837961717079E-5</v>
      </c>
      <c r="R26">
        <f t="shared" si="8"/>
        <v>2.0461141914170444E-5</v>
      </c>
      <c r="S26">
        <f t="shared" si="9"/>
        <v>1.0842799927320541E-6</v>
      </c>
      <c r="T26">
        <f t="shared" si="10"/>
        <v>2.5582293543919225E-6</v>
      </c>
      <c r="U26">
        <f t="shared" si="11"/>
        <v>7.3076316203569857E-8</v>
      </c>
      <c r="V26">
        <f t="shared" si="12"/>
        <v>5.6728997156706712E-9</v>
      </c>
      <c r="X26">
        <f t="shared" si="13"/>
        <v>470761713.25329334</v>
      </c>
      <c r="Y26">
        <f t="shared" si="14"/>
        <v>2539588.6115983385</v>
      </c>
      <c r="Z26">
        <f t="shared" si="15"/>
        <v>88207.171731616952</v>
      </c>
      <c r="AA26">
        <f t="shared" si="16"/>
        <v>9319.4631082810338</v>
      </c>
      <c r="AB26">
        <f t="shared" si="17"/>
        <v>3606.822425866108</v>
      </c>
      <c r="AC26">
        <f t="shared" si="18"/>
        <v>191.13329109923575</v>
      </c>
      <c r="AD26">
        <f t="shared" si="19"/>
        <v>450.95620980662426</v>
      </c>
      <c r="AE26">
        <f t="shared" si="20"/>
        <v>12.881651336388995</v>
      </c>
      <c r="AF26">
        <f t="shared" si="21"/>
        <v>1</v>
      </c>
      <c r="AR26">
        <f t="shared" si="22"/>
        <v>2.7032390758615241</v>
      </c>
      <c r="AS26">
        <f t="shared" si="23"/>
        <v>1.0119665907192694</v>
      </c>
      <c r="AT26">
        <f t="shared" si="24"/>
        <v>1.0004894297653868</v>
      </c>
      <c r="AU26">
        <f t="shared" si="25"/>
        <v>1.0000585800078947</v>
      </c>
      <c r="AV26">
        <f t="shared" si="26"/>
        <v>1.0000237291550136</v>
      </c>
      <c r="AW26">
        <f t="shared" si="27"/>
        <v>1.0000014480303441</v>
      </c>
      <c r="AX26">
        <f t="shared" si="28"/>
        <v>1.0000035718707567</v>
      </c>
      <c r="AY26">
        <f t="shared" si="29"/>
        <v>1.0000001268481118</v>
      </c>
      <c r="AZ26">
        <f t="shared" si="30"/>
        <v>1.0000000128349396</v>
      </c>
      <c r="BA26">
        <f t="shared" si="31"/>
        <v>10.715782565093241</v>
      </c>
      <c r="BB26">
        <f t="shared" si="32"/>
        <v>0.36372188814358064</v>
      </c>
    </row>
    <row r="27" spans="1:54" x14ac:dyDescent="0.25">
      <c r="A27">
        <f t="shared" si="33"/>
        <v>138.24100000000001</v>
      </c>
      <c r="C27">
        <f t="shared" si="34"/>
        <v>5.9018428379321959</v>
      </c>
      <c r="D27">
        <f t="shared" si="0"/>
        <v>3.560281470634781E-2</v>
      </c>
      <c r="E27">
        <f t="shared" si="0"/>
        <v>1.3276785372717478E-3</v>
      </c>
      <c r="F27">
        <f t="shared" si="0"/>
        <v>1.467019485360731E-4</v>
      </c>
      <c r="G27">
        <f t="shared" si="0"/>
        <v>5.7997078690105085E-5</v>
      </c>
      <c r="H27">
        <f t="shared" si="0"/>
        <v>3.2677880023518306E-6</v>
      </c>
      <c r="I27">
        <f t="shared" si="0"/>
        <v>7.552998750292723E-6</v>
      </c>
      <c r="J27">
        <f t="shared" si="0"/>
        <v>2.3295500517053357E-7</v>
      </c>
      <c r="K27">
        <f t="shared" si="0"/>
        <v>1.9081730056375497E-8</v>
      </c>
      <c r="L27">
        <f t="shared" si="4"/>
        <v>1.9081730056375497E-8</v>
      </c>
      <c r="N27">
        <f t="shared" si="35"/>
        <v>3.1062330725958929</v>
      </c>
      <c r="O27">
        <f t="shared" si="5"/>
        <v>1.8738323529656743E-2</v>
      </c>
      <c r="P27">
        <f t="shared" si="6"/>
        <v>6.9877817751144624E-4</v>
      </c>
      <c r="Q27">
        <f t="shared" si="7"/>
        <v>7.7211551861091103E-5</v>
      </c>
      <c r="R27">
        <f t="shared" si="8"/>
        <v>3.0524778257950043E-5</v>
      </c>
      <c r="S27">
        <f t="shared" si="9"/>
        <v>1.7198884222904372E-6</v>
      </c>
      <c r="T27">
        <f t="shared" si="10"/>
        <v>3.9752625001540649E-6</v>
      </c>
      <c r="U27">
        <f t="shared" si="11"/>
        <v>1.2260789745817556E-7</v>
      </c>
      <c r="V27">
        <f t="shared" si="12"/>
        <v>1.0043015819144999E-8</v>
      </c>
      <c r="X27">
        <f t="shared" si="13"/>
        <v>309292858.69235426</v>
      </c>
      <c r="Y27">
        <f t="shared" si="14"/>
        <v>1865806.4337542793</v>
      </c>
      <c r="Z27">
        <f t="shared" si="15"/>
        <v>69578.520047669896</v>
      </c>
      <c r="AA27">
        <f t="shared" si="16"/>
        <v>7688.0842618910092</v>
      </c>
      <c r="AB27">
        <f t="shared" si="17"/>
        <v>3039.4035823144545</v>
      </c>
      <c r="AC27">
        <f t="shared" si="18"/>
        <v>171.2521869189745</v>
      </c>
      <c r="AD27">
        <f t="shared" si="19"/>
        <v>395.82358245179927</v>
      </c>
      <c r="AE27">
        <f t="shared" si="20"/>
        <v>12.208274851509062</v>
      </c>
      <c r="AF27">
        <f t="shared" si="21"/>
        <v>1</v>
      </c>
      <c r="AR27">
        <f t="shared" si="22"/>
        <v>2.9810863725871082</v>
      </c>
      <c r="AS27">
        <f t="shared" si="23"/>
        <v>1.0155644111092481</v>
      </c>
      <c r="AT27">
        <f t="shared" si="24"/>
        <v>1.0006834719701319</v>
      </c>
      <c r="AU27">
        <f t="shared" si="25"/>
        <v>1.0000855530914763</v>
      </c>
      <c r="AV27">
        <f t="shared" si="26"/>
        <v>1.000035400135441</v>
      </c>
      <c r="AW27">
        <f t="shared" si="27"/>
        <v>1.000002296870403</v>
      </c>
      <c r="AX27">
        <f t="shared" si="28"/>
        <v>1.0000055503717251</v>
      </c>
      <c r="AY27">
        <f t="shared" si="29"/>
        <v>1.0000002128265502</v>
      </c>
      <c r="AZ27">
        <f t="shared" si="30"/>
        <v>1.0000000227223302</v>
      </c>
      <c r="BA27">
        <f t="shared" si="31"/>
        <v>10.997463291684413</v>
      </c>
      <c r="BB27">
        <f t="shared" si="32"/>
        <v>0.36847137168196703</v>
      </c>
    </row>
    <row r="28" spans="1:54" x14ac:dyDescent="0.25">
      <c r="A28">
        <f t="shared" si="33"/>
        <v>140.97250000000003</v>
      </c>
      <c r="C28">
        <f t="shared" si="34"/>
        <v>6.8245216309753918</v>
      </c>
      <c r="D28">
        <f t="shared" si="0"/>
        <v>4.583767139955932E-2</v>
      </c>
      <c r="E28">
        <f t="shared" si="0"/>
        <v>1.8302188122414516E-3</v>
      </c>
      <c r="F28">
        <f t="shared" si="0"/>
        <v>2.1112902990589653E-4</v>
      </c>
      <c r="G28">
        <f t="shared" si="0"/>
        <v>8.5191571046739264E-5</v>
      </c>
      <c r="H28">
        <f t="shared" si="0"/>
        <v>5.0915304980809854E-6</v>
      </c>
      <c r="I28">
        <f t="shared" si="0"/>
        <v>1.1537920647644292E-5</v>
      </c>
      <c r="J28">
        <f t="shared" si="0"/>
        <v>3.8309333542015227E-7</v>
      </c>
      <c r="K28">
        <f t="shared" si="0"/>
        <v>3.3041818784895736E-8</v>
      </c>
      <c r="L28">
        <f t="shared" si="4"/>
        <v>3.3041818784895736E-8</v>
      </c>
      <c r="N28">
        <f t="shared" si="35"/>
        <v>3.5918534899870487</v>
      </c>
      <c r="O28">
        <f t="shared" si="5"/>
        <v>2.4125090210294381E-2</v>
      </c>
      <c r="P28">
        <f t="shared" si="6"/>
        <v>9.632730590744483E-4</v>
      </c>
      <c r="Q28">
        <f t="shared" si="7"/>
        <v>1.1112054205573502E-4</v>
      </c>
      <c r="R28">
        <f t="shared" si="8"/>
        <v>4.4837668971968035E-5</v>
      </c>
      <c r="S28">
        <f t="shared" si="9"/>
        <v>2.6797528937268346E-6</v>
      </c>
      <c r="T28">
        <f t="shared" si="10"/>
        <v>6.0725898145496276E-6</v>
      </c>
      <c r="U28">
        <f t="shared" si="11"/>
        <v>2.0162807127376436E-7</v>
      </c>
      <c r="V28">
        <f t="shared" si="12"/>
        <v>1.7390430939418808E-8</v>
      </c>
      <c r="X28">
        <f t="shared" si="13"/>
        <v>206541948.41402182</v>
      </c>
      <c r="Y28">
        <f t="shared" si="14"/>
        <v>1387262.3567717434</v>
      </c>
      <c r="Z28">
        <f t="shared" si="15"/>
        <v>55390.982686403804</v>
      </c>
      <c r="AA28">
        <f t="shared" si="16"/>
        <v>6389.7520678374103</v>
      </c>
      <c r="AB28">
        <f t="shared" si="17"/>
        <v>2578.2954504212257</v>
      </c>
      <c r="AC28">
        <f t="shared" si="18"/>
        <v>154.09353011791393</v>
      </c>
      <c r="AD28">
        <f t="shared" si="19"/>
        <v>349.19145107467784</v>
      </c>
      <c r="AE28">
        <f t="shared" si="20"/>
        <v>11.594196370185108</v>
      </c>
      <c r="AF28">
        <f t="shared" si="21"/>
        <v>1</v>
      </c>
      <c r="AR28">
        <f t="shared" si="22"/>
        <v>3.290804274837015</v>
      </c>
      <c r="AS28">
        <f t="shared" si="23"/>
        <v>1.0200387628854009</v>
      </c>
      <c r="AT28">
        <f t="shared" si="24"/>
        <v>1.0009421732913946</v>
      </c>
      <c r="AU28">
        <f t="shared" si="25"/>
        <v>1.0001231254348635</v>
      </c>
      <c r="AV28">
        <f t="shared" si="26"/>
        <v>1.0000519990527386</v>
      </c>
      <c r="AW28">
        <f t="shared" si="27"/>
        <v>1.0000035787467543</v>
      </c>
      <c r="AX28">
        <f t="shared" si="28"/>
        <v>1.0000084787182744</v>
      </c>
      <c r="AY28">
        <f t="shared" si="29"/>
        <v>1.0000003499921921</v>
      </c>
      <c r="AZ28">
        <f t="shared" si="30"/>
        <v>1.0000000393458621</v>
      </c>
      <c r="BA28">
        <f t="shared" si="31"/>
        <v>11.311972782304496</v>
      </c>
      <c r="BB28">
        <f t="shared" si="32"/>
        <v>0.37370307058776242</v>
      </c>
    </row>
    <row r="29" spans="1:54" x14ac:dyDescent="0.25">
      <c r="A29">
        <f t="shared" si="33"/>
        <v>143.70400000000004</v>
      </c>
      <c r="C29">
        <f t="shared" si="34"/>
        <v>7.8479926613038398</v>
      </c>
      <c r="D29">
        <f t="shared" si="34"/>
        <v>5.8450602352188602E-2</v>
      </c>
      <c r="E29">
        <f t="shared" si="34"/>
        <v>2.4923746848960421E-3</v>
      </c>
      <c r="F29">
        <f t="shared" si="34"/>
        <v>2.9967415546326123E-4</v>
      </c>
      <c r="G29">
        <f t="shared" si="34"/>
        <v>1.2332152433577705E-4</v>
      </c>
      <c r="H29">
        <f t="shared" si="34"/>
        <v>7.800478105885787E-6</v>
      </c>
      <c r="I29">
        <f t="shared" si="34"/>
        <v>1.7343649772808499E-5</v>
      </c>
      <c r="J29">
        <f t="shared" si="34"/>
        <v>6.1819363775946379E-7</v>
      </c>
      <c r="K29">
        <f t="shared" si="34"/>
        <v>5.6033204057066504E-8</v>
      </c>
      <c r="L29">
        <f t="shared" si="4"/>
        <v>5.6033204057066504E-8</v>
      </c>
      <c r="N29">
        <f t="shared" si="35"/>
        <v>4.1305224533178109</v>
      </c>
      <c r="O29">
        <f t="shared" si="5"/>
        <v>3.076347492220453E-2</v>
      </c>
      <c r="P29">
        <f t="shared" si="6"/>
        <v>1.3117761499452853E-3</v>
      </c>
      <c r="Q29">
        <f t="shared" si="7"/>
        <v>1.5772323971750593E-4</v>
      </c>
      <c r="R29">
        <f t="shared" si="8"/>
        <v>6.4906065439882657E-5</v>
      </c>
      <c r="S29">
        <f t="shared" si="9"/>
        <v>4.1055147925714671E-6</v>
      </c>
      <c r="T29">
        <f t="shared" si="10"/>
        <v>9.1282367225307899E-6</v>
      </c>
      <c r="U29">
        <f t="shared" si="11"/>
        <v>3.2536507250498095E-7</v>
      </c>
      <c r="V29">
        <f t="shared" si="12"/>
        <v>2.9491160030035005E-8</v>
      </c>
      <c r="X29">
        <f t="shared" si="13"/>
        <v>140059680.5656718</v>
      </c>
      <c r="Y29">
        <f t="shared" si="14"/>
        <v>1043142.2463841282</v>
      </c>
      <c r="Z29">
        <f t="shared" si="15"/>
        <v>44480.317105509544</v>
      </c>
      <c r="AA29">
        <f t="shared" si="16"/>
        <v>5348.1531264580344</v>
      </c>
      <c r="AB29">
        <f t="shared" si="17"/>
        <v>2200.8651193706746</v>
      </c>
      <c r="AC29">
        <f t="shared" si="18"/>
        <v>139.21170914912275</v>
      </c>
      <c r="AD29">
        <f t="shared" si="19"/>
        <v>309.52450541905506</v>
      </c>
      <c r="AE29">
        <f t="shared" si="20"/>
        <v>11.032630529745722</v>
      </c>
      <c r="AF29">
        <f t="shared" si="21"/>
        <v>1</v>
      </c>
      <c r="AR29">
        <f t="shared" si="22"/>
        <v>3.6343553599133118</v>
      </c>
      <c r="AS29">
        <f t="shared" si="23"/>
        <v>1.025552732616684</v>
      </c>
      <c r="AT29">
        <f t="shared" si="24"/>
        <v>1.0012830426856891</v>
      </c>
      <c r="AU29">
        <f t="shared" si="25"/>
        <v>1.0001747628486959</v>
      </c>
      <c r="AV29">
        <f t="shared" si="26"/>
        <v>1.0000752727337803</v>
      </c>
      <c r="AW29">
        <f t="shared" si="27"/>
        <v>1.000005482818126</v>
      </c>
      <c r="AX29">
        <f t="shared" si="28"/>
        <v>1.0000127450972114</v>
      </c>
      <c r="AY29">
        <f t="shared" si="29"/>
        <v>1.0000005647786752</v>
      </c>
      <c r="AZ29">
        <f t="shared" si="30"/>
        <v>1.0000000667237703</v>
      </c>
      <c r="BA29">
        <f t="shared" si="31"/>
        <v>11.661460030215942</v>
      </c>
      <c r="BB29">
        <f t="shared" si="32"/>
        <v>0.379431999636753</v>
      </c>
    </row>
    <row r="30" spans="1:54" x14ac:dyDescent="0.25">
      <c r="A30">
        <f t="shared" si="33"/>
        <v>146.43550000000005</v>
      </c>
      <c r="C30">
        <f t="shared" si="34"/>
        <v>8.9780281758128524</v>
      </c>
      <c r="D30">
        <f t="shared" si="34"/>
        <v>7.3861329007342325E-2</v>
      </c>
      <c r="E30">
        <f t="shared" si="34"/>
        <v>3.355215795841538E-3</v>
      </c>
      <c r="F30">
        <f t="shared" si="34"/>
        <v>4.19832693470532E-4</v>
      </c>
      <c r="G30">
        <f t="shared" si="34"/>
        <v>1.760711239056631E-4</v>
      </c>
      <c r="H30">
        <f t="shared" si="34"/>
        <v>1.1762027959379986E-5</v>
      </c>
      <c r="I30">
        <f t="shared" si="34"/>
        <v>2.567732062261603E-5</v>
      </c>
      <c r="J30">
        <f t="shared" si="34"/>
        <v>9.7992181369797967E-7</v>
      </c>
      <c r="K30">
        <f t="shared" si="34"/>
        <v>9.3168593822291828E-8</v>
      </c>
      <c r="L30">
        <f t="shared" si="4"/>
        <v>9.3168593822291828E-8</v>
      </c>
      <c r="N30">
        <f t="shared" si="35"/>
        <v>4.7252779872699229</v>
      </c>
      <c r="O30">
        <f t="shared" si="5"/>
        <v>3.8874383688074908E-2</v>
      </c>
      <c r="P30">
        <f t="shared" si="6"/>
        <v>1.7659030504429149E-3</v>
      </c>
      <c r="Q30">
        <f t="shared" si="7"/>
        <v>2.2096457551080634E-4</v>
      </c>
      <c r="R30">
        <f t="shared" si="8"/>
        <v>9.2669012581927948E-5</v>
      </c>
      <c r="S30">
        <f t="shared" si="9"/>
        <v>6.1905410312526248E-6</v>
      </c>
      <c r="T30">
        <f t="shared" si="10"/>
        <v>1.3514379275061069E-5</v>
      </c>
      <c r="U30">
        <f t="shared" si="11"/>
        <v>5.1574832299893671E-7</v>
      </c>
      <c r="V30">
        <f t="shared" si="12"/>
        <v>4.903610201173254E-8</v>
      </c>
      <c r="X30">
        <f t="shared" si="13"/>
        <v>96363246.534957781</v>
      </c>
      <c r="Y30">
        <f t="shared" si="14"/>
        <v>792770.67493606429</v>
      </c>
      <c r="Z30">
        <f t="shared" si="15"/>
        <v>36012.304771296847</v>
      </c>
      <c r="AA30">
        <f t="shared" si="16"/>
        <v>4506.1611026491792</v>
      </c>
      <c r="AB30">
        <f t="shared" si="17"/>
        <v>1889.8119707752394</v>
      </c>
      <c r="AC30">
        <f t="shared" si="18"/>
        <v>126.24455813741996</v>
      </c>
      <c r="AD30">
        <f t="shared" si="19"/>
        <v>275.60060283396047</v>
      </c>
      <c r="AE30">
        <f t="shared" si="20"/>
        <v>10.517726773542012</v>
      </c>
      <c r="AF30">
        <f t="shared" si="21"/>
        <v>1</v>
      </c>
      <c r="AR30">
        <f t="shared" si="22"/>
        <v>4.0136772123938211</v>
      </c>
      <c r="AS30">
        <f t="shared" si="23"/>
        <v>1.0322898090846941</v>
      </c>
      <c r="AT30">
        <f t="shared" si="24"/>
        <v>1.0017272222799609</v>
      </c>
      <c r="AU30">
        <f t="shared" si="25"/>
        <v>1.0002448364536913</v>
      </c>
      <c r="AV30">
        <f t="shared" si="26"/>
        <v>1.0001074699239045</v>
      </c>
      <c r="AW30">
        <f t="shared" si="27"/>
        <v>1.0000082673214663</v>
      </c>
      <c r="AX30">
        <f t="shared" si="28"/>
        <v>1.0000188691510583</v>
      </c>
      <c r="AY30">
        <f t="shared" si="29"/>
        <v>1.0000008952517625</v>
      </c>
      <c r="AZ30">
        <f t="shared" si="30"/>
        <v>1.0000001109442154</v>
      </c>
      <c r="BA30">
        <f t="shared" si="31"/>
        <v>12.048074692804574</v>
      </c>
      <c r="BB30">
        <f t="shared" si="32"/>
        <v>0.38567040705002315</v>
      </c>
    </row>
    <row r="31" spans="1:54" x14ac:dyDescent="0.25">
      <c r="A31">
        <f t="shared" si="33"/>
        <v>149.16700000000006</v>
      </c>
      <c r="C31">
        <f t="shared" si="34"/>
        <v>10.220301666519473</v>
      </c>
      <c r="D31">
        <f t="shared" si="34"/>
        <v>9.2538675414131119E-2</v>
      </c>
      <c r="E31">
        <f t="shared" si="34"/>
        <v>4.4678567934290448E-3</v>
      </c>
      <c r="F31">
        <f t="shared" si="34"/>
        <v>5.8095242609167716E-4</v>
      </c>
      <c r="G31">
        <f t="shared" si="34"/>
        <v>2.4812676308445493E-4</v>
      </c>
      <c r="H31">
        <f t="shared" si="34"/>
        <v>1.7470728316668257E-5</v>
      </c>
      <c r="I31">
        <f t="shared" si="34"/>
        <v>3.7472955849574245E-5</v>
      </c>
      <c r="J31">
        <f t="shared" si="34"/>
        <v>1.5273240608218956E-6</v>
      </c>
      <c r="K31">
        <f t="shared" si="34"/>
        <v>1.5205695877952731E-7</v>
      </c>
      <c r="L31">
        <f t="shared" si="4"/>
        <v>1.5205695877952731E-7</v>
      </c>
      <c r="N31">
        <f t="shared" si="35"/>
        <v>5.3791061402734073</v>
      </c>
      <c r="O31">
        <f t="shared" si="5"/>
        <v>4.870456600743743E-2</v>
      </c>
      <c r="P31">
        <f t="shared" si="6"/>
        <v>2.3515035754889712E-3</v>
      </c>
      <c r="Q31">
        <f t="shared" si="7"/>
        <v>3.0576443478509327E-4</v>
      </c>
      <c r="R31">
        <f t="shared" si="8"/>
        <v>1.3059303320234471E-4</v>
      </c>
      <c r="S31">
        <f t="shared" si="9"/>
        <v>9.1951201666675043E-6</v>
      </c>
      <c r="T31">
        <f t="shared" si="10"/>
        <v>1.9722608341881181E-5</v>
      </c>
      <c r="U31">
        <f t="shared" si="11"/>
        <v>8.038547688536293E-7</v>
      </c>
      <c r="V31">
        <f t="shared" si="12"/>
        <v>8.0029978305014376E-8</v>
      </c>
      <c r="X31">
        <f t="shared" si="13"/>
        <v>67213639.865954742</v>
      </c>
      <c r="Y31">
        <f t="shared" si="14"/>
        <v>608579.02299825801</v>
      </c>
      <c r="Z31">
        <f t="shared" si="15"/>
        <v>29382.784117806448</v>
      </c>
      <c r="AA31">
        <f t="shared" si="16"/>
        <v>3820.6237370169974</v>
      </c>
      <c r="AB31">
        <f t="shared" si="17"/>
        <v>1631.8014320161603</v>
      </c>
      <c r="AC31">
        <f t="shared" si="18"/>
        <v>114.8959472614448</v>
      </c>
      <c r="AD31">
        <f t="shared" si="19"/>
        <v>246.44025600898405</v>
      </c>
      <c r="AE31">
        <f t="shared" si="20"/>
        <v>10.044420676836079</v>
      </c>
      <c r="AF31">
        <f t="shared" si="21"/>
        <v>1</v>
      </c>
      <c r="AR31">
        <f t="shared" si="22"/>
        <v>4.4306742675589446</v>
      </c>
      <c r="AS31">
        <f t="shared" si="23"/>
        <v>1.0404549471588269</v>
      </c>
      <c r="AT31">
        <f t="shared" si="24"/>
        <v>1.0022999956684902</v>
      </c>
      <c r="AU31">
        <f t="shared" si="25"/>
        <v>1.0003387976543512</v>
      </c>
      <c r="AV31">
        <f t="shared" si="26"/>
        <v>1.000151451094057</v>
      </c>
      <c r="AW31">
        <f t="shared" si="27"/>
        <v>1.0000122798660014</v>
      </c>
      <c r="AX31">
        <f t="shared" si="28"/>
        <v>1.0000275372526177</v>
      </c>
      <c r="AY31">
        <f t="shared" si="29"/>
        <v>1.0000013953557703</v>
      </c>
      <c r="AZ31">
        <f t="shared" si="30"/>
        <v>1.0000001810678822</v>
      </c>
      <c r="BA31">
        <f t="shared" si="31"/>
        <v>12.473960852676942</v>
      </c>
      <c r="BB31">
        <f t="shared" si="32"/>
        <v>0.3924277216249068</v>
      </c>
    </row>
    <row r="32" spans="1:54" x14ac:dyDescent="0.25">
      <c r="A32">
        <f t="shared" si="33"/>
        <v>151.89850000000007</v>
      </c>
      <c r="C32">
        <f t="shared" si="34"/>
        <v>11.580365515130717</v>
      </c>
      <c r="D32">
        <f t="shared" si="34"/>
        <v>0.11500276012151658</v>
      </c>
      <c r="E32">
        <f t="shared" si="34"/>
        <v>5.8885012582336853E-3</v>
      </c>
      <c r="F32">
        <f t="shared" si="34"/>
        <v>7.9456884709054631E-4</v>
      </c>
      <c r="G32">
        <f t="shared" si="34"/>
        <v>3.4538291456446201E-4</v>
      </c>
      <c r="H32">
        <f t="shared" si="34"/>
        <v>2.5583503812622378E-5</v>
      </c>
      <c r="I32">
        <f t="shared" si="34"/>
        <v>5.3948816240438079E-5</v>
      </c>
      <c r="J32">
        <f t="shared" si="34"/>
        <v>2.3428210275093484E-6</v>
      </c>
      <c r="K32">
        <f t="shared" si="34"/>
        <v>2.4383274242473935E-7</v>
      </c>
      <c r="L32">
        <f t="shared" si="4"/>
        <v>2.4383274242473935E-7</v>
      </c>
      <c r="N32">
        <f t="shared" si="35"/>
        <v>6.0949292184898516</v>
      </c>
      <c r="O32">
        <f t="shared" si="5"/>
        <v>6.052776848500873E-2</v>
      </c>
      <c r="P32">
        <f t="shared" si="6"/>
        <v>3.0992111885440451E-3</v>
      </c>
      <c r="Q32">
        <f t="shared" si="7"/>
        <v>4.1819413004765595E-4</v>
      </c>
      <c r="R32">
        <f t="shared" si="8"/>
        <v>1.8178048134971685E-4</v>
      </c>
      <c r="S32">
        <f t="shared" si="9"/>
        <v>1.3465002006643357E-5</v>
      </c>
      <c r="T32">
        <f t="shared" si="10"/>
        <v>2.8394113810756886E-5</v>
      </c>
      <c r="U32">
        <f t="shared" si="11"/>
        <v>1.2330636986891309E-6</v>
      </c>
      <c r="V32">
        <f t="shared" si="12"/>
        <v>1.2833302232881019E-7</v>
      </c>
      <c r="X32">
        <f t="shared" si="13"/>
        <v>47493070.044541195</v>
      </c>
      <c r="Y32">
        <f t="shared" si="14"/>
        <v>471646.09222657199</v>
      </c>
      <c r="Z32">
        <f t="shared" si="15"/>
        <v>24149.756097876034</v>
      </c>
      <c r="AA32">
        <f t="shared" si="16"/>
        <v>3258.6634558965984</v>
      </c>
      <c r="AB32">
        <f t="shared" si="17"/>
        <v>1416.4747159461851</v>
      </c>
      <c r="AC32">
        <f t="shared" si="18"/>
        <v>104.92234782832294</v>
      </c>
      <c r="AD32">
        <f t="shared" si="19"/>
        <v>221.25337107706014</v>
      </c>
      <c r="AE32">
        <f t="shared" si="20"/>
        <v>9.608311846110972</v>
      </c>
      <c r="AF32">
        <f t="shared" si="21"/>
        <v>1</v>
      </c>
      <c r="AR32">
        <f t="shared" si="22"/>
        <v>4.8872103072878748</v>
      </c>
      <c r="AS32">
        <f t="shared" si="23"/>
        <v>1.050275526022115</v>
      </c>
      <c r="AT32">
        <f t="shared" si="24"/>
        <v>1.0030313253118932</v>
      </c>
      <c r="AU32">
        <f t="shared" si="25"/>
        <v>1.0004633736766118</v>
      </c>
      <c r="AV32">
        <f t="shared" si="26"/>
        <v>1.0002108141001362</v>
      </c>
      <c r="AW32">
        <f t="shared" si="27"/>
        <v>1.0000179821924404</v>
      </c>
      <c r="AX32">
        <f t="shared" si="28"/>
        <v>1.0000396446489888</v>
      </c>
      <c r="AY32">
        <f t="shared" si="29"/>
        <v>1.0000021403897992</v>
      </c>
      <c r="AZ32">
        <f t="shared" si="30"/>
        <v>1.0000002903535534</v>
      </c>
      <c r="BA32">
        <f t="shared" si="31"/>
        <v>12.941251403983413</v>
      </c>
      <c r="BB32">
        <f t="shared" si="32"/>
        <v>0.39971056509885633</v>
      </c>
    </row>
    <row r="33" spans="1:54" x14ac:dyDescent="0.25">
      <c r="A33">
        <f t="shared" si="33"/>
        <v>154.63000000000008</v>
      </c>
      <c r="C33">
        <f t="shared" si="34"/>
        <v>13.063630639100435</v>
      </c>
      <c r="D33">
        <f t="shared" si="34"/>
        <v>0.14182692103521088</v>
      </c>
      <c r="E33">
        <f t="shared" si="34"/>
        <v>7.6855348834544311E-3</v>
      </c>
      <c r="F33">
        <f t="shared" si="34"/>
        <v>1.0747761117784397E-3</v>
      </c>
      <c r="G33">
        <f t="shared" si="34"/>
        <v>4.751752501509568E-4</v>
      </c>
      <c r="H33">
        <f t="shared" si="34"/>
        <v>3.6962108751976591E-5</v>
      </c>
      <c r="I33">
        <f t="shared" si="34"/>
        <v>7.6675126606938672E-5</v>
      </c>
      <c r="J33">
        <f t="shared" si="34"/>
        <v>3.5398310376770273E-6</v>
      </c>
      <c r="K33">
        <f t="shared" si="34"/>
        <v>3.8453172052549501E-7</v>
      </c>
      <c r="L33">
        <f t="shared" si="4"/>
        <v>3.8453172052549501E-7</v>
      </c>
      <c r="N33">
        <f t="shared" si="35"/>
        <v>6.8755950732107554</v>
      </c>
      <c r="O33">
        <f t="shared" si="5"/>
        <v>7.4645747913268889E-2</v>
      </c>
      <c r="P33">
        <f t="shared" si="6"/>
        <v>4.0450183597128585E-3</v>
      </c>
      <c r="Q33">
        <f t="shared" si="7"/>
        <v>5.6567163777812622E-4</v>
      </c>
      <c r="R33">
        <f t="shared" si="8"/>
        <v>2.500922369215562E-4</v>
      </c>
      <c r="S33">
        <f t="shared" si="9"/>
        <v>1.9453741448408734E-5</v>
      </c>
      <c r="T33">
        <f t="shared" si="10"/>
        <v>4.0355329793125618E-5</v>
      </c>
      <c r="U33">
        <f t="shared" si="11"/>
        <v>1.8630689671984354E-6</v>
      </c>
      <c r="V33">
        <f t="shared" si="12"/>
        <v>2.0238511606605001E-7</v>
      </c>
      <c r="X33">
        <f t="shared" si="13"/>
        <v>33972829.656934105</v>
      </c>
      <c r="Y33">
        <f t="shared" si="14"/>
        <v>368830.22508882347</v>
      </c>
      <c r="Z33">
        <f t="shared" si="15"/>
        <v>19986.738344892587</v>
      </c>
      <c r="AA33">
        <f t="shared" si="16"/>
        <v>2795.0258831954557</v>
      </c>
      <c r="AB33">
        <f t="shared" si="17"/>
        <v>1235.7244533730268</v>
      </c>
      <c r="AC33">
        <f t="shared" si="18"/>
        <v>96.122391935481303</v>
      </c>
      <c r="AD33">
        <f t="shared" si="19"/>
        <v>199.39870370682462</v>
      </c>
      <c r="AE33">
        <f t="shared" si="20"/>
        <v>9.2055631531244018</v>
      </c>
      <c r="AF33">
        <f t="shared" si="21"/>
        <v>1</v>
      </c>
      <c r="AR33">
        <f t="shared" si="22"/>
        <v>5.3851016277994992</v>
      </c>
      <c r="AS33">
        <f t="shared" si="23"/>
        <v>1.0620021906570583</v>
      </c>
      <c r="AT33">
        <f t="shared" si="24"/>
        <v>1.0039564152924447</v>
      </c>
      <c r="AU33">
        <f t="shared" si="25"/>
        <v>1.0006267838970442</v>
      </c>
      <c r="AV33">
        <f t="shared" si="26"/>
        <v>1.0002900364741372</v>
      </c>
      <c r="AW33">
        <f t="shared" si="27"/>
        <v>1.0000259800126461</v>
      </c>
      <c r="AX33">
        <f t="shared" si="28"/>
        <v>1.0000563452303932</v>
      </c>
      <c r="AY33">
        <f t="shared" si="29"/>
        <v>1.0000032339722729</v>
      </c>
      <c r="AZ33">
        <f t="shared" si="30"/>
        <v>1.0000004578964676</v>
      </c>
      <c r="BA33">
        <f t="shared" si="31"/>
        <v>13.452063071231962</v>
      </c>
      <c r="BB33">
        <f t="shared" si="32"/>
        <v>0.40752282479789864</v>
      </c>
    </row>
    <row r="34" spans="1:54" x14ac:dyDescent="0.25">
      <c r="A34">
        <f t="shared" si="33"/>
        <v>157.36150000000009</v>
      </c>
      <c r="C34">
        <f t="shared" si="34"/>
        <v>14.675348162506054</v>
      </c>
      <c r="D34">
        <f t="shared" si="34"/>
        <v>0.1736393524726845</v>
      </c>
      <c r="E34">
        <f t="shared" si="34"/>
        <v>9.9386596780461373E-3</v>
      </c>
      <c r="F34">
        <f t="shared" si="34"/>
        <v>1.438633520939175E-3</v>
      </c>
      <c r="G34">
        <f t="shared" si="34"/>
        <v>6.4654199022724627E-4</v>
      </c>
      <c r="H34">
        <f t="shared" si="34"/>
        <v>5.2723704344349849E-5</v>
      </c>
      <c r="I34">
        <f t="shared" si="34"/>
        <v>1.076531805766304E-4</v>
      </c>
      <c r="J34">
        <f t="shared" si="34"/>
        <v>5.2723386087191587E-6</v>
      </c>
      <c r="K34">
        <f t="shared" si="34"/>
        <v>5.9690339969928213E-7</v>
      </c>
      <c r="L34">
        <f t="shared" si="4"/>
        <v>5.9690339969928213E-7</v>
      </c>
      <c r="N34">
        <f t="shared" si="35"/>
        <v>7.7238674539505556</v>
      </c>
      <c r="O34">
        <f t="shared" si="5"/>
        <v>9.1389132880360269E-2</v>
      </c>
      <c r="P34">
        <f t="shared" si="6"/>
        <v>5.2308735147611248E-3</v>
      </c>
      <c r="Q34">
        <f t="shared" si="7"/>
        <v>7.5717553733640791E-4</v>
      </c>
      <c r="R34">
        <f t="shared" si="8"/>
        <v>3.4028525801434016E-4</v>
      </c>
      <c r="S34">
        <f t="shared" si="9"/>
        <v>2.7749318075973605E-5</v>
      </c>
      <c r="T34">
        <f t="shared" si="10"/>
        <v>5.6659568724542315E-5</v>
      </c>
      <c r="U34">
        <f t="shared" si="11"/>
        <v>2.7749150572206099E-6</v>
      </c>
      <c r="V34">
        <f t="shared" si="12"/>
        <v>3.1415968405225375E-7</v>
      </c>
      <c r="X34">
        <f t="shared" si="13"/>
        <v>24585800.935125254</v>
      </c>
      <c r="Y34">
        <f t="shared" si="14"/>
        <v>290900.25716081262</v>
      </c>
      <c r="Z34">
        <f t="shared" si="15"/>
        <v>16650.365340611563</v>
      </c>
      <c r="AA34">
        <f t="shared" si="16"/>
        <v>2410.1613789835233</v>
      </c>
      <c r="AB34">
        <f t="shared" si="17"/>
        <v>1083.1601739125156</v>
      </c>
      <c r="AC34">
        <f t="shared" si="18"/>
        <v>88.328705065027052</v>
      </c>
      <c r="AD34">
        <f t="shared" si="19"/>
        <v>180.3527683555927</v>
      </c>
      <c r="AE34">
        <f t="shared" si="20"/>
        <v>8.832817188468594</v>
      </c>
      <c r="AF34">
        <f t="shared" si="21"/>
        <v>1</v>
      </c>
      <c r="AR34">
        <f t="shared" si="22"/>
        <v>5.9261108870696804</v>
      </c>
      <c r="AS34">
        <f t="shared" si="23"/>
        <v>1.0759095675136787</v>
      </c>
      <c r="AT34">
        <f t="shared" si="24"/>
        <v>1.0051162951873753</v>
      </c>
      <c r="AU34">
        <f t="shared" si="25"/>
        <v>1.0008389768946211</v>
      </c>
      <c r="AV34">
        <f t="shared" si="26"/>
        <v>1.0003946349460913</v>
      </c>
      <c r="AW34">
        <f t="shared" si="27"/>
        <v>1.0000370585594778</v>
      </c>
      <c r="AX34">
        <f t="shared" si="28"/>
        <v>1.0000791096608586</v>
      </c>
      <c r="AY34">
        <f t="shared" si="29"/>
        <v>1.0000048167826916</v>
      </c>
      <c r="AZ34">
        <f t="shared" si="30"/>
        <v>1.0000007107865065</v>
      </c>
      <c r="BA34">
        <f t="shared" si="31"/>
        <v>14.008492057400984</v>
      </c>
      <c r="BB34">
        <f t="shared" si="32"/>
        <v>0.41586577929383234</v>
      </c>
    </row>
    <row r="35" spans="1:54" x14ac:dyDescent="0.25">
      <c r="A35">
        <f t="shared" si="33"/>
        <v>160.0930000000001</v>
      </c>
      <c r="C35">
        <f t="shared" si="34"/>
        <v>16.420593105523757</v>
      </c>
      <c r="D35">
        <f t="shared" si="34"/>
        <v>0.21112443832901387</v>
      </c>
      <c r="E35">
        <f t="shared" si="34"/>
        <v>1.2740060166839276E-2</v>
      </c>
      <c r="F35">
        <f t="shared" si="34"/>
        <v>1.9066068988889216E-3</v>
      </c>
      <c r="G35">
        <f t="shared" si="34"/>
        <v>8.7051413480104876E-4</v>
      </c>
      <c r="H35">
        <f t="shared" si="34"/>
        <v>7.4300460538163828E-5</v>
      </c>
      <c r="I35">
        <f t="shared" si="34"/>
        <v>1.4940678035665312E-4</v>
      </c>
      <c r="J35">
        <f t="shared" si="34"/>
        <v>7.7467565883752176E-6</v>
      </c>
      <c r="K35">
        <f t="shared" si="34"/>
        <v>9.1276551855977372E-7</v>
      </c>
      <c r="L35">
        <f t="shared" si="4"/>
        <v>9.1276551855977372E-7</v>
      </c>
      <c r="N35">
        <f t="shared" si="35"/>
        <v>8.6424174239598717</v>
      </c>
      <c r="O35">
        <f t="shared" si="5"/>
        <v>0.1111181254363231</v>
      </c>
      <c r="P35">
        <f t="shared" si="6"/>
        <v>6.7052948246522507E-3</v>
      </c>
      <c r="Q35">
        <f t="shared" si="7"/>
        <v>1.0034773152046957E-3</v>
      </c>
      <c r="R35">
        <f t="shared" si="8"/>
        <v>4.5816533410581519E-4</v>
      </c>
      <c r="S35">
        <f t="shared" si="9"/>
        <v>3.9105505546402015E-5</v>
      </c>
      <c r="T35">
        <f t="shared" si="10"/>
        <v>7.8635147556133228E-5</v>
      </c>
      <c r="U35">
        <f t="shared" si="11"/>
        <v>4.077240309671167E-6</v>
      </c>
      <c r="V35">
        <f t="shared" si="12"/>
        <v>4.8040290450514413E-7</v>
      </c>
      <c r="X35">
        <f t="shared" si="13"/>
        <v>17989935.828681756</v>
      </c>
      <c r="Y35">
        <f t="shared" si="14"/>
        <v>231301.94341931431</v>
      </c>
      <c r="Z35">
        <f t="shared" si="15"/>
        <v>13957.648385909064</v>
      </c>
      <c r="AA35">
        <f t="shared" si="16"/>
        <v>2088.8244134126599</v>
      </c>
      <c r="AB35">
        <f t="shared" si="17"/>
        <v>953.71058294862826</v>
      </c>
      <c r="AC35">
        <f t="shared" si="18"/>
        <v>81.401476093663547</v>
      </c>
      <c r="AD35">
        <f t="shared" si="19"/>
        <v>163.68582874646464</v>
      </c>
      <c r="AE35">
        <f t="shared" si="20"/>
        <v>8.4871266835305086</v>
      </c>
      <c r="AF35">
        <f t="shared" si="21"/>
        <v>1</v>
      </c>
      <c r="AR35">
        <f t="shared" si="22"/>
        <v>6.5119416298365129</v>
      </c>
      <c r="AS35">
        <f t="shared" si="23"/>
        <v>1.0922968473269612</v>
      </c>
      <c r="AT35">
        <f t="shared" si="24"/>
        <v>1.0065584204138165</v>
      </c>
      <c r="AU35">
        <f t="shared" si="25"/>
        <v>1.001111887851917</v>
      </c>
      <c r="AV35">
        <f t="shared" si="26"/>
        <v>1.0005313425946829</v>
      </c>
      <c r="AW35">
        <f t="shared" si="27"/>
        <v>1.000052224479868</v>
      </c>
      <c r="AX35">
        <f t="shared" si="28"/>
        <v>1.000109792573342</v>
      </c>
      <c r="AY35">
        <f t="shared" si="29"/>
        <v>1.0000070773988208</v>
      </c>
      <c r="AZ35">
        <f t="shared" si="30"/>
        <v>1.00000108691191</v>
      </c>
      <c r="BA35">
        <f t="shared" si="31"/>
        <v>14.612610309387827</v>
      </c>
      <c r="BB35">
        <f t="shared" si="32"/>
        <v>0.42473826812779114</v>
      </c>
    </row>
    <row r="36" spans="1:54" x14ac:dyDescent="0.25">
      <c r="A36">
        <f t="shared" si="33"/>
        <v>162.82450000000011</v>
      </c>
      <c r="C36">
        <f t="shared" si="34"/>
        <v>18.30425006132899</v>
      </c>
      <c r="D36">
        <f t="shared" si="34"/>
        <v>0.25502376990303116</v>
      </c>
      <c r="E36">
        <f t="shared" si="34"/>
        <v>1.6195591944611405E-2</v>
      </c>
      <c r="F36">
        <f t="shared" si="34"/>
        <v>2.5030437038129519E-3</v>
      </c>
      <c r="G36">
        <f t="shared" si="34"/>
        <v>1.1604348725741732E-3</v>
      </c>
      <c r="H36">
        <f t="shared" si="34"/>
        <v>1.0350907105279772E-4</v>
      </c>
      <c r="I36">
        <f t="shared" si="34"/>
        <v>2.0508689882496185E-4</v>
      </c>
      <c r="J36">
        <f t="shared" si="34"/>
        <v>1.1236460233462982E-5</v>
      </c>
      <c r="K36">
        <f t="shared" si="34"/>
        <v>1.3760228877834904E-6</v>
      </c>
      <c r="L36">
        <f t="shared" si="4"/>
        <v>1.3760228877834904E-6</v>
      </c>
      <c r="N36">
        <f t="shared" si="35"/>
        <v>9.6338158217520995</v>
      </c>
      <c r="O36">
        <f t="shared" si="5"/>
        <v>0.13422303679106903</v>
      </c>
      <c r="P36">
        <f t="shared" si="6"/>
        <v>8.5239957603217929E-3</v>
      </c>
      <c r="Q36">
        <f t="shared" si="7"/>
        <v>1.3173914230594484E-3</v>
      </c>
      <c r="R36">
        <f t="shared" si="8"/>
        <v>6.1075519609167018E-4</v>
      </c>
      <c r="S36">
        <f t="shared" si="9"/>
        <v>5.4478458448840911E-5</v>
      </c>
      <c r="T36">
        <f t="shared" si="10"/>
        <v>1.0794047306576941E-4</v>
      </c>
      <c r="U36">
        <f t="shared" si="11"/>
        <v>5.9139264386647275E-6</v>
      </c>
      <c r="V36">
        <f t="shared" si="12"/>
        <v>7.2422257251762651E-7</v>
      </c>
      <c r="X36">
        <f t="shared" si="13"/>
        <v>13302286.047591573</v>
      </c>
      <c r="Y36">
        <f t="shared" si="14"/>
        <v>185333.95931649485</v>
      </c>
      <c r="Z36">
        <f t="shared" si="15"/>
        <v>11769.856510671421</v>
      </c>
      <c r="AA36">
        <f t="shared" si="16"/>
        <v>1819.0422020122619</v>
      </c>
      <c r="AB36">
        <f t="shared" si="17"/>
        <v>843.32526942441473</v>
      </c>
      <c r="AC36">
        <f t="shared" si="18"/>
        <v>75.223364358082037</v>
      </c>
      <c r="AD36">
        <f t="shared" si="19"/>
        <v>149.04323223527015</v>
      </c>
      <c r="AE36">
        <f t="shared" si="20"/>
        <v>8.1658963184564239</v>
      </c>
      <c r="AF36">
        <f t="shared" si="21"/>
        <v>1</v>
      </c>
      <c r="AR36">
        <f t="shared" si="22"/>
        <v>7.1442334797296425</v>
      </c>
      <c r="AS36">
        <f t="shared" si="23"/>
        <v>1.1114882300778699</v>
      </c>
      <c r="AT36">
        <f t="shared" si="24"/>
        <v>1.0083372840812677</v>
      </c>
      <c r="AU36">
        <f t="shared" si="25"/>
        <v>1.001459715628171</v>
      </c>
      <c r="AV36">
        <f t="shared" si="26"/>
        <v>1.0007083038074909</v>
      </c>
      <c r="AW36">
        <f t="shared" si="27"/>
        <v>1.0000727546957069</v>
      </c>
      <c r="AX36">
        <f t="shared" si="28"/>
        <v>1.00015070948137</v>
      </c>
      <c r="AY36">
        <f t="shared" si="29"/>
        <v>1.0000102655749536</v>
      </c>
      <c r="AZ36">
        <f t="shared" si="30"/>
        <v>1.0000016385540806</v>
      </c>
      <c r="BA36">
        <f t="shared" si="31"/>
        <v>15.26646238163055</v>
      </c>
      <c r="BB36">
        <f t="shared" si="32"/>
        <v>0.43413689571108915</v>
      </c>
    </row>
    <row r="37" spans="1:54" x14ac:dyDescent="0.25">
      <c r="A37">
        <f t="shared" si="33"/>
        <v>165.55600000000013</v>
      </c>
      <c r="C37">
        <f t="shared" si="34"/>
        <v>20.331000808587106</v>
      </c>
      <c r="D37">
        <f t="shared" si="34"/>
        <v>0.30613684143130032</v>
      </c>
      <c r="E37">
        <f t="shared" si="34"/>
        <v>2.0425982504174319E-2</v>
      </c>
      <c r="F37">
        <f t="shared" si="34"/>
        <v>3.2566801980636454E-3</v>
      </c>
      <c r="G37">
        <f t="shared" si="34"/>
        <v>1.5323080913016839E-3</v>
      </c>
      <c r="H37">
        <f t="shared" si="34"/>
        <v>1.4263104073472589E-4</v>
      </c>
      <c r="I37">
        <f t="shared" si="34"/>
        <v>2.7859036162505759E-4</v>
      </c>
      <c r="J37">
        <f t="shared" si="34"/>
        <v>1.609939850435774E-5</v>
      </c>
      <c r="K37">
        <f t="shared" si="34"/>
        <v>2.0464902148359466E-6</v>
      </c>
      <c r="L37">
        <f t="shared" si="4"/>
        <v>2.0464902148359466E-6</v>
      </c>
      <c r="N37">
        <f t="shared" si="35"/>
        <v>10.700526741361635</v>
      </c>
      <c r="O37">
        <f t="shared" si="5"/>
        <v>0.1611246533848949</v>
      </c>
      <c r="P37">
        <f t="shared" si="6"/>
        <v>1.0750517107460169E-2</v>
      </c>
      <c r="Q37">
        <f t="shared" si="7"/>
        <v>1.7140422095071818E-3</v>
      </c>
      <c r="R37">
        <f t="shared" si="8"/>
        <v>8.0647794279035999E-4</v>
      </c>
      <c r="S37">
        <f t="shared" si="9"/>
        <v>7.5068968807750474E-5</v>
      </c>
      <c r="T37">
        <f t="shared" si="10"/>
        <v>1.4662650611845136E-4</v>
      </c>
      <c r="U37">
        <f t="shared" si="11"/>
        <v>8.4733676338724955E-6</v>
      </c>
      <c r="V37">
        <f t="shared" si="12"/>
        <v>1.0771001130715509E-6</v>
      </c>
      <c r="X37">
        <f t="shared" si="13"/>
        <v>9934570.2516427152</v>
      </c>
      <c r="Y37">
        <f t="shared" si="14"/>
        <v>149591.15817509114</v>
      </c>
      <c r="Z37">
        <f t="shared" si="15"/>
        <v>9980.9822476047029</v>
      </c>
      <c r="AA37">
        <f t="shared" si="16"/>
        <v>1591.3490201196548</v>
      </c>
      <c r="AB37">
        <f t="shared" si="17"/>
        <v>748.74928802164766</v>
      </c>
      <c r="AC37">
        <f t="shared" si="18"/>
        <v>69.695442323998435</v>
      </c>
      <c r="AD37">
        <f t="shared" si="19"/>
        <v>136.13080561315576</v>
      </c>
      <c r="AE37">
        <f t="shared" si="20"/>
        <v>7.8668338541986724</v>
      </c>
      <c r="AF37">
        <f t="shared" si="21"/>
        <v>1</v>
      </c>
      <c r="AR37">
        <f t="shared" si="22"/>
        <v>7.8245579811239505</v>
      </c>
      <c r="AS37">
        <f t="shared" si="23"/>
        <v>1.1338332290585416</v>
      </c>
      <c r="AT37">
        <f t="shared" si="24"/>
        <v>1.0105150351625751</v>
      </c>
      <c r="AU37">
        <f t="shared" si="25"/>
        <v>1.0018992185289564</v>
      </c>
      <c r="AV37">
        <f t="shared" si="26"/>
        <v>1.0009352870040094</v>
      </c>
      <c r="AW37">
        <f t="shared" si="27"/>
        <v>1.0001002528364082</v>
      </c>
      <c r="AX37">
        <f t="shared" si="28"/>
        <v>1.0002047239933693</v>
      </c>
      <c r="AY37">
        <f t="shared" si="29"/>
        <v>1.000014708331505</v>
      </c>
      <c r="AZ37">
        <f t="shared" si="30"/>
        <v>1.0000024369397649</v>
      </c>
      <c r="BA37">
        <f t="shared" si="31"/>
        <v>15.972062872979082</v>
      </c>
      <c r="BB37">
        <f t="shared" si="32"/>
        <v>0.44405625926767828</v>
      </c>
    </row>
    <row r="38" spans="1:54" x14ac:dyDescent="0.25">
      <c r="A38">
        <f t="shared" si="33"/>
        <v>168.28750000000014</v>
      </c>
      <c r="C38">
        <f t="shared" si="34"/>
        <v>22.505313790972775</v>
      </c>
      <c r="D38">
        <f t="shared" si="34"/>
        <v>0.36532142065605216</v>
      </c>
      <c r="E38">
        <f t="shared" si="34"/>
        <v>2.5568034001825113E-2</v>
      </c>
      <c r="F38">
        <f t="shared" si="34"/>
        <v>4.2011785182642794E-3</v>
      </c>
      <c r="G38">
        <f t="shared" si="34"/>
        <v>2.0051755301657833E-3</v>
      </c>
      <c r="H38">
        <f t="shared" si="34"/>
        <v>1.9450455736090924E-4</v>
      </c>
      <c r="I38">
        <f t="shared" si="34"/>
        <v>3.7469323773482602E-4</v>
      </c>
      <c r="J38">
        <f t="shared" si="34"/>
        <v>2.2799210846498409E-5</v>
      </c>
      <c r="K38">
        <f t="shared" si="34"/>
        <v>3.0046763930054206E-6</v>
      </c>
      <c r="L38">
        <f t="shared" si="4"/>
        <v>3.0046763930054206E-6</v>
      </c>
      <c r="N38">
        <f t="shared" si="35"/>
        <v>11.844901995248829</v>
      </c>
      <c r="O38">
        <f t="shared" si="5"/>
        <v>0.19227443192423799</v>
      </c>
      <c r="P38">
        <f t="shared" si="6"/>
        <v>1.3456860000960587E-2</v>
      </c>
      <c r="Q38">
        <f t="shared" si="7"/>
        <v>2.211146588560147E-3</v>
      </c>
      <c r="R38">
        <f t="shared" si="8"/>
        <v>1.0553555421925177E-3</v>
      </c>
      <c r="S38">
        <f t="shared" si="9"/>
        <v>1.0237081966363644E-4</v>
      </c>
      <c r="T38">
        <f t="shared" si="10"/>
        <v>1.972069672288558E-4</v>
      </c>
      <c r="U38">
        <f t="shared" si="11"/>
        <v>1.1999584656051796E-5</v>
      </c>
      <c r="V38">
        <f t="shared" si="12"/>
        <v>1.5814086278975899E-6</v>
      </c>
      <c r="X38">
        <f t="shared" si="13"/>
        <v>7490095.7199127479</v>
      </c>
      <c r="Y38">
        <f t="shared" si="14"/>
        <v>121584.28159068413</v>
      </c>
      <c r="Z38">
        <f t="shared" si="15"/>
        <v>8509.413546611835</v>
      </c>
      <c r="AA38">
        <f t="shared" si="16"/>
        <v>1398.2133077772346</v>
      </c>
      <c r="AB38">
        <f t="shared" si="17"/>
        <v>667.35157730583796</v>
      </c>
      <c r="AC38">
        <f t="shared" si="18"/>
        <v>64.733945330584007</v>
      </c>
      <c r="AD38">
        <f t="shared" si="19"/>
        <v>124.70335860696132</v>
      </c>
      <c r="AE38">
        <f t="shared" si="20"/>
        <v>7.587908934077773</v>
      </c>
      <c r="AF38">
        <f t="shared" si="21"/>
        <v>1</v>
      </c>
      <c r="AR38">
        <f t="shared" si="22"/>
        <v>8.5544150677034843</v>
      </c>
      <c r="AS38">
        <f t="shared" si="23"/>
        <v>1.1597068328727271</v>
      </c>
      <c r="AT38">
        <f t="shared" si="24"/>
        <v>1.0131620976622377</v>
      </c>
      <c r="AU38">
        <f t="shared" si="25"/>
        <v>1.002450027512706</v>
      </c>
      <c r="AV38">
        <f t="shared" si="26"/>
        <v>1.0012239148411262</v>
      </c>
      <c r="AW38">
        <f t="shared" si="27"/>
        <v>1.000136713813973</v>
      </c>
      <c r="AX38">
        <f t="shared" si="28"/>
        <v>1.0002753458356211</v>
      </c>
      <c r="AY38">
        <f t="shared" si="29"/>
        <v>1.0000208292471977</v>
      </c>
      <c r="AZ38">
        <f t="shared" si="30"/>
        <v>1.0000035779381351</v>
      </c>
      <c r="BA38">
        <f t="shared" si="31"/>
        <v>16.73139440742721</v>
      </c>
      <c r="BB38">
        <f t="shared" si="32"/>
        <v>0.45448919105194574</v>
      </c>
    </row>
    <row r="39" spans="1:54" x14ac:dyDescent="0.25">
      <c r="A39">
        <f>A38+$B$11</f>
        <v>171.01900000000015</v>
      </c>
      <c r="C39">
        <f t="shared" si="34"/>
        <v>24.831435381990772</v>
      </c>
      <c r="D39">
        <f t="shared" si="34"/>
        <v>0.43349359574821478</v>
      </c>
      <c r="E39">
        <f t="shared" si="34"/>
        <v>3.1775817542049035E-2</v>
      </c>
      <c r="F39">
        <f t="shared" si="34"/>
        <v>5.3756910296810477E-3</v>
      </c>
      <c r="G39">
        <f t="shared" si="34"/>
        <v>2.6015217312849153E-3</v>
      </c>
      <c r="H39">
        <f t="shared" si="34"/>
        <v>2.6262869584941465E-4</v>
      </c>
      <c r="I39">
        <f t="shared" si="34"/>
        <v>4.9919950019974477E-4</v>
      </c>
      <c r="J39">
        <f t="shared" si="34"/>
        <v>3.1930295932103666E-5</v>
      </c>
      <c r="K39">
        <f t="shared" si="34"/>
        <v>4.3577056393461896E-6</v>
      </c>
      <c r="L39">
        <f t="shared" si="4"/>
        <v>4.3577056393461896E-6</v>
      </c>
      <c r="N39">
        <f t="shared" si="35"/>
        <v>13.069176516837249</v>
      </c>
      <c r="O39">
        <f t="shared" si="5"/>
        <v>0.22815452407800779</v>
      </c>
      <c r="P39">
        <f t="shared" si="6"/>
        <v>1.6724114495815283E-2</v>
      </c>
      <c r="Q39">
        <f t="shared" si="7"/>
        <v>2.8293110682531832E-3</v>
      </c>
      <c r="R39">
        <f t="shared" si="8"/>
        <v>1.369221963834166E-3</v>
      </c>
      <c r="S39">
        <f t="shared" si="9"/>
        <v>1.3822562939442876E-4</v>
      </c>
      <c r="T39">
        <f t="shared" si="10"/>
        <v>2.6273657905249726E-4</v>
      </c>
      <c r="U39">
        <f t="shared" si="11"/>
        <v>1.680541891163351E-5</v>
      </c>
      <c r="V39">
        <f t="shared" si="12"/>
        <v>2.2935292838664158E-6</v>
      </c>
      <c r="X39">
        <f t="shared" si="13"/>
        <v>5698281.9485981548</v>
      </c>
      <c r="Y39">
        <f t="shared" si="14"/>
        <v>99477.48462726688</v>
      </c>
      <c r="Z39">
        <f t="shared" si="15"/>
        <v>7291.8687428406784</v>
      </c>
      <c r="AA39">
        <f t="shared" si="16"/>
        <v>1233.6058179660781</v>
      </c>
      <c r="AB39">
        <f t="shared" si="17"/>
        <v>596.99345173650499</v>
      </c>
      <c r="AC39">
        <f t="shared" si="18"/>
        <v>60.267654032918635</v>
      </c>
      <c r="AD39">
        <f t="shared" si="19"/>
        <v>114.55558073781285</v>
      </c>
      <c r="AE39">
        <f t="shared" si="20"/>
        <v>7.3273182208090457</v>
      </c>
      <c r="AF39">
        <f t="shared" si="21"/>
        <v>1</v>
      </c>
      <c r="AR39">
        <f t="shared" si="22"/>
        <v>9.3352301303019605</v>
      </c>
      <c r="AS39">
        <f t="shared" si="23"/>
        <v>1.1895095259490385</v>
      </c>
      <c r="AT39">
        <f t="shared" si="24"/>
        <v>1.0163577854189354</v>
      </c>
      <c r="AU39">
        <f t="shared" si="25"/>
        <v>1.0031349753087775</v>
      </c>
      <c r="AV39">
        <f t="shared" si="26"/>
        <v>1.0015879113865749</v>
      </c>
      <c r="AW39">
        <f t="shared" si="27"/>
        <v>1.000184597066287</v>
      </c>
      <c r="AX39">
        <f t="shared" si="28"/>
        <v>1.0003668400965948</v>
      </c>
      <c r="AY39">
        <f t="shared" si="29"/>
        <v>1.0000291713617433</v>
      </c>
      <c r="AZ39">
        <f t="shared" si="30"/>
        <v>1.0000051891116213</v>
      </c>
      <c r="BA39">
        <f t="shared" si="31"/>
        <v>17.546406126001532</v>
      </c>
      <c r="BB39">
        <f t="shared" si="32"/>
        <v>0.46542700593312236</v>
      </c>
    </row>
    <row r="40" spans="1:54" x14ac:dyDescent="0.25">
      <c r="A40">
        <f t="shared" si="33"/>
        <v>173.75050000000016</v>
      </c>
      <c r="C40">
        <f t="shared" si="34"/>
        <v>27.313382843379792</v>
      </c>
      <c r="D40">
        <f t="shared" si="34"/>
        <v>0.51162750356976605</v>
      </c>
      <c r="E40">
        <f t="shared" si="34"/>
        <v>3.9221848648240243E-2</v>
      </c>
      <c r="F40">
        <f t="shared" si="34"/>
        <v>6.8254489348217049E-3</v>
      </c>
      <c r="G40">
        <f t="shared" si="34"/>
        <v>3.3477055707696779E-3</v>
      </c>
      <c r="H40">
        <f t="shared" si="34"/>
        <v>3.5128062233538758E-4</v>
      </c>
      <c r="I40">
        <f t="shared" si="34"/>
        <v>6.5910537674962585E-4</v>
      </c>
      <c r="J40">
        <f t="shared" si="34"/>
        <v>4.424729149360446E-5</v>
      </c>
      <c r="K40">
        <f t="shared" si="34"/>
        <v>6.2465684568691638E-6</v>
      </c>
      <c r="L40">
        <f t="shared" si="4"/>
        <v>6.2465684568691638E-6</v>
      </c>
      <c r="N40">
        <f t="shared" si="35"/>
        <v>14.375464654410417</v>
      </c>
      <c r="O40">
        <f t="shared" si="5"/>
        <v>0.26927763345777161</v>
      </c>
      <c r="P40">
        <f t="shared" si="6"/>
        <v>2.0643078235915917E-2</v>
      </c>
      <c r="Q40">
        <f t="shared" si="7"/>
        <v>3.5923415446430028E-3</v>
      </c>
      <c r="R40">
        <f t="shared" si="8"/>
        <v>1.7619503004050938E-3</v>
      </c>
      <c r="S40">
        <f t="shared" si="9"/>
        <v>1.8488453807125662E-4</v>
      </c>
      <c r="T40">
        <f t="shared" si="10"/>
        <v>3.4689756671032942E-4</v>
      </c>
      <c r="U40">
        <f t="shared" si="11"/>
        <v>2.3288048154528665E-5</v>
      </c>
      <c r="V40">
        <f t="shared" si="12"/>
        <v>3.2876676088785075E-6</v>
      </c>
      <c r="X40">
        <f t="shared" si="13"/>
        <v>4372541.985567145</v>
      </c>
      <c r="Y40">
        <f t="shared" si="14"/>
        <v>81905.370460984006</v>
      </c>
      <c r="Z40">
        <f t="shared" si="15"/>
        <v>6278.9432180334397</v>
      </c>
      <c r="AA40">
        <f t="shared" si="16"/>
        <v>1092.6717576137285</v>
      </c>
      <c r="AB40">
        <f t="shared" si="17"/>
        <v>535.92714045874368</v>
      </c>
      <c r="AC40">
        <f t="shared" si="18"/>
        <v>56.235775652005351</v>
      </c>
      <c r="AD40">
        <f t="shared" si="19"/>
        <v>105.51479284995708</v>
      </c>
      <c r="AE40">
        <f t="shared" si="20"/>
        <v>7.0834557884252503</v>
      </c>
      <c r="AF40">
        <f t="shared" si="21"/>
        <v>1</v>
      </c>
      <c r="AR40">
        <f t="shared" si="22"/>
        <v>10.168351653232532</v>
      </c>
      <c r="AS40">
        <f t="shared" si="23"/>
        <v>1.2236671697459458</v>
      </c>
      <c r="AT40">
        <f t="shared" si="24"/>
        <v>1.020190907222855</v>
      </c>
      <c r="AU40">
        <f t="shared" si="25"/>
        <v>1.0039804396800047</v>
      </c>
      <c r="AV40">
        <f t="shared" si="26"/>
        <v>1.0020433655159589</v>
      </c>
      <c r="AW40">
        <f t="shared" si="27"/>
        <v>1.0002469089377948</v>
      </c>
      <c r="AX40">
        <f t="shared" si="28"/>
        <v>1.0004843480011023</v>
      </c>
      <c r="AY40">
        <f t="shared" si="29"/>
        <v>1.0000404241084728</v>
      </c>
      <c r="AZ40">
        <f t="shared" si="30"/>
        <v>1.0000074383502822</v>
      </c>
      <c r="BA40">
        <f t="shared" si="31"/>
        <v>18.419012654794948</v>
      </c>
      <c r="BB40">
        <f t="shared" si="32"/>
        <v>0.47685974663461739</v>
      </c>
    </row>
    <row r="41" spans="1:54" x14ac:dyDescent="0.25">
      <c r="A41">
        <f t="shared" si="33"/>
        <v>176.48200000000017</v>
      </c>
      <c r="C41">
        <f t="shared" si="34"/>
        <v>29.95493887818661</v>
      </c>
      <c r="D41">
        <f t="shared" si="34"/>
        <v>0.6007547475570445</v>
      </c>
      <c r="E41">
        <f t="shared" si="34"/>
        <v>4.8098233825267164E-2</v>
      </c>
      <c r="F41">
        <f t="shared" si="34"/>
        <v>8.6023717394669609E-3</v>
      </c>
      <c r="G41">
        <f t="shared" si="34"/>
        <v>4.2744167873239487E-3</v>
      </c>
      <c r="H41">
        <f t="shared" si="34"/>
        <v>4.656463699645063E-4</v>
      </c>
      <c r="I41">
        <f t="shared" si="34"/>
        <v>8.627796555768138E-4</v>
      </c>
      <c r="J41">
        <f t="shared" si="34"/>
        <v>6.0699430865022456E-5</v>
      </c>
      <c r="K41">
        <f t="shared" si="34"/>
        <v>8.8549122668777065E-6</v>
      </c>
      <c r="L41">
        <f t="shared" si="4"/>
        <v>8.8549122668777065E-6</v>
      </c>
      <c r="N41">
        <f t="shared" si="35"/>
        <v>15.765757304308742</v>
      </c>
      <c r="O41">
        <f t="shared" si="5"/>
        <v>0.31618670924054976</v>
      </c>
      <c r="P41">
        <f t="shared" si="6"/>
        <v>2.531485990803535E-2</v>
      </c>
      <c r="Q41">
        <f t="shared" si="7"/>
        <v>4.5275640734036638E-3</v>
      </c>
      <c r="R41">
        <f t="shared" si="8"/>
        <v>2.2496930459599733E-3</v>
      </c>
      <c r="S41">
        <f t="shared" si="9"/>
        <v>2.4507703682342437E-4</v>
      </c>
      <c r="T41">
        <f t="shared" si="10"/>
        <v>4.5409455556674413E-4</v>
      </c>
      <c r="U41">
        <f t="shared" si="11"/>
        <v>3.1947068876327612E-5</v>
      </c>
      <c r="V41">
        <f t="shared" si="12"/>
        <v>4.6604801404619507E-6</v>
      </c>
      <c r="X41">
        <f t="shared" si="13"/>
        <v>3382861.1707689902</v>
      </c>
      <c r="Y41">
        <f t="shared" si="14"/>
        <v>67844.234866583734</v>
      </c>
      <c r="Z41">
        <f t="shared" si="15"/>
        <v>5431.8137069727154</v>
      </c>
      <c r="AA41">
        <f t="shared" si="16"/>
        <v>971.48017735247504</v>
      </c>
      <c r="AB41">
        <f t="shared" si="17"/>
        <v>482.71701158605975</v>
      </c>
      <c r="AC41">
        <f t="shared" si="18"/>
        <v>52.586220611838534</v>
      </c>
      <c r="AD41">
        <f t="shared" si="19"/>
        <v>97.435144423066646</v>
      </c>
      <c r="AE41">
        <f t="shared" si="20"/>
        <v>6.8548878899762862</v>
      </c>
      <c r="AF41">
        <f t="shared" si="21"/>
        <v>1</v>
      </c>
      <c r="AR41">
        <f t="shared" si="22"/>
        <v>11.055049385904542</v>
      </c>
      <c r="AS41">
        <f t="shared" si="23"/>
        <v>1.2626307482689925</v>
      </c>
      <c r="AT41">
        <f t="shared" si="24"/>
        <v>1.0247603570514701</v>
      </c>
      <c r="AU41">
        <f t="shared" si="25"/>
        <v>1.0050166988488092</v>
      </c>
      <c r="AV41">
        <f t="shared" si="26"/>
        <v>1.002609009567722</v>
      </c>
      <c r="AW41">
        <f t="shared" si="27"/>
        <v>1.0003272945994901</v>
      </c>
      <c r="AX41">
        <f t="shared" si="28"/>
        <v>1.0006340194092047</v>
      </c>
      <c r="AY41">
        <f t="shared" si="29"/>
        <v>1.0000554547023037</v>
      </c>
      <c r="AZ41">
        <f t="shared" si="30"/>
        <v>1.0000105443396023</v>
      </c>
      <c r="BA41">
        <f t="shared" si="31"/>
        <v>19.351093512692135</v>
      </c>
      <c r="BB41">
        <f t="shared" si="32"/>
        <v>0.48877642030439833</v>
      </c>
    </row>
    <row r="42" spans="1:54" x14ac:dyDescent="0.25">
      <c r="A42">
        <f t="shared" si="33"/>
        <v>179.21350000000018</v>
      </c>
      <c r="C42">
        <f t="shared" si="34"/>
        <v>32.759647674838</v>
      </c>
      <c r="D42">
        <f t="shared" si="34"/>
        <v>0.70196351641779986</v>
      </c>
      <c r="E42">
        <f t="shared" si="34"/>
        <v>5.8617778498300105E-2</v>
      </c>
      <c r="F42">
        <f t="shared" si="34"/>
        <v>1.0765693865614576E-2</v>
      </c>
      <c r="G42">
        <f t="shared" si="34"/>
        <v>5.4171555849403695E-3</v>
      </c>
      <c r="H42">
        <f t="shared" si="34"/>
        <v>6.1196564913845741E-4</v>
      </c>
      <c r="I42">
        <f t="shared" si="34"/>
        <v>1.1201600475995198E-3</v>
      </c>
      <c r="J42">
        <f t="shared" si="34"/>
        <v>8.2470241665771218E-5</v>
      </c>
      <c r="K42">
        <f t="shared" si="34"/>
        <v>1.2419597293000735E-5</v>
      </c>
      <c r="L42">
        <f t="shared" si="4"/>
        <v>1.2419597293000735E-5</v>
      </c>
      <c r="N42">
        <f t="shared" si="35"/>
        <v>17.241919828862105</v>
      </c>
      <c r="O42">
        <f t="shared" si="5"/>
        <v>0.36945448232515782</v>
      </c>
      <c r="P42">
        <f t="shared" si="6"/>
        <v>3.0851462367526374E-2</v>
      </c>
      <c r="Q42">
        <f t="shared" si="7"/>
        <v>5.6661546661129353E-3</v>
      </c>
      <c r="R42">
        <f t="shared" si="8"/>
        <v>2.8511345183896684E-3</v>
      </c>
      <c r="S42">
        <f t="shared" si="9"/>
        <v>3.2208718375708288E-4</v>
      </c>
      <c r="T42">
        <f t="shared" si="10"/>
        <v>5.8955791978922102E-4</v>
      </c>
      <c r="U42">
        <f t="shared" si="11"/>
        <v>4.3405390350405904E-5</v>
      </c>
      <c r="V42">
        <f t="shared" si="12"/>
        <v>6.5366301542109139E-6</v>
      </c>
      <c r="X42">
        <f t="shared" si="13"/>
        <v>2637738.3180773687</v>
      </c>
      <c r="Y42">
        <f t="shared" si="14"/>
        <v>56520.634273174277</v>
      </c>
      <c r="Z42">
        <f t="shared" si="15"/>
        <v>4719.7809329401607</v>
      </c>
      <c r="AA42">
        <f t="shared" si="16"/>
        <v>866.83115495876484</v>
      </c>
      <c r="AB42">
        <f t="shared" si="17"/>
        <v>436.17803839688867</v>
      </c>
      <c r="AC42">
        <f t="shared" si="18"/>
        <v>49.274194219110512</v>
      </c>
      <c r="AD42">
        <f t="shared" si="19"/>
        <v>90.192944358252589</v>
      </c>
      <c r="AE42">
        <f t="shared" si="20"/>
        <v>6.6403313827452886</v>
      </c>
      <c r="AF42">
        <f t="shared" si="21"/>
        <v>1</v>
      </c>
      <c r="AR42">
        <f t="shared" si="22"/>
        <v>11.996513014927238</v>
      </c>
      <c r="AS42">
        <f t="shared" si="23"/>
        <v>1.3068759827933516</v>
      </c>
      <c r="AT42">
        <f t="shared" si="24"/>
        <v>1.0301756844223133</v>
      </c>
      <c r="AU42">
        <f t="shared" si="25"/>
        <v>1.006278296922984</v>
      </c>
      <c r="AV42">
        <f t="shared" si="26"/>
        <v>1.0033065120820368</v>
      </c>
      <c r="AW42">
        <f t="shared" si="27"/>
        <v>1.0004301398334785</v>
      </c>
      <c r="AX42">
        <f t="shared" si="28"/>
        <v>1.0008231571143376</v>
      </c>
      <c r="AY42">
        <f t="shared" si="29"/>
        <v>1.0000753444082642</v>
      </c>
      <c r="AZ42">
        <f t="shared" si="30"/>
        <v>1.0000147891303306</v>
      </c>
      <c r="BA42">
        <f t="shared" si="31"/>
        <v>20.34449292163433</v>
      </c>
      <c r="BB42">
        <f t="shared" si="32"/>
        <v>0.50116522153820309</v>
      </c>
    </row>
    <row r="43" spans="1:54" x14ac:dyDescent="0.25">
      <c r="A43">
        <f t="shared" si="33"/>
        <v>181.94500000000019</v>
      </c>
      <c r="C43">
        <f t="shared" si="34"/>
        <v>35.730812335868514</v>
      </c>
      <c r="D43">
        <f t="shared" si="34"/>
        <v>0.81639741735051763</v>
      </c>
      <c r="E43">
        <f t="shared" si="34"/>
        <v>7.1015047114030991E-2</v>
      </c>
      <c r="F43">
        <f t="shared" si="34"/>
        <v>1.3382604443800405E-2</v>
      </c>
      <c r="G43">
        <f t="shared" si="34"/>
        <v>6.8167330715622901E-3</v>
      </c>
      <c r="H43">
        <f t="shared" si="34"/>
        <v>7.9769103420601855E-4</v>
      </c>
      <c r="I43">
        <f t="shared" si="34"/>
        <v>1.4429655361614039E-3</v>
      </c>
      <c r="J43">
        <f t="shared" si="34"/>
        <v>1.1102304487087629E-4</v>
      </c>
      <c r="K43">
        <f t="shared" si="34"/>
        <v>1.7243257467968025E-5</v>
      </c>
      <c r="L43">
        <f t="shared" si="4"/>
        <v>1.7243257467968025E-5</v>
      </c>
      <c r="N43">
        <f t="shared" si="35"/>
        <v>18.805690703088693</v>
      </c>
      <c r="O43">
        <f t="shared" si="5"/>
        <v>0.42968285123711458</v>
      </c>
      <c r="P43">
        <f t="shared" si="6"/>
        <v>3.7376340586332102E-2</v>
      </c>
      <c r="Q43">
        <f t="shared" si="7"/>
        <v>7.0434760230528451E-3</v>
      </c>
      <c r="R43">
        <f t="shared" si="8"/>
        <v>3.5877542481906792E-3</v>
      </c>
      <c r="S43">
        <f t="shared" si="9"/>
        <v>4.1983738642422031E-4</v>
      </c>
      <c r="T43">
        <f t="shared" si="10"/>
        <v>7.5945554534810741E-4</v>
      </c>
      <c r="U43">
        <f t="shared" si="11"/>
        <v>5.8433181510987523E-5</v>
      </c>
      <c r="V43">
        <f t="shared" si="12"/>
        <v>9.0753986673515931E-6</v>
      </c>
      <c r="X43">
        <f t="shared" si="13"/>
        <v>2072161.3884292997</v>
      </c>
      <c r="Y43">
        <f t="shared" si="14"/>
        <v>47345.892669473855</v>
      </c>
      <c r="Z43">
        <f t="shared" si="15"/>
        <v>4118.4240997359257</v>
      </c>
      <c r="AA43">
        <f t="shared" si="16"/>
        <v>776.10651401921189</v>
      </c>
      <c r="AB43">
        <f t="shared" si="17"/>
        <v>395.32745388888435</v>
      </c>
      <c r="AC43">
        <f t="shared" si="18"/>
        <v>46.261040623435051</v>
      </c>
      <c r="AD43">
        <f t="shared" si="19"/>
        <v>83.682885257726511</v>
      </c>
      <c r="AE43">
        <f t="shared" si="20"/>
        <v>6.4386352217449918</v>
      </c>
      <c r="AF43">
        <f t="shared" si="21"/>
        <v>1</v>
      </c>
      <c r="AR43">
        <f t="shared" si="22"/>
        <v>12.993851301004382</v>
      </c>
      <c r="AS43">
        <f t="shared" si="23"/>
        <v>1.3569028217846586</v>
      </c>
      <c r="AT43">
        <f t="shared" si="24"/>
        <v>1.0365576401195562</v>
      </c>
      <c r="AU43">
        <f t="shared" si="25"/>
        <v>1.0078044170073779</v>
      </c>
      <c r="AV43">
        <f t="shared" si="26"/>
        <v>1.0041607832575088</v>
      </c>
      <c r="AW43">
        <f t="shared" si="27"/>
        <v>1.0005606829224873</v>
      </c>
      <c r="AX43">
        <f t="shared" si="28"/>
        <v>1.0010603728899101</v>
      </c>
      <c r="AY43">
        <f t="shared" si="29"/>
        <v>1.000101430109219</v>
      </c>
      <c r="AZ43">
        <f t="shared" si="30"/>
        <v>1.0000205330958809</v>
      </c>
      <c r="BA43">
        <f t="shared" si="31"/>
        <v>21.401019982190977</v>
      </c>
      <c r="BB43">
        <f t="shared" si="32"/>
        <v>0.51401373837371855</v>
      </c>
    </row>
    <row r="44" spans="1:54" x14ac:dyDescent="0.25">
      <c r="A44">
        <f t="shared" si="33"/>
        <v>184.6765000000002</v>
      </c>
      <c r="C44">
        <f t="shared" si="34"/>
        <v>38.87149358406473</v>
      </c>
      <c r="D44">
        <f t="shared" si="34"/>
        <v>0.94525403961561627</v>
      </c>
      <c r="E44">
        <f t="shared" si="34"/>
        <v>8.5547366797719154E-2</v>
      </c>
      <c r="F44">
        <f t="shared" si="34"/>
        <v>1.6528896119100508E-2</v>
      </c>
      <c r="G44">
        <f t="shared" si="34"/>
        <v>8.5197900125406952E-3</v>
      </c>
      <c r="H44">
        <f t="shared" si="34"/>
        <v>1.0316617383451165E-3</v>
      </c>
      <c r="I44">
        <f t="shared" si="34"/>
        <v>1.8449244714645347E-3</v>
      </c>
      <c r="J44">
        <f t="shared" si="34"/>
        <v>1.4815269812852664E-4</v>
      </c>
      <c r="K44">
        <f t="shared" si="34"/>
        <v>2.3709118381741126E-5</v>
      </c>
      <c r="L44">
        <f t="shared" si="4"/>
        <v>2.3709118381741126E-5</v>
      </c>
      <c r="N44">
        <f t="shared" si="35"/>
        <v>20.45868083371828</v>
      </c>
      <c r="O44">
        <f t="shared" si="5"/>
        <v>0.49750212611348227</v>
      </c>
      <c r="P44">
        <f t="shared" si="6"/>
        <v>4.5024929893536396E-2</v>
      </c>
      <c r="Q44">
        <f t="shared" si="7"/>
        <v>8.6994190100528994E-3</v>
      </c>
      <c r="R44">
        <f t="shared" si="8"/>
        <v>4.4841000066003665E-3</v>
      </c>
      <c r="S44">
        <f t="shared" si="9"/>
        <v>5.4297986228690341E-4</v>
      </c>
      <c r="T44">
        <f t="shared" si="10"/>
        <v>9.7101287971817617E-4</v>
      </c>
      <c r="U44">
        <f t="shared" si="11"/>
        <v>7.7975104278171924E-5</v>
      </c>
      <c r="V44">
        <f t="shared" si="12"/>
        <v>1.247848335881112E-5</v>
      </c>
      <c r="X44">
        <f t="shared" si="13"/>
        <v>1639516.6179608121</v>
      </c>
      <c r="Y44">
        <f t="shared" si="14"/>
        <v>39868.797497910156</v>
      </c>
      <c r="Z44">
        <f t="shared" si="15"/>
        <v>3608.2053081990985</v>
      </c>
      <c r="AA44">
        <f t="shared" si="16"/>
        <v>697.15355303256433</v>
      </c>
      <c r="AB44">
        <f t="shared" si="17"/>
        <v>359.3465549989391</v>
      </c>
      <c r="AC44">
        <f t="shared" si="18"/>
        <v>43.513289770387253</v>
      </c>
      <c r="AD44">
        <f t="shared" si="19"/>
        <v>77.814975730407099</v>
      </c>
      <c r="AE44">
        <f t="shared" si="20"/>
        <v>6.2487645362057007</v>
      </c>
      <c r="AF44">
        <f t="shared" si="21"/>
        <v>1</v>
      </c>
      <c r="AR44">
        <f t="shared" si="22"/>
        <v>14.048091644622435</v>
      </c>
      <c r="AS44">
        <f t="shared" si="23"/>
        <v>1.4132348129383103</v>
      </c>
      <c r="AT44">
        <f t="shared" si="24"/>
        <v>1.0440386928638505</v>
      </c>
      <c r="AU44">
        <f t="shared" si="25"/>
        <v>1.0096392595721415</v>
      </c>
      <c r="AV44">
        <f t="shared" si="26"/>
        <v>1.0052002915868241</v>
      </c>
      <c r="AW44">
        <f t="shared" si="27"/>
        <v>1.0007251367931562</v>
      </c>
      <c r="AX44">
        <f t="shared" si="28"/>
        <v>1.0013557551060277</v>
      </c>
      <c r="AY44">
        <f t="shared" si="29"/>
        <v>1.0001353515783118</v>
      </c>
      <c r="AZ44">
        <f t="shared" si="30"/>
        <v>1.0000282325773937</v>
      </c>
      <c r="BA44">
        <f t="shared" si="31"/>
        <v>22.522449177638446</v>
      </c>
      <c r="BB44">
        <f t="shared" si="32"/>
        <v>0.52730913904368582</v>
      </c>
    </row>
    <row r="45" spans="1:54" x14ac:dyDescent="0.25">
      <c r="A45">
        <f t="shared" si="33"/>
        <v>187.40800000000021</v>
      </c>
      <c r="C45">
        <f t="shared" si="34"/>
        <v>42.184509639373225</v>
      </c>
      <c r="D45">
        <f t="shared" si="34"/>
        <v>1.089783266023284</v>
      </c>
      <c r="E45">
        <f t="shared" si="34"/>
        <v>0.10249576665438742</v>
      </c>
      <c r="F45">
        <f t="shared" si="34"/>
        <v>2.0289618566528587E-2</v>
      </c>
      <c r="G45">
        <f t="shared" si="34"/>
        <v>1.0579331130178431E-2</v>
      </c>
      <c r="H45">
        <f t="shared" si="34"/>
        <v>1.3242920509003327E-3</v>
      </c>
      <c r="I45">
        <f t="shared" si="34"/>
        <v>2.3420179931896031E-3</v>
      </c>
      <c r="J45">
        <f t="shared" si="34"/>
        <v>1.9604400558681693E-4</v>
      </c>
      <c r="K45">
        <f t="shared" si="34"/>
        <v>3.229833422634233E-5</v>
      </c>
      <c r="L45">
        <f t="shared" si="4"/>
        <v>3.229833422634233E-5</v>
      </c>
      <c r="N45">
        <f t="shared" si="35"/>
        <v>22.202373494406963</v>
      </c>
      <c r="O45">
        <f t="shared" si="5"/>
        <v>0.57357014001225481</v>
      </c>
      <c r="P45">
        <f t="shared" si="6"/>
        <v>5.3945140344414437E-2</v>
      </c>
      <c r="Q45">
        <f t="shared" si="7"/>
        <v>1.0678746613962415E-2</v>
      </c>
      <c r="R45">
        <f t="shared" si="8"/>
        <v>5.568069015883385E-3</v>
      </c>
      <c r="S45">
        <f t="shared" si="9"/>
        <v>6.9699581626333303E-4</v>
      </c>
      <c r="T45">
        <f t="shared" si="10"/>
        <v>1.2326410490471596E-3</v>
      </c>
      <c r="U45">
        <f t="shared" si="11"/>
        <v>1.0318105557200892E-4</v>
      </c>
      <c r="V45">
        <f t="shared" si="12"/>
        <v>1.6999123277022279E-5</v>
      </c>
      <c r="X45">
        <f t="shared" si="13"/>
        <v>1306089.3278195069</v>
      </c>
      <c r="Y45">
        <f t="shared" si="14"/>
        <v>33741.160097800435</v>
      </c>
      <c r="Z45">
        <f t="shared" si="15"/>
        <v>3173.407208437161</v>
      </c>
      <c r="AA45">
        <f t="shared" si="16"/>
        <v>628.19396270846983</v>
      </c>
      <c r="AB45">
        <f t="shared" si="17"/>
        <v>327.55036393022374</v>
      </c>
      <c r="AC45">
        <f t="shared" si="18"/>
        <v>41.001868443736889</v>
      </c>
      <c r="AD45">
        <f t="shared" si="19"/>
        <v>72.512036589164623</v>
      </c>
      <c r="AE45">
        <f t="shared" si="20"/>
        <v>6.0697868878613743</v>
      </c>
      <c r="AF45">
        <f t="shared" si="21"/>
        <v>1</v>
      </c>
      <c r="AR45">
        <f t="shared" si="22"/>
        <v>15.160180044731975</v>
      </c>
      <c r="AS45">
        <f t="shared" si="23"/>
        <v>1.476418365015991</v>
      </c>
      <c r="AT45">
        <f t="shared" si="24"/>
        <v>1.0527635128525989</v>
      </c>
      <c r="AU45">
        <f t="shared" si="25"/>
        <v>1.0118324235673855</v>
      </c>
      <c r="AV45">
        <f t="shared" si="26"/>
        <v>1.006457389981386</v>
      </c>
      <c r="AW45">
        <f t="shared" si="27"/>
        <v>1.0009308214653114</v>
      </c>
      <c r="AX45">
        <f t="shared" si="28"/>
        <v>1.0017210476102338</v>
      </c>
      <c r="AY45">
        <f t="shared" si="29"/>
        <v>1.0001791048418958</v>
      </c>
      <c r="AZ45">
        <f t="shared" si="30"/>
        <v>1.0000384605283947</v>
      </c>
      <c r="BA45">
        <f t="shared" si="31"/>
        <v>23.710521170595168</v>
      </c>
      <c r="BB45">
        <f t="shared" si="32"/>
        <v>0.54103833837131599</v>
      </c>
    </row>
    <row r="46" spans="1:54" x14ac:dyDescent="0.25">
      <c r="A46">
        <f t="shared" si="33"/>
        <v>190.13950000000023</v>
      </c>
      <c r="C46">
        <f t="shared" si="34"/>
        <v>45.672437161723586</v>
      </c>
      <c r="D46">
        <f t="shared" si="34"/>
        <v>1.2512853512676507</v>
      </c>
      <c r="E46">
        <f t="shared" si="34"/>
        <v>0.12216584556694131</v>
      </c>
      <c r="F46">
        <f t="shared" si="34"/>
        <v>2.4759732331932727E-2</v>
      </c>
      <c r="G46">
        <f t="shared" si="34"/>
        <v>1.3055271971496666E-2</v>
      </c>
      <c r="H46">
        <f t="shared" si="34"/>
        <v>1.6877743690908724E-3</v>
      </c>
      <c r="I46">
        <f t="shared" si="34"/>
        <v>2.9527381936939089E-3</v>
      </c>
      <c r="J46">
        <f t="shared" si="34"/>
        <v>2.5733718781050983E-4</v>
      </c>
      <c r="K46">
        <f t="shared" si="34"/>
        <v>4.3610112986809481E-5</v>
      </c>
      <c r="L46">
        <f t="shared" si="4"/>
        <v>4.3610112986809481E-5</v>
      </c>
      <c r="N46">
        <f t="shared" si="35"/>
        <v>24.038124821959784</v>
      </c>
      <c r="O46">
        <f t="shared" si="5"/>
        <v>0.65857123750928992</v>
      </c>
      <c r="P46">
        <f t="shared" si="6"/>
        <v>6.4297813456284908E-2</v>
      </c>
      <c r="Q46">
        <f t="shared" si="7"/>
        <v>1.3031438069438277E-2</v>
      </c>
      <c r="R46">
        <f t="shared" si="8"/>
        <v>6.8711957744719302E-3</v>
      </c>
      <c r="S46">
        <f t="shared" si="9"/>
        <v>8.8830229952151186E-4</v>
      </c>
      <c r="T46">
        <f t="shared" si="10"/>
        <v>1.55407273352311E-3</v>
      </c>
      <c r="U46">
        <f t="shared" si="11"/>
        <v>1.3544062516342623E-4</v>
      </c>
      <c r="V46">
        <f t="shared" si="12"/>
        <v>2.2952691045689201E-5</v>
      </c>
      <c r="X46">
        <f t="shared" si="13"/>
        <v>1047290.0442963283</v>
      </c>
      <c r="Y46">
        <f t="shared" si="14"/>
        <v>28692.550089152952</v>
      </c>
      <c r="Z46">
        <f t="shared" si="15"/>
        <v>2801.3191711723416</v>
      </c>
      <c r="AA46">
        <f t="shared" si="16"/>
        <v>567.75207941840631</v>
      </c>
      <c r="AB46">
        <f t="shared" si="17"/>
        <v>299.36340626875756</v>
      </c>
      <c r="AC46">
        <f t="shared" si="18"/>
        <v>38.70144453882439</v>
      </c>
      <c r="AD46">
        <f t="shared" si="19"/>
        <v>67.707648328886648</v>
      </c>
      <c r="AE46">
        <f t="shared" si="20"/>
        <v>5.9008603781500231</v>
      </c>
      <c r="AF46">
        <f t="shared" si="21"/>
        <v>1</v>
      </c>
      <c r="AR46">
        <f t="shared" si="22"/>
        <v>16.330981415227431</v>
      </c>
      <c r="AS46">
        <f t="shared" si="23"/>
        <v>1.5470219077548739</v>
      </c>
      <c r="AT46">
        <f t="shared" si="24"/>
        <v>1.062889418491354</v>
      </c>
      <c r="AU46">
        <f t="shared" si="25"/>
        <v>1.0144392877276571</v>
      </c>
      <c r="AV46">
        <f t="shared" si="26"/>
        <v>1.0079686495673181</v>
      </c>
      <c r="AW46">
        <f t="shared" si="27"/>
        <v>1.0011863067593618</v>
      </c>
      <c r="AX46">
        <f t="shared" si="28"/>
        <v>1.0021698394404657</v>
      </c>
      <c r="AY46">
        <f t="shared" si="29"/>
        <v>1.0002351019925284</v>
      </c>
      <c r="AZ46">
        <f t="shared" si="30"/>
        <v>1.0000519304796671</v>
      </c>
      <c r="BA46">
        <f t="shared" si="31"/>
        <v>24.966943857440661</v>
      </c>
      <c r="BB46">
        <f t="shared" si="32"/>
        <v>0.55518814359027702</v>
      </c>
    </row>
    <row r="47" spans="1:54" x14ac:dyDescent="0.25">
      <c r="A47">
        <f t="shared" si="33"/>
        <v>192.87100000000024</v>
      </c>
      <c r="C47">
        <f t="shared" si="34"/>
        <v>49.337613157708461</v>
      </c>
      <c r="D47">
        <f t="shared" si="34"/>
        <v>1.4311087870519772</v>
      </c>
      <c r="E47">
        <f t="shared" si="34"/>
        <v>0.14488856216047388</v>
      </c>
      <c r="F47">
        <f t="shared" si="34"/>
        <v>3.0044758592120753E-2</v>
      </c>
      <c r="G47">
        <f t="shared" si="34"/>
        <v>1.6014995197475415E-2</v>
      </c>
      <c r="H47">
        <f t="shared" si="34"/>
        <v>2.1362966111745825E-3</v>
      </c>
      <c r="I47">
        <f t="shared" si="34"/>
        <v>3.6983602686744533E-3</v>
      </c>
      <c r="J47">
        <f t="shared" si="34"/>
        <v>3.3520076988921869E-4</v>
      </c>
      <c r="K47">
        <f t="shared" si="34"/>
        <v>5.8384903493289985E-5</v>
      </c>
      <c r="L47">
        <f t="shared" si="4"/>
        <v>5.8384903493289985E-5</v>
      </c>
      <c r="N47">
        <f t="shared" si="35"/>
        <v>25.967164819846559</v>
      </c>
      <c r="O47">
        <f t="shared" si="5"/>
        <v>0.75321515107998804</v>
      </c>
      <c r="P47">
        <f t="shared" si="6"/>
        <v>7.6257137979196782E-2</v>
      </c>
      <c r="Q47">
        <f t="shared" si="7"/>
        <v>1.5813030837958292E-2</v>
      </c>
      <c r="R47">
        <f t="shared" si="8"/>
        <v>8.4289448407765342E-3</v>
      </c>
      <c r="S47">
        <f t="shared" si="9"/>
        <v>1.1243666374603067E-3</v>
      </c>
      <c r="T47">
        <f t="shared" si="10"/>
        <v>1.9465054045655018E-3</v>
      </c>
      <c r="U47">
        <f t="shared" si="11"/>
        <v>1.7642145783643089E-4</v>
      </c>
      <c r="V47">
        <f t="shared" si="12"/>
        <v>3.0728896575415785E-5</v>
      </c>
      <c r="X47">
        <f t="shared" si="13"/>
        <v>845040.58764743351</v>
      </c>
      <c r="Y47">
        <f t="shared" si="14"/>
        <v>24511.623749047569</v>
      </c>
      <c r="Z47">
        <f t="shared" si="15"/>
        <v>2481.6100308725445</v>
      </c>
      <c r="AA47">
        <f t="shared" si="16"/>
        <v>514.59806892673396</v>
      </c>
      <c r="AB47">
        <f t="shared" si="17"/>
        <v>274.30027694258285</v>
      </c>
      <c r="AC47">
        <f t="shared" si="18"/>
        <v>36.589879975053847</v>
      </c>
      <c r="AD47">
        <f t="shared" si="19"/>
        <v>63.344461451400626</v>
      </c>
      <c r="AE47">
        <f t="shared" si="20"/>
        <v>5.7412233271524098</v>
      </c>
      <c r="AF47">
        <f t="shared" si="21"/>
        <v>1</v>
      </c>
      <c r="AR47">
        <f t="shared" si="22"/>
        <v>17.561280224967177</v>
      </c>
      <c r="AS47">
        <f t="shared" si="23"/>
        <v>1.6256349585686827</v>
      </c>
      <c r="AT47">
        <f t="shared" si="24"/>
        <v>1.0745867830573617</v>
      </c>
      <c r="AU47">
        <f t="shared" si="25"/>
        <v>1.0175213894966111</v>
      </c>
      <c r="AV47">
        <f t="shared" si="26"/>
        <v>1.0097751992321256</v>
      </c>
      <c r="AW47">
        <f t="shared" si="27"/>
        <v>1.0015015651121679</v>
      </c>
      <c r="AX47">
        <f t="shared" si="28"/>
        <v>1.0027177648167926</v>
      </c>
      <c r="AY47">
        <f t="shared" si="29"/>
        <v>1.0003062377791898</v>
      </c>
      <c r="AZ47">
        <f t="shared" si="30"/>
        <v>1.0000695241501585</v>
      </c>
      <c r="BA47">
        <f t="shared" si="31"/>
        <v>26.29339364718027</v>
      </c>
      <c r="BB47">
        <f t="shared" si="32"/>
        <v>0.56974538007195519</v>
      </c>
    </row>
    <row r="48" spans="1:54" x14ac:dyDescent="0.25">
      <c r="A48">
        <f t="shared" si="33"/>
        <v>195.60250000000025</v>
      </c>
      <c r="C48">
        <f t="shared" si="34"/>
        <v>53.18213775263051</v>
      </c>
      <c r="D48">
        <f t="shared" si="34"/>
        <v>1.6306479746391962</v>
      </c>
      <c r="E48">
        <f t="shared" si="34"/>
        <v>0.17102094145378535</v>
      </c>
      <c r="F48">
        <f t="shared" si="34"/>
        <v>3.6261420460078179E-2</v>
      </c>
      <c r="G48">
        <f t="shared" si="34"/>
        <v>1.9533913019381087E-2</v>
      </c>
      <c r="H48">
        <f t="shared" si="34"/>
        <v>2.6862736531959482E-3</v>
      </c>
      <c r="I48">
        <f t="shared" si="34"/>
        <v>4.6032277447784521E-3</v>
      </c>
      <c r="J48">
        <f t="shared" si="34"/>
        <v>4.334122039817797E-4</v>
      </c>
      <c r="K48">
        <f t="shared" si="34"/>
        <v>7.7530919153687012E-5</v>
      </c>
      <c r="L48">
        <f t="shared" si="4"/>
        <v>7.7530919153687012E-5</v>
      </c>
      <c r="N48">
        <f t="shared" si="35"/>
        <v>27.990598817173954</v>
      </c>
      <c r="O48">
        <f t="shared" si="5"/>
        <v>0.85823577612589275</v>
      </c>
      <c r="P48">
        <f t="shared" si="6"/>
        <v>9.0011021817781769E-2</v>
      </c>
      <c r="Q48">
        <f t="shared" si="7"/>
        <v>1.9084958136883254E-2</v>
      </c>
      <c r="R48">
        <f t="shared" si="8"/>
        <v>1.0281006852305836E-2</v>
      </c>
      <c r="S48">
        <f t="shared" si="9"/>
        <v>1.4138282385241833E-3</v>
      </c>
      <c r="T48">
        <f t="shared" si="10"/>
        <v>2.4227514446202381E-3</v>
      </c>
      <c r="U48">
        <f t="shared" si="11"/>
        <v>2.2811168630619986E-4</v>
      </c>
      <c r="V48">
        <f t="shared" si="12"/>
        <v>4.0805746922993168E-5</v>
      </c>
      <c r="X48">
        <f t="shared" si="13"/>
        <v>685947.46886992652</v>
      </c>
      <c r="Y48">
        <f t="shared" si="14"/>
        <v>21032.22807673434</v>
      </c>
      <c r="Z48">
        <f t="shared" si="15"/>
        <v>2205.8417895804396</v>
      </c>
      <c r="AA48">
        <f t="shared" si="16"/>
        <v>467.7027030751222</v>
      </c>
      <c r="AB48">
        <f t="shared" si="17"/>
        <v>251.94997341202222</v>
      </c>
      <c r="AC48">
        <f t="shared" si="18"/>
        <v>34.64777255988718</v>
      </c>
      <c r="AD48">
        <f t="shared" si="19"/>
        <v>59.372799845873409</v>
      </c>
      <c r="AE48">
        <f t="shared" si="20"/>
        <v>5.5901852926913049</v>
      </c>
      <c r="AF48">
        <f t="shared" si="21"/>
        <v>1</v>
      </c>
      <c r="AR48">
        <f t="shared" si="22"/>
        <v>18.851781428273455</v>
      </c>
      <c r="AS48">
        <f t="shared" si="23"/>
        <v>1.7128671050612778</v>
      </c>
      <c r="AT48">
        <f t="shared" si="24"/>
        <v>1.0880393984747481</v>
      </c>
      <c r="AU48">
        <f t="shared" si="25"/>
        <v>1.021146799020979</v>
      </c>
      <c r="AV48">
        <f t="shared" si="26"/>
        <v>1.0119230689234027</v>
      </c>
      <c r="AW48">
        <f t="shared" si="27"/>
        <v>1.0018881342498396</v>
      </c>
      <c r="AX48">
        <f t="shared" si="28"/>
        <v>1.0033827127428356</v>
      </c>
      <c r="AY48">
        <f t="shared" si="29"/>
        <v>1.0003959632636432</v>
      </c>
      <c r="AZ48">
        <f t="shared" si="30"/>
        <v>1.0000923230311718</v>
      </c>
      <c r="BA48">
        <f t="shared" si="31"/>
        <v>27.691516933041353</v>
      </c>
      <c r="BB48">
        <f t="shared" si="32"/>
        <v>0.58469699795728702</v>
      </c>
    </row>
    <row r="49" spans="1:54" x14ac:dyDescent="0.25">
      <c r="A49">
        <f t="shared" si="33"/>
        <v>198.33400000000026</v>
      </c>
      <c r="C49">
        <f t="shared" si="34"/>
        <v>57.207877733590045</v>
      </c>
      <c r="D49">
        <f t="shared" si="34"/>
        <v>1.8513407258533596</v>
      </c>
      <c r="E49">
        <f t="shared" si="34"/>
        <v>0.20094669359057821</v>
      </c>
      <c r="F49">
        <f t="shared" si="34"/>
        <v>4.3538271544237235E-2</v>
      </c>
      <c r="G49">
        <f t="shared" si="34"/>
        <v>2.3696032421500726E-2</v>
      </c>
      <c r="H49">
        <f t="shared" si="34"/>
        <v>3.356592288622777E-3</v>
      </c>
      <c r="I49">
        <f t="shared" si="34"/>
        <v>5.6950497265881705E-3</v>
      </c>
      <c r="J49">
        <f t="shared" si="34"/>
        <v>5.5644649485155095E-4</v>
      </c>
      <c r="K49">
        <f t="shared" si="34"/>
        <v>1.0215427105532024E-4</v>
      </c>
      <c r="L49">
        <f t="shared" si="4"/>
        <v>1.0215427105532024E-4</v>
      </c>
      <c r="N49">
        <f t="shared" si="35"/>
        <v>30.109409333468445</v>
      </c>
      <c r="O49">
        <f t="shared" si="5"/>
        <v>0.97438985571229464</v>
      </c>
      <c r="P49">
        <f t="shared" si="6"/>
        <v>0.10576141767925169</v>
      </c>
      <c r="Q49">
        <f t="shared" si="7"/>
        <v>2.2914879760124861E-2</v>
      </c>
      <c r="R49">
        <f t="shared" si="8"/>
        <v>1.2471596011316172E-2</v>
      </c>
      <c r="S49">
        <f t="shared" si="9"/>
        <v>1.7666275203277774E-3</v>
      </c>
      <c r="T49">
        <f t="shared" si="10"/>
        <v>2.9973945929411424E-3</v>
      </c>
      <c r="U49">
        <f t="shared" si="11"/>
        <v>2.9286657623765842E-4</v>
      </c>
      <c r="V49">
        <f t="shared" si="12"/>
        <v>5.37654058185896E-5</v>
      </c>
      <c r="X49">
        <f t="shared" si="13"/>
        <v>560014.54606445099</v>
      </c>
      <c r="Y49">
        <f t="shared" si="14"/>
        <v>18122.988953156855</v>
      </c>
      <c r="Z49">
        <f t="shared" si="15"/>
        <v>1967.0904751672917</v>
      </c>
      <c r="AA49">
        <f t="shared" si="16"/>
        <v>426.20118664113107</v>
      </c>
      <c r="AB49">
        <f t="shared" si="17"/>
        <v>231.96320796678648</v>
      </c>
      <c r="AC49">
        <f t="shared" si="18"/>
        <v>32.858070973900453</v>
      </c>
      <c r="AD49">
        <f t="shared" si="19"/>
        <v>55.749501883324044</v>
      </c>
      <c r="AE49">
        <f t="shared" si="20"/>
        <v>5.4471192354768512</v>
      </c>
      <c r="AF49">
        <f t="shared" si="21"/>
        <v>1</v>
      </c>
      <c r="AR49">
        <f t="shared" si="22"/>
        <v>20.203111654249501</v>
      </c>
      <c r="AS49">
        <f t="shared" si="23"/>
        <v>1.8093469125444719</v>
      </c>
      <c r="AT49">
        <f t="shared" si="24"/>
        <v>1.1034447938294425</v>
      </c>
      <c r="AU49">
        <f t="shared" si="25"/>
        <v>1.0253904857114031</v>
      </c>
      <c r="AV49">
        <f t="shared" si="26"/>
        <v>1.014463534648302</v>
      </c>
      <c r="AW49">
        <f t="shared" si="27"/>
        <v>1.0023592893655326</v>
      </c>
      <c r="AX49">
        <f t="shared" si="28"/>
        <v>1.0041850454397059</v>
      </c>
      <c r="AY49">
        <f t="shared" si="29"/>
        <v>1.0005083667882908</v>
      </c>
      <c r="AZ49">
        <f t="shared" si="30"/>
        <v>1.0001216442685568</v>
      </c>
      <c r="BA49">
        <f t="shared" si="31"/>
        <v>29.162931726845208</v>
      </c>
      <c r="BB49">
        <f t="shared" si="32"/>
        <v>0.60003016104074536</v>
      </c>
    </row>
    <row r="50" spans="1:54" x14ac:dyDescent="0.25">
      <c r="A50">
        <f t="shared" si="33"/>
        <v>201.06550000000027</v>
      </c>
      <c r="C50">
        <f t="shared" si="34"/>
        <v>61.416470773890381</v>
      </c>
      <c r="D50">
        <f t="shared" si="34"/>
        <v>2.0946656136788375</v>
      </c>
      <c r="E50">
        <f t="shared" si="34"/>
        <v>0.23507674091953085</v>
      </c>
      <c r="F50">
        <f t="shared" si="34"/>
        <v>5.2016307600631979E-2</v>
      </c>
      <c r="G50">
        <f t="shared" si="34"/>
        <v>2.8594519763987979E-2</v>
      </c>
      <c r="H50">
        <f t="shared" si="34"/>
        <v>4.168869071613698E-3</v>
      </c>
      <c r="I50">
        <f t="shared" si="34"/>
        <v>7.0052089706422183E-3</v>
      </c>
      <c r="J50">
        <f t="shared" si="34"/>
        <v>7.0957304407268931E-4</v>
      </c>
      <c r="K50">
        <f t="shared" si="34"/>
        <v>1.3359297754568422E-4</v>
      </c>
      <c r="L50">
        <f t="shared" si="4"/>
        <v>1.3359297754568422E-4</v>
      </c>
      <c r="N50">
        <f t="shared" si="35"/>
        <v>32.324458302047567</v>
      </c>
      <c r="O50">
        <f t="shared" si="5"/>
        <v>1.1024555861467566</v>
      </c>
      <c r="P50">
        <f t="shared" si="6"/>
        <v>0.12372460048396361</v>
      </c>
      <c r="Q50">
        <f t="shared" si="7"/>
        <v>2.7377004000332623E-2</v>
      </c>
      <c r="R50">
        <f t="shared" si="8"/>
        <v>1.5049747244204201E-2</v>
      </c>
      <c r="S50">
        <f t="shared" si="9"/>
        <v>2.1941416166387884E-3</v>
      </c>
      <c r="T50">
        <f t="shared" si="10"/>
        <v>3.686952089811694E-3</v>
      </c>
      <c r="U50">
        <f t="shared" si="11"/>
        <v>3.7345949688036279E-4</v>
      </c>
      <c r="V50">
        <f t="shared" si="12"/>
        <v>7.0312093445096957E-5</v>
      </c>
      <c r="X50">
        <f t="shared" si="13"/>
        <v>459728.28738612443</v>
      </c>
      <c r="Y50">
        <f t="shared" si="14"/>
        <v>15679.458996731573</v>
      </c>
      <c r="Z50">
        <f t="shared" si="15"/>
        <v>1759.6489369296576</v>
      </c>
      <c r="AA50">
        <f t="shared" si="16"/>
        <v>389.36408601899893</v>
      </c>
      <c r="AB50">
        <f t="shared" si="17"/>
        <v>214.04208731113604</v>
      </c>
      <c r="AC50">
        <f t="shared" si="18"/>
        <v>31.20575009407278</v>
      </c>
      <c r="AD50">
        <f t="shared" si="19"/>
        <v>52.43695514045023</v>
      </c>
      <c r="AE50">
        <f t="shared" si="20"/>
        <v>5.3114546670691558</v>
      </c>
      <c r="AF50">
        <f t="shared" si="21"/>
        <v>1</v>
      </c>
      <c r="AR50">
        <f t="shared" si="22"/>
        <v>21.615820624796257</v>
      </c>
      <c r="AS50">
        <f t="shared" si="23"/>
        <v>1.9157207658047921</v>
      </c>
      <c r="AT50">
        <f t="shared" si="24"/>
        <v>1.1210145067032757</v>
      </c>
      <c r="AU50">
        <f t="shared" si="25"/>
        <v>1.0303346749434432</v>
      </c>
      <c r="AV50">
        <f t="shared" si="26"/>
        <v>1.0174534630946375</v>
      </c>
      <c r="AW50">
        <f t="shared" si="27"/>
        <v>1.002930224352923</v>
      </c>
      <c r="AX50">
        <f t="shared" si="28"/>
        <v>1.005147824736262</v>
      </c>
      <c r="AY50">
        <f t="shared" si="29"/>
        <v>1.0006482624525639</v>
      </c>
      <c r="AZ50">
        <f t="shared" si="30"/>
        <v>1.0001590811609733</v>
      </c>
      <c r="BA50">
        <f t="shared" si="31"/>
        <v>30.709229428045127</v>
      </c>
      <c r="BB50">
        <f t="shared" si="32"/>
        <v>0.61573231946611751</v>
      </c>
    </row>
    <row r="51" spans="1:54" x14ac:dyDescent="0.25">
      <c r="A51">
        <f t="shared" si="33"/>
        <v>203.79700000000028</v>
      </c>
      <c r="C51">
        <f t="shared" si="34"/>
        <v>65.809330253945319</v>
      </c>
      <c r="D51">
        <f t="shared" si="34"/>
        <v>2.3621391934849489</v>
      </c>
      <c r="E51">
        <f t="shared" si="34"/>
        <v>0.27384965056161503</v>
      </c>
      <c r="F51">
        <f t="shared" si="34"/>
        <v>6.184955728874126E-2</v>
      </c>
      <c r="G51">
        <f t="shared" si="34"/>
        <v>3.4332261353229018E-2</v>
      </c>
      <c r="H51">
        <f t="shared" si="34"/>
        <v>5.1477202723079797E-3</v>
      </c>
      <c r="I51">
        <f t="shared" si="34"/>
        <v>8.5690794732855725E-3</v>
      </c>
      <c r="J51">
        <f t="shared" si="34"/>
        <v>8.9896087126250211E-4</v>
      </c>
      <c r="K51">
        <f t="shared" si="34"/>
        <v>1.7345510832819129E-4</v>
      </c>
      <c r="L51">
        <f t="shared" si="4"/>
        <v>1.7345510832819129E-4</v>
      </c>
      <c r="N51">
        <f t="shared" si="35"/>
        <v>34.636489607339641</v>
      </c>
      <c r="O51">
        <f t="shared" si="5"/>
        <v>1.2432311544657626</v>
      </c>
      <c r="P51">
        <f t="shared" si="6"/>
        <v>0.14413139503242897</v>
      </c>
      <c r="Q51">
        <f t="shared" si="7"/>
        <v>3.2552398573021717E-2</v>
      </c>
      <c r="R51">
        <f t="shared" si="8"/>
        <v>1.8069611238541589E-2</v>
      </c>
      <c r="S51">
        <f t="shared" si="9"/>
        <v>2.7093264591094633E-3</v>
      </c>
      <c r="T51">
        <f t="shared" si="10"/>
        <v>4.5100418280450381E-3</v>
      </c>
      <c r="U51">
        <f t="shared" si="11"/>
        <v>4.7313730066447481E-4</v>
      </c>
      <c r="V51">
        <f t="shared" si="12"/>
        <v>9.1292162277995423E-5</v>
      </c>
      <c r="X51">
        <f t="shared" si="13"/>
        <v>379402.66440253041</v>
      </c>
      <c r="Y51">
        <f t="shared" si="14"/>
        <v>13618.158705453563</v>
      </c>
      <c r="Z51">
        <f t="shared" si="15"/>
        <v>1578.7926524681477</v>
      </c>
      <c r="AA51">
        <f t="shared" si="16"/>
        <v>356.57385870537075</v>
      </c>
      <c r="AB51">
        <f t="shared" si="17"/>
        <v>197.93168205959989</v>
      </c>
      <c r="AC51">
        <f t="shared" si="18"/>
        <v>29.67753629122338</v>
      </c>
      <c r="AD51">
        <f t="shared" si="19"/>
        <v>49.402289479259217</v>
      </c>
      <c r="AE51">
        <f t="shared" si="20"/>
        <v>5.1826716429797752</v>
      </c>
      <c r="AF51">
        <f t="shared" si="21"/>
        <v>1</v>
      </c>
      <c r="AR51">
        <f t="shared" si="22"/>
        <v>23.090382772858479</v>
      </c>
      <c r="AS51">
        <f t="shared" si="23"/>
        <v>2.0326516543118278</v>
      </c>
      <c r="AT51">
        <f t="shared" si="24"/>
        <v>1.1409743058541142</v>
      </c>
      <c r="AU51">
        <f t="shared" si="25"/>
        <v>1.0360691925723509</v>
      </c>
      <c r="AV51">
        <f t="shared" si="26"/>
        <v>1.0209556537906499</v>
      </c>
      <c r="AW51">
        <f t="shared" si="27"/>
        <v>1.0036182415530057</v>
      </c>
      <c r="AX51">
        <f t="shared" si="28"/>
        <v>1.0062970454506699</v>
      </c>
      <c r="AY51">
        <f t="shared" si="29"/>
        <v>1.000821286242525</v>
      </c>
      <c r="AZ51">
        <f t="shared" si="30"/>
        <v>1.0002065485814937</v>
      </c>
      <c r="BA51">
        <f t="shared" si="31"/>
        <v>32.331976701215119</v>
      </c>
      <c r="BB51">
        <f t="shared" si="32"/>
        <v>0.63179126789457996</v>
      </c>
    </row>
    <row r="52" spans="1:54" x14ac:dyDescent="0.25">
      <c r="A52">
        <f t="shared" si="33"/>
        <v>206.52850000000029</v>
      </c>
      <c r="C52">
        <f t="shared" si="34"/>
        <v>70.387650598969458</v>
      </c>
      <c r="D52">
        <f t="shared" si="34"/>
        <v>2.6553131155731022</v>
      </c>
      <c r="E52">
        <f t="shared" si="34"/>
        <v>0.31773197045323015</v>
      </c>
      <c r="F52">
        <f t="shared" si="34"/>
        <v>7.3205648250909E-2</v>
      </c>
      <c r="G52">
        <f t="shared" si="34"/>
        <v>4.1022416598221527E-2</v>
      </c>
      <c r="H52">
        <f t="shared" si="34"/>
        <v>6.3210430481403825E-3</v>
      </c>
      <c r="I52">
        <f t="shared" si="34"/>
        <v>1.0426352153437308E-2</v>
      </c>
      <c r="J52">
        <f t="shared" si="34"/>
        <v>1.1317923097199122E-3</v>
      </c>
      <c r="K52">
        <f t="shared" si="34"/>
        <v>2.236613085539755E-4</v>
      </c>
      <c r="L52">
        <f t="shared" si="4"/>
        <v>2.236613085539755E-4</v>
      </c>
      <c r="N52">
        <f t="shared" si="35"/>
        <v>37.046131894194453</v>
      </c>
      <c r="O52">
        <f t="shared" si="5"/>
        <v>1.3975332187226854</v>
      </c>
      <c r="P52">
        <f t="shared" si="6"/>
        <v>0.16722735287012114</v>
      </c>
      <c r="Q52">
        <f t="shared" si="7"/>
        <v>3.8529288553110004E-2</v>
      </c>
      <c r="R52">
        <f t="shared" si="8"/>
        <v>2.1590745578011331E-2</v>
      </c>
      <c r="S52">
        <f t="shared" si="9"/>
        <v>3.3268647621791489E-3</v>
      </c>
      <c r="T52">
        <f t="shared" si="10"/>
        <v>5.4875537649670047E-3</v>
      </c>
      <c r="U52">
        <f t="shared" si="11"/>
        <v>5.9568016301048013E-4</v>
      </c>
      <c r="V52">
        <f t="shared" si="12"/>
        <v>1.177164781863029E-4</v>
      </c>
      <c r="X52">
        <f t="shared" si="13"/>
        <v>314706.42398563551</v>
      </c>
      <c r="Y52">
        <f t="shared" si="14"/>
        <v>11872.027096417991</v>
      </c>
      <c r="Z52">
        <f t="shared" si="15"/>
        <v>1420.5942570373224</v>
      </c>
      <c r="AA52">
        <f t="shared" si="16"/>
        <v>327.30582112838931</v>
      </c>
      <c r="AB52">
        <f t="shared" si="17"/>
        <v>183.41311183164123</v>
      </c>
      <c r="AC52">
        <f t="shared" si="18"/>
        <v>28.261674265466191</v>
      </c>
      <c r="AD52">
        <f t="shared" si="19"/>
        <v>46.616700138464708</v>
      </c>
      <c r="AE52">
        <f t="shared" si="20"/>
        <v>5.0602954844412897</v>
      </c>
      <c r="AF52">
        <f t="shared" si="21"/>
        <v>1</v>
      </c>
      <c r="AR52">
        <f t="shared" si="22"/>
        <v>24.627199034140602</v>
      </c>
      <c r="AS52">
        <f t="shared" si="23"/>
        <v>2.160817909916251</v>
      </c>
      <c r="AT52">
        <f t="shared" si="24"/>
        <v>1.1635643642065776</v>
      </c>
      <c r="AU52">
        <f t="shared" si="25"/>
        <v>1.0426917950571406</v>
      </c>
      <c r="AV52">
        <f t="shared" si="26"/>
        <v>1.02503917673944</v>
      </c>
      <c r="AW52">
        <f t="shared" si="27"/>
        <v>1.0044429493844398</v>
      </c>
      <c r="AX52">
        <f t="shared" si="28"/>
        <v>1.0076618747205657</v>
      </c>
      <c r="AY52">
        <f t="shared" si="29"/>
        <v>1.0010339999026467</v>
      </c>
      <c r="AZ52">
        <f t="shared" si="30"/>
        <v>1.0002663336148594</v>
      </c>
      <c r="BA52">
        <f t="shared" si="31"/>
        <v>34.032717437682528</v>
      </c>
      <c r="BB52">
        <f t="shared" si="32"/>
        <v>0.64819519082101185</v>
      </c>
    </row>
    <row r="53" spans="1:54" x14ac:dyDescent="0.25">
      <c r="A53">
        <f t="shared" si="33"/>
        <v>209.2600000000003</v>
      </c>
      <c r="C53">
        <f t="shared" si="34"/>
        <v>75.152413058922036</v>
      </c>
      <c r="D53">
        <f t="shared" si="34"/>
        <v>2.9757711492305239</v>
      </c>
      <c r="E53">
        <f t="shared" si="34"/>
        <v>0.36721846767514366</v>
      </c>
      <c r="F53">
        <f t="shared" si="34"/>
        <v>8.6266344976216838E-2</v>
      </c>
      <c r="G53">
        <f t="shared" si="34"/>
        <v>4.8788960437495171E-2</v>
      </c>
      <c r="H53">
        <f t="shared" si="34"/>
        <v>7.7203068202768904E-3</v>
      </c>
      <c r="I53">
        <f t="shared" si="34"/>
        <v>1.2621367121755725E-2</v>
      </c>
      <c r="J53">
        <f t="shared" si="34"/>
        <v>1.4163852100698448E-3</v>
      </c>
      <c r="K53">
        <f t="shared" si="34"/>
        <v>2.8649193243241735E-4</v>
      </c>
      <c r="L53">
        <f t="shared" si="4"/>
        <v>2.8649193243241735E-4</v>
      </c>
      <c r="N53">
        <f t="shared" si="35"/>
        <v>39.55390160995897</v>
      </c>
      <c r="O53">
        <f t="shared" si="5"/>
        <v>1.5661953417002759</v>
      </c>
      <c r="P53">
        <f t="shared" si="6"/>
        <v>0.19327287772375984</v>
      </c>
      <c r="Q53">
        <f t="shared" si="7"/>
        <v>4.5403339461166758E-2</v>
      </c>
      <c r="R53">
        <f t="shared" si="8"/>
        <v>2.5678400230260617E-2</v>
      </c>
      <c r="S53">
        <f t="shared" si="9"/>
        <v>4.0633193790931008E-3</v>
      </c>
      <c r="T53">
        <f t="shared" si="10"/>
        <v>6.6428248009240661E-3</v>
      </c>
      <c r="U53">
        <f t="shared" si="11"/>
        <v>7.4546590003676046E-4</v>
      </c>
      <c r="V53">
        <f t="shared" si="12"/>
        <v>1.5078522759600914E-4</v>
      </c>
      <c r="X53">
        <f t="shared" si="13"/>
        <v>262319.47413266264</v>
      </c>
      <c r="Y53">
        <f t="shared" si="14"/>
        <v>10386.928259951963</v>
      </c>
      <c r="Z53">
        <f t="shared" si="15"/>
        <v>1281.7759458611263</v>
      </c>
      <c r="AA53">
        <f t="shared" si="16"/>
        <v>301.1126499925677</v>
      </c>
      <c r="AB53">
        <f t="shared" si="17"/>
        <v>170.29785105381407</v>
      </c>
      <c r="AC53">
        <f t="shared" si="18"/>
        <v>26.947728526694515</v>
      </c>
      <c r="AD53">
        <f t="shared" si="19"/>
        <v>44.054877966705291</v>
      </c>
      <c r="AE53">
        <f t="shared" si="20"/>
        <v>4.9438921300304539</v>
      </c>
      <c r="AF53">
        <f t="shared" si="21"/>
        <v>1</v>
      </c>
      <c r="AR53">
        <f t="shared" si="22"/>
        <v>26.226598787274988</v>
      </c>
      <c r="AS53">
        <f t="shared" si="23"/>
        <v>2.3009119058613554</v>
      </c>
      <c r="AT53">
        <f t="shared" si="24"/>
        <v>1.1890393815407376</v>
      </c>
      <c r="AU53">
        <f t="shared" si="25"/>
        <v>1.0503084831300229</v>
      </c>
      <c r="AV53">
        <f t="shared" si="26"/>
        <v>1.029779703504375</v>
      </c>
      <c r="AW53">
        <f t="shared" si="27"/>
        <v>1.0054264671468938</v>
      </c>
      <c r="AX53">
        <f t="shared" si="28"/>
        <v>1.0092748961732774</v>
      </c>
      <c r="AY53">
        <f t="shared" si="29"/>
        <v>1.00129400258046</v>
      </c>
      <c r="AZ53">
        <f t="shared" si="30"/>
        <v>1.0003411516837044</v>
      </c>
      <c r="BA53">
        <f t="shared" si="31"/>
        <v>35.812974778895821</v>
      </c>
      <c r="BB53">
        <f t="shared" si="32"/>
        <v>0.66493269666747423</v>
      </c>
    </row>
    <row r="54" spans="1:54" x14ac:dyDescent="0.25">
      <c r="A54">
        <f t="shared" si="33"/>
        <v>211.99150000000031</v>
      </c>
      <c r="C54">
        <f t="shared" si="34"/>
        <v>80.104391861377621</v>
      </c>
      <c r="D54">
        <f t="shared" si="34"/>
        <v>3.325126137806441</v>
      </c>
      <c r="E54">
        <f t="shared" si="34"/>
        <v>0.42283226866160423</v>
      </c>
      <c r="F54">
        <f t="shared" si="34"/>
        <v>0.10122805517735681</v>
      </c>
      <c r="G54">
        <f t="shared" si="34"/>
        <v>5.7767211819283182E-2</v>
      </c>
      <c r="H54">
        <f t="shared" si="34"/>
        <v>9.3808537401288659E-3</v>
      </c>
      <c r="I54">
        <f t="shared" si="34"/>
        <v>1.5203450954773868E-2</v>
      </c>
      <c r="J54">
        <f t="shared" si="34"/>
        <v>1.7623236197988443E-3</v>
      </c>
      <c r="K54">
        <f t="shared" si="34"/>
        <v>3.6463899665655782E-4</v>
      </c>
      <c r="L54">
        <f t="shared" si="4"/>
        <v>3.6463899665655782E-4</v>
      </c>
      <c r="N54">
        <f t="shared" si="35"/>
        <v>42.160206242830327</v>
      </c>
      <c r="O54">
        <f t="shared" si="5"/>
        <v>1.7500663883191796</v>
      </c>
      <c r="P54">
        <f t="shared" si="6"/>
        <v>0.22254329929558117</v>
      </c>
      <c r="Q54">
        <f t="shared" si="7"/>
        <v>5.3277923777556219E-2</v>
      </c>
      <c r="R54">
        <f t="shared" si="8"/>
        <v>3.0403795694359571E-2</v>
      </c>
      <c r="S54">
        <f t="shared" si="9"/>
        <v>4.937291442173088E-3</v>
      </c>
      <c r="T54">
        <f t="shared" si="10"/>
        <v>8.0018162919862461E-3</v>
      </c>
      <c r="U54">
        <f t="shared" si="11"/>
        <v>9.2753874726254969E-4</v>
      </c>
      <c r="V54">
        <f t="shared" si="12"/>
        <v>1.9191526139818833E-4</v>
      </c>
      <c r="X54">
        <f t="shared" si="13"/>
        <v>219681.3631999582</v>
      </c>
      <c r="Y54">
        <f t="shared" si="14"/>
        <v>9118.9537276460705</v>
      </c>
      <c r="Z54">
        <f t="shared" si="15"/>
        <v>1159.5914659118505</v>
      </c>
      <c r="AA54">
        <f t="shared" si="16"/>
        <v>277.61170940446715</v>
      </c>
      <c r="AB54">
        <f t="shared" si="17"/>
        <v>158.42302208200823</v>
      </c>
      <c r="AC54">
        <f t="shared" si="18"/>
        <v>25.726413867259517</v>
      </c>
      <c r="AD54">
        <f t="shared" si="19"/>
        <v>41.694528270912087</v>
      </c>
      <c r="AE54">
        <f t="shared" si="20"/>
        <v>4.8330640330790571</v>
      </c>
      <c r="AF54">
        <f t="shared" si="21"/>
        <v>1</v>
      </c>
      <c r="AR54">
        <f t="shared" si="22"/>
        <v>27.888841919171423</v>
      </c>
      <c r="AS54">
        <f t="shared" si="23"/>
        <v>2.4536387256398142</v>
      </c>
      <c r="AT54">
        <f t="shared" si="24"/>
        <v>1.2176686566699793</v>
      </c>
      <c r="AU54">
        <f t="shared" si="25"/>
        <v>1.0590337971033674</v>
      </c>
      <c r="AV54">
        <f t="shared" si="26"/>
        <v>1.0352598297817102</v>
      </c>
      <c r="AW54">
        <f t="shared" si="27"/>
        <v>1.0065936362136447</v>
      </c>
      <c r="AX54">
        <f t="shared" si="28"/>
        <v>1.0111723577739831</v>
      </c>
      <c r="AY54">
        <f t="shared" si="29"/>
        <v>1.0016100502147385</v>
      </c>
      <c r="AZ54">
        <f t="shared" si="30"/>
        <v>1.0004342084141691</v>
      </c>
      <c r="BA54">
        <f t="shared" si="31"/>
        <v>37.674253180982824</v>
      </c>
      <c r="BB54">
        <f t="shared" si="32"/>
        <v>0.68199284219283196</v>
      </c>
    </row>
    <row r="55" spans="1:54" x14ac:dyDescent="0.25">
      <c r="A55">
        <f t="shared" si="33"/>
        <v>214.72300000000033</v>
      </c>
      <c r="C55">
        <f t="shared" si="34"/>
        <v>85.244160673147093</v>
      </c>
      <c r="D55">
        <f t="shared" si="34"/>
        <v>3.7050169035298772</v>
      </c>
      <c r="E55">
        <f t="shared" si="34"/>
        <v>0.48512490162448824</v>
      </c>
      <c r="F55">
        <f t="shared" si="34"/>
        <v>0.11830230169818255</v>
      </c>
      <c r="G55">
        <f t="shared" si="34"/>
        <v>6.8104345144878328E-2</v>
      </c>
      <c r="H55">
        <f t="shared" si="34"/>
        <v>1.134220703856806E-2</v>
      </c>
      <c r="I55">
        <f t="shared" ref="D55:K87" si="36">I$5/100*EXP(5.372697*(1+I$8)*(1-(I$2+273.15)/$A55))</f>
        <v>1.8227257336664675E-2</v>
      </c>
      <c r="J55">
        <f t="shared" si="36"/>
        <v>2.1805968397949531E-3</v>
      </c>
      <c r="K55">
        <f t="shared" si="36"/>
        <v>4.6126314163456872E-4</v>
      </c>
      <c r="L55">
        <f t="shared" si="4"/>
        <v>4.6126314163456872E-4</v>
      </c>
      <c r="N55">
        <f t="shared" si="35"/>
        <v>44.865347722708997</v>
      </c>
      <c r="O55">
        <f t="shared" si="5"/>
        <v>1.9500088965946722</v>
      </c>
      <c r="P55">
        <f t="shared" si="6"/>
        <v>0.25532889559183591</v>
      </c>
      <c r="Q55">
        <f t="shared" si="7"/>
        <v>6.2264369314832924E-2</v>
      </c>
      <c r="R55">
        <f t="shared" si="8"/>
        <v>3.584439218151491E-2</v>
      </c>
      <c r="S55">
        <f t="shared" si="9"/>
        <v>5.9695826518779268E-3</v>
      </c>
      <c r="T55">
        <f t="shared" si="10"/>
        <v>9.5932933350866712E-3</v>
      </c>
      <c r="U55">
        <f t="shared" si="11"/>
        <v>1.1476825472605018E-3</v>
      </c>
      <c r="V55">
        <f t="shared" si="12"/>
        <v>2.4277007454450987E-4</v>
      </c>
      <c r="X55">
        <f t="shared" si="13"/>
        <v>184805.92308127874</v>
      </c>
      <c r="Y55">
        <f t="shared" si="14"/>
        <v>8032.3281205614758</v>
      </c>
      <c r="Z55">
        <f t="shared" si="15"/>
        <v>1051.7313390906568</v>
      </c>
      <c r="AA55">
        <f t="shared" si="16"/>
        <v>256.4746475926022</v>
      </c>
      <c r="AB55">
        <f t="shared" si="17"/>
        <v>147.6474901149447</v>
      </c>
      <c r="AC55">
        <f t="shared" si="18"/>
        <v>24.589450174524924</v>
      </c>
      <c r="AD55">
        <f t="shared" si="19"/>
        <v>39.515963213694285</v>
      </c>
      <c r="AE55">
        <f t="shared" si="20"/>
        <v>4.7274465331602631</v>
      </c>
      <c r="AF55">
        <f t="shared" si="21"/>
        <v>1</v>
      </c>
      <c r="AR55">
        <f t="shared" si="22"/>
        <v>29.614120994005663</v>
      </c>
      <c r="AS55">
        <f t="shared" si="23"/>
        <v>2.619714809879087</v>
      </c>
      <c r="AT55">
        <f t="shared" si="24"/>
        <v>1.2497361092804105</v>
      </c>
      <c r="AU55">
        <f t="shared" si="25"/>
        <v>1.0689910920749768</v>
      </c>
      <c r="AV55">
        <f t="shared" si="26"/>
        <v>1.0415693875743137</v>
      </c>
      <c r="AW55">
        <f t="shared" si="27"/>
        <v>1.0079722367647883</v>
      </c>
      <c r="AX55">
        <f t="shared" si="28"/>
        <v>1.0133944221485933</v>
      </c>
      <c r="AY55">
        <f t="shared" si="29"/>
        <v>1.0019921825768701</v>
      </c>
      <c r="AZ55">
        <f t="shared" si="30"/>
        <v>1.0005492674647534</v>
      </c>
      <c r="BA55">
        <f t="shared" si="31"/>
        <v>39.618040501769457</v>
      </c>
      <c r="BB55">
        <f t="shared" si="32"/>
        <v>0.69936514864050547</v>
      </c>
    </row>
    <row r="56" spans="1:54" x14ac:dyDescent="0.25">
      <c r="A56">
        <f t="shared" si="33"/>
        <v>217.45450000000034</v>
      </c>
      <c r="C56">
        <f t="shared" ref="C56:C119" si="37">C$5/100*EXP(5.372697*(1+C$8)*(1-(C$2+273.15)/$A56))</f>
        <v>90.572099311517462</v>
      </c>
      <c r="D56">
        <f t="shared" si="36"/>
        <v>4.1171051198869524</v>
      </c>
      <c r="E56">
        <f t="shared" si="36"/>
        <v>0.55467624221867085</v>
      </c>
      <c r="F56">
        <f t="shared" si="36"/>
        <v>0.13771615727517289</v>
      </c>
      <c r="G56">
        <f t="shared" si="36"/>
        <v>7.995988173808237E-2</v>
      </c>
      <c r="H56">
        <f t="shared" si="36"/>
        <v>1.3648385970725572E-2</v>
      </c>
      <c r="I56">
        <f t="shared" si="36"/>
        <v>2.1753109392385808E-2</v>
      </c>
      <c r="J56">
        <f t="shared" si="36"/>
        <v>2.683746692040545E-3</v>
      </c>
      <c r="K56">
        <f t="shared" si="36"/>
        <v>5.800557633730256E-4</v>
      </c>
      <c r="L56">
        <f t="shared" si="4"/>
        <v>5.800557633730256E-4</v>
      </c>
      <c r="N56">
        <f t="shared" si="35"/>
        <v>47.669525953430245</v>
      </c>
      <c r="O56">
        <f t="shared" si="5"/>
        <v>2.1668974315194487</v>
      </c>
      <c r="P56">
        <f t="shared" si="6"/>
        <v>0.29193486432561627</v>
      </c>
      <c r="Q56">
        <f t="shared" si="7"/>
        <v>7.2482188039564688E-2</v>
      </c>
      <c r="R56">
        <f t="shared" si="8"/>
        <v>4.2084148283201249E-2</v>
      </c>
      <c r="S56">
        <f t="shared" si="9"/>
        <v>7.1833610372239853E-3</v>
      </c>
      <c r="T56">
        <f t="shared" si="10"/>
        <v>1.1449004943360952E-2</v>
      </c>
      <c r="U56">
        <f t="shared" si="11"/>
        <v>1.4124982589687079E-3</v>
      </c>
      <c r="V56">
        <f t="shared" si="12"/>
        <v>3.0529250703843454E-4</v>
      </c>
      <c r="X56">
        <f t="shared" si="13"/>
        <v>156143.77966842445</v>
      </c>
      <c r="Y56">
        <f t="shared" si="14"/>
        <v>7097.774696601542</v>
      </c>
      <c r="Z56">
        <f t="shared" si="15"/>
        <v>956.2464115402064</v>
      </c>
      <c r="AA56">
        <f t="shared" si="16"/>
        <v>237.41882413917088</v>
      </c>
      <c r="AB56">
        <f t="shared" si="17"/>
        <v>137.84861178365935</v>
      </c>
      <c r="AC56">
        <f t="shared" si="18"/>
        <v>23.529437741227113</v>
      </c>
      <c r="AD56">
        <f t="shared" si="19"/>
        <v>37.501755462080794</v>
      </c>
      <c r="AE56">
        <f t="shared" si="20"/>
        <v>4.6267046403169099</v>
      </c>
      <c r="AF56">
        <f t="shared" si="21"/>
        <v>1</v>
      </c>
      <c r="AR56">
        <f t="shared" si="22"/>
        <v>31.402563505998071</v>
      </c>
      <c r="AS56">
        <f t="shared" si="23"/>
        <v>2.7998665890448708</v>
      </c>
      <c r="AT56">
        <f t="shared" si="24"/>
        <v>1.285540251960088</v>
      </c>
      <c r="AU56">
        <f t="shared" si="25"/>
        <v>1.0803127914706447</v>
      </c>
      <c r="AV56">
        <f t="shared" si="26"/>
        <v>1.0488057451737585</v>
      </c>
      <c r="AW56">
        <f t="shared" si="27"/>
        <v>1.0095932091563702</v>
      </c>
      <c r="AX56">
        <f t="shared" si="28"/>
        <v>1.015985418149556</v>
      </c>
      <c r="AY56">
        <f t="shared" si="29"/>
        <v>1.0024518578138997</v>
      </c>
      <c r="AZ56">
        <f t="shared" si="30"/>
        <v>1.0006907245123349</v>
      </c>
      <c r="BA56">
        <f t="shared" si="31"/>
        <v>41.645810093279593</v>
      </c>
      <c r="BB56">
        <f t="shared" si="32"/>
        <v>0.71703961091472179</v>
      </c>
    </row>
    <row r="57" spans="1:54" x14ac:dyDescent="0.25">
      <c r="A57">
        <f t="shared" si="33"/>
        <v>220.18600000000035</v>
      </c>
      <c r="C57">
        <f t="shared" si="37"/>
        <v>96.088400650877063</v>
      </c>
      <c r="D57">
        <f t="shared" si="36"/>
        <v>4.5630721683930373</v>
      </c>
      <c r="E57">
        <f t="shared" si="36"/>
        <v>0.63209436411285669</v>
      </c>
      <c r="F57">
        <f t="shared" si="36"/>
        <v>0.15971263979315725</v>
      </c>
      <c r="G57">
        <f t="shared" si="36"/>
        <v>9.3506158578965243E-2</v>
      </c>
      <c r="H57">
        <f t="shared" si="36"/>
        <v>1.6348226002665445E-2</v>
      </c>
      <c r="I57">
        <f t="shared" si="36"/>
        <v>2.5847342013788917E-2</v>
      </c>
      <c r="J57">
        <f t="shared" si="36"/>
        <v>3.2860227662890149E-3</v>
      </c>
      <c r="K57">
        <f t="shared" si="36"/>
        <v>7.2530645115198686E-4</v>
      </c>
      <c r="L57">
        <f t="shared" si="4"/>
        <v>7.2530645115198686E-4</v>
      </c>
      <c r="N57">
        <f t="shared" si="35"/>
        <v>50.572842447830034</v>
      </c>
      <c r="O57">
        <f t="shared" si="5"/>
        <v>2.4016169307331778</v>
      </c>
      <c r="P57">
        <f t="shared" si="6"/>
        <v>0.33268124426992457</v>
      </c>
      <c r="Q57">
        <f t="shared" si="7"/>
        <v>8.4059284101661719E-2</v>
      </c>
      <c r="R57">
        <f t="shared" si="8"/>
        <v>4.9213767673139605E-2</v>
      </c>
      <c r="S57">
        <f t="shared" si="9"/>
        <v>8.6043294750870764E-3</v>
      </c>
      <c r="T57">
        <f t="shared" si="10"/>
        <v>1.360386421778364E-2</v>
      </c>
      <c r="U57">
        <f t="shared" si="11"/>
        <v>1.7294856664679026E-3</v>
      </c>
      <c r="V57">
        <f t="shared" si="12"/>
        <v>3.8174023744841416E-4</v>
      </c>
      <c r="X57">
        <f t="shared" si="13"/>
        <v>132479.72701505985</v>
      </c>
      <c r="Y57">
        <f t="shared" si="14"/>
        <v>6291.2333967878258</v>
      </c>
      <c r="Z57">
        <f t="shared" si="15"/>
        <v>871.48592585784445</v>
      </c>
      <c r="AA57">
        <f t="shared" si="16"/>
        <v>220.20021956166181</v>
      </c>
      <c r="AB57">
        <f t="shared" si="17"/>
        <v>128.91951868131278</v>
      </c>
      <c r="AC57">
        <f t="shared" si="18"/>
        <v>22.539749890132576</v>
      </c>
      <c r="AD57">
        <f t="shared" si="19"/>
        <v>35.636443013482371</v>
      </c>
      <c r="AE57">
        <f t="shared" si="20"/>
        <v>4.5305301794433284</v>
      </c>
      <c r="AF57">
        <f t="shared" si="21"/>
        <v>1</v>
      </c>
      <c r="AR57">
        <f t="shared" si="22"/>
        <v>33.254234197777826</v>
      </c>
      <c r="AS57">
        <f t="shared" si="23"/>
        <v>2.9948291093224917</v>
      </c>
      <c r="AT57">
        <f t="shared" si="24"/>
        <v>1.3253941132747893</v>
      </c>
      <c r="AU57">
        <f t="shared" si="25"/>
        <v>1.0931406175479053</v>
      </c>
      <c r="AV57">
        <f t="shared" si="26"/>
        <v>1.0570740932650544</v>
      </c>
      <c r="AW57">
        <f t="shared" si="27"/>
        <v>1.0114908789739365</v>
      </c>
      <c r="AX57">
        <f t="shared" si="28"/>
        <v>1.0189940924164904</v>
      </c>
      <c r="AY57">
        <f t="shared" si="29"/>
        <v>1.0030020942811304</v>
      </c>
      <c r="AZ57">
        <f t="shared" si="30"/>
        <v>1.0008636875562653</v>
      </c>
      <c r="BA57">
        <f t="shared" si="31"/>
        <v>43.759022884415884</v>
      </c>
      <c r="BB57">
        <f t="shared" si="32"/>
        <v>0.73500670093876519</v>
      </c>
    </row>
    <row r="58" spans="1:54" x14ac:dyDescent="0.25">
      <c r="A58">
        <f t="shared" si="33"/>
        <v>222.91750000000036</v>
      </c>
      <c r="C58">
        <f t="shared" si="37"/>
        <v>101.79307767521018</v>
      </c>
      <c r="D58">
        <f t="shared" si="36"/>
        <v>5.0446159955515339</v>
      </c>
      <c r="E58">
        <f t="shared" si="36"/>
        <v>0.71801529671217601</v>
      </c>
      <c r="F58">
        <f t="shared" si="36"/>
        <v>0.18455106599981122</v>
      </c>
      <c r="G58">
        <f t="shared" si="36"/>
        <v>0.10892877173434518</v>
      </c>
      <c r="H58">
        <f t="shared" si="36"/>
        <v>1.9495702833095416E-2</v>
      </c>
      <c r="I58">
        <f t="shared" si="36"/>
        <v>3.0582642474374588E-2</v>
      </c>
      <c r="J58">
        <f t="shared" si="36"/>
        <v>4.0035453486818489E-3</v>
      </c>
      <c r="K58">
        <f t="shared" si="36"/>
        <v>9.0197583618141562E-4</v>
      </c>
      <c r="L58">
        <f t="shared" si="4"/>
        <v>9.0197583618141562E-4</v>
      </c>
      <c r="N58">
        <f t="shared" si="35"/>
        <v>53.57530403958431</v>
      </c>
      <c r="O58">
        <f t="shared" si="5"/>
        <v>2.6550610502902812</v>
      </c>
      <c r="P58">
        <f t="shared" si="6"/>
        <v>0.37790278774325053</v>
      </c>
      <c r="Q58">
        <f t="shared" si="7"/>
        <v>9.7132139999900641E-2</v>
      </c>
      <c r="R58">
        <f t="shared" si="8"/>
        <v>5.7330932491760619E-2</v>
      </c>
      <c r="S58">
        <f t="shared" si="9"/>
        <v>1.0260896227944957E-2</v>
      </c>
      <c r="T58">
        <f t="shared" si="10"/>
        <v>1.6096127618091888E-2</v>
      </c>
      <c r="U58">
        <f t="shared" si="11"/>
        <v>2.1071291308851839E-3</v>
      </c>
      <c r="V58">
        <f t="shared" si="12"/>
        <v>4.7472412430600824E-4</v>
      </c>
      <c r="X58">
        <f t="shared" si="13"/>
        <v>112855.65931140578</v>
      </c>
      <c r="Y58">
        <f t="shared" si="14"/>
        <v>5592.8504880001055</v>
      </c>
      <c r="Z58">
        <f t="shared" si="15"/>
        <v>796.04715327180963</v>
      </c>
      <c r="AA58">
        <f t="shared" si="16"/>
        <v>204.60754999947937</v>
      </c>
      <c r="AB58">
        <f t="shared" si="17"/>
        <v>120.76684026869671</v>
      </c>
      <c r="AC58">
        <f t="shared" si="18"/>
        <v>21.614440266639491</v>
      </c>
      <c r="AD58">
        <f t="shared" si="19"/>
        <v>33.90627691740454</v>
      </c>
      <c r="AE58">
        <f t="shared" si="20"/>
        <v>4.438639249618002</v>
      </c>
      <c r="AF58">
        <f t="shared" si="21"/>
        <v>1</v>
      </c>
      <c r="AR58">
        <f t="shared" si="22"/>
        <v>35.169137427711476</v>
      </c>
      <c r="AS58">
        <f t="shared" si="23"/>
        <v>3.2053446585798726</v>
      </c>
      <c r="AT58">
        <f t="shared" si="24"/>
        <v>1.369625113046695</v>
      </c>
      <c r="AU58">
        <f t="shared" si="25"/>
        <v>1.1076257976739239</v>
      </c>
      <c r="AV58">
        <f t="shared" si="26"/>
        <v>1.0664877155868147</v>
      </c>
      <c r="AW58">
        <f t="shared" si="27"/>
        <v>1.0137031847816642</v>
      </c>
      <c r="AX58">
        <f t="shared" si="28"/>
        <v>1.0224738596792222</v>
      </c>
      <c r="AY58">
        <f t="shared" si="29"/>
        <v>1.0036576193929105</v>
      </c>
      <c r="AZ58">
        <f t="shared" si="30"/>
        <v>1.0010740636658126</v>
      </c>
      <c r="BA58">
        <f t="shared" si="31"/>
        <v>45.959129440118396</v>
      </c>
      <c r="BB58">
        <f t="shared" si="32"/>
        <v>0.75325736621326711</v>
      </c>
    </row>
    <row r="59" spans="1:54" x14ac:dyDescent="0.25">
      <c r="A59">
        <f t="shared" si="33"/>
        <v>225.64900000000037</v>
      </c>
      <c r="C59">
        <f t="shared" si="37"/>
        <v>107.68597063146181</v>
      </c>
      <c r="D59">
        <f t="shared" si="36"/>
        <v>5.5634479847053928</v>
      </c>
      <c r="E59">
        <f t="shared" si="36"/>
        <v>0.81310269280310954</v>
      </c>
      <c r="F59">
        <f t="shared" si="36"/>
        <v>0.21250736197035372</v>
      </c>
      <c r="G59">
        <f t="shared" si="36"/>
        <v>0.12642699212704631</v>
      </c>
      <c r="H59">
        <f t="shared" si="36"/>
        <v>2.3150258803719233E-2</v>
      </c>
      <c r="I59">
        <f t="shared" si="36"/>
        <v>3.6038387638036316E-2</v>
      </c>
      <c r="J59">
        <f t="shared" si="36"/>
        <v>4.8544756725771134E-3</v>
      </c>
      <c r="K59">
        <f t="shared" si="36"/>
        <v>1.1157739245765449E-3</v>
      </c>
      <c r="L59">
        <f t="shared" si="4"/>
        <v>1.1157739245765449E-3</v>
      </c>
      <c r="N59">
        <f t="shared" si="35"/>
        <v>56.676826648137798</v>
      </c>
      <c r="O59">
        <f t="shared" si="5"/>
        <v>2.9281305182659962</v>
      </c>
      <c r="P59">
        <f t="shared" si="6"/>
        <v>0.42794878568584716</v>
      </c>
      <c r="Q59">
        <f t="shared" si="7"/>
        <v>0.1118459799843967</v>
      </c>
      <c r="R59">
        <f t="shared" si="8"/>
        <v>6.6540522172129635E-2</v>
      </c>
      <c r="S59">
        <f t="shared" si="9"/>
        <v>1.2184346738799597E-2</v>
      </c>
      <c r="T59">
        <f t="shared" si="10"/>
        <v>1.8967572441071747E-2</v>
      </c>
      <c r="U59">
        <f t="shared" si="11"/>
        <v>2.5549871960932175E-3</v>
      </c>
      <c r="V59">
        <f t="shared" si="12"/>
        <v>5.8724943398765525E-4</v>
      </c>
      <c r="X59">
        <f t="shared" si="13"/>
        <v>96512.356364960273</v>
      </c>
      <c r="Y59">
        <f t="shared" si="14"/>
        <v>4986.1785278920324</v>
      </c>
      <c r="Z59">
        <f t="shared" si="15"/>
        <v>728.73426676617828</v>
      </c>
      <c r="AA59">
        <f t="shared" si="16"/>
        <v>190.45736532246337</v>
      </c>
      <c r="AB59">
        <f t="shared" si="17"/>
        <v>113.30878894219319</v>
      </c>
      <c r="AC59">
        <f t="shared" si="18"/>
        <v>20.748162592619423</v>
      </c>
      <c r="AD59">
        <f t="shared" si="19"/>
        <v>32.299005062081456</v>
      </c>
      <c r="AE59">
        <f t="shared" si="20"/>
        <v>4.3507699594426974</v>
      </c>
      <c r="AF59">
        <f t="shared" si="21"/>
        <v>1</v>
      </c>
      <c r="AR59">
        <f t="shared" si="22"/>
        <v>37.147219571090773</v>
      </c>
      <c r="AS59">
        <f t="shared" si="23"/>
        <v>3.4321613988411368</v>
      </c>
      <c r="AT59">
        <f t="shared" si="24"/>
        <v>1.4185748912622362</v>
      </c>
      <c r="AU59">
        <f t="shared" si="25"/>
        <v>1.1239292453811347</v>
      </c>
      <c r="AV59">
        <f t="shared" si="26"/>
        <v>1.0771682427076257</v>
      </c>
      <c r="AW59">
        <f t="shared" si="27"/>
        <v>1.0162719075504265</v>
      </c>
      <c r="AX59">
        <f t="shared" si="28"/>
        <v>1.026483050557887</v>
      </c>
      <c r="AY59">
        <f t="shared" si="29"/>
        <v>1.0044350251629539</v>
      </c>
      <c r="AZ59">
        <f t="shared" si="30"/>
        <v>1.0013286522582716</v>
      </c>
      <c r="BA59">
        <f t="shared" si="31"/>
        <v>48.247571984812453</v>
      </c>
      <c r="BB59">
        <f t="shared" si="32"/>
        <v>0.77178302446318192</v>
      </c>
    </row>
    <row r="60" spans="1:54" x14ac:dyDescent="0.25">
      <c r="A60">
        <f t="shared" si="33"/>
        <v>228.38050000000038</v>
      </c>
      <c r="C60">
        <f t="shared" si="37"/>
        <v>113.76675424306609</v>
      </c>
      <c r="D60">
        <f t="shared" si="36"/>
        <v>6.1212898563765972</v>
      </c>
      <c r="E60">
        <f t="shared" si="36"/>
        <v>0.91804740935723128</v>
      </c>
      <c r="F60">
        <f t="shared" si="36"/>
        <v>0.24387432893975108</v>
      </c>
      <c r="G60">
        <f t="shared" si="36"/>
        <v>0.14621415150774342</v>
      </c>
      <c r="H60">
        <f t="shared" si="36"/>
        <v>2.7377130225746941E-2</v>
      </c>
      <c r="I60">
        <f t="shared" si="36"/>
        <v>4.2300976091507403E-2</v>
      </c>
      <c r="J60">
        <f t="shared" si="36"/>
        <v>5.859193072044252E-3</v>
      </c>
      <c r="K60">
        <f t="shared" si="36"/>
        <v>1.3732439546007319E-3</v>
      </c>
      <c r="L60">
        <f t="shared" si="4"/>
        <v>1.3732439546007319E-3</v>
      </c>
      <c r="N60">
        <f t="shared" si="35"/>
        <v>59.877239075297943</v>
      </c>
      <c r="O60">
        <f t="shared" si="5"/>
        <v>3.221731503356104</v>
      </c>
      <c r="P60">
        <f t="shared" si="6"/>
        <v>0.48318284703012176</v>
      </c>
      <c r="Q60">
        <f t="shared" si="7"/>
        <v>0.12835490996829005</v>
      </c>
      <c r="R60">
        <f t="shared" si="8"/>
        <v>7.6954816583022861E-2</v>
      </c>
      <c r="S60">
        <f t="shared" si="9"/>
        <v>1.4409015908287864E-2</v>
      </c>
      <c r="T60">
        <f t="shared" si="10"/>
        <v>2.2263671627109162E-2</v>
      </c>
      <c r="U60">
        <f t="shared" si="11"/>
        <v>3.0837858273917119E-3</v>
      </c>
      <c r="V60">
        <f t="shared" si="12"/>
        <v>7.2275997610564836E-4</v>
      </c>
      <c r="X60">
        <f t="shared" si="13"/>
        <v>82845.261296739918</v>
      </c>
      <c r="Y60">
        <f t="shared" si="14"/>
        <v>4457.5399992613484</v>
      </c>
      <c r="Z60">
        <f t="shared" si="15"/>
        <v>668.52463197200223</v>
      </c>
      <c r="AA60">
        <f t="shared" si="16"/>
        <v>177.58995269755772</v>
      </c>
      <c r="AB60">
        <f t="shared" si="17"/>
        <v>106.47354464433445</v>
      </c>
      <c r="AC60">
        <f t="shared" si="18"/>
        <v>19.936101035818353</v>
      </c>
      <c r="AD60">
        <f t="shared" si="19"/>
        <v>30.803686373268128</v>
      </c>
      <c r="AE60">
        <f t="shared" si="20"/>
        <v>4.2666804047557605</v>
      </c>
      <c r="AF60">
        <f t="shared" si="21"/>
        <v>1</v>
      </c>
      <c r="AR60">
        <f t="shared" si="22"/>
        <v>39.188371441515862</v>
      </c>
      <c r="AS60">
        <f t="shared" si="23"/>
        <v>3.6760320112142373</v>
      </c>
      <c r="AT60">
        <f t="shared" si="24"/>
        <v>1.4725990922752128</v>
      </c>
      <c r="AU60">
        <f t="shared" si="25"/>
        <v>1.1422217153942664</v>
      </c>
      <c r="AV60">
        <f t="shared" si="26"/>
        <v>1.0892458876147331</v>
      </c>
      <c r="AW60">
        <f t="shared" si="27"/>
        <v>1.0192429007298083</v>
      </c>
      <c r="AX60">
        <f t="shared" si="28"/>
        <v>1.0310851556326843</v>
      </c>
      <c r="AY60">
        <f t="shared" si="29"/>
        <v>1.0053529300509039</v>
      </c>
      <c r="AZ60">
        <f t="shared" si="30"/>
        <v>1.0016352449553172</v>
      </c>
      <c r="BA60">
        <f t="shared" si="31"/>
        <v>50.625786379383015</v>
      </c>
      <c r="BB60">
        <f t="shared" si="32"/>
        <v>0.79057555514159727</v>
      </c>
    </row>
    <row r="61" spans="1:54" x14ac:dyDescent="0.25">
      <c r="A61">
        <f t="shared" si="33"/>
        <v>231.11200000000039</v>
      </c>
      <c r="C61">
        <f t="shared" si="37"/>
        <v>120.03494494699673</v>
      </c>
      <c r="D61">
        <f t="shared" si="36"/>
        <v>6.7198706095669385</v>
      </c>
      <c r="E61">
        <f t="shared" si="36"/>
        <v>1.0335670051378387</v>
      </c>
      <c r="F61">
        <f t="shared" si="36"/>
        <v>0.27896186344103574</v>
      </c>
      <c r="G61">
        <f t="shared" si="36"/>
        <v>0.16851799672384168</v>
      </c>
      <c r="H61">
        <f t="shared" si="36"/>
        <v>3.2247674137188251E-2</v>
      </c>
      <c r="I61">
        <f t="shared" si="36"/>
        <v>4.9464153568296358E-2</v>
      </c>
      <c r="J61">
        <f t="shared" si="36"/>
        <v>7.0404785621468718E-3</v>
      </c>
      <c r="K61">
        <f t="shared" si="36"/>
        <v>1.6818517835756729E-3</v>
      </c>
      <c r="L61">
        <f t="shared" si="4"/>
        <v>1.6818517835756729E-3</v>
      </c>
      <c r="N61">
        <f t="shared" si="35"/>
        <v>63.176286814208808</v>
      </c>
      <c r="O61">
        <f t="shared" si="5"/>
        <v>3.5367740050352308</v>
      </c>
      <c r="P61">
        <f t="shared" si="6"/>
        <v>0.54398263428307303</v>
      </c>
      <c r="Q61">
        <f t="shared" si="7"/>
        <v>0.14682203339001881</v>
      </c>
      <c r="R61">
        <f t="shared" si="8"/>
        <v>8.8693682486232467E-2</v>
      </c>
      <c r="S61">
        <f t="shared" si="9"/>
        <v>1.6972460072204345E-2</v>
      </c>
      <c r="T61">
        <f t="shared" si="10"/>
        <v>2.6033765035945452E-2</v>
      </c>
      <c r="U61">
        <f t="shared" si="11"/>
        <v>3.7055150327088802E-3</v>
      </c>
      <c r="V61">
        <f t="shared" si="12"/>
        <v>8.8518514925035418E-4</v>
      </c>
      <c r="X61">
        <f t="shared" si="13"/>
        <v>71370.703482442696</v>
      </c>
      <c r="Y61">
        <f t="shared" si="14"/>
        <v>3995.5189126596338</v>
      </c>
      <c r="Z61">
        <f t="shared" si="15"/>
        <v>614.54107622994036</v>
      </c>
      <c r="AA61">
        <f t="shared" si="16"/>
        <v>165.8659021949922</v>
      </c>
      <c r="AB61">
        <f t="shared" si="17"/>
        <v>100.19788804787947</v>
      </c>
      <c r="AC61">
        <f t="shared" si="18"/>
        <v>19.173909646561494</v>
      </c>
      <c r="AD61">
        <f t="shared" si="19"/>
        <v>29.41053073246081</v>
      </c>
      <c r="AE61">
        <f t="shared" si="20"/>
        <v>4.1861468596112434</v>
      </c>
      <c r="AF61">
        <f t="shared" si="21"/>
        <v>1</v>
      </c>
      <c r="AR61">
        <f t="shared" si="22"/>
        <v>41.292430720174153</v>
      </c>
      <c r="AS61">
        <f t="shared" si="23"/>
        <v>3.9377123587255465</v>
      </c>
      <c r="AT61">
        <f t="shared" si="24"/>
        <v>1.5320671061810947</v>
      </c>
      <c r="AU61">
        <f t="shared" si="25"/>
        <v>1.1626839320097799</v>
      </c>
      <c r="AV61">
        <f t="shared" si="26"/>
        <v>1.102859661951938</v>
      </c>
      <c r="AW61">
        <f t="shared" si="27"/>
        <v>1.0226663199200303</v>
      </c>
      <c r="AX61">
        <f t="shared" si="28"/>
        <v>1.0363490645838356</v>
      </c>
      <c r="AY61">
        <f t="shared" si="29"/>
        <v>1.0064321466803812</v>
      </c>
      <c r="AZ61">
        <f t="shared" si="30"/>
        <v>1.002002732024029</v>
      </c>
      <c r="BA61">
        <f t="shared" si="31"/>
        <v>53.095204042250792</v>
      </c>
      <c r="BB61">
        <f t="shared" si="32"/>
        <v>0.80962728844859666</v>
      </c>
    </row>
    <row r="62" spans="1:54" x14ac:dyDescent="0.25">
      <c r="A62">
        <f t="shared" si="33"/>
        <v>233.8435000000004</v>
      </c>
      <c r="C62">
        <f t="shared" si="37"/>
        <v>126.48990812152081</v>
      </c>
      <c r="D62">
        <f t="shared" si="36"/>
        <v>7.360923515374532</v>
      </c>
      <c r="E62">
        <f t="shared" si="36"/>
        <v>1.1604051591038378</v>
      </c>
      <c r="F62">
        <f t="shared" si="36"/>
        <v>0.31809713100201015</v>
      </c>
      <c r="G62">
        <f t="shared" si="36"/>
        <v>0.19358101061631053</v>
      </c>
      <c r="H62">
        <f t="shared" si="36"/>
        <v>3.7839693005415662E-2</v>
      </c>
      <c r="I62">
        <f t="shared" si="36"/>
        <v>5.7629330082561006E-2</v>
      </c>
      <c r="J62">
        <f t="shared" si="36"/>
        <v>8.4237043178194207E-3</v>
      </c>
      <c r="K62">
        <f t="shared" si="36"/>
        <v>2.0500807745344025E-3</v>
      </c>
      <c r="L62">
        <f t="shared" si="4"/>
        <v>2.0500807745344025E-3</v>
      </c>
      <c r="N62">
        <f t="shared" si="35"/>
        <v>66.573635853432009</v>
      </c>
      <c r="O62">
        <f t="shared" si="5"/>
        <v>3.8741702712497541</v>
      </c>
      <c r="P62">
        <f t="shared" si="6"/>
        <v>0.61073955742307251</v>
      </c>
      <c r="Q62">
        <f t="shared" si="7"/>
        <v>0.16741954263263692</v>
      </c>
      <c r="R62">
        <f t="shared" si="8"/>
        <v>0.10188474242963713</v>
      </c>
      <c r="S62">
        <f t="shared" si="9"/>
        <v>1.991562789758719E-2</v>
      </c>
      <c r="T62">
        <f t="shared" si="10"/>
        <v>3.0331226359242635E-2</v>
      </c>
      <c r="U62">
        <f t="shared" si="11"/>
        <v>4.4335285883260111E-3</v>
      </c>
      <c r="V62">
        <f t="shared" si="12"/>
        <v>1.0789898813338961E-3</v>
      </c>
      <c r="X62">
        <f t="shared" si="13"/>
        <v>61699.963090599769</v>
      </c>
      <c r="Y62">
        <f t="shared" si="14"/>
        <v>3590.5529220165895</v>
      </c>
      <c r="Z62">
        <f t="shared" si="15"/>
        <v>566.02899432944514</v>
      </c>
      <c r="AA62">
        <f t="shared" si="16"/>
        <v>155.16321842209058</v>
      </c>
      <c r="AB62">
        <f t="shared" si="17"/>
        <v>94.42604068138489</v>
      </c>
      <c r="AC62">
        <f t="shared" si="18"/>
        <v>18.457659559296879</v>
      </c>
      <c r="AD62">
        <f t="shared" si="19"/>
        <v>28.110760706806445</v>
      </c>
      <c r="AE62">
        <f t="shared" si="20"/>
        <v>4.1089621552753419</v>
      </c>
      <c r="AF62">
        <f t="shared" si="21"/>
        <v>1</v>
      </c>
      <c r="AR62">
        <f t="shared" si="22"/>
        <v>43.459184381998483</v>
      </c>
      <c r="AS62">
        <f t="shared" si="23"/>
        <v>4.2179601720252222</v>
      </c>
      <c r="AT62">
        <f t="shared" si="24"/>
        <v>1.5973617694187636</v>
      </c>
      <c r="AU62">
        <f t="shared" si="25"/>
        <v>1.1855066903916611</v>
      </c>
      <c r="AV62">
        <f t="shared" si="26"/>
        <v>1.1181575718879357</v>
      </c>
      <c r="AW62">
        <f t="shared" si="27"/>
        <v>1.0265968510996395</v>
      </c>
      <c r="AX62">
        <f t="shared" si="28"/>
        <v>1.0423492992395369</v>
      </c>
      <c r="AY62">
        <f t="shared" si="29"/>
        <v>1.0076958549459532</v>
      </c>
      <c r="AZ62">
        <f t="shared" si="30"/>
        <v>1.0024412153669553</v>
      </c>
      <c r="BA62">
        <f t="shared" si="31"/>
        <v>55.65725380637415</v>
      </c>
      <c r="BB62">
        <f t="shared" si="32"/>
        <v>0.82893099242467105</v>
      </c>
    </row>
    <row r="63" spans="1:54" x14ac:dyDescent="0.25">
      <c r="A63">
        <f t="shared" si="33"/>
        <v>236.57500000000041</v>
      </c>
      <c r="C63">
        <f t="shared" si="37"/>
        <v>133.13086527542376</v>
      </c>
      <c r="D63">
        <f t="shared" si="36"/>
        <v>8.0461831731742226</v>
      </c>
      <c r="E63">
        <f t="shared" si="36"/>
        <v>1.2993310138997318</v>
      </c>
      <c r="F63">
        <f t="shared" si="36"/>
        <v>0.36162469295595212</v>
      </c>
      <c r="G63">
        <f t="shared" si="36"/>
        <v>0.22166069811482925</v>
      </c>
      <c r="H63">
        <f t="shared" si="36"/>
        <v>4.4237755901529535E-2</v>
      </c>
      <c r="I63">
        <f t="shared" si="36"/>
        <v>6.6905887253428761E-2</v>
      </c>
      <c r="J63">
        <f t="shared" si="36"/>
        <v>1.0037028475304553E-2</v>
      </c>
      <c r="K63">
        <f t="shared" si="36"/>
        <v>2.4875321169762501E-3</v>
      </c>
      <c r="L63">
        <f t="shared" si="4"/>
        <v>2.4875321169762501E-3</v>
      </c>
      <c r="N63">
        <f t="shared" si="35"/>
        <v>70.068876460749351</v>
      </c>
      <c r="O63">
        <f t="shared" si="5"/>
        <v>4.234833249039065</v>
      </c>
      <c r="P63">
        <f t="shared" si="6"/>
        <v>0.68385842836827992</v>
      </c>
      <c r="Q63">
        <f t="shared" si="7"/>
        <v>0.19032878576629059</v>
      </c>
      <c r="R63">
        <f t="shared" si="8"/>
        <v>0.11666352532359435</v>
      </c>
      <c r="S63">
        <f t="shared" si="9"/>
        <v>2.328302942185765E-2</v>
      </c>
      <c r="T63">
        <f t="shared" si="10"/>
        <v>3.5213624870225668E-2</v>
      </c>
      <c r="U63">
        <f t="shared" si="11"/>
        <v>5.2826465659497647E-3</v>
      </c>
      <c r="V63">
        <f t="shared" si="12"/>
        <v>1.3092274299875001E-3</v>
      </c>
      <c r="X63">
        <f t="shared" si="13"/>
        <v>53519.254833683357</v>
      </c>
      <c r="Y63">
        <f t="shared" si="14"/>
        <v>3234.6047386736291</v>
      </c>
      <c r="Z63">
        <f t="shared" si="15"/>
        <v>522.33738211153207</v>
      </c>
      <c r="AA63">
        <f t="shared" si="16"/>
        <v>145.37488400171065</v>
      </c>
      <c r="AB63">
        <f t="shared" si="17"/>
        <v>89.108677874789251</v>
      </c>
      <c r="AC63">
        <f t="shared" si="18"/>
        <v>17.783792860251904</v>
      </c>
      <c r="AD63">
        <f t="shared" si="19"/>
        <v>26.896491826910371</v>
      </c>
      <c r="AE63">
        <f t="shared" si="20"/>
        <v>4.0349342252936156</v>
      </c>
      <c r="AF63">
        <f t="shared" si="21"/>
        <v>1</v>
      </c>
      <c r="AR63">
        <f t="shared" si="22"/>
        <v>45.688371108892333</v>
      </c>
      <c r="AS63">
        <f t="shared" si="23"/>
        <v>4.5175337624434944</v>
      </c>
      <c r="AT63">
        <f t="shared" si="24"/>
        <v>1.6688790268075369</v>
      </c>
      <c r="AU63">
        <f t="shared" si="25"/>
        <v>1.2108909305244109</v>
      </c>
      <c r="AV63">
        <f t="shared" si="26"/>
        <v>1.1352967927424704</v>
      </c>
      <c r="AW63">
        <f t="shared" si="27"/>
        <v>1.0310939363732889</v>
      </c>
      <c r="AX63">
        <f t="shared" si="28"/>
        <v>1.0491662394152936</v>
      </c>
      <c r="AY63">
        <f t="shared" si="29"/>
        <v>1.0091697799827737</v>
      </c>
      <c r="AZ63">
        <f t="shared" si="30"/>
        <v>1.0029621279830483</v>
      </c>
      <c r="BA63">
        <f t="shared" si="31"/>
        <v>58.313363705164655</v>
      </c>
      <c r="BB63">
        <f t="shared" si="32"/>
        <v>0.84847985859072195</v>
      </c>
    </row>
    <row r="64" spans="1:54" x14ac:dyDescent="0.25">
      <c r="A64">
        <f t="shared" si="33"/>
        <v>239.30650000000043</v>
      </c>
      <c r="C64">
        <f t="shared" si="37"/>
        <v>139.95690117281771</v>
      </c>
      <c r="D64">
        <f t="shared" si="36"/>
        <v>8.7773826385273139</v>
      </c>
      <c r="E64">
        <f t="shared" si="36"/>
        <v>1.4511384489613541</v>
      </c>
      <c r="F64">
        <f t="shared" si="36"/>
        <v>0.40990658621263037</v>
      </c>
      <c r="G64">
        <f t="shared" si="36"/>
        <v>0.25302983634139181</v>
      </c>
      <c r="H64">
        <f t="shared" si="36"/>
        <v>5.153351469658933E-2</v>
      </c>
      <c r="I64">
        <f t="shared" si="36"/>
        <v>7.7411474372474476E-2</v>
      </c>
      <c r="J64">
        <f t="shared" si="36"/>
        <v>1.1911594637129999E-2</v>
      </c>
      <c r="K64">
        <f t="shared" si="36"/>
        <v>3.0050304803522407E-3</v>
      </c>
      <c r="L64">
        <f t="shared" si="4"/>
        <v>3.0050304803522407E-3</v>
      </c>
      <c r="N64">
        <f t="shared" si="35"/>
        <v>73.66152693306195</v>
      </c>
      <c r="O64">
        <f t="shared" si="5"/>
        <v>4.6196750729091125</v>
      </c>
      <c r="P64">
        <f t="shared" si="6"/>
        <v>0.76375707840071272</v>
      </c>
      <c r="Q64">
        <f t="shared" si="7"/>
        <v>0.21574030853296336</v>
      </c>
      <c r="R64">
        <f t="shared" si="8"/>
        <v>0.13317359807441675</v>
      </c>
      <c r="S64">
        <f t="shared" si="9"/>
        <v>2.7122902471889122E-2</v>
      </c>
      <c r="T64">
        <f t="shared" si="10"/>
        <v>4.074288124867078E-2</v>
      </c>
      <c r="U64">
        <f t="shared" si="11"/>
        <v>6.2692603353315789E-3</v>
      </c>
      <c r="V64">
        <f t="shared" si="12"/>
        <v>1.5815949896590741E-3</v>
      </c>
      <c r="X64">
        <f t="shared" si="13"/>
        <v>46574.203519031318</v>
      </c>
      <c r="Y64">
        <f t="shared" si="14"/>
        <v>2920.8963755663654</v>
      </c>
      <c r="Z64">
        <f t="shared" si="15"/>
        <v>482.90307151601871</v>
      </c>
      <c r="AA64">
        <f t="shared" si="16"/>
        <v>136.40679816485002</v>
      </c>
      <c r="AB64">
        <f t="shared" si="17"/>
        <v>84.202086466601301</v>
      </c>
      <c r="AC64">
        <f t="shared" si="18"/>
        <v>17.149082191854749</v>
      </c>
      <c r="AD64">
        <f t="shared" si="19"/>
        <v>25.760628678681666</v>
      </c>
      <c r="AE64">
        <f t="shared" si="20"/>
        <v>3.963884797512522</v>
      </c>
      <c r="AF64">
        <f t="shared" si="21"/>
        <v>1</v>
      </c>
      <c r="AR64">
        <f t="shared" si="22"/>
        <v>47.979683681332084</v>
      </c>
      <c r="AS64">
        <f t="shared" si="23"/>
        <v>4.8371907664047233</v>
      </c>
      <c r="AT64">
        <f t="shared" si="24"/>
        <v>1.7470275573512726</v>
      </c>
      <c r="AU64">
        <f t="shared" si="25"/>
        <v>1.2390477837336065</v>
      </c>
      <c r="AV64">
        <f t="shared" si="26"/>
        <v>1.1544438216440509</v>
      </c>
      <c r="AW64">
        <f t="shared" si="27"/>
        <v>1.0362219962204793</v>
      </c>
      <c r="AX64">
        <f t="shared" si="28"/>
        <v>1.0568863404810895</v>
      </c>
      <c r="AY64">
        <f t="shared" si="29"/>
        <v>1.0108823744333508</v>
      </c>
      <c r="AZ64">
        <f t="shared" si="30"/>
        <v>1.0035783597787611</v>
      </c>
      <c r="BA64">
        <f t="shared" si="31"/>
        <v>61.06496268137942</v>
      </c>
      <c r="BB64">
        <f t="shared" si="32"/>
        <v>0.86826748653003127</v>
      </c>
    </row>
    <row r="65" spans="1:54" x14ac:dyDescent="0.25">
      <c r="A65">
        <f t="shared" si="33"/>
        <v>242.03800000000044</v>
      </c>
      <c r="C65">
        <f t="shared" si="37"/>
        <v>146.96697087075586</v>
      </c>
      <c r="D65">
        <f t="shared" si="36"/>
        <v>9.5562506309338477</v>
      </c>
      <c r="E65">
        <f t="shared" si="36"/>
        <v>1.6166452879566073</v>
      </c>
      <c r="F65">
        <f t="shared" si="36"/>
        <v>0.46332235611212313</v>
      </c>
      <c r="G65">
        <f t="shared" si="36"/>
        <v>0.28797668777022445</v>
      </c>
      <c r="H65">
        <f t="shared" si="36"/>
        <v>5.9826013864004289E-2</v>
      </c>
      <c r="I65">
        <f t="shared" si="36"/>
        <v>8.9272291848135232E-2</v>
      </c>
      <c r="J65">
        <f t="shared" si="36"/>
        <v>1.4081735423765257E-2</v>
      </c>
      <c r="K65">
        <f t="shared" si="36"/>
        <v>3.6147348635293163E-3</v>
      </c>
      <c r="L65">
        <f t="shared" si="4"/>
        <v>3.6147348635293163E-3</v>
      </c>
      <c r="N65">
        <f t="shared" si="35"/>
        <v>77.35103730039782</v>
      </c>
      <c r="O65">
        <f t="shared" si="5"/>
        <v>5.0296055952283414</v>
      </c>
      <c r="P65">
        <f t="shared" si="6"/>
        <v>0.8508659410297934</v>
      </c>
      <c r="Q65">
        <f t="shared" si="7"/>
        <v>0.24385387163795955</v>
      </c>
      <c r="R65">
        <f t="shared" si="8"/>
        <v>0.15156667777380234</v>
      </c>
      <c r="S65">
        <f t="shared" si="9"/>
        <v>3.1487375717896997E-2</v>
      </c>
      <c r="T65">
        <f t="shared" si="10"/>
        <v>4.6985416762176442E-2</v>
      </c>
      <c r="U65">
        <f t="shared" si="11"/>
        <v>7.4114396967185567E-3</v>
      </c>
      <c r="V65">
        <f t="shared" si="12"/>
        <v>1.9024920334364823E-3</v>
      </c>
      <c r="X65">
        <f t="shared" si="13"/>
        <v>40657.745704552675</v>
      </c>
      <c r="Y65">
        <f t="shared" si="14"/>
        <v>2643.6933804886089</v>
      </c>
      <c r="Z65">
        <f t="shared" si="15"/>
        <v>447.23758421887806</v>
      </c>
      <c r="AA65">
        <f t="shared" si="16"/>
        <v>128.17602773215555</v>
      </c>
      <c r="AB65">
        <f t="shared" si="17"/>
        <v>79.66744412591656</v>
      </c>
      <c r="AC65">
        <f t="shared" si="18"/>
        <v>16.550595305790146</v>
      </c>
      <c r="AD65">
        <f t="shared" si="19"/>
        <v>24.696774512798569</v>
      </c>
      <c r="AE65">
        <f t="shared" si="20"/>
        <v>3.8956482163718871</v>
      </c>
      <c r="AF65">
        <f t="shared" si="21"/>
        <v>1</v>
      </c>
      <c r="AR65">
        <f t="shared" si="22"/>
        <v>50.332771340700667</v>
      </c>
      <c r="AS65">
        <f t="shared" si="23"/>
        <v>5.1776869247460651</v>
      </c>
      <c r="AT65">
        <f t="shared" si="24"/>
        <v>1.8322283662389756</v>
      </c>
      <c r="AU65">
        <f t="shared" si="25"/>
        <v>1.2701985918454681</v>
      </c>
      <c r="AV65">
        <f t="shared" si="26"/>
        <v>1.1757746076380535</v>
      </c>
      <c r="AW65">
        <f t="shared" si="27"/>
        <v>1.0420506472501814</v>
      </c>
      <c r="AX65">
        <f t="shared" si="28"/>
        <v>1.0656023416524147</v>
      </c>
      <c r="AY65">
        <f t="shared" si="29"/>
        <v>1.0128650044113419</v>
      </c>
      <c r="AZ65">
        <f t="shared" si="30"/>
        <v>1.0043043895664654</v>
      </c>
      <c r="BA65">
        <f t="shared" si="31"/>
        <v>63.913482214049623</v>
      </c>
      <c r="BB65">
        <f t="shared" si="32"/>
        <v>0.88828786774103874</v>
      </c>
    </row>
    <row r="66" spans="1:54" x14ac:dyDescent="0.25">
      <c r="A66">
        <f t="shared" si="33"/>
        <v>244.76950000000045</v>
      </c>
      <c r="C66">
        <f t="shared" si="37"/>
        <v>154.15990664975658</v>
      </c>
      <c r="D66">
        <f t="shared" si="36"/>
        <v>10.384508828525577</v>
      </c>
      <c r="E66">
        <f t="shared" si="36"/>
        <v>1.7966924454216784</v>
      </c>
      <c r="F66">
        <f t="shared" si="36"/>
        <v>0.52226904274397734</v>
      </c>
      <c r="G66">
        <f t="shared" si="36"/>
        <v>0.32680517572535756</v>
      </c>
      <c r="H66">
        <f t="shared" si="36"/>
        <v>6.9221992516442815E-2</v>
      </c>
      <c r="I66">
        <f t="shared" si="36"/>
        <v>0.10262336074948257</v>
      </c>
      <c r="J66">
        <f t="shared" si="36"/>
        <v>1.6585179382624601E-2</v>
      </c>
      <c r="K66">
        <f t="shared" si="36"/>
        <v>4.3302544688013957E-3</v>
      </c>
      <c r="L66">
        <f t="shared" si="4"/>
        <v>4.3302544688013957E-3</v>
      </c>
      <c r="N66">
        <f t="shared" si="35"/>
        <v>81.136792973556098</v>
      </c>
      <c r="O66">
        <f t="shared" si="5"/>
        <v>5.4655309623818829</v>
      </c>
      <c r="P66">
        <f t="shared" si="6"/>
        <v>0.94562760285351499</v>
      </c>
      <c r="Q66">
        <f t="shared" si="7"/>
        <v>0.27487844354946178</v>
      </c>
      <c r="R66">
        <f t="shared" si="8"/>
        <v>0.17200272406597766</v>
      </c>
      <c r="S66">
        <f t="shared" si="9"/>
        <v>3.6432627640233063E-2</v>
      </c>
      <c r="T66">
        <f t="shared" si="10"/>
        <v>5.401229513130662E-2</v>
      </c>
      <c r="U66">
        <f t="shared" si="11"/>
        <v>8.7290417803287373E-3</v>
      </c>
      <c r="V66">
        <f t="shared" si="12"/>
        <v>2.2790812993691558E-3</v>
      </c>
      <c r="X66">
        <f t="shared" si="13"/>
        <v>35600.657596556368</v>
      </c>
      <c r="Y66">
        <f t="shared" si="14"/>
        <v>2398.1290021969508</v>
      </c>
      <c r="Z66">
        <f t="shared" si="15"/>
        <v>414.91613445964498</v>
      </c>
      <c r="AA66">
        <f t="shared" si="16"/>
        <v>120.609319038135</v>
      </c>
      <c r="AB66">
        <f t="shared" si="17"/>
        <v>75.470201134811475</v>
      </c>
      <c r="AC66">
        <f t="shared" si="18"/>
        <v>15.985663894621718</v>
      </c>
      <c r="AD66">
        <f t="shared" si="19"/>
        <v>23.699152437544502</v>
      </c>
      <c r="AE66">
        <f t="shared" si="20"/>
        <v>3.8300703808788725</v>
      </c>
      <c r="AF66">
        <f t="shared" si="21"/>
        <v>1</v>
      </c>
      <c r="AR66">
        <f t="shared" si="22"/>
        <v>52.747242115673934</v>
      </c>
      <c r="AS66">
        <f t="shared" si="23"/>
        <v>5.5397749000438186</v>
      </c>
      <c r="AT66">
        <f t="shared" si="24"/>
        <v>1.9249143455440101</v>
      </c>
      <c r="AU66">
        <f t="shared" si="25"/>
        <v>1.3045748992085189</v>
      </c>
      <c r="AV66">
        <f t="shared" si="26"/>
        <v>1.1994746588065637</v>
      </c>
      <c r="AW66">
        <f t="shared" si="27"/>
        <v>1.0486549144972368</v>
      </c>
      <c r="AX66">
        <f t="shared" si="28"/>
        <v>1.0754134640663109</v>
      </c>
      <c r="AY66">
        <f t="shared" si="29"/>
        <v>1.0151521385326037</v>
      </c>
      <c r="AZ66">
        <f t="shared" si="30"/>
        <v>1.0051564230460461</v>
      </c>
      <c r="BA66">
        <f t="shared" si="31"/>
        <v>66.86035785941904</v>
      </c>
      <c r="BB66">
        <f t="shared" si="32"/>
        <v>0.90853536903246157</v>
      </c>
    </row>
    <row r="67" spans="1:54" x14ac:dyDescent="0.25">
      <c r="A67">
        <f t="shared" si="33"/>
        <v>247.50100000000046</v>
      </c>
      <c r="C67">
        <f t="shared" si="37"/>
        <v>161.53442481999895</v>
      </c>
      <c r="D67">
        <f t="shared" si="36"/>
        <v>11.263869255825556</v>
      </c>
      <c r="E67">
        <f t="shared" si="36"/>
        <v>1.992143017549203</v>
      </c>
      <c r="F67">
        <f t="shared" si="36"/>
        <v>0.58716112135703435</v>
      </c>
      <c r="G67">
        <f t="shared" si="36"/>
        <v>0.36983502172454352</v>
      </c>
      <c r="H67">
        <f t="shared" si="36"/>
        <v>7.9836177358604016E-2</v>
      </c>
      <c r="I67">
        <f t="shared" si="36"/>
        <v>0.11760877726671197</v>
      </c>
      <c r="J67">
        <f t="shared" si="36"/>
        <v>1.9463260538115961E-2</v>
      </c>
      <c r="K67">
        <f t="shared" si="36"/>
        <v>5.1667693953621899E-3</v>
      </c>
      <c r="L67">
        <f t="shared" si="4"/>
        <v>5.1667693953621899E-3</v>
      </c>
      <c r="N67">
        <f t="shared" si="35"/>
        <v>85.018118326315232</v>
      </c>
      <c r="O67">
        <f t="shared" si="5"/>
        <v>5.9283522399081878</v>
      </c>
      <c r="P67">
        <f t="shared" si="6"/>
        <v>1.0484963250258963</v>
      </c>
      <c r="Q67">
        <f t="shared" si="7"/>
        <v>0.30903216913528125</v>
      </c>
      <c r="R67">
        <f t="shared" si="8"/>
        <v>0.19465001143397029</v>
      </c>
      <c r="S67">
        <f t="shared" si="9"/>
        <v>4.2019040715054745E-2</v>
      </c>
      <c r="T67">
        <f t="shared" si="10"/>
        <v>6.1899356456164199E-2</v>
      </c>
      <c r="U67">
        <f t="shared" si="11"/>
        <v>1.0243821335850506E-2</v>
      </c>
      <c r="V67">
        <f t="shared" si="12"/>
        <v>2.7193523133485211E-3</v>
      </c>
      <c r="X67">
        <f t="shared" si="13"/>
        <v>31264.105761134982</v>
      </c>
      <c r="Y67">
        <f t="shared" si="14"/>
        <v>2180.0603808515748</v>
      </c>
      <c r="Z67">
        <f t="shared" si="15"/>
        <v>385.56840166650284</v>
      </c>
      <c r="AA67">
        <f t="shared" si="16"/>
        <v>113.64182846714304</v>
      </c>
      <c r="AB67">
        <f t="shared" si="17"/>
        <v>71.579548732427625</v>
      </c>
      <c r="AC67">
        <f t="shared" si="18"/>
        <v>15.451856130886505</v>
      </c>
      <c r="AD67">
        <f t="shared" si="19"/>
        <v>22.762536561488556</v>
      </c>
      <c r="AE67">
        <f t="shared" si="20"/>
        <v>3.767007785481316</v>
      </c>
      <c r="AF67">
        <f t="shared" si="21"/>
        <v>1</v>
      </c>
      <c r="AR67">
        <f t="shared" si="22"/>
        <v>55.222665106873379</v>
      </c>
      <c r="AS67">
        <f t="shared" si="23"/>
        <v>5.9242031346255262</v>
      </c>
      <c r="AT67">
        <f t="shared" si="24"/>
        <v>2.0255298061734472</v>
      </c>
      <c r="AU67">
        <f t="shared" si="25"/>
        <v>1.342418417942008</v>
      </c>
      <c r="AV67">
        <f t="shared" si="26"/>
        <v>1.2257391261000681</v>
      </c>
      <c r="AW67">
        <f t="shared" si="27"/>
        <v>1.0561154373336827</v>
      </c>
      <c r="AX67">
        <f t="shared" si="28"/>
        <v>1.0864255977733672</v>
      </c>
      <c r="AY67">
        <f t="shared" si="29"/>
        <v>1.017781539359089</v>
      </c>
      <c r="AZ67">
        <f t="shared" si="30"/>
        <v>1.0061525365254633</v>
      </c>
      <c r="BA67">
        <f t="shared" si="31"/>
        <v>69.907030702706038</v>
      </c>
      <c r="BB67">
        <f t="shared" si="32"/>
        <v>0.92900471568329679</v>
      </c>
    </row>
    <row r="68" spans="1:54" x14ac:dyDescent="0.25">
      <c r="A68">
        <f t="shared" si="33"/>
        <v>250.23250000000047</v>
      </c>
      <c r="C68">
        <f t="shared" si="37"/>
        <v>169.08913238839475</v>
      </c>
      <c r="D68">
        <f t="shared" si="36"/>
        <v>12.196031769773818</v>
      </c>
      <c r="E68">
        <f t="shared" si="36"/>
        <v>2.2038813221388516</v>
      </c>
      <c r="F68">
        <f t="shared" si="36"/>
        <v>0.6584303977097794</v>
      </c>
      <c r="G68">
        <f t="shared" si="36"/>
        <v>0.41740184439775785</v>
      </c>
      <c r="H68">
        <f t="shared" si="36"/>
        <v>9.1791565298131164E-2</v>
      </c>
      <c r="I68">
        <f t="shared" si="36"/>
        <v>0.134381951005695</v>
      </c>
      <c r="J68">
        <f t="shared" si="36"/>
        <v>2.2761129845040397E-2</v>
      </c>
      <c r="K68">
        <f t="shared" si="36"/>
        <v>6.1411559148308887E-3</v>
      </c>
      <c r="L68">
        <f t="shared" si="4"/>
        <v>6.1411559148308887E-3</v>
      </c>
      <c r="N68">
        <f t="shared" si="35"/>
        <v>88.994280204418288</v>
      </c>
      <c r="O68">
        <f t="shared" si="5"/>
        <v>6.4189640893546409</v>
      </c>
      <c r="P68">
        <f t="shared" si="6"/>
        <v>1.1599375379678167</v>
      </c>
      <c r="Q68">
        <f t="shared" si="7"/>
        <v>0.34654231458409446</v>
      </c>
      <c r="R68">
        <f t="shared" si="8"/>
        <v>0.21968518126197784</v>
      </c>
      <c r="S68">
        <f t="shared" si="9"/>
        <v>4.831135015691114E-2</v>
      </c>
      <c r="T68">
        <f t="shared" si="10"/>
        <v>7.0727342634576321E-2</v>
      </c>
      <c r="U68">
        <f t="shared" si="11"/>
        <v>1.1979542023705473E-2</v>
      </c>
      <c r="V68">
        <f t="shared" si="12"/>
        <v>3.2321873235952045E-3</v>
      </c>
      <c r="X68">
        <f t="shared" si="13"/>
        <v>27533.76314384798</v>
      </c>
      <c r="Y68">
        <f t="shared" si="14"/>
        <v>1985.9505179343203</v>
      </c>
      <c r="Z68">
        <f t="shared" si="15"/>
        <v>358.8707651627081</v>
      </c>
      <c r="AA68">
        <f t="shared" si="16"/>
        <v>107.21603666170896</v>
      </c>
      <c r="AB68">
        <f t="shared" si="17"/>
        <v>67.967960785645019</v>
      </c>
      <c r="AC68">
        <f t="shared" si="18"/>
        <v>14.946952425756619</v>
      </c>
      <c r="AD68">
        <f t="shared" si="19"/>
        <v>21.882191702894669</v>
      </c>
      <c r="AE68">
        <f t="shared" si="20"/>
        <v>3.7063266526212564</v>
      </c>
      <c r="AF68">
        <f t="shared" si="21"/>
        <v>1</v>
      </c>
      <c r="AR68">
        <f t="shared" si="22"/>
        <v>57.758572724818926</v>
      </c>
      <c r="AS68">
        <f t="shared" si="23"/>
        <v>6.3317147515408649</v>
      </c>
      <c r="AT68">
        <f t="shared" si="24"/>
        <v>2.1345299836468765</v>
      </c>
      <c r="AU68">
        <f t="shared" si="25"/>
        <v>1.3839809669067229</v>
      </c>
      <c r="AV68">
        <f t="shared" si="26"/>
        <v>1.2547728637151225</v>
      </c>
      <c r="AW68">
        <f t="shared" si="27"/>
        <v>1.0645186681109653</v>
      </c>
      <c r="AX68">
        <f t="shared" si="28"/>
        <v>1.0987514768500684</v>
      </c>
      <c r="AY68">
        <f t="shared" si="29"/>
        <v>1.0207944565816358</v>
      </c>
      <c r="AZ68">
        <f t="shared" si="30"/>
        <v>1.0073128260975761</v>
      </c>
      <c r="BA68">
        <f t="shared" si="31"/>
        <v>73.054948718268747</v>
      </c>
      <c r="BB68">
        <f t="shared" si="32"/>
        <v>0.94969097454862661</v>
      </c>
    </row>
    <row r="69" spans="1:54" x14ac:dyDescent="0.25">
      <c r="A69">
        <f t="shared" si="33"/>
        <v>252.96400000000048</v>
      </c>
      <c r="C69">
        <f t="shared" si="37"/>
        <v>176.82253357398741</v>
      </c>
      <c r="D69">
        <f t="shared" si="36"/>
        <v>13.182681648342552</v>
      </c>
      <c r="E69">
        <f t="shared" si="36"/>
        <v>2.4328118927360838</v>
      </c>
      <c r="F69">
        <f t="shared" si="36"/>
        <v>0.73652585941686333</v>
      </c>
      <c r="G69">
        <f t="shared" si="36"/>
        <v>0.46985721991882889</v>
      </c>
      <c r="H69">
        <f t="shared" si="36"/>
        <v>0.10521969452488045</v>
      </c>
      <c r="I69">
        <f t="shared" si="36"/>
        <v>0.15310582613776105</v>
      </c>
      <c r="J69">
        <f t="shared" si="36"/>
        <v>2.6527967791829192E-2</v>
      </c>
      <c r="K69">
        <f t="shared" si="36"/>
        <v>7.2721160607046708E-3</v>
      </c>
      <c r="L69">
        <f t="shared" si="4"/>
        <v>7.2721160607046708E-3</v>
      </c>
      <c r="N69">
        <f t="shared" si="35"/>
        <v>93.064491354730222</v>
      </c>
      <c r="O69">
        <f t="shared" si="5"/>
        <v>6.9382534991276588</v>
      </c>
      <c r="P69">
        <f t="shared" si="6"/>
        <v>1.2804273119663598</v>
      </c>
      <c r="Q69">
        <f t="shared" si="7"/>
        <v>0.38764518916677021</v>
      </c>
      <c r="R69">
        <f t="shared" si="8"/>
        <v>0.2472932736414889</v>
      </c>
      <c r="S69">
        <f t="shared" si="9"/>
        <v>5.5378786592042345E-2</v>
      </c>
      <c r="T69">
        <f t="shared" si="10"/>
        <v>8.058201375671635E-2</v>
      </c>
      <c r="U69">
        <f t="shared" si="11"/>
        <v>1.3962088311489049E-2</v>
      </c>
      <c r="V69">
        <f t="shared" si="12"/>
        <v>3.8274295056340375E-3</v>
      </c>
      <c r="X69">
        <f t="shared" si="13"/>
        <v>24315.14185113999</v>
      </c>
      <c r="Y69">
        <f t="shared" si="14"/>
        <v>1812.7710749249436</v>
      </c>
      <c r="Z69">
        <f t="shared" si="15"/>
        <v>334.5397505248759</v>
      </c>
      <c r="AA69">
        <f t="shared" si="16"/>
        <v>101.28081747714759</v>
      </c>
      <c r="AB69">
        <f t="shared" si="17"/>
        <v>64.610797737089413</v>
      </c>
      <c r="AC69">
        <f t="shared" si="18"/>
        <v>14.468923989461826</v>
      </c>
      <c r="AD69">
        <f t="shared" si="19"/>
        <v>21.053820491820513</v>
      </c>
      <c r="AE69">
        <f t="shared" si="20"/>
        <v>3.6479021471033319</v>
      </c>
      <c r="AF69">
        <f t="shared" si="21"/>
        <v>1</v>
      </c>
      <c r="AR69">
        <f t="shared" si="22"/>
        <v>60.354462876969173</v>
      </c>
      <c r="AS69">
        <f t="shared" si="23"/>
        <v>6.7630465003813711</v>
      </c>
      <c r="AT69">
        <f t="shared" si="24"/>
        <v>2.2523805202918732</v>
      </c>
      <c r="AU69">
        <f t="shared" si="25"/>
        <v>1.4295243850138115</v>
      </c>
      <c r="AV69">
        <f t="shared" si="26"/>
        <v>1.2867904659804832</v>
      </c>
      <c r="AW69">
        <f t="shared" si="27"/>
        <v>1.0739570626967632</v>
      </c>
      <c r="AX69">
        <f t="shared" si="28"/>
        <v>1.1125108419121921</v>
      </c>
      <c r="AY69">
        <f t="shared" si="29"/>
        <v>1.0242358212532419</v>
      </c>
      <c r="AZ69">
        <f t="shared" si="30"/>
        <v>1.0086595619539467</v>
      </c>
      <c r="BA69">
        <f t="shared" si="31"/>
        <v>76.305568036452868</v>
      </c>
      <c r="BB69">
        <f t="shared" si="32"/>
        <v>0.97058953725699704</v>
      </c>
    </row>
    <row r="70" spans="1:54" x14ac:dyDescent="0.25">
      <c r="A70">
        <f t="shared" si="33"/>
        <v>255.69550000000049</v>
      </c>
      <c r="C70">
        <f t="shared" si="37"/>
        <v>184.73303616116925</v>
      </c>
      <c r="D70">
        <f t="shared" si="36"/>
        <v>14.225487285238458</v>
      </c>
      <c r="E70">
        <f t="shared" si="36"/>
        <v>2.6798584319649517</v>
      </c>
      <c r="F70">
        <f t="shared" si="36"/>
        <v>0.8219134845340399</v>
      </c>
      <c r="G70">
        <f t="shared" si="36"/>
        <v>0.52756870408866385</v>
      </c>
      <c r="H70">
        <f t="shared" si="36"/>
        <v>0.12026090294267987</v>
      </c>
      <c r="I70">
        <f t="shared" si="36"/>
        <v>0.17395308453238889</v>
      </c>
      <c r="J70">
        <f t="shared" si="36"/>
        <v>3.0817197389795672E-2</v>
      </c>
      <c r="K70">
        <f t="shared" si="36"/>
        <v>8.5803112347456398E-3</v>
      </c>
      <c r="L70">
        <f t="shared" si="4"/>
        <v>8.5803112347456398E-3</v>
      </c>
      <c r="N70">
        <f t="shared" si="35"/>
        <v>97.227913769036448</v>
      </c>
      <c r="O70">
        <f t="shared" si="5"/>
        <v>7.4870985711781364</v>
      </c>
      <c r="P70">
        <f t="shared" si="6"/>
        <v>1.410451806297343</v>
      </c>
      <c r="Q70">
        <f t="shared" si="7"/>
        <v>0.43258604449159999</v>
      </c>
      <c r="R70">
        <f t="shared" si="8"/>
        <v>0.27766773899403363</v>
      </c>
      <c r="S70">
        <f t="shared" si="9"/>
        <v>6.329521207509467E-2</v>
      </c>
      <c r="T70">
        <f t="shared" si="10"/>
        <v>9.1554255017046796E-2</v>
      </c>
      <c r="U70">
        <f t="shared" si="11"/>
        <v>1.6219577573576671E-2</v>
      </c>
      <c r="V70">
        <f t="shared" si="12"/>
        <v>4.5159532814450735E-3</v>
      </c>
      <c r="X70">
        <f t="shared" si="13"/>
        <v>21529.875910922663</v>
      </c>
      <c r="Y70">
        <f t="shared" si="14"/>
        <v>1657.922060872675</v>
      </c>
      <c r="Z70">
        <f t="shared" si="15"/>
        <v>312.32648311321952</v>
      </c>
      <c r="AA70">
        <f t="shared" si="16"/>
        <v>95.790637664253126</v>
      </c>
      <c r="AB70">
        <f t="shared" si="17"/>
        <v>61.485963580469516</v>
      </c>
      <c r="AC70">
        <f t="shared" si="18"/>
        <v>14.015913834883747</v>
      </c>
      <c r="AD70">
        <f t="shared" si="19"/>
        <v>20.273516865911876</v>
      </c>
      <c r="AE70">
        <f t="shared" si="20"/>
        <v>3.5916176635880781</v>
      </c>
      <c r="AF70">
        <f t="shared" si="21"/>
        <v>1</v>
      </c>
      <c r="AR70">
        <f t="shared" si="22"/>
        <v>63.009801100321745</v>
      </c>
      <c r="AS70">
        <f t="shared" si="23"/>
        <v>7.2189277494780999</v>
      </c>
      <c r="AT70">
        <f t="shared" si="24"/>
        <v>2.3795569264330774</v>
      </c>
      <c r="AU70">
        <f t="shared" si="25"/>
        <v>1.4793204195960634</v>
      </c>
      <c r="AV70">
        <f t="shared" si="26"/>
        <v>1.3220162808362208</v>
      </c>
      <c r="AW70">
        <f t="shared" si="27"/>
        <v>1.0845292621221021</v>
      </c>
      <c r="AX70">
        <f t="shared" si="28"/>
        <v>1.1278305893882294</v>
      </c>
      <c r="AY70">
        <f t="shared" si="29"/>
        <v>1.0281544403749994</v>
      </c>
      <c r="AZ70">
        <f t="shared" si="30"/>
        <v>1.0102173474819685</v>
      </c>
      <c r="BA70">
        <f t="shared" si="31"/>
        <v>79.660354116032522</v>
      </c>
      <c r="BB70">
        <f t="shared" si="32"/>
        <v>0.99169610361558214</v>
      </c>
    </row>
    <row r="71" spans="1:54" x14ac:dyDescent="0.25">
      <c r="A71">
        <f t="shared" si="33"/>
        <v>258.42700000000048</v>
      </c>
      <c r="C71">
        <f t="shared" si="37"/>
        <v>192.81895768207997</v>
      </c>
      <c r="D71">
        <f t="shared" si="36"/>
        <v>15.326097993417617</v>
      </c>
      <c r="E71">
        <f t="shared" si="36"/>
        <v>2.945962729009123</v>
      </c>
      <c r="F71">
        <f t="shared" si="36"/>
        <v>0.91507600879120998</v>
      </c>
      <c r="G71">
        <f t="shared" si="36"/>
        <v>0.59091981639701996</v>
      </c>
      <c r="H71">
        <f t="shared" si="36"/>
        <v>0.13706457291667429</v>
      </c>
      <c r="I71">
        <f t="shared" si="36"/>
        <v>0.19710633010859363</v>
      </c>
      <c r="J71">
        <f t="shared" si="36"/>
        <v>3.5686696779664351E-2</v>
      </c>
      <c r="K71">
        <f t="shared" si="36"/>
        <v>1.008849950651068E-2</v>
      </c>
      <c r="L71">
        <f t="shared" si="4"/>
        <v>1.008849950651068E-2</v>
      </c>
      <c r="N71">
        <f t="shared" si="35"/>
        <v>101.48366193793683</v>
      </c>
      <c r="O71">
        <f t="shared" si="5"/>
        <v>8.0663673649566405</v>
      </c>
      <c r="P71">
        <f t="shared" si="6"/>
        <v>1.550506699478486</v>
      </c>
      <c r="Q71">
        <f t="shared" si="7"/>
        <v>0.48161895199537369</v>
      </c>
      <c r="R71">
        <f t="shared" si="8"/>
        <v>0.31101042968264209</v>
      </c>
      <c r="S71">
        <f t="shared" si="9"/>
        <v>7.2139248903512782E-2</v>
      </c>
      <c r="T71">
        <f t="shared" si="10"/>
        <v>0.10374017374136507</v>
      </c>
      <c r="U71">
        <f t="shared" si="11"/>
        <v>1.8782471989297028E-2</v>
      </c>
      <c r="V71">
        <f t="shared" si="12"/>
        <v>5.309736582374042E-3</v>
      </c>
      <c r="X71">
        <f t="shared" si="13"/>
        <v>19112.748883780288</v>
      </c>
      <c r="Y71">
        <f t="shared" si="14"/>
        <v>1519.1652617445061</v>
      </c>
      <c r="Z71">
        <f t="shared" si="15"/>
        <v>292.01198127708949</v>
      </c>
      <c r="AA71">
        <f t="shared" si="16"/>
        <v>90.704867279882365</v>
      </c>
      <c r="AB71">
        <f t="shared" si="17"/>
        <v>58.573608098574617</v>
      </c>
      <c r="AC71">
        <f t="shared" si="18"/>
        <v>13.586219915877358</v>
      </c>
      <c r="AD71">
        <f t="shared" si="19"/>
        <v>19.537725107821014</v>
      </c>
      <c r="AE71">
        <f t="shared" si="20"/>
        <v>3.5373641795426272</v>
      </c>
      <c r="AF71">
        <f t="shared" si="21"/>
        <v>1</v>
      </c>
      <c r="AR71">
        <f t="shared" si="22"/>
        <v>65.724022636674533</v>
      </c>
      <c r="AS71">
        <f t="shared" si="23"/>
        <v>7.7000795256686168</v>
      </c>
      <c r="AT71">
        <f t="shared" si="24"/>
        <v>2.5165440231252409</v>
      </c>
      <c r="AU71">
        <f t="shared" si="25"/>
        <v>1.5336505906637532</v>
      </c>
      <c r="AV71">
        <f t="shared" si="26"/>
        <v>1.3606844001053771</v>
      </c>
      <c r="AW71">
        <f t="shared" si="27"/>
        <v>1.0963402646099352</v>
      </c>
      <c r="AX71">
        <f t="shared" si="28"/>
        <v>1.1448449069912356</v>
      </c>
      <c r="AY71">
        <f t="shared" si="29"/>
        <v>1.0326031911323785</v>
      </c>
      <c r="AZ71">
        <f t="shared" si="30"/>
        <v>1.0120132827597534</v>
      </c>
      <c r="BA71">
        <f t="shared" si="31"/>
        <v>83.120782821730813</v>
      </c>
      <c r="BB71">
        <f t="shared" si="32"/>
        <v>1.0130066653146885</v>
      </c>
    </row>
    <row r="72" spans="1:54" x14ac:dyDescent="0.25">
      <c r="A72">
        <f t="shared" si="33"/>
        <v>261.15850000000046</v>
      </c>
      <c r="C72">
        <f t="shared" si="37"/>
        <v>201.07853142123528</v>
      </c>
      <c r="D72">
        <f t="shared" si="36"/>
        <v>16.486141919419296</v>
      </c>
      <c r="E72">
        <f t="shared" si="36"/>
        <v>3.2320835461150521</v>
      </c>
      <c r="F72">
        <f t="shared" si="36"/>
        <v>1.0165126530315147</v>
      </c>
      <c r="G72">
        <f t="shared" si="36"/>
        <v>0.66030998656620232</v>
      </c>
      <c r="H72">
        <f t="shared" si="36"/>
        <v>0.15578936138239138</v>
      </c>
      <c r="I72">
        <f t="shared" si="36"/>
        <v>0.22275825374948907</v>
      </c>
      <c r="J72">
        <f t="shared" si="36"/>
        <v>4.1199010686945592E-2</v>
      </c>
      <c r="K72">
        <f t="shared" si="36"/>
        <v>1.1821676257684342E-2</v>
      </c>
      <c r="L72">
        <f t="shared" si="4"/>
        <v>1.1821676257684342E-2</v>
      </c>
      <c r="N72">
        <f t="shared" si="35"/>
        <v>105.83080601117646</v>
      </c>
      <c r="O72">
        <f t="shared" si="5"/>
        <v>8.6769167996943661</v>
      </c>
      <c r="P72">
        <f t="shared" si="6"/>
        <v>1.7010966032184485</v>
      </c>
      <c r="Q72">
        <f t="shared" si="7"/>
        <v>0.53500665949027093</v>
      </c>
      <c r="R72">
        <f t="shared" si="8"/>
        <v>0.34753157187694861</v>
      </c>
      <c r="S72">
        <f t="shared" si="9"/>
        <v>8.1994400727574412E-2</v>
      </c>
      <c r="T72">
        <f t="shared" si="10"/>
        <v>0.11724118618394162</v>
      </c>
      <c r="U72">
        <f t="shared" si="11"/>
        <v>2.1683689835234523E-2</v>
      </c>
      <c r="V72">
        <f t="shared" si="12"/>
        <v>6.2219348724654438E-3</v>
      </c>
      <c r="X72">
        <f t="shared" si="13"/>
        <v>17009.307905089172</v>
      </c>
      <c r="Y72">
        <f t="shared" si="14"/>
        <v>1394.5688885451377</v>
      </c>
      <c r="Z72">
        <f t="shared" si="15"/>
        <v>273.40315160585868</v>
      </c>
      <c r="AA72">
        <f t="shared" si="16"/>
        <v>85.987184124650668</v>
      </c>
      <c r="AB72">
        <f t="shared" si="17"/>
        <v>55.855867828979562</v>
      </c>
      <c r="AC72">
        <f t="shared" si="18"/>
        <v>13.178280134437362</v>
      </c>
      <c r="AD72">
        <f t="shared" si="19"/>
        <v>18.843203695811873</v>
      </c>
      <c r="AE72">
        <f t="shared" si="20"/>
        <v>3.4850396668717227</v>
      </c>
      <c r="AF72">
        <f t="shared" si="21"/>
        <v>1</v>
      </c>
      <c r="AR72">
        <f t="shared" si="22"/>
        <v>68.496534448214391</v>
      </c>
      <c r="AS72">
        <f t="shared" si="23"/>
        <v>8.2072136025105014</v>
      </c>
      <c r="AT72">
        <f t="shared" si="24"/>
        <v>2.6638353689392642</v>
      </c>
      <c r="AU72">
        <f t="shared" si="25"/>
        <v>1.5928060319535911</v>
      </c>
      <c r="AV72">
        <f t="shared" si="26"/>
        <v>1.4030386268654187</v>
      </c>
      <c r="AW72">
        <f t="shared" si="27"/>
        <v>1.1095015873147374</v>
      </c>
      <c r="AX72">
        <f t="shared" si="28"/>
        <v>1.1636953949074014</v>
      </c>
      <c r="AY72">
        <f t="shared" si="29"/>
        <v>1.0376392140798194</v>
      </c>
      <c r="AZ72">
        <f t="shared" si="30"/>
        <v>1.0140771320339732</v>
      </c>
      <c r="BA72">
        <f t="shared" si="31"/>
        <v>86.688341406819106</v>
      </c>
      <c r="BB72">
        <f t="shared" si="32"/>
        <v>1.0345174900025729</v>
      </c>
    </row>
    <row r="73" spans="1:54" x14ac:dyDescent="0.25">
      <c r="A73">
        <f t="shared" si="33"/>
        <v>263.89000000000044</v>
      </c>
      <c r="C73">
        <f t="shared" si="37"/>
        <v>209.50991223696712</v>
      </c>
      <c r="D73">
        <f t="shared" si="36"/>
        <v>17.707224069857915</v>
      </c>
      <c r="E73">
        <f t="shared" si="36"/>
        <v>3.5391954788858091</v>
      </c>
      <c r="F73">
        <f t="shared" si="36"/>
        <v>1.1267388125439162</v>
      </c>
      <c r="G73">
        <f t="shared" si="36"/>
        <v>0.73615446424370434</v>
      </c>
      <c r="H73">
        <f t="shared" si="36"/>
        <v>0.1766034144488465</v>
      </c>
      <c r="I73">
        <f t="shared" si="36"/>
        <v>0.25111177823283509</v>
      </c>
      <c r="J73">
        <f t="shared" si="36"/>
        <v>4.742155996303643E-2</v>
      </c>
      <c r="K73">
        <f t="shared" si="36"/>
        <v>1.3807217800726057E-2</v>
      </c>
      <c r="L73">
        <f t="shared" si="4"/>
        <v>1.3807217800726057E-2</v>
      </c>
      <c r="N73">
        <f t="shared" si="35"/>
        <v>110.26837486156165</v>
      </c>
      <c r="O73">
        <f t="shared" si="5"/>
        <v>9.3195916157146925</v>
      </c>
      <c r="P73">
        <f t="shared" si="6"/>
        <v>1.8627344625714786</v>
      </c>
      <c r="Q73">
        <f t="shared" si="7"/>
        <v>0.59302042765469276</v>
      </c>
      <c r="R73">
        <f t="shared" si="8"/>
        <v>0.38744971802300232</v>
      </c>
      <c r="S73">
        <f t="shared" si="9"/>
        <v>9.2949165499392902E-2</v>
      </c>
      <c r="T73">
        <f t="shared" si="10"/>
        <v>0.13216409380675531</v>
      </c>
      <c r="U73">
        <f t="shared" si="11"/>
        <v>2.4958715770019176E-2</v>
      </c>
      <c r="V73">
        <f t="shared" si="12"/>
        <v>7.2669567372242406E-3</v>
      </c>
      <c r="X73">
        <f t="shared" si="13"/>
        <v>15173.941286415427</v>
      </c>
      <c r="Y73">
        <f t="shared" si="14"/>
        <v>1282.4614144152035</v>
      </c>
      <c r="Z73">
        <f t="shared" si="15"/>
        <v>256.32937279367746</v>
      </c>
      <c r="AA73">
        <f t="shared" si="16"/>
        <v>81.605058224305424</v>
      </c>
      <c r="AB73">
        <f t="shared" si="17"/>
        <v>53.316640243409026</v>
      </c>
      <c r="AC73">
        <f t="shared" si="18"/>
        <v>12.790658987037906</v>
      </c>
      <c r="AD73">
        <f t="shared" si="19"/>
        <v>18.18699334341132</v>
      </c>
      <c r="AE73">
        <f t="shared" si="20"/>
        <v>3.4345485562299709</v>
      </c>
      <c r="AF73">
        <f t="shared" si="21"/>
        <v>1</v>
      </c>
      <c r="AR73">
        <f t="shared" si="22"/>
        <v>71.326717171614575</v>
      </c>
      <c r="AS73">
        <f t="shared" si="23"/>
        <v>8.7410316375267847</v>
      </c>
      <c r="AT73">
        <f t="shared" si="24"/>
        <v>2.8219326732560055</v>
      </c>
      <c r="AU73">
        <f t="shared" si="25"/>
        <v>1.6570873097548664</v>
      </c>
      <c r="AV73">
        <f t="shared" si="26"/>
        <v>1.4493324203266214</v>
      </c>
      <c r="AW73">
        <f t="shared" si="27"/>
        <v>1.1241314171632322</v>
      </c>
      <c r="AX73">
        <f t="shared" si="28"/>
        <v>1.1845311722992351</v>
      </c>
      <c r="AY73">
        <f t="shared" si="29"/>
        <v>1.0433241045764552</v>
      </c>
      <c r="AZ73">
        <f t="shared" si="30"/>
        <v>1.016441494739488</v>
      </c>
      <c r="BA73">
        <f t="shared" si="31"/>
        <v>90.364529401257258</v>
      </c>
      <c r="BB73">
        <f t="shared" si="32"/>
        <v>1.0562251057845555</v>
      </c>
    </row>
    <row r="74" spans="1:54" x14ac:dyDescent="0.25">
      <c r="A74">
        <f t="shared" si="33"/>
        <v>266.62150000000042</v>
      </c>
      <c r="C74">
        <f t="shared" si="37"/>
        <v>218.11118219563843</v>
      </c>
      <c r="D74">
        <f t="shared" si="36"/>
        <v>18.990924450799891</v>
      </c>
      <c r="E74">
        <f t="shared" si="36"/>
        <v>3.8682877950066983</v>
      </c>
      <c r="F74">
        <f t="shared" si="36"/>
        <v>1.246285710087873</v>
      </c>
      <c r="G74">
        <f t="shared" si="36"/>
        <v>0.81888419266142198</v>
      </c>
      <c r="H74">
        <f t="shared" si="36"/>
        <v>0.19968456571647844</v>
      </c>
      <c r="I74">
        <f t="shared" si="36"/>
        <v>0.28238018273750615</v>
      </c>
      <c r="J74">
        <f t="shared" si="36"/>
        <v>5.4426848458997944E-2</v>
      </c>
      <c r="K74">
        <f t="shared" si="36"/>
        <v>1.6075027581716937E-2</v>
      </c>
      <c r="L74">
        <f t="shared" si="4"/>
        <v>1.6075027581716937E-2</v>
      </c>
      <c r="N74">
        <f t="shared" si="35"/>
        <v>114.79535905033602</v>
      </c>
      <c r="O74">
        <f t="shared" si="5"/>
        <v>9.9952233951578382</v>
      </c>
      <c r="P74">
        <f t="shared" si="6"/>
        <v>2.0359409447403678</v>
      </c>
      <c r="Q74">
        <f t="shared" si="7"/>
        <v>0.65593984741467004</v>
      </c>
      <c r="R74">
        <f t="shared" si="8"/>
        <v>0.43099168034811686</v>
      </c>
      <c r="S74">
        <f t="shared" si="9"/>
        <v>0.10509713985077813</v>
      </c>
      <c r="T74">
        <f t="shared" si="10"/>
        <v>0.14862114880921376</v>
      </c>
      <c r="U74">
        <f t="shared" si="11"/>
        <v>2.8645709715262077E-2</v>
      </c>
      <c r="V74">
        <f t="shared" si="12"/>
        <v>8.4605408324825992E-3</v>
      </c>
      <c r="X74">
        <f t="shared" si="13"/>
        <v>13568.323978722683</v>
      </c>
      <c r="Y74">
        <f t="shared" si="14"/>
        <v>1181.3929621122002</v>
      </c>
      <c r="Z74">
        <f t="shared" si="15"/>
        <v>240.63957435484133</v>
      </c>
      <c r="AA74">
        <f t="shared" si="16"/>
        <v>77.529304615647831</v>
      </c>
      <c r="AB74">
        <f t="shared" si="17"/>
        <v>50.941386476548665</v>
      </c>
      <c r="AC74">
        <f t="shared" si="18"/>
        <v>12.422035651347267</v>
      </c>
      <c r="AD74">
        <f t="shared" si="19"/>
        <v>17.566388692152138</v>
      </c>
      <c r="AE74">
        <f t="shared" si="20"/>
        <v>3.3858012486958815</v>
      </c>
      <c r="AF74">
        <f t="shared" si="21"/>
        <v>1</v>
      </c>
      <c r="AR74">
        <f t="shared" si="22"/>
        <v>74.213927009285669</v>
      </c>
      <c r="AS74">
        <f t="shared" si="23"/>
        <v>9.302224358801066</v>
      </c>
      <c r="AT74">
        <f t="shared" si="24"/>
        <v>2.9913451984570436</v>
      </c>
      <c r="AU74">
        <f t="shared" si="25"/>
        <v>1.72680422056168</v>
      </c>
      <c r="AV74">
        <f t="shared" si="26"/>
        <v>1.4998288187164448</v>
      </c>
      <c r="AW74">
        <f t="shared" si="27"/>
        <v>1.1403547502485614</v>
      </c>
      <c r="AX74">
        <f t="shared" si="28"/>
        <v>1.2075089687999774</v>
      </c>
      <c r="AY74">
        <f t="shared" si="29"/>
        <v>1.049724101784979</v>
      </c>
      <c r="AZ74">
        <f t="shared" si="30"/>
        <v>1.0191419795962098</v>
      </c>
      <c r="BA74">
        <f t="shared" si="31"/>
        <v>94.150859406251612</v>
      </c>
      <c r="BB74">
        <f t="shared" si="32"/>
        <v>1.0781262861863954</v>
      </c>
    </row>
    <row r="75" spans="1:54" x14ac:dyDescent="0.25">
      <c r="A75">
        <f t="shared" si="33"/>
        <v>269.35300000000041</v>
      </c>
      <c r="C75">
        <f t="shared" si="37"/>
        <v>226.88035601582769</v>
      </c>
      <c r="D75">
        <f t="shared" si="36"/>
        <v>20.338796320188635</v>
      </c>
      <c r="E75">
        <f t="shared" si="36"/>
        <v>4.2203632558972162</v>
      </c>
      <c r="F75">
        <f t="shared" si="36"/>
        <v>1.3757000145020517</v>
      </c>
      <c r="G75">
        <f t="shared" si="36"/>
        <v>0.90894564721642046</v>
      </c>
      <c r="H75">
        <f t="shared" si="36"/>
        <v>0.22522051762059911</v>
      </c>
      <c r="I75">
        <f t="shared" si="36"/>
        <v>0.31678720659095216</v>
      </c>
      <c r="J75">
        <f t="shared" si="36"/>
        <v>6.2292666493497073E-2</v>
      </c>
      <c r="K75">
        <f t="shared" si="36"/>
        <v>1.8657684560272971E-2</v>
      </c>
      <c r="L75">
        <f t="shared" si="4"/>
        <v>1.8657684560272971E-2</v>
      </c>
      <c r="N75">
        <f t="shared" si="35"/>
        <v>119.4107136925409</v>
      </c>
      <c r="O75">
        <f t="shared" si="5"/>
        <v>10.704629642204544</v>
      </c>
      <c r="P75">
        <f t="shared" si="6"/>
        <v>2.2212438188932717</v>
      </c>
      <c r="Q75">
        <f t="shared" si="7"/>
        <v>0.72405263921160623</v>
      </c>
      <c r="R75">
        <f t="shared" si="8"/>
        <v>0.4783924459033792</v>
      </c>
      <c r="S75">
        <f t="shared" si="9"/>
        <v>0.11853711453715743</v>
      </c>
      <c r="T75">
        <f t="shared" si="10"/>
        <v>0.16673010873208011</v>
      </c>
      <c r="U75">
        <f t="shared" si="11"/>
        <v>3.2785613943945829E-2</v>
      </c>
      <c r="V75">
        <f t="shared" si="12"/>
        <v>9.8198339790910374E-3</v>
      </c>
      <c r="X75">
        <f t="shared" si="13"/>
        <v>12160.156062393431</v>
      </c>
      <c r="Y75">
        <f t="shared" si="14"/>
        <v>1090.1029146722303</v>
      </c>
      <c r="Z75">
        <f t="shared" si="15"/>
        <v>226.19973246216517</v>
      </c>
      <c r="AA75">
        <f t="shared" si="16"/>
        <v>73.733694556680007</v>
      </c>
      <c r="AB75">
        <f t="shared" si="17"/>
        <v>48.716958649402855</v>
      </c>
      <c r="AC75">
        <f t="shared" si="18"/>
        <v>12.071193340901033</v>
      </c>
      <c r="AD75">
        <f t="shared" si="19"/>
        <v>16.978913196199809</v>
      </c>
      <c r="AE75">
        <f t="shared" si="20"/>
        <v>3.3387136700839206</v>
      </c>
      <c r="AF75">
        <f t="shared" si="21"/>
        <v>1</v>
      </c>
      <c r="AR75">
        <f t="shared" si="22"/>
        <v>77.157497556838806</v>
      </c>
      <c r="AS75">
        <f t="shared" si="23"/>
        <v>9.8914708009936483</v>
      </c>
      <c r="AT75">
        <f t="shared" si="24"/>
        <v>3.1725891533261432</v>
      </c>
      <c r="AU75">
        <f t="shared" si="25"/>
        <v>1.8022755686546044</v>
      </c>
      <c r="AV75">
        <f t="shared" si="26"/>
        <v>1.5548003407527993</v>
      </c>
      <c r="AW75">
        <f t="shared" si="27"/>
        <v>1.1583035192933908</v>
      </c>
      <c r="AX75">
        <f t="shared" si="28"/>
        <v>1.2327932007531162</v>
      </c>
      <c r="AY75">
        <f t="shared" si="29"/>
        <v>1.0569102745589585</v>
      </c>
      <c r="AZ75">
        <f t="shared" si="30"/>
        <v>1.0222173812983977</v>
      </c>
      <c r="BA75">
        <f t="shared" si="31"/>
        <v>98.048857796469889</v>
      </c>
      <c r="BB75">
        <f t="shared" si="32"/>
        <v>1.1002180356103712</v>
      </c>
    </row>
    <row r="76" spans="1:54" x14ac:dyDescent="0.25">
      <c r="A76">
        <f t="shared" si="33"/>
        <v>272.08450000000039</v>
      </c>
      <c r="C76">
        <f t="shared" si="37"/>
        <v>235.81538632079472</v>
      </c>
      <c r="D76">
        <f t="shared" si="36"/>
        <v>21.752364552969777</v>
      </c>
      <c r="E76">
        <f t="shared" si="36"/>
        <v>4.596436925621453</v>
      </c>
      <c r="F76">
        <f t="shared" si="36"/>
        <v>1.5155434268654142</v>
      </c>
      <c r="G76">
        <f t="shared" si="36"/>
        <v>1.006800640052125</v>
      </c>
      <c r="H76">
        <f t="shared" si="36"/>
        <v>0.25340900520159471</v>
      </c>
      <c r="I76">
        <f t="shared" si="36"/>
        <v>0.3545671320251752</v>
      </c>
      <c r="J76">
        <f t="shared" si="36"/>
        <v>7.1102290195096368E-2</v>
      </c>
      <c r="K76">
        <f t="shared" si="36"/>
        <v>2.15905933450386E-2</v>
      </c>
      <c r="L76">
        <f t="shared" si="4"/>
        <v>2.15905933450386E-2</v>
      </c>
      <c r="N76">
        <f t="shared" si="35"/>
        <v>124.11336122147091</v>
      </c>
      <c r="O76">
        <f t="shared" si="5"/>
        <v>11.448612922615672</v>
      </c>
      <c r="P76">
        <f t="shared" si="6"/>
        <v>2.419177329274449</v>
      </c>
      <c r="Q76">
        <f t="shared" si="7"/>
        <v>0.79765443519232326</v>
      </c>
      <c r="R76">
        <f t="shared" si="8"/>
        <v>0.52989507371164479</v>
      </c>
      <c r="S76">
        <f t="shared" si="9"/>
        <v>0.13337316063241828</v>
      </c>
      <c r="T76">
        <f t="shared" si="10"/>
        <v>0.18661428001325012</v>
      </c>
      <c r="U76">
        <f t="shared" si="11"/>
        <v>3.7422257997419141E-2</v>
      </c>
      <c r="V76">
        <f t="shared" si="12"/>
        <v>1.1363470181599264E-2</v>
      </c>
      <c r="X76">
        <f t="shared" si="13"/>
        <v>10922.135513009594</v>
      </c>
      <c r="Y76">
        <f t="shared" si="14"/>
        <v>1007.4926707824059</v>
      </c>
      <c r="Z76">
        <f t="shared" si="15"/>
        <v>212.89071829411714</v>
      </c>
      <c r="AA76">
        <f t="shared" si="16"/>
        <v>70.194616824353176</v>
      </c>
      <c r="AB76">
        <f t="shared" si="17"/>
        <v>46.631448425824864</v>
      </c>
      <c r="AC76">
        <f t="shared" si="18"/>
        <v>11.737009777909911</v>
      </c>
      <c r="AD76">
        <f t="shared" si="19"/>
        <v>16.422296801150804</v>
      </c>
      <c r="AE76">
        <f t="shared" si="20"/>
        <v>3.2932068636935021</v>
      </c>
      <c r="AF76">
        <f t="shared" si="21"/>
        <v>1</v>
      </c>
      <c r="AR76">
        <f t="shared" si="22"/>
        <v>80.15674156619383</v>
      </c>
      <c r="AS76">
        <f t="shared" si="23"/>
        <v>10.509437590626613</v>
      </c>
      <c r="AT76">
        <f t="shared" si="24"/>
        <v>3.3661870798915272</v>
      </c>
      <c r="AU76">
        <f t="shared" si="25"/>
        <v>1.8838289247596605</v>
      </c>
      <c r="AV76">
        <f t="shared" si="26"/>
        <v>1.6145288663647219</v>
      </c>
      <c r="AW76">
        <f t="shared" si="27"/>
        <v>1.1781167087610873</v>
      </c>
      <c r="AX76">
        <f t="shared" si="28"/>
        <v>1.2605560320261706</v>
      </c>
      <c r="AY76">
        <f t="shared" si="29"/>
        <v>1.0649587035609738</v>
      </c>
      <c r="AZ76">
        <f t="shared" si="30"/>
        <v>1.0257098592944778</v>
      </c>
      <c r="BA76">
        <f t="shared" si="31"/>
        <v>102.06006533147907</v>
      </c>
      <c r="BB76">
        <f t="shared" si="32"/>
        <v>1.1224975753031585</v>
      </c>
    </row>
    <row r="77" spans="1:54" x14ac:dyDescent="0.25">
      <c r="A77">
        <f t="shared" si="33"/>
        <v>274.81600000000037</v>
      </c>
      <c r="C77">
        <f t="shared" si="37"/>
        <v>244.91416869851739</v>
      </c>
      <c r="D77">
        <f t="shared" si="36"/>
        <v>23.233124118104104</v>
      </c>
      <c r="E77">
        <f t="shared" si="36"/>
        <v>4.9975349712127839</v>
      </c>
      <c r="F77">
        <f t="shared" si="36"/>
        <v>1.6663922362390855</v>
      </c>
      <c r="G77">
        <f t="shared" si="36"/>
        <v>1.1129260918295172</v>
      </c>
      <c r="H77">
        <f t="shared" si="36"/>
        <v>0.28445794179359107</v>
      </c>
      <c r="I77">
        <f t="shared" si="36"/>
        <v>0.39596484580792607</v>
      </c>
      <c r="J77">
        <f t="shared" si="36"/>
        <v>8.0944676021606446E-2</v>
      </c>
      <c r="K77">
        <f t="shared" si="36"/>
        <v>2.4912135651620679E-2</v>
      </c>
      <c r="L77">
        <f t="shared" si="4"/>
        <v>2.4912135651620679E-2</v>
      </c>
      <c r="N77">
        <f t="shared" si="35"/>
        <v>128.90219405185127</v>
      </c>
      <c r="O77">
        <f t="shared" si="5"/>
        <v>12.227960062160056</v>
      </c>
      <c r="P77">
        <f t="shared" si="6"/>
        <v>2.6302815637962023</v>
      </c>
      <c r="Q77">
        <f t="shared" si="7"/>
        <v>0.87704854538899246</v>
      </c>
      <c r="R77">
        <f t="shared" si="8"/>
        <v>0.58575057464711433</v>
      </c>
      <c r="S77">
        <f t="shared" si="9"/>
        <v>0.14971470620715321</v>
      </c>
      <c r="T77">
        <f t="shared" si="10"/>
        <v>0.20840255042522426</v>
      </c>
      <c r="U77">
        <f t="shared" si="11"/>
        <v>4.2602461064003394E-2</v>
      </c>
      <c r="V77">
        <f t="shared" si="12"/>
        <v>1.3111650342958253E-2</v>
      </c>
      <c r="X77">
        <f t="shared" si="13"/>
        <v>9831.1189423289889</v>
      </c>
      <c r="Y77">
        <f t="shared" si="14"/>
        <v>932.60266574506443</v>
      </c>
      <c r="Z77">
        <f t="shared" si="15"/>
        <v>200.60644503144655</v>
      </c>
      <c r="AA77">
        <f t="shared" si="16"/>
        <v>66.890782048654955</v>
      </c>
      <c r="AB77">
        <f t="shared" si="17"/>
        <v>44.674053938732257</v>
      </c>
      <c r="AC77">
        <f t="shared" si="18"/>
        <v>11.418448653762265</v>
      </c>
      <c r="AD77">
        <f t="shared" si="19"/>
        <v>15.894456073346175</v>
      </c>
      <c r="AE77">
        <f t="shared" si="20"/>
        <v>3.2492066177530035</v>
      </c>
      <c r="AF77">
        <f t="shared" si="21"/>
        <v>1</v>
      </c>
      <c r="AR77">
        <f t="shared" si="22"/>
        <v>83.210952644094647</v>
      </c>
      <c r="AS77">
        <f t="shared" si="23"/>
        <v>11.156778280282618</v>
      </c>
      <c r="AT77">
        <f t="shared" si="24"/>
        <v>3.5726672358483351</v>
      </c>
      <c r="AU77">
        <f t="shared" si="25"/>
        <v>1.9718003669675299</v>
      </c>
      <c r="AV77">
        <f t="shared" si="26"/>
        <v>1.6793054973865578</v>
      </c>
      <c r="AW77">
        <f t="shared" si="27"/>
        <v>1.1999404572577066</v>
      </c>
      <c r="AX77">
        <f t="shared" si="28"/>
        <v>1.2909774193007892</v>
      </c>
      <c r="AY77">
        <f t="shared" si="29"/>
        <v>1.0739506589745431</v>
      </c>
      <c r="AZ77">
        <f t="shared" si="30"/>
        <v>1.0296651181416139</v>
      </c>
      <c r="BA77">
        <f t="shared" si="31"/>
        <v>106.18603767825432</v>
      </c>
      <c r="BB77">
        <f t="shared" si="32"/>
        <v>1.1449623298469571</v>
      </c>
    </row>
    <row r="78" spans="1:54" x14ac:dyDescent="0.25">
      <c r="A78">
        <f t="shared" si="33"/>
        <v>277.54750000000035</v>
      </c>
      <c r="C78">
        <f t="shared" si="37"/>
        <v>254.17454656947208</v>
      </c>
      <c r="D78">
        <f t="shared" si="36"/>
        <v>24.782538666239105</v>
      </c>
      <c r="E78">
        <f t="shared" si="36"/>
        <v>5.4246934583818947</v>
      </c>
      <c r="F78">
        <f t="shared" si="36"/>
        <v>1.8288368470621394</v>
      </c>
      <c r="G78">
        <f t="shared" si="36"/>
        <v>1.2278137719754472</v>
      </c>
      <c r="H78">
        <f t="shared" si="36"/>
        <v>0.31858554621300084</v>
      </c>
      <c r="I78">
        <f t="shared" si="36"/>
        <v>0.44123587971119571</v>
      </c>
      <c r="J78">
        <f t="shared" si="36"/>
        <v>9.1914649785220959E-2</v>
      </c>
      <c r="K78">
        <f t="shared" si="36"/>
        <v>2.866382264086325E-2</v>
      </c>
      <c r="L78">
        <f t="shared" ref="L78:L141" si="38">MIN(C78:K78)</f>
        <v>2.866382264086325E-2</v>
      </c>
      <c r="N78">
        <f t="shared" ref="N78:N141" si="39">C78/($B$9*10)</f>
        <v>133.77607714182741</v>
      </c>
      <c r="O78">
        <f t="shared" ref="O78:O141" si="40">D78/($B$9*10)</f>
        <v>13.04344140328374</v>
      </c>
      <c r="P78">
        <f t="shared" ref="P78:P141" si="41">E78/($B$9*10)</f>
        <v>2.8551018202009972</v>
      </c>
      <c r="Q78">
        <f t="shared" ref="Q78:Q141" si="42">F78/($B$9*10)</f>
        <v>0.96254570898007341</v>
      </c>
      <c r="R78">
        <f t="shared" ref="R78:R141" si="43">G78/($B$9*10)</f>
        <v>0.64621777472391961</v>
      </c>
      <c r="S78">
        <f t="shared" ref="S78:S141" si="44">H78/($B$9*10)</f>
        <v>0.16767660327000045</v>
      </c>
      <c r="T78">
        <f t="shared" ref="T78:T141" si="45">I78/($B$9*10)</f>
        <v>0.23222941037431355</v>
      </c>
      <c r="U78">
        <f t="shared" ref="U78:U141" si="46">J78/($B$9*10)</f>
        <v>4.8376131465905768E-2</v>
      </c>
      <c r="V78">
        <f t="shared" ref="V78:V141" si="47">K78/($B$9*10)</f>
        <v>1.5086222442559605E-2</v>
      </c>
      <c r="X78">
        <f t="shared" ref="X78:X141" si="48">C78/$L78</f>
        <v>8867.4336899894133</v>
      </c>
      <c r="Y78">
        <f t="shared" ref="Y78:Y141" si="49">D78/$L78</f>
        <v>864.59293921631468</v>
      </c>
      <c r="Z78">
        <f t="shared" ref="Z78:Z141" si="50">E78/$L78</f>
        <v>189.25226849012216</v>
      </c>
      <c r="AA78">
        <f t="shared" ref="AA78:AA141" si="51">F78/$L78</f>
        <v>63.802964104827488</v>
      </c>
      <c r="AB78">
        <f t="shared" ref="AB78:AB141" si="52">G78/$L78</f>
        <v>42.834962641203042</v>
      </c>
      <c r="AC78">
        <f t="shared" ref="AC78:AC141" si="53">H78/$L78</f>
        <v>11.114551963450406</v>
      </c>
      <c r="AD78">
        <f t="shared" ref="AD78:AD141" si="54">I78/$L78</f>
        <v>15.393476482169138</v>
      </c>
      <c r="AE78">
        <f t="shared" ref="AE78:AE141" si="55">J78/$L78</f>
        <v>3.2066431242212299</v>
      </c>
      <c r="AF78">
        <f t="shared" ref="AF78:AF141" si="56">K78/$L78</f>
        <v>1</v>
      </c>
      <c r="AR78">
        <f t="shared" ref="AR78:AR141" si="57">((AH$13+N78)/AH$13)</f>
        <v>86.319406886089197</v>
      </c>
      <c r="AS78">
        <f t="shared" ref="AS78:AS141" si="58">((AI$13+O78)/AI$13)</f>
        <v>11.834132731180102</v>
      </c>
      <c r="AT78">
        <f t="shared" ref="AT78:AT141" si="59">((AJ$13+P78)/AJ$13)</f>
        <v>3.7925629746044822</v>
      </c>
      <c r="AU78">
        <f t="shared" ref="AU78:AU141" si="60">((AK$13+Q78)/AK$13)</f>
        <v>2.0665342051220015</v>
      </c>
      <c r="AV78">
        <f t="shared" ref="AV78:AV141" si="61">((AL$13+R78)/AL$13)</f>
        <v>1.7494303990112685</v>
      </c>
      <c r="AW78">
        <f t="shared" ref="AW78:AW141" si="62">((AM$13+S78)/AM$13)</f>
        <v>1.2239281469305729</v>
      </c>
      <c r="AX78">
        <f t="shared" ref="AX78:AX141" si="63">((AN$13+T78)/AN$13)</f>
        <v>1.3242451418112917</v>
      </c>
      <c r="AY78">
        <f t="shared" ref="AY78:AY141" si="64">((AO$13+U78)/AO$13)</f>
        <v>1.0839727731965609</v>
      </c>
      <c r="AZ78">
        <f t="shared" ref="AZ78:AZ141" si="65">((AP$13+V78)/AP$13)</f>
        <v>1.0341325889085768</v>
      </c>
      <c r="BA78">
        <f t="shared" ref="BA78:BA141" si="66">SUM(AR78:AZ78)</f>
        <v>110.42834584685406</v>
      </c>
      <c r="BB78">
        <f t="shared" ref="BB78:BB141" si="67">(BA78^0.5)/9</f>
        <v>1.1676099141791989</v>
      </c>
    </row>
    <row r="79" spans="1:54" x14ac:dyDescent="0.25">
      <c r="A79">
        <f t="shared" ref="A79:A142" si="68">A78+$B$11</f>
        <v>280.27900000000034</v>
      </c>
      <c r="C79">
        <f t="shared" si="37"/>
        <v>263.59431586309779</v>
      </c>
      <c r="D79">
        <f t="shared" si="36"/>
        <v>26.402039226436763</v>
      </c>
      <c r="E79">
        <f t="shared" si="36"/>
        <v>5.8789571463816248</v>
      </c>
      <c r="F79">
        <f t="shared" si="36"/>
        <v>2.0034812803047046</v>
      </c>
      <c r="G79">
        <f t="shared" si="36"/>
        <v>1.3519700087799169</v>
      </c>
      <c r="H79">
        <f t="shared" si="36"/>
        <v>0.35602045111675373</v>
      </c>
      <c r="I79">
        <f t="shared" si="36"/>
        <v>0.49064642987018459</v>
      </c>
      <c r="J79">
        <f t="shared" si="36"/>
        <v>0.10411308954129997</v>
      </c>
      <c r="K79">
        <f t="shared" si="36"/>
        <v>3.2890447689082496E-2</v>
      </c>
      <c r="L79">
        <f t="shared" si="38"/>
        <v>3.2890447689082496E-2</v>
      </c>
      <c r="N79">
        <f t="shared" si="39"/>
        <v>138.73385045426201</v>
      </c>
      <c r="O79">
        <f t="shared" si="40"/>
        <v>13.895810119177245</v>
      </c>
      <c r="P79">
        <f t="shared" si="41"/>
        <v>3.0941879717798026</v>
      </c>
      <c r="Q79">
        <f t="shared" si="42"/>
        <v>1.0544638317393182</v>
      </c>
      <c r="R79">
        <f t="shared" si="43"/>
        <v>0.71156316251574581</v>
      </c>
      <c r="S79">
        <f t="shared" si="44"/>
        <v>0.18737918479829144</v>
      </c>
      <c r="T79">
        <f t="shared" si="45"/>
        <v>0.25823496308957083</v>
      </c>
      <c r="U79">
        <f t="shared" si="46"/>
        <v>5.4796362916473669E-2</v>
      </c>
      <c r="V79">
        <f t="shared" si="47"/>
        <v>1.7310761941622368E-2</v>
      </c>
      <c r="X79">
        <f t="shared" si="48"/>
        <v>8014.312190423424</v>
      </c>
      <c r="Y79">
        <f t="shared" si="49"/>
        <v>802.72666021510361</v>
      </c>
      <c r="Z79">
        <f t="shared" si="50"/>
        <v>178.74360367350849</v>
      </c>
      <c r="AA79">
        <f t="shared" si="51"/>
        <v>60.913773483531237</v>
      </c>
      <c r="AB79">
        <f t="shared" si="52"/>
        <v>41.105247990549053</v>
      </c>
      <c r="AC79">
        <f t="shared" si="53"/>
        <v>10.824433114509704</v>
      </c>
      <c r="AD79">
        <f t="shared" si="54"/>
        <v>14.917596577228942</v>
      </c>
      <c r="AE79">
        <f t="shared" si="55"/>
        <v>3.1654506659652064</v>
      </c>
      <c r="AF79">
        <f t="shared" si="56"/>
        <v>1</v>
      </c>
      <c r="AR79">
        <f t="shared" si="57"/>
        <v>89.481364446289959</v>
      </c>
      <c r="AS79">
        <f t="shared" si="58"/>
        <v>12.542126543424384</v>
      </c>
      <c r="AT79">
        <f t="shared" si="59"/>
        <v>4.0264121248924543</v>
      </c>
      <c r="AU79">
        <f t="shared" si="60"/>
        <v>2.1683826899043144</v>
      </c>
      <c r="AV79">
        <f t="shared" si="61"/>
        <v>1.8252126228402192</v>
      </c>
      <c r="AW79">
        <f t="shared" si="62"/>
        <v>1.2502404796313635</v>
      </c>
      <c r="AX79">
        <f t="shared" si="63"/>
        <v>1.3605548155707368</v>
      </c>
      <c r="AY79">
        <f t="shared" si="64"/>
        <v>1.09511720792359</v>
      </c>
      <c r="AZ79">
        <f t="shared" si="65"/>
        <v>1.0391656110929905</v>
      </c>
      <c r="BA79">
        <f t="shared" si="66"/>
        <v>114.78857654157004</v>
      </c>
      <c r="BB79">
        <f t="shared" si="67"/>
        <v>1.1904381211412447</v>
      </c>
    </row>
    <row r="80" spans="1:54" x14ac:dyDescent="0.25">
      <c r="A80">
        <f t="shared" si="68"/>
        <v>283.01050000000032</v>
      </c>
      <c r="C80">
        <f t="shared" si="37"/>
        <v>273.17122950456371</v>
      </c>
      <c r="D80">
        <f t="shared" si="36"/>
        <v>28.093023010024364</v>
      </c>
      <c r="E80">
        <f t="shared" si="36"/>
        <v>6.3613782855999998</v>
      </c>
      <c r="F80">
        <f t="shared" si="36"/>
        <v>2.1909426504986049</v>
      </c>
      <c r="G80">
        <f t="shared" si="36"/>
        <v>1.4859153707864516</v>
      </c>
      <c r="H80">
        <f t="shared" si="36"/>
        <v>0.39700179228643273</v>
      </c>
      <c r="I80">
        <f t="shared" si="36"/>
        <v>0.54447335517242867</v>
      </c>
      <c r="J80">
        <f t="shared" si="36"/>
        <v>0.11764710173057226</v>
      </c>
      <c r="K80">
        <f t="shared" si="36"/>
        <v>3.7640239138226637E-2</v>
      </c>
      <c r="L80">
        <f t="shared" si="38"/>
        <v>3.7640239138226637E-2</v>
      </c>
      <c r="N80">
        <f t="shared" si="39"/>
        <v>143.77433131819143</v>
      </c>
      <c r="O80">
        <f t="shared" si="40"/>
        <v>14.78580158422335</v>
      </c>
      <c r="P80">
        <f t="shared" si="41"/>
        <v>3.348093834526316</v>
      </c>
      <c r="Q80">
        <f t="shared" si="42"/>
        <v>1.1531277107887394</v>
      </c>
      <c r="R80">
        <f t="shared" si="43"/>
        <v>0.78206072146655348</v>
      </c>
      <c r="S80">
        <f t="shared" si="44"/>
        <v>0.20894831172970144</v>
      </c>
      <c r="T80">
        <f t="shared" si="45"/>
        <v>0.28656492377496245</v>
      </c>
      <c r="U80">
        <f t="shared" si="46"/>
        <v>6.1919527226616984E-2</v>
      </c>
      <c r="V80">
        <f t="shared" si="47"/>
        <v>1.9810652178014022E-2</v>
      </c>
      <c r="X80">
        <f t="shared" si="48"/>
        <v>7257.4254510284645</v>
      </c>
      <c r="Y80">
        <f t="shared" si="49"/>
        <v>746.35612454155955</v>
      </c>
      <c r="Z80">
        <f t="shared" si="50"/>
        <v>169.00472556082985</v>
      </c>
      <c r="AA80">
        <f t="shared" si="51"/>
        <v>58.207458312174474</v>
      </c>
      <c r="AB80">
        <f t="shared" si="52"/>
        <v>39.476778171618662</v>
      </c>
      <c r="AC80">
        <f t="shared" si="53"/>
        <v>10.547270723454199</v>
      </c>
      <c r="AD80">
        <f t="shared" si="54"/>
        <v>14.465193836121857</v>
      </c>
      <c r="AE80">
        <f t="shared" si="55"/>
        <v>3.1255673296478164</v>
      </c>
      <c r="AF80">
        <f t="shared" si="56"/>
        <v>1</v>
      </c>
      <c r="AR80">
        <f t="shared" si="57"/>
        <v>92.69607104345836</v>
      </c>
      <c r="AS80">
        <f t="shared" si="58"/>
        <v>13.281370533089524</v>
      </c>
      <c r="AT80">
        <f t="shared" si="59"/>
        <v>4.274756371785549</v>
      </c>
      <c r="AU80">
        <f t="shared" si="60"/>
        <v>2.2777057078498508</v>
      </c>
      <c r="AV80">
        <f t="shared" si="61"/>
        <v>1.9069699124108994</v>
      </c>
      <c r="AW80">
        <f t="shared" si="62"/>
        <v>1.2790455396723495</v>
      </c>
      <c r="AX80">
        <f t="shared" si="63"/>
        <v>1.4001098921871618</v>
      </c>
      <c r="AY80">
        <f t="shared" si="64"/>
        <v>1.1074818150745165</v>
      </c>
      <c r="AZ80">
        <f t="shared" si="65"/>
        <v>1.0448216145146692</v>
      </c>
      <c r="BA80">
        <f t="shared" si="66"/>
        <v>119.26833243004289</v>
      </c>
      <c r="BB80">
        <f t="shared" si="67"/>
        <v>1.2134449095525714</v>
      </c>
    </row>
    <row r="81" spans="1:54" x14ac:dyDescent="0.25">
      <c r="A81">
        <f t="shared" si="68"/>
        <v>285.7420000000003</v>
      </c>
      <c r="C81">
        <f t="shared" si="37"/>
        <v>282.90300171405465</v>
      </c>
      <c r="D81">
        <f t="shared" si="36"/>
        <v>29.85685231934556</v>
      </c>
      <c r="E81">
        <f t="shared" si="36"/>
        <v>6.8730154212468406</v>
      </c>
      <c r="F81">
        <f t="shared" si="36"/>
        <v>2.3918506207698957</v>
      </c>
      <c r="G81">
        <f t="shared" si="36"/>
        <v>1.6301843209799971</v>
      </c>
      <c r="H81">
        <f t="shared" si="36"/>
        <v>0.44177927867860373</v>
      </c>
      <c r="I81">
        <f t="shared" si="36"/>
        <v>0.6030041548983377</v>
      </c>
      <c r="J81">
        <f t="shared" si="36"/>
        <v>0.13263018999885443</v>
      </c>
      <c r="K81">
        <f t="shared" si="36"/>
        <v>4.2965012572834499E-2</v>
      </c>
      <c r="L81">
        <f t="shared" si="38"/>
        <v>4.2965012572834499E-2</v>
      </c>
      <c r="N81">
        <f t="shared" si="39"/>
        <v>148.89631669160772</v>
      </c>
      <c r="O81">
        <f t="shared" si="40"/>
        <v>15.714132799655559</v>
      </c>
      <c r="P81">
        <f t="shared" si="41"/>
        <v>3.6173765374983375</v>
      </c>
      <c r="Q81">
        <f t="shared" si="42"/>
        <v>1.2588687477736293</v>
      </c>
      <c r="R81">
        <f t="shared" si="43"/>
        <v>0.85799174788420907</v>
      </c>
      <c r="S81">
        <f t="shared" si="44"/>
        <v>0.23251540983084407</v>
      </c>
      <c r="T81">
        <f t="shared" si="45"/>
        <v>0.31737060784123039</v>
      </c>
      <c r="U81">
        <f t="shared" si="46"/>
        <v>6.98053631572918E-2</v>
      </c>
      <c r="V81">
        <f t="shared" si="47"/>
        <v>2.2613164512018159E-2</v>
      </c>
      <c r="X81">
        <f t="shared" si="48"/>
        <v>6584.4971238976386</v>
      </c>
      <c r="Y81">
        <f t="shared" si="49"/>
        <v>694.91082467931506</v>
      </c>
      <c r="Z81">
        <f t="shared" si="50"/>
        <v>159.96772745255623</v>
      </c>
      <c r="AA81">
        <f t="shared" si="51"/>
        <v>55.669729334193001</v>
      </c>
      <c r="AB81">
        <f t="shared" si="52"/>
        <v>37.942135318045132</v>
      </c>
      <c r="AC81">
        <f t="shared" si="53"/>
        <v>10.282303023412302</v>
      </c>
      <c r="AD81">
        <f t="shared" si="54"/>
        <v>14.034771987465897</v>
      </c>
      <c r="AE81">
        <f t="shared" si="55"/>
        <v>3.0869347419372701</v>
      </c>
      <c r="AF81">
        <f t="shared" si="56"/>
        <v>1</v>
      </c>
      <c r="AR81">
        <f t="shared" si="57"/>
        <v>95.962759404156785</v>
      </c>
      <c r="AS81">
        <f t="shared" si="58"/>
        <v>14.052460255159211</v>
      </c>
      <c r="AT81">
        <f t="shared" si="59"/>
        <v>4.5381406408510019</v>
      </c>
      <c r="AU81">
        <f t="shared" si="60"/>
        <v>2.3948704635360563</v>
      </c>
      <c r="AV81">
        <f t="shared" si="61"/>
        <v>1.995028492120859</v>
      </c>
      <c r="AW81">
        <f t="shared" si="62"/>
        <v>1.3105188430635335</v>
      </c>
      <c r="AX81">
        <f t="shared" si="63"/>
        <v>1.4431216424325806</v>
      </c>
      <c r="AY81">
        <f t="shared" si="64"/>
        <v>1.1211702910234158</v>
      </c>
      <c r="AZ81">
        <f t="shared" si="65"/>
        <v>1.0511623006454744</v>
      </c>
      <c r="BA81">
        <f t="shared" si="66"/>
        <v>123.8692323329889</v>
      </c>
      <c r="BB81">
        <f t="shared" si="67"/>
        <v>1.2366283928038981</v>
      </c>
    </row>
    <row r="82" spans="1:54" x14ac:dyDescent="0.25">
      <c r="A82">
        <f t="shared" si="68"/>
        <v>288.47350000000029</v>
      </c>
      <c r="C82">
        <f t="shared" si="37"/>
        <v>292.78731212129742</v>
      </c>
      <c r="D82">
        <f t="shared" si="36"/>
        <v>31.694853558933971</v>
      </c>
      <c r="E82">
        <f t="shared" si="36"/>
        <v>7.4149322062899357</v>
      </c>
      <c r="F82">
        <f t="shared" si="36"/>
        <v>2.6068468379905494</v>
      </c>
      <c r="G82">
        <f t="shared" si="36"/>
        <v>1.7853248453254749</v>
      </c>
      <c r="H82">
        <f t="shared" si="36"/>
        <v>0.49061324316284222</v>
      </c>
      <c r="I82">
        <f t="shared" si="36"/>
        <v>0.66653692591081959</v>
      </c>
      <c r="J82">
        <f t="shared" si="36"/>
        <v>0.14918241615475286</v>
      </c>
      <c r="K82">
        <f t="shared" si="36"/>
        <v>4.8920322172051806E-2</v>
      </c>
      <c r="L82">
        <f t="shared" si="38"/>
        <v>4.8920322172051806E-2</v>
      </c>
      <c r="N82">
        <f t="shared" si="39"/>
        <v>154.09858532699866</v>
      </c>
      <c r="O82">
        <f t="shared" si="40"/>
        <v>16.681501873123143</v>
      </c>
      <c r="P82">
        <f t="shared" si="41"/>
        <v>3.9025958980473345</v>
      </c>
      <c r="Q82">
        <f t="shared" si="42"/>
        <v>1.3720246515739734</v>
      </c>
      <c r="R82">
        <f t="shared" si="43"/>
        <v>0.93964465543446052</v>
      </c>
      <c r="S82">
        <f t="shared" si="44"/>
        <v>0.25821749640149594</v>
      </c>
      <c r="T82">
        <f t="shared" si="45"/>
        <v>0.3508089083741156</v>
      </c>
      <c r="U82">
        <f t="shared" si="46"/>
        <v>7.8517061134080454E-2</v>
      </c>
      <c r="V82">
        <f t="shared" si="47"/>
        <v>2.5747537985290427E-2</v>
      </c>
      <c r="X82">
        <f t="shared" si="48"/>
        <v>5984.9833182122193</v>
      </c>
      <c r="Y82">
        <f t="shared" si="49"/>
        <v>647.88726140158678</v>
      </c>
      <c r="Z82">
        <f t="shared" si="50"/>
        <v>151.57161435306509</v>
      </c>
      <c r="AA82">
        <f t="shared" si="51"/>
        <v>53.287605687107302</v>
      </c>
      <c r="AB82">
        <f t="shared" si="52"/>
        <v>36.494543904402811</v>
      </c>
      <c r="AC82">
        <f t="shared" si="53"/>
        <v>10.028822815952951</v>
      </c>
      <c r="AD82">
        <f t="shared" si="54"/>
        <v>13.624949638856064</v>
      </c>
      <c r="AE82">
        <f t="shared" si="55"/>
        <v>3.049497826896586</v>
      </c>
      <c r="AF82">
        <f t="shared" si="56"/>
        <v>1</v>
      </c>
      <c r="AR82">
        <f t="shared" si="57"/>
        <v>99.280650643881884</v>
      </c>
      <c r="AS82">
        <f t="shared" si="58"/>
        <v>14.855975571243507</v>
      </c>
      <c r="AT82">
        <f t="shared" si="59"/>
        <v>4.8171124870646764</v>
      </c>
      <c r="AU82">
        <f t="shared" si="60"/>
        <v>2.5202511501763203</v>
      </c>
      <c r="AV82">
        <f t="shared" si="61"/>
        <v>2.0897228404958454</v>
      </c>
      <c r="AW82">
        <f t="shared" si="62"/>
        <v>1.3448433731755109</v>
      </c>
      <c r="AX82">
        <f t="shared" si="63"/>
        <v>1.4898091247834948</v>
      </c>
      <c r="AY82">
        <f t="shared" si="64"/>
        <v>1.13629232364972</v>
      </c>
      <c r="AZ82">
        <f t="shared" si="65"/>
        <v>1.0582538228377589</v>
      </c>
      <c r="BA82">
        <f t="shared" si="66"/>
        <v>128.59291133730872</v>
      </c>
      <c r="BB82">
        <f t="shared" si="67"/>
        <v>1.2599868279602928</v>
      </c>
    </row>
    <row r="83" spans="1:54" x14ac:dyDescent="0.25">
      <c r="A83">
        <f t="shared" si="68"/>
        <v>291.20500000000027</v>
      </c>
      <c r="C83">
        <f t="shared" si="37"/>
        <v>302.82180969849435</v>
      </c>
      <c r="D83">
        <f t="shared" si="36"/>
        <v>33.608316346415791</v>
      </c>
      <c r="E83">
        <f t="shared" si="36"/>
        <v>7.988196226587184</v>
      </c>
      <c r="F83">
        <f t="shared" si="36"/>
        <v>2.8365843501485375</v>
      </c>
      <c r="G83">
        <f t="shared" si="36"/>
        <v>1.9518980572480822</v>
      </c>
      <c r="H83">
        <f t="shared" si="36"/>
        <v>0.54377467394696211</v>
      </c>
      <c r="I83">
        <f t="shared" si="36"/>
        <v>0.73538029976276298</v>
      </c>
      <c r="J83">
        <f t="shared" si="36"/>
        <v>0.16743055276390253</v>
      </c>
      <c r="K83">
        <f t="shared" si="36"/>
        <v>5.5565610688723517E-2</v>
      </c>
      <c r="L83">
        <f t="shared" si="38"/>
        <v>5.5565610688723517E-2</v>
      </c>
      <c r="N83">
        <f t="shared" si="39"/>
        <v>159.37989984131283</v>
      </c>
      <c r="O83">
        <f t="shared" si="40"/>
        <v>17.688587550745154</v>
      </c>
      <c r="P83">
        <f t="shared" si="41"/>
        <v>4.2043138034669392</v>
      </c>
      <c r="Q83">
        <f t="shared" si="42"/>
        <v>1.492939131657125</v>
      </c>
      <c r="R83">
        <f t="shared" si="43"/>
        <v>1.027314766972675</v>
      </c>
      <c r="S83">
        <f t="shared" si="44"/>
        <v>0.28619719681419059</v>
      </c>
      <c r="T83">
        <f t="shared" si="45"/>
        <v>0.38704226303303318</v>
      </c>
      <c r="U83">
        <f t="shared" si="46"/>
        <v>8.8121343559948703E-2</v>
      </c>
      <c r="V83">
        <f t="shared" si="47"/>
        <v>2.9245058257222904E-2</v>
      </c>
      <c r="X83">
        <f t="shared" si="48"/>
        <v>5449.8062010852518</v>
      </c>
      <c r="Y83">
        <f t="shared" si="49"/>
        <v>604.84022275375196</v>
      </c>
      <c r="Z83">
        <f t="shared" si="50"/>
        <v>143.7615123378516</v>
      </c>
      <c r="AA83">
        <f t="shared" si="51"/>
        <v>51.049278771342536</v>
      </c>
      <c r="AB83">
        <f t="shared" si="52"/>
        <v>35.127807164444611</v>
      </c>
      <c r="AC83">
        <f t="shared" si="53"/>
        <v>9.7861729081529862</v>
      </c>
      <c r="AD83">
        <f t="shared" si="54"/>
        <v>13.234450060889928</v>
      </c>
      <c r="AE83">
        <f t="shared" si="55"/>
        <v>3.0132045826301139</v>
      </c>
      <c r="AF83">
        <f t="shared" si="56"/>
        <v>1</v>
      </c>
      <c r="AR83">
        <f t="shared" si="57"/>
        <v>102.64895558724228</v>
      </c>
      <c r="AS83">
        <f t="shared" si="58"/>
        <v>15.692480260893928</v>
      </c>
      <c r="AT83">
        <f t="shared" si="59"/>
        <v>5.1122214900040852</v>
      </c>
      <c r="AU83">
        <f t="shared" si="60"/>
        <v>2.6542286098440506</v>
      </c>
      <c r="AV83">
        <f t="shared" si="61"/>
        <v>2.1913954487733198</v>
      </c>
      <c r="AW83">
        <f t="shared" si="62"/>
        <v>1.3822096028277087</v>
      </c>
      <c r="AX83">
        <f t="shared" si="63"/>
        <v>1.5403991392039036</v>
      </c>
      <c r="AY83">
        <f t="shared" si="64"/>
        <v>1.1529637317475658</v>
      </c>
      <c r="AZ83">
        <f t="shared" si="65"/>
        <v>1.0661669649179462</v>
      </c>
      <c r="BA83">
        <f t="shared" si="66"/>
        <v>133.44102083545482</v>
      </c>
      <c r="BB83">
        <f t="shared" si="67"/>
        <v>1.2835186053634973</v>
      </c>
    </row>
    <row r="84" spans="1:54" x14ac:dyDescent="0.25">
      <c r="A84">
        <f t="shared" si="68"/>
        <v>293.93650000000025</v>
      </c>
      <c r="C84">
        <f t="shared" si="37"/>
        <v>313.00411651520625</v>
      </c>
      <c r="D84">
        <f t="shared" si="36"/>
        <v>35.598492720261561</v>
      </c>
      <c r="E84">
        <f t="shared" si="36"/>
        <v>8.5938778409513787</v>
      </c>
      <c r="F84">
        <f t="shared" si="36"/>
        <v>3.081727008008349</v>
      </c>
      <c r="G84">
        <f t="shared" si="36"/>
        <v>2.1304777796737886</v>
      </c>
      <c r="H84">
        <f t="shared" si="36"/>
        <v>0.6015452267634811</v>
      </c>
      <c r="I84">
        <f t="shared" si="36"/>
        <v>0.80985336015685272</v>
      </c>
      <c r="J84">
        <f t="shared" si="36"/>
        <v>0.18750822691773517</v>
      </c>
      <c r="K84">
        <f t="shared" si="36"/>
        <v>6.2964357613598795E-2</v>
      </c>
      <c r="L84">
        <f t="shared" si="38"/>
        <v>6.2964357613598795E-2</v>
      </c>
      <c r="N84">
        <f t="shared" si="39"/>
        <v>164.73900869221382</v>
      </c>
      <c r="O84">
        <f t="shared" si="40"/>
        <v>18.736048800137663</v>
      </c>
      <c r="P84">
        <f t="shared" si="41"/>
        <v>4.5230936005007258</v>
      </c>
      <c r="Q84">
        <f t="shared" si="42"/>
        <v>1.6219615831622891</v>
      </c>
      <c r="R84">
        <f t="shared" si="43"/>
        <v>1.121304094565152</v>
      </c>
      <c r="S84">
        <f t="shared" si="44"/>
        <v>0.31660275092814794</v>
      </c>
      <c r="T84">
        <f t="shared" si="45"/>
        <v>0.42623861060886986</v>
      </c>
      <c r="U84">
        <f t="shared" si="46"/>
        <v>9.8688540483018519E-2</v>
      </c>
      <c r="V84">
        <f t="shared" si="47"/>
        <v>3.313913558610463E-2</v>
      </c>
      <c r="X84">
        <f t="shared" si="48"/>
        <v>4971.1317383091164</v>
      </c>
      <c r="Y84">
        <f t="shared" si="49"/>
        <v>565.37530230552431</v>
      </c>
      <c r="Z84">
        <f t="shared" si="50"/>
        <v>136.48797774910207</v>
      </c>
      <c r="AA84">
        <f t="shared" si="51"/>
        <v>48.943991883795057</v>
      </c>
      <c r="AB84">
        <f t="shared" si="52"/>
        <v>33.836250545874805</v>
      </c>
      <c r="AC84">
        <f t="shared" si="53"/>
        <v>9.5537419829653238</v>
      </c>
      <c r="AD84">
        <f t="shared" si="54"/>
        <v>12.862091996979951</v>
      </c>
      <c r="AE84">
        <f t="shared" si="55"/>
        <v>2.9780058754579888</v>
      </c>
      <c r="AF84">
        <f t="shared" si="56"/>
        <v>1</v>
      </c>
      <c r="AR84">
        <f t="shared" si="57"/>
        <v>106.06687602836951</v>
      </c>
      <c r="AS84">
        <f t="shared" si="58"/>
        <v>16.562521675257869</v>
      </c>
      <c r="AT84">
        <f t="shared" si="59"/>
        <v>5.4240186567285322</v>
      </c>
      <c r="AU84">
        <f t="shared" si="60"/>
        <v>2.7971899845352972</v>
      </c>
      <c r="AV84">
        <f t="shared" si="61"/>
        <v>2.3003965657892111</v>
      </c>
      <c r="AW84">
        <f t="shared" si="62"/>
        <v>1.4228155028540357</v>
      </c>
      <c r="AX84">
        <f t="shared" si="63"/>
        <v>1.5951261664900978</v>
      </c>
      <c r="AY84">
        <f t="shared" si="64"/>
        <v>1.1713065963722358</v>
      </c>
      <c r="AZ84">
        <f t="shared" si="65"/>
        <v>1.0749773176189619</v>
      </c>
      <c r="BA84">
        <f t="shared" si="66"/>
        <v>138.41522849401574</v>
      </c>
      <c r="BB84">
        <f t="shared" si="67"/>
        <v>1.3072222387213284</v>
      </c>
    </row>
    <row r="85" spans="1:54" x14ac:dyDescent="0.25">
      <c r="A85">
        <f t="shared" si="68"/>
        <v>296.66800000000023</v>
      </c>
      <c r="C85">
        <f t="shared" si="37"/>
        <v>323.33183131904366</v>
      </c>
      <c r="D85">
        <f t="shared" si="36"/>
        <v>37.666596441353157</v>
      </c>
      <c r="E85">
        <f t="shared" si="36"/>
        <v>9.2330490386767483</v>
      </c>
      <c r="F85">
        <f t="shared" si="36"/>
        <v>3.3429488530978544</v>
      </c>
      <c r="G85">
        <f t="shared" si="36"/>
        <v>2.3216501062662993</v>
      </c>
      <c r="H85">
        <f t="shared" si="36"/>
        <v>0.66421721796207078</v>
      </c>
      <c r="I85">
        <f t="shared" si="36"/>
        <v>0.89028554125234904</v>
      </c>
      <c r="J85">
        <f t="shared" si="36"/>
        <v>0.20955605475525615</v>
      </c>
      <c r="K85">
        <f t="shared" si="36"/>
        <v>7.118422509083204E-2</v>
      </c>
      <c r="L85">
        <f t="shared" si="38"/>
        <v>7.118422509083204E-2</v>
      </c>
      <c r="N85">
        <f t="shared" si="39"/>
        <v>170.17464806265457</v>
      </c>
      <c r="O85">
        <f t="shared" si="40"/>
        <v>19.824524442817452</v>
      </c>
      <c r="P85">
        <f t="shared" si="41"/>
        <v>4.8594994940403939</v>
      </c>
      <c r="Q85">
        <f t="shared" si="42"/>
        <v>1.7594467647883445</v>
      </c>
      <c r="R85">
        <f t="shared" si="43"/>
        <v>1.2219211085612103</v>
      </c>
      <c r="S85">
        <f t="shared" si="44"/>
        <v>0.34958800945372148</v>
      </c>
      <c r="T85">
        <f t="shared" si="45"/>
        <v>0.46857133750123636</v>
      </c>
      <c r="U85">
        <f t="shared" si="46"/>
        <v>0.11029266039750324</v>
      </c>
      <c r="V85">
        <f t="shared" si="47"/>
        <v>3.746538162675371E-2</v>
      </c>
      <c r="X85">
        <f t="shared" si="48"/>
        <v>4542.1837620128317</v>
      </c>
      <c r="Y85">
        <f t="shared" si="49"/>
        <v>529.14246651263068</v>
      </c>
      <c r="Z85">
        <f t="shared" si="50"/>
        <v>129.70639248928049</v>
      </c>
      <c r="AA85">
        <f t="shared" si="51"/>
        <v>46.961933614255209</v>
      </c>
      <c r="AB85">
        <f t="shared" si="52"/>
        <v>32.614671344723391</v>
      </c>
      <c r="AC85">
        <f t="shared" si="53"/>
        <v>9.3309608570511315</v>
      </c>
      <c r="AD85">
        <f t="shared" si="54"/>
        <v>12.506781384728605</v>
      </c>
      <c r="AE85">
        <f t="shared" si="55"/>
        <v>2.9438552500622124</v>
      </c>
      <c r="AF85">
        <f t="shared" si="56"/>
        <v>1</v>
      </c>
      <c r="AR85">
        <f t="shared" si="57"/>
        <v>109.53360593285761</v>
      </c>
      <c r="AS85">
        <f t="shared" si="58"/>
        <v>17.466630431746058</v>
      </c>
      <c r="AT85">
        <f t="shared" si="59"/>
        <v>5.7530558336483661</v>
      </c>
      <c r="AU85">
        <f t="shared" si="60"/>
        <v>2.9495283592572341</v>
      </c>
      <c r="AV85">
        <f t="shared" si="61"/>
        <v>2.4170839301666507</v>
      </c>
      <c r="AW85">
        <f t="shared" si="62"/>
        <v>1.4668665372476881</v>
      </c>
      <c r="AX85">
        <f t="shared" si="63"/>
        <v>1.6542322935407148</v>
      </c>
      <c r="AY85">
        <f t="shared" si="64"/>
        <v>1.1914493837385938</v>
      </c>
      <c r="AZ85">
        <f t="shared" si="65"/>
        <v>1.0847654523349299</v>
      </c>
      <c r="BA85">
        <f t="shared" si="66"/>
        <v>143.51721815453783</v>
      </c>
      <c r="BB85">
        <f t="shared" si="67"/>
        <v>1.3310963556710362</v>
      </c>
    </row>
    <row r="86" spans="1:54" x14ac:dyDescent="0.25">
      <c r="A86">
        <f t="shared" si="68"/>
        <v>299.39950000000022</v>
      </c>
      <c r="C86">
        <f t="shared" si="37"/>
        <v>333.80253294628375</v>
      </c>
      <c r="D86">
        <f t="shared" si="36"/>
        <v>39.813802385206621</v>
      </c>
      <c r="E86">
        <f t="shared" si="36"/>
        <v>9.9067823168515527</v>
      </c>
      <c r="F86">
        <f t="shared" si="36"/>
        <v>3.6209334940138875</v>
      </c>
      <c r="G86">
        <f t="shared" si="36"/>
        <v>2.5260129435054153</v>
      </c>
      <c r="H86">
        <f t="shared" si="36"/>
        <v>0.73209359871948088</v>
      </c>
      <c r="I86">
        <f t="shared" si="36"/>
        <v>0.97701650736821133</v>
      </c>
      <c r="J86">
        <f t="shared" si="36"/>
        <v>0.23372176635751896</v>
      </c>
      <c r="K86">
        <f t="shared" si="36"/>
        <v>8.0297201161107737E-2</v>
      </c>
      <c r="L86">
        <f t="shared" si="38"/>
        <v>8.0297201161107737E-2</v>
      </c>
      <c r="N86">
        <f t="shared" si="39"/>
        <v>175.68554365593883</v>
      </c>
      <c r="O86">
        <f t="shared" si="40"/>
        <v>20.954632834319277</v>
      </c>
      <c r="P86">
        <f t="shared" si="41"/>
        <v>5.2140959562376592</v>
      </c>
      <c r="Q86">
        <f t="shared" si="42"/>
        <v>1.9057544705336251</v>
      </c>
      <c r="R86">
        <f t="shared" si="43"/>
        <v>1.3294804965817977</v>
      </c>
      <c r="S86">
        <f t="shared" si="44"/>
        <v>0.38531242037867414</v>
      </c>
      <c r="T86">
        <f t="shared" si="45"/>
        <v>0.51421921440432172</v>
      </c>
      <c r="U86">
        <f t="shared" si="46"/>
        <v>0.12301145597764156</v>
      </c>
      <c r="V86">
        <f t="shared" si="47"/>
        <v>4.2261684821635656E-2</v>
      </c>
      <c r="X86">
        <f t="shared" si="48"/>
        <v>4157.088019500763</v>
      </c>
      <c r="Y86">
        <f t="shared" si="49"/>
        <v>495.83051226560798</v>
      </c>
      <c r="Z86">
        <f t="shared" si="50"/>
        <v>123.37643371871275</v>
      </c>
      <c r="AA86">
        <f t="shared" si="51"/>
        <v>45.094143278404836</v>
      </c>
      <c r="AB86">
        <f t="shared" si="52"/>
        <v>31.45829377585952</v>
      </c>
      <c r="AC86">
        <f t="shared" si="53"/>
        <v>9.1172990855635607</v>
      </c>
      <c r="AD86">
        <f t="shared" si="54"/>
        <v>12.167503888559358</v>
      </c>
      <c r="AE86">
        <f t="shared" si="55"/>
        <v>2.9107087542015475</v>
      </c>
      <c r="AF86">
        <f t="shared" si="56"/>
        <v>1</v>
      </c>
      <c r="AR86">
        <f t="shared" si="57"/>
        <v>113.04833258261345</v>
      </c>
      <c r="AS86">
        <f t="shared" si="58"/>
        <v>18.405320148331803</v>
      </c>
      <c r="AT86">
        <f t="shared" si="59"/>
        <v>6.0998851285798192</v>
      </c>
      <c r="AU86">
        <f t="shared" si="60"/>
        <v>3.1116423983043893</v>
      </c>
      <c r="AV86">
        <f t="shared" si="61"/>
        <v>2.5418224908107225</v>
      </c>
      <c r="AW86">
        <f t="shared" si="62"/>
        <v>1.5145756450337604</v>
      </c>
      <c r="AX86">
        <f t="shared" si="63"/>
        <v>1.7179671249557731</v>
      </c>
      <c r="AY86">
        <f t="shared" si="64"/>
        <v>1.2135270593240648</v>
      </c>
      <c r="AZ86">
        <f t="shared" si="65"/>
        <v>1.0956170916936312</v>
      </c>
      <c r="BA86">
        <f t="shared" si="66"/>
        <v>148.74868966964743</v>
      </c>
      <c r="BB86">
        <f t="shared" si="67"/>
        <v>1.3551396888027769</v>
      </c>
    </row>
    <row r="87" spans="1:54" x14ac:dyDescent="0.25">
      <c r="A87">
        <f t="shared" si="68"/>
        <v>302.1310000000002</v>
      </c>
      <c r="C87">
        <f t="shared" si="37"/>
        <v>344.41378356675335</v>
      </c>
      <c r="D87">
        <f t="shared" si="36"/>
        <v>42.041246021591185</v>
      </c>
      <c r="E87">
        <f t="shared" si="36"/>
        <v>10.616149579579984</v>
      </c>
      <c r="F87">
        <f t="shared" si="36"/>
        <v>3.9163734729882953</v>
      </c>
      <c r="G87">
        <f t="shared" si="36"/>
        <v>2.7441755352518791</v>
      </c>
      <c r="H87">
        <f t="shared" ref="D87:K119" si="69">H$5/100*EXP(5.372697*(1+H$8)*(1-(H$2+273.15)/$A87))</f>
        <v>0.80548791064106806</v>
      </c>
      <c r="I87">
        <f t="shared" si="69"/>
        <v>1.0703960146811822</v>
      </c>
      <c r="J87">
        <f t="shared" si="69"/>
        <v>0.26016032067611666</v>
      </c>
      <c r="K87">
        <f t="shared" si="69"/>
        <v>9.03797399207001E-2</v>
      </c>
      <c r="L87">
        <f t="shared" si="38"/>
        <v>9.03797399207001E-2</v>
      </c>
      <c r="N87">
        <f t="shared" si="39"/>
        <v>181.27041240355442</v>
      </c>
      <c r="O87">
        <f t="shared" si="40"/>
        <v>22.12697159031115</v>
      </c>
      <c r="P87">
        <f t="shared" si="41"/>
        <v>5.5874471471473601</v>
      </c>
      <c r="Q87">
        <f t="shared" si="42"/>
        <v>2.0612491963096291</v>
      </c>
      <c r="R87">
        <f t="shared" si="43"/>
        <v>1.4443029132904628</v>
      </c>
      <c r="S87">
        <f t="shared" si="44"/>
        <v>0.42394100560056214</v>
      </c>
      <c r="T87">
        <f t="shared" si="45"/>
        <v>0.56336632351641169</v>
      </c>
      <c r="U87">
        <f t="shared" si="46"/>
        <v>0.13692648456637721</v>
      </c>
      <c r="V87">
        <f t="shared" si="47"/>
        <v>4.7568284168789526E-2</v>
      </c>
      <c r="X87">
        <f t="shared" si="48"/>
        <v>3810.7410340961892</v>
      </c>
      <c r="Y87">
        <f t="shared" si="49"/>
        <v>465.16228148563505</v>
      </c>
      <c r="Z87">
        <f t="shared" si="50"/>
        <v>117.46160797646328</v>
      </c>
      <c r="AA87">
        <f t="shared" si="51"/>
        <v>43.332426895945403</v>
      </c>
      <c r="AB87">
        <f t="shared" si="52"/>
        <v>30.362728833471312</v>
      </c>
      <c r="AC87">
        <f t="shared" si="53"/>
        <v>8.9122618780249816</v>
      </c>
      <c r="AD87">
        <f t="shared" si="54"/>
        <v>11.843318155378142</v>
      </c>
      <c r="AE87">
        <f t="shared" si="55"/>
        <v>2.8785247767296451</v>
      </c>
      <c r="AF87">
        <f t="shared" si="56"/>
        <v>1</v>
      </c>
      <c r="AR87">
        <f t="shared" si="57"/>
        <v>116.61023766507482</v>
      </c>
      <c r="AS87">
        <f t="shared" si="58"/>
        <v>19.379087216057115</v>
      </c>
      <c r="AT87">
        <f t="shared" si="59"/>
        <v>6.4650583440784954</v>
      </c>
      <c r="AU87">
        <f t="shared" si="60"/>
        <v>3.283935975855008</v>
      </c>
      <c r="AV87">
        <f t="shared" si="61"/>
        <v>2.6749841167133472</v>
      </c>
      <c r="AW87">
        <f t="shared" si="62"/>
        <v>1.5661632090623472</v>
      </c>
      <c r="AX87">
        <f t="shared" si="63"/>
        <v>1.786587681404584</v>
      </c>
      <c r="AY87">
        <f t="shared" si="64"/>
        <v>1.2376811928667413</v>
      </c>
      <c r="AZ87">
        <f t="shared" si="65"/>
        <v>1.1076232764564877</v>
      </c>
      <c r="BA87">
        <f t="shared" si="66"/>
        <v>154.11135867756897</v>
      </c>
      <c r="BB87">
        <f t="shared" si="67"/>
        <v>1.3793510671289382</v>
      </c>
    </row>
    <row r="88" spans="1:54" x14ac:dyDescent="0.25">
      <c r="A88">
        <f t="shared" si="68"/>
        <v>304.86250000000018</v>
      </c>
      <c r="C88">
        <f t="shared" si="37"/>
        <v>355.163131767479</v>
      </c>
      <c r="D88">
        <f t="shared" si="69"/>
        <v>44.35002297820801</v>
      </c>
      <c r="E88">
        <f t="shared" si="69"/>
        <v>11.362221061040808</v>
      </c>
      <c r="F88">
        <f t="shared" si="69"/>
        <v>4.2299696246000069</v>
      </c>
      <c r="G88">
        <f t="shared" si="69"/>
        <v>2.9767579714362604</v>
      </c>
      <c r="H88">
        <f t="shared" si="69"/>
        <v>0.8847242230863458</v>
      </c>
      <c r="I88">
        <f t="shared" si="69"/>
        <v>1.1707837555613034</v>
      </c>
      <c r="J88">
        <f t="shared" si="69"/>
        <v>0.28903401019880015</v>
      </c>
      <c r="K88">
        <f t="shared" si="69"/>
        <v>0.10151289819846449</v>
      </c>
      <c r="L88">
        <f t="shared" si="38"/>
        <v>0.10151289819846449</v>
      </c>
      <c r="N88">
        <f t="shared" si="39"/>
        <v>186.92796408814687</v>
      </c>
      <c r="O88">
        <f t="shared" si="40"/>
        <v>23.342117356951587</v>
      </c>
      <c r="P88">
        <f t="shared" si="41"/>
        <v>5.9801163479162147</v>
      </c>
      <c r="Q88">
        <f t="shared" si="42"/>
        <v>2.2262998024210563</v>
      </c>
      <c r="R88">
        <f t="shared" si="43"/>
        <v>1.5667147218085582</v>
      </c>
      <c r="S88">
        <f t="shared" si="44"/>
        <v>0.46564432794018201</v>
      </c>
      <c r="T88">
        <f t="shared" si="45"/>
        <v>0.61620197661121234</v>
      </c>
      <c r="U88">
        <f t="shared" si="46"/>
        <v>0.1521231632625264</v>
      </c>
      <c r="V88">
        <f t="shared" si="47"/>
        <v>5.3427841157086577E-2</v>
      </c>
      <c r="X88">
        <f t="shared" si="48"/>
        <v>3498.6995551354607</v>
      </c>
      <c r="Y88">
        <f t="shared" si="49"/>
        <v>436.89052096119605</v>
      </c>
      <c r="Z88">
        <f t="shared" si="50"/>
        <v>111.92884118850502</v>
      </c>
      <c r="AA88">
        <f t="shared" si="51"/>
        <v>41.669282422910776</v>
      </c>
      <c r="AB88">
        <f t="shared" si="52"/>
        <v>29.323938378909251</v>
      </c>
      <c r="AC88">
        <f t="shared" si="53"/>
        <v>8.7153872935107319</v>
      </c>
      <c r="AD88">
        <f t="shared" si="54"/>
        <v>11.533349715543961</v>
      </c>
      <c r="AE88">
        <f t="shared" si="55"/>
        <v>2.8472638977730633</v>
      </c>
      <c r="AF88">
        <f t="shared" si="56"/>
        <v>1</v>
      </c>
      <c r="AR88">
        <f t="shared" si="57"/>
        <v>120.21849830830681</v>
      </c>
      <c r="AS88">
        <f t="shared" si="58"/>
        <v>20.388410608287</v>
      </c>
      <c r="AT88">
        <f t="shared" si="59"/>
        <v>6.8491264230436926</v>
      </c>
      <c r="AU88">
        <f t="shared" si="60"/>
        <v>3.4668178019871734</v>
      </c>
      <c r="AV88">
        <f t="shared" si="61"/>
        <v>2.8169472970678346</v>
      </c>
      <c r="AW88">
        <f t="shared" si="62"/>
        <v>1.6218570119557782</v>
      </c>
      <c r="AX88">
        <f t="shared" si="63"/>
        <v>1.860358285234661</v>
      </c>
      <c r="AY88">
        <f t="shared" si="64"/>
        <v>1.264060053987377</v>
      </c>
      <c r="AZ88">
        <f t="shared" si="65"/>
        <v>1.1208805282721377</v>
      </c>
      <c r="BA88">
        <f t="shared" si="66"/>
        <v>159.60695631814241</v>
      </c>
      <c r="BB88">
        <f t="shared" si="67"/>
        <v>1.4037294079847671</v>
      </c>
    </row>
    <row r="89" spans="1:54" x14ac:dyDescent="0.25">
      <c r="A89">
        <f t="shared" si="68"/>
        <v>307.59400000000016</v>
      </c>
      <c r="C89">
        <f t="shared" si="37"/>
        <v>366.04811547974413</v>
      </c>
      <c r="D89">
        <f t="shared" si="69"/>
        <v>46.741188685039837</v>
      </c>
      <c r="E89">
        <f t="shared" si="69"/>
        <v>12.146064274119198</v>
      </c>
      <c r="F89">
        <f t="shared" si="69"/>
        <v>4.5624304284570663</v>
      </c>
      <c r="G89">
        <f t="shared" si="69"/>
        <v>3.2243906824946555</v>
      </c>
      <c r="H89">
        <f t="shared" si="69"/>
        <v>0.97013705260506344</v>
      </c>
      <c r="I89">
        <f t="shared" si="69"/>
        <v>1.2785491862259815</v>
      </c>
      <c r="J89">
        <f t="shared" si="69"/>
        <v>0.32051255509700399</v>
      </c>
      <c r="K89">
        <f t="shared" si="69"/>
        <v>0.11378246836798449</v>
      </c>
      <c r="L89">
        <f t="shared" si="38"/>
        <v>0.11378246836798449</v>
      </c>
      <c r="N89">
        <f t="shared" si="39"/>
        <v>192.65690288407586</v>
      </c>
      <c r="O89">
        <f t="shared" si="40"/>
        <v>24.600625623705177</v>
      </c>
      <c r="P89">
        <f t="shared" si="41"/>
        <v>6.3926654074311573</v>
      </c>
      <c r="Q89">
        <f t="shared" si="42"/>
        <v>2.4012791728721403</v>
      </c>
      <c r="R89">
        <f t="shared" si="43"/>
        <v>1.6970477276287661</v>
      </c>
      <c r="S89">
        <f t="shared" si="44"/>
        <v>0.5105984487395071</v>
      </c>
      <c r="T89">
        <f t="shared" si="45"/>
        <v>0.67292062432946398</v>
      </c>
      <c r="U89">
        <f t="shared" si="46"/>
        <v>0.16869081847210737</v>
      </c>
      <c r="V89">
        <f t="shared" si="47"/>
        <v>5.9885509667360261E-2</v>
      </c>
      <c r="X89">
        <f t="shared" si="48"/>
        <v>3217.0871376766581</v>
      </c>
      <c r="Y89">
        <f t="shared" si="49"/>
        <v>410.79429331655831</v>
      </c>
      <c r="Z89">
        <f t="shared" si="50"/>
        <v>106.74811724805922</v>
      </c>
      <c r="AA89">
        <f t="shared" si="51"/>
        <v>40.097833118733945</v>
      </c>
      <c r="AB89">
        <f t="shared" si="52"/>
        <v>28.338202965211096</v>
      </c>
      <c r="AC89">
        <f t="shared" si="53"/>
        <v>8.5262436869231735</v>
      </c>
      <c r="AD89">
        <f t="shared" si="54"/>
        <v>11.236785460577448</v>
      </c>
      <c r="AE89">
        <f t="shared" si="55"/>
        <v>2.8168887500351341</v>
      </c>
      <c r="AF89">
        <f t="shared" si="56"/>
        <v>1</v>
      </c>
      <c r="AR89">
        <f t="shared" si="57"/>
        <v>123.87228806353457</v>
      </c>
      <c r="AS89">
        <f t="shared" si="58"/>
        <v>21.433751725230508</v>
      </c>
      <c r="AT89">
        <f t="shared" si="59"/>
        <v>7.252638907487496</v>
      </c>
      <c r="AU89">
        <f t="shared" si="60"/>
        <v>3.6607010451783375</v>
      </c>
      <c r="AV89">
        <f t="shared" si="61"/>
        <v>2.9680968326836039</v>
      </c>
      <c r="AW89">
        <f t="shared" si="62"/>
        <v>1.6818921794816641</v>
      </c>
      <c r="AX89">
        <f t="shared" si="63"/>
        <v>1.939550433822157</v>
      </c>
      <c r="AY89">
        <f t="shared" si="64"/>
        <v>1.2928186982021064</v>
      </c>
      <c r="AZ89">
        <f t="shared" si="65"/>
        <v>1.1354910078277896</v>
      </c>
      <c r="BA89">
        <f t="shared" si="66"/>
        <v>165.23722889344822</v>
      </c>
      <c r="BB89">
        <f t="shared" si="67"/>
        <v>1.4282737093456572</v>
      </c>
    </row>
    <row r="90" spans="1:54" x14ac:dyDescent="0.25">
      <c r="A90">
        <f t="shared" si="68"/>
        <v>310.32550000000015</v>
      </c>
      <c r="C90">
        <f t="shared" si="37"/>
        <v>377.06626475428794</v>
      </c>
      <c r="D90">
        <f t="shared" si="69"/>
        <v>49.21575809594755</v>
      </c>
      <c r="E90">
        <f t="shared" si="69"/>
        <v>12.968742986164012</v>
      </c>
      <c r="F90">
        <f t="shared" si="69"/>
        <v>4.91447135760672</v>
      </c>
      <c r="G90">
        <f t="shared" si="69"/>
        <v>3.4877139211527752</v>
      </c>
      <c r="H90">
        <f t="shared" si="69"/>
        <v>1.0620712649198845</v>
      </c>
      <c r="I90">
        <f t="shared" si="69"/>
        <v>1.394071338427171</v>
      </c>
      <c r="J90">
        <f t="shared" si="69"/>
        <v>0.35477318664138674</v>
      </c>
      <c r="K90">
        <f t="shared" si="69"/>
        <v>0.12727910692870043</v>
      </c>
      <c r="L90">
        <f t="shared" si="38"/>
        <v>0.12727910692870043</v>
      </c>
      <c r="N90">
        <f t="shared" si="39"/>
        <v>198.45592881804629</v>
      </c>
      <c r="O90">
        <f t="shared" si="40"/>
        <v>25.903030576814501</v>
      </c>
      <c r="P90">
        <f t="shared" si="41"/>
        <v>6.8256542032442171</v>
      </c>
      <c r="Q90">
        <f t="shared" si="42"/>
        <v>2.5865638724245894</v>
      </c>
      <c r="R90">
        <f t="shared" si="43"/>
        <v>1.8356389058698819</v>
      </c>
      <c r="S90">
        <f t="shared" si="44"/>
        <v>0.55898487627362348</v>
      </c>
      <c r="T90">
        <f t="shared" si="45"/>
        <v>0.7337217570669321</v>
      </c>
      <c r="U90">
        <f t="shared" si="46"/>
        <v>0.18672272981125618</v>
      </c>
      <c r="V90">
        <f t="shared" si="47"/>
        <v>6.6989003646684434E-2</v>
      </c>
      <c r="X90">
        <f t="shared" si="48"/>
        <v>2962.5150101462764</v>
      </c>
      <c r="Y90">
        <f t="shared" si="49"/>
        <v>386.67585971920255</v>
      </c>
      <c r="Z90">
        <f t="shared" si="50"/>
        <v>101.89215888691676</v>
      </c>
      <c r="AA90">
        <f t="shared" si="51"/>
        <v>38.611768075649074</v>
      </c>
      <c r="AB90">
        <f t="shared" si="52"/>
        <v>27.402092969638236</v>
      </c>
      <c r="AC90">
        <f t="shared" si="53"/>
        <v>8.3444273812734924</v>
      </c>
      <c r="AD90">
        <f t="shared" si="54"/>
        <v>10.95286863701916</v>
      </c>
      <c r="AE90">
        <f t="shared" si="55"/>
        <v>2.7873638902897442</v>
      </c>
      <c r="AF90">
        <f t="shared" si="56"/>
        <v>1</v>
      </c>
      <c r="AR90">
        <f t="shared" si="57"/>
        <v>127.57077783670125</v>
      </c>
      <c r="AS90">
        <f t="shared" si="58"/>
        <v>22.515554272231675</v>
      </c>
      <c r="AT90">
        <f t="shared" si="59"/>
        <v>7.6761434112676827</v>
      </c>
      <c r="AU90">
        <f t="shared" si="60"/>
        <v>3.8660029523135666</v>
      </c>
      <c r="AV90">
        <f t="shared" si="61"/>
        <v>3.128823519678642</v>
      </c>
      <c r="AW90">
        <f t="shared" si="62"/>
        <v>1.7465111116582541</v>
      </c>
      <c r="AX90">
        <f t="shared" si="63"/>
        <v>2.0244426611889286</v>
      </c>
      <c r="AY90">
        <f t="shared" si="64"/>
        <v>1.3241190431304726</v>
      </c>
      <c r="AZ90">
        <f t="shared" si="65"/>
        <v>1.1515626679623254</v>
      </c>
      <c r="BA90">
        <f t="shared" si="66"/>
        <v>171.00393747613285</v>
      </c>
      <c r="BB90">
        <f t="shared" si="67"/>
        <v>1.4529830425464594</v>
      </c>
    </row>
    <row r="91" spans="1:54" x14ac:dyDescent="0.25">
      <c r="A91">
        <f t="shared" si="68"/>
        <v>313.05700000000013</v>
      </c>
      <c r="C91">
        <f t="shared" si="37"/>
        <v>388.21510438944625</v>
      </c>
      <c r="D91">
        <f t="shared" si="69"/>
        <v>51.774705484073067</v>
      </c>
      <c r="E91">
        <f t="shared" si="69"/>
        <v>13.831316223244663</v>
      </c>
      <c r="F91">
        <f t="shared" si="69"/>
        <v>5.2868142243624749</v>
      </c>
      <c r="G91">
        <f t="shared" si="69"/>
        <v>3.7673772331328497</v>
      </c>
      <c r="H91">
        <f t="shared" si="69"/>
        <v>1.160881959937087</v>
      </c>
      <c r="I91">
        <f t="shared" si="69"/>
        <v>1.5177386159147253</v>
      </c>
      <c r="J91">
        <f t="shared" si="69"/>
        <v>0.39200071971222589</v>
      </c>
      <c r="K91">
        <f t="shared" si="69"/>
        <v>0.14209845850768801</v>
      </c>
      <c r="L91">
        <f t="shared" si="38"/>
        <v>0.14209845850768801</v>
      </c>
      <c r="N91">
        <f t="shared" si="39"/>
        <v>204.32373915234015</v>
      </c>
      <c r="O91">
        <f t="shared" si="40"/>
        <v>27.249844991617405</v>
      </c>
      <c r="P91">
        <f t="shared" si="41"/>
        <v>7.2796401174971912</v>
      </c>
      <c r="Q91">
        <f t="shared" si="42"/>
        <v>2.7825338022960397</v>
      </c>
      <c r="R91">
        <f t="shared" si="43"/>
        <v>1.9828301227014999</v>
      </c>
      <c r="S91">
        <f t="shared" si="44"/>
        <v>0.61099050523004583</v>
      </c>
      <c r="T91">
        <f t="shared" si="45"/>
        <v>0.7988097978498554</v>
      </c>
      <c r="U91">
        <f t="shared" si="46"/>
        <v>0.20631616826959259</v>
      </c>
      <c r="V91">
        <f t="shared" si="47"/>
        <v>7.4788662372467382E-2</v>
      </c>
      <c r="X91">
        <f t="shared" si="48"/>
        <v>2732.0148892990455</v>
      </c>
      <c r="Y91">
        <f t="shared" si="49"/>
        <v>364.35796719970665</v>
      </c>
      <c r="Z91">
        <f t="shared" si="50"/>
        <v>97.336145433951643</v>
      </c>
      <c r="AA91">
        <f t="shared" si="51"/>
        <v>37.205289064247239</v>
      </c>
      <c r="AB91">
        <f t="shared" si="52"/>
        <v>26.512442659108942</v>
      </c>
      <c r="AC91">
        <f t="shared" si="53"/>
        <v>8.1695605436443159</v>
      </c>
      <c r="AD91">
        <f t="shared" si="54"/>
        <v>10.68089430282321</v>
      </c>
      <c r="AE91">
        <f t="shared" si="55"/>
        <v>2.7586556802163855</v>
      </c>
      <c r="AF91">
        <f t="shared" si="56"/>
        <v>1</v>
      </c>
      <c r="AR91">
        <f t="shared" si="57"/>
        <v>131.3131367706626</v>
      </c>
      <c r="AS91">
        <f t="shared" si="58"/>
        <v>23.634244170326195</v>
      </c>
      <c r="AT91">
        <f t="shared" si="59"/>
        <v>8.1201851074918725</v>
      </c>
      <c r="AU91">
        <f t="shared" si="60"/>
        <v>4.0831444671874211</v>
      </c>
      <c r="AV91">
        <f t="shared" si="61"/>
        <v>3.2995238264106881</v>
      </c>
      <c r="AW91">
        <f t="shared" si="62"/>
        <v>1.81596340193049</v>
      </c>
      <c r="AX91">
        <f t="shared" si="63"/>
        <v>2.1153203884322664</v>
      </c>
      <c r="AY91">
        <f t="shared" si="64"/>
        <v>1.358129934740568</v>
      </c>
      <c r="AZ91">
        <f t="shared" si="65"/>
        <v>1.1692094013263585</v>
      </c>
      <c r="BA91">
        <f t="shared" si="66"/>
        <v>176.90885746850842</v>
      </c>
      <c r="BB91">
        <f t="shared" si="67"/>
        <v>1.4778565453882924</v>
      </c>
    </row>
    <row r="92" spans="1:54" x14ac:dyDescent="0.25">
      <c r="A92">
        <f t="shared" si="68"/>
        <v>315.78850000000011</v>
      </c>
      <c r="C92">
        <f t="shared" si="37"/>
        <v>399.49215641707207</v>
      </c>
      <c r="D92">
        <f t="shared" si="69"/>
        <v>54.418964307610104</v>
      </c>
      <c r="E92">
        <f t="shared" si="69"/>
        <v>14.734837304110915</v>
      </c>
      <c r="F92">
        <f t="shared" si="69"/>
        <v>5.680186525164336</v>
      </c>
      <c r="G92">
        <f t="shared" si="69"/>
        <v>4.0640389183253154</v>
      </c>
      <c r="H92">
        <f t="shared" si="69"/>
        <v>1.2669343403075837</v>
      </c>
      <c r="I92">
        <f t="shared" si="69"/>
        <v>1.6499485764427357</v>
      </c>
      <c r="J92">
        <f t="shared" si="69"/>
        <v>0.43238761427149552</v>
      </c>
      <c r="K92">
        <f t="shared" si="69"/>
        <v>0.15834127495264921</v>
      </c>
      <c r="L92">
        <f t="shared" si="38"/>
        <v>0.15834127495264921</v>
      </c>
      <c r="N92">
        <f t="shared" si="39"/>
        <v>210.25902969319583</v>
      </c>
      <c r="O92">
        <f t="shared" si="40"/>
        <v>28.641560161900056</v>
      </c>
      <c r="P92">
        <f t="shared" si="41"/>
        <v>7.7551775284794289</v>
      </c>
      <c r="Q92">
        <f t="shared" si="42"/>
        <v>2.9895718553496509</v>
      </c>
      <c r="R92">
        <f t="shared" si="43"/>
        <v>2.138967851750166</v>
      </c>
      <c r="S92">
        <f t="shared" si="44"/>
        <v>0.66680754753030724</v>
      </c>
      <c r="T92">
        <f t="shared" si="45"/>
        <v>0.86839398760143993</v>
      </c>
      <c r="U92">
        <f t="shared" si="46"/>
        <v>0.22757242856394502</v>
      </c>
      <c r="V92">
        <f t="shared" si="47"/>
        <v>8.3337513132973273E-2</v>
      </c>
      <c r="X92">
        <f t="shared" si="48"/>
        <v>2522.9818096168369</v>
      </c>
      <c r="Y92">
        <f t="shared" si="49"/>
        <v>343.68148370589847</v>
      </c>
      <c r="Z92">
        <f t="shared" si="50"/>
        <v>93.057462803158927</v>
      </c>
      <c r="AA92">
        <f t="shared" si="51"/>
        <v>35.873062957608205</v>
      </c>
      <c r="AB92">
        <f t="shared" si="52"/>
        <v>25.66632685975679</v>
      </c>
      <c r="AC92">
        <f t="shared" si="53"/>
        <v>8.0012892449328259</v>
      </c>
      <c r="AD92">
        <f t="shared" si="54"/>
        <v>10.420205198778023</v>
      </c>
      <c r="AE92">
        <f t="shared" si="55"/>
        <v>2.7307321758069576</v>
      </c>
      <c r="AF92">
        <f t="shared" si="56"/>
        <v>1</v>
      </c>
      <c r="AR92">
        <f t="shared" si="57"/>
        <v>135.09853307964201</v>
      </c>
      <c r="AS92">
        <f t="shared" si="58"/>
        <v>24.790229497560706</v>
      </c>
      <c r="AT92">
        <f t="shared" si="59"/>
        <v>8.5853062312123498</v>
      </c>
      <c r="AU92">
        <f t="shared" si="60"/>
        <v>4.3125498484420079</v>
      </c>
      <c r="AV92">
        <f t="shared" si="61"/>
        <v>3.480599564588343</v>
      </c>
      <c r="AW92">
        <f t="shared" si="62"/>
        <v>1.8905057447838722</v>
      </c>
      <c r="AX92">
        <f t="shared" si="63"/>
        <v>2.2124757635307941</v>
      </c>
      <c r="AY92">
        <f t="shared" si="64"/>
        <v>1.3950272035096243</v>
      </c>
      <c r="AZ92">
        <f t="shared" si="65"/>
        <v>1.1885511821969592</v>
      </c>
      <c r="BA92">
        <f t="shared" si="66"/>
        <v>182.95377811546666</v>
      </c>
      <c r="BB92">
        <f t="shared" si="67"/>
        <v>1.5028934156185079</v>
      </c>
    </row>
    <row r="93" spans="1:54" x14ac:dyDescent="0.25">
      <c r="A93">
        <f t="shared" si="68"/>
        <v>318.5200000000001</v>
      </c>
      <c r="C93">
        <f t="shared" si="37"/>
        <v>410.89494245108921</v>
      </c>
      <c r="D93">
        <f t="shared" si="69"/>
        <v>57.149427142517041</v>
      </c>
      <c r="E93">
        <f t="shared" si="69"/>
        <v>15.680352904895637</v>
      </c>
      <c r="F93">
        <f t="shared" si="69"/>
        <v>6.0953207860141632</v>
      </c>
      <c r="G93">
        <f t="shared" si="69"/>
        <v>4.3783654839303194</v>
      </c>
      <c r="H93">
        <f t="shared" si="69"/>
        <v>1.3806035640972381</v>
      </c>
      <c r="I93">
        <f t="shared" si="69"/>
        <v>1.7911077001047659</v>
      </c>
      <c r="J93">
        <f t="shared" si="69"/>
        <v>0.47613402570245672</v>
      </c>
      <c r="K93">
        <f t="shared" si="69"/>
        <v>0.17611352920650242</v>
      </c>
      <c r="L93">
        <f t="shared" si="38"/>
        <v>0.17611352920650242</v>
      </c>
      <c r="N93">
        <f t="shared" si="39"/>
        <v>216.26049602688906</v>
      </c>
      <c r="O93">
        <f t="shared" si="40"/>
        <v>30.078645864482656</v>
      </c>
      <c r="P93">
        <f t="shared" si="41"/>
        <v>8.2528173183661249</v>
      </c>
      <c r="Q93">
        <f t="shared" si="42"/>
        <v>3.2080635715864019</v>
      </c>
      <c r="R93">
        <f t="shared" si="43"/>
        <v>2.3044028862791155</v>
      </c>
      <c r="S93">
        <f t="shared" si="44"/>
        <v>0.72663345478802011</v>
      </c>
      <c r="T93">
        <f t="shared" si="45"/>
        <v>0.94268826321303478</v>
      </c>
      <c r="U93">
        <f t="shared" si="46"/>
        <v>0.25059685563287198</v>
      </c>
      <c r="V93">
        <f t="shared" si="47"/>
        <v>9.2691331161317073E-2</v>
      </c>
      <c r="X93">
        <f t="shared" si="48"/>
        <v>2333.1253669290404</v>
      </c>
      <c r="Y93">
        <f t="shared" si="49"/>
        <v>324.50333259466009</v>
      </c>
      <c r="Z93">
        <f t="shared" si="50"/>
        <v>89.035481689255079</v>
      </c>
      <c r="AA93">
        <f t="shared" si="51"/>
        <v>34.610179090029348</v>
      </c>
      <c r="AB93">
        <f t="shared" si="52"/>
        <v>24.861039942004993</v>
      </c>
      <c r="AC93">
        <f t="shared" si="53"/>
        <v>7.8392816856131899</v>
      </c>
      <c r="AD93">
        <f t="shared" si="54"/>
        <v>10.170187992795247</v>
      </c>
      <c r="AE93">
        <f t="shared" si="55"/>
        <v>2.7035630246451108</v>
      </c>
      <c r="AF93">
        <f t="shared" si="56"/>
        <v>1</v>
      </c>
      <c r="AR93">
        <f t="shared" si="57"/>
        <v>138.92613483757577</v>
      </c>
      <c r="AS93">
        <f t="shared" si="58"/>
        <v>25.983900459577018</v>
      </c>
      <c r="AT93">
        <f t="shared" si="59"/>
        <v>9.0720455979469872</v>
      </c>
      <c r="AU93">
        <f t="shared" si="60"/>
        <v>4.5546462878404297</v>
      </c>
      <c r="AV93">
        <f t="shared" si="61"/>
        <v>3.6724575554807202</v>
      </c>
      <c r="AW93">
        <f t="shared" si="62"/>
        <v>1.9704018321890302</v>
      </c>
      <c r="AX93">
        <f t="shared" si="63"/>
        <v>2.3162074911040618</v>
      </c>
      <c r="AY93">
        <f t="shared" si="64"/>
        <v>1.4349937104140136</v>
      </c>
      <c r="AZ93">
        <f t="shared" si="65"/>
        <v>1.209714202078358</v>
      </c>
      <c r="BA93">
        <f t="shared" si="66"/>
        <v>189.14050197420636</v>
      </c>
      <c r="BB93">
        <f t="shared" si="67"/>
        <v>1.5280929047696956</v>
      </c>
    </row>
    <row r="94" spans="1:54" x14ac:dyDescent="0.25">
      <c r="A94">
        <f t="shared" si="68"/>
        <v>321.25150000000008</v>
      </c>
      <c r="C94">
        <f t="shared" si="37"/>
        <v>422.4209859035231</v>
      </c>
      <c r="D94">
        <f t="shared" si="69"/>
        <v>59.966945678775993</v>
      </c>
      <c r="E94">
        <f t="shared" si="69"/>
        <v>16.668902155443877</v>
      </c>
      <c r="F94">
        <f t="shared" si="69"/>
        <v>6.5329539099516207</v>
      </c>
      <c r="G94">
        <f t="shared" si="69"/>
        <v>4.7110310910326527</v>
      </c>
      <c r="H94">
        <f t="shared" si="69"/>
        <v>1.5022745821579153</v>
      </c>
      <c r="I94">
        <f t="shared" si="69"/>
        <v>1.9416311447986887</v>
      </c>
      <c r="J94">
        <f t="shared" si="69"/>
        <v>0.52344784396049104</v>
      </c>
      <c r="K94">
        <f t="shared" si="69"/>
        <v>0.19552652367453732</v>
      </c>
      <c r="L94">
        <f t="shared" si="38"/>
        <v>0.19552652367453732</v>
      </c>
      <c r="N94">
        <f t="shared" si="39"/>
        <v>222.32683468606481</v>
      </c>
      <c r="O94">
        <f t="shared" si="40"/>
        <v>31.561550357250525</v>
      </c>
      <c r="P94">
        <f t="shared" si="41"/>
        <v>8.7731063976020405</v>
      </c>
      <c r="Q94">
        <f t="shared" si="42"/>
        <v>3.4383967947113794</v>
      </c>
      <c r="R94">
        <f t="shared" si="43"/>
        <v>2.4794900479119226</v>
      </c>
      <c r="S94">
        <f t="shared" si="44"/>
        <v>0.7906708327146923</v>
      </c>
      <c r="T94">
        <f t="shared" si="45"/>
        <v>1.0219111288414151</v>
      </c>
      <c r="U94">
        <f t="shared" si="46"/>
        <v>0.27549886524236372</v>
      </c>
      <c r="V94">
        <f t="shared" si="47"/>
        <v>0.10290869667080912</v>
      </c>
      <c r="X94">
        <f t="shared" si="48"/>
        <v>2160.4280481489141</v>
      </c>
      <c r="Y94">
        <f t="shared" si="49"/>
        <v>306.69468546678439</v>
      </c>
      <c r="Z94">
        <f t="shared" si="50"/>
        <v>85.251360491582275</v>
      </c>
      <c r="AA94">
        <f t="shared" si="51"/>
        <v>33.412110987182565</v>
      </c>
      <c r="AB94">
        <f t="shared" si="52"/>
        <v>24.094076867414547</v>
      </c>
      <c r="AC94">
        <f t="shared" si="53"/>
        <v>7.6832265716467134</v>
      </c>
      <c r="AD94">
        <f t="shared" si="54"/>
        <v>9.9302698596054455</v>
      </c>
      <c r="AE94">
        <f t="shared" si="55"/>
        <v>2.6771193704225698</v>
      </c>
      <c r="AF94">
        <f t="shared" si="56"/>
        <v>1</v>
      </c>
      <c r="AR94">
        <f t="shared" si="57"/>
        <v>142.79511072197326</v>
      </c>
      <c r="AS94">
        <f t="shared" si="58"/>
        <v>27.215629387976676</v>
      </c>
      <c r="AT94">
        <f t="shared" si="59"/>
        <v>9.5809381384809669</v>
      </c>
      <c r="AU94">
        <f t="shared" si="60"/>
        <v>4.8098635297302605</v>
      </c>
      <c r="AV94">
        <f t="shared" si="61"/>
        <v>3.8755092921190131</v>
      </c>
      <c r="AW94">
        <f t="shared" si="62"/>
        <v>2.055922239292709</v>
      </c>
      <c r="AX94">
        <f t="shared" si="63"/>
        <v>2.4268206527142429</v>
      </c>
      <c r="AY94">
        <f t="shared" si="64"/>
        <v>1.4782193826972585</v>
      </c>
      <c r="AZ94">
        <f t="shared" si="65"/>
        <v>1.2328309987444552</v>
      </c>
      <c r="BA94">
        <f t="shared" si="66"/>
        <v>195.47084434372883</v>
      </c>
      <c r="BB94">
        <f t="shared" si="67"/>
        <v>1.5534543123439011</v>
      </c>
    </row>
    <row r="95" spans="1:54" x14ac:dyDescent="0.25">
      <c r="A95">
        <f t="shared" si="68"/>
        <v>323.98300000000006</v>
      </c>
      <c r="C95">
        <f t="shared" si="37"/>
        <v>434.06781407282546</v>
      </c>
      <c r="D95">
        <f t="shared" si="69"/>
        <v>62.872330776840684</v>
      </c>
      <c r="E95">
        <f t="shared" si="69"/>
        <v>17.70151576800458</v>
      </c>
      <c r="F95">
        <f t="shared" si="69"/>
        <v>6.9938265279588068</v>
      </c>
      <c r="G95">
        <f t="shared" si="69"/>
        <v>5.0627169960291258</v>
      </c>
      <c r="H95">
        <f t="shared" si="69"/>
        <v>1.6323419608190213</v>
      </c>
      <c r="I95">
        <f t="shared" si="69"/>
        <v>2.1019424896324197</v>
      </c>
      <c r="J95">
        <f t="shared" si="69"/>
        <v>0.57454472151553249</v>
      </c>
      <c r="K95">
        <f t="shared" si="69"/>
        <v>0.2166969928162891</v>
      </c>
      <c r="L95">
        <f t="shared" si="38"/>
        <v>0.2166969928162891</v>
      </c>
      <c r="N95">
        <f t="shared" si="39"/>
        <v>228.4567442488555</v>
      </c>
      <c r="O95">
        <f t="shared" si="40"/>
        <v>33.090700408863519</v>
      </c>
      <c r="P95">
        <f t="shared" si="41"/>
        <v>9.3165872463181998</v>
      </c>
      <c r="Q95">
        <f t="shared" si="42"/>
        <v>3.6809613305046351</v>
      </c>
      <c r="R95">
        <f t="shared" si="43"/>
        <v>2.6645878926469084</v>
      </c>
      <c r="S95">
        <f t="shared" si="44"/>
        <v>0.85912734779948496</v>
      </c>
      <c r="T95">
        <f t="shared" si="45"/>
        <v>1.1062855208591682</v>
      </c>
      <c r="U95">
        <f t="shared" si="46"/>
        <v>0.30239195869238555</v>
      </c>
      <c r="V95">
        <f t="shared" si="47"/>
        <v>0.11405104885067847</v>
      </c>
      <c r="X95">
        <f t="shared" si="48"/>
        <v>2003.1095421837188</v>
      </c>
      <c r="Y95">
        <f t="shared" si="49"/>
        <v>290.13937830758204</v>
      </c>
      <c r="Z95">
        <f t="shared" si="50"/>
        <v>81.687869951252765</v>
      </c>
      <c r="AA95">
        <f t="shared" si="51"/>
        <v>32.274681974419543</v>
      </c>
      <c r="AB95">
        <f t="shared" si="52"/>
        <v>23.363116073886566</v>
      </c>
      <c r="AC95">
        <f t="shared" si="53"/>
        <v>7.5328316263386474</v>
      </c>
      <c r="AD95">
        <f t="shared" si="54"/>
        <v>9.6999153625283565</v>
      </c>
      <c r="AE95">
        <f t="shared" si="55"/>
        <v>2.6513737641141093</v>
      </c>
      <c r="AF95">
        <f t="shared" si="56"/>
        <v>1</v>
      </c>
      <c r="AR95">
        <f t="shared" si="57"/>
        <v>146.70463071491034</v>
      </c>
      <c r="AS95">
        <f t="shared" si="58"/>
        <v>28.485770764998179</v>
      </c>
      <c r="AT95">
        <f t="shared" si="59"/>
        <v>10.11251445032841</v>
      </c>
      <c r="AU95">
        <f t="shared" si="60"/>
        <v>5.0786334925065457</v>
      </c>
      <c r="AV95">
        <f t="shared" si="61"/>
        <v>4.0901705983561092</v>
      </c>
      <c r="AW95">
        <f t="shared" si="62"/>
        <v>2.1473442997907881</v>
      </c>
      <c r="AX95">
        <f t="shared" si="63"/>
        <v>2.5446265183061225</v>
      </c>
      <c r="AY95">
        <f t="shared" si="64"/>
        <v>1.5249012393981025</v>
      </c>
      <c r="AZ95">
        <f t="shared" si="65"/>
        <v>1.2580405784041824</v>
      </c>
      <c r="BA95">
        <f t="shared" si="66"/>
        <v>201.94663265699882</v>
      </c>
      <c r="BB95">
        <f t="shared" si="67"/>
        <v>1.5789769803285267</v>
      </c>
    </row>
    <row r="96" spans="1:54" x14ac:dyDescent="0.25">
      <c r="A96">
        <f t="shared" si="68"/>
        <v>326.71450000000004</v>
      </c>
      <c r="C96">
        <f t="shared" si="37"/>
        <v>445.83296010926807</v>
      </c>
      <c r="D96">
        <f t="shared" si="69"/>
        <v>65.866352580965255</v>
      </c>
      <c r="E96">
        <f t="shared" si="69"/>
        <v>18.779215198879228</v>
      </c>
      <c r="F96">
        <f t="shared" si="69"/>
        <v>7.4786823546035341</v>
      </c>
      <c r="G96">
        <f t="shared" si="69"/>
        <v>5.4341109882794374</v>
      </c>
      <c r="H96">
        <f t="shared" si="69"/>
        <v>1.7712096905436774</v>
      </c>
      <c r="I96">
        <f t="shared" si="69"/>
        <v>2.2724734670886404</v>
      </c>
      <c r="J96">
        <f t="shared" si="69"/>
        <v>0.62964809010171552</v>
      </c>
      <c r="K96">
        <f t="shared" si="69"/>
        <v>0.23974719971596675</v>
      </c>
      <c r="L96">
        <f t="shared" si="38"/>
        <v>0.23974719971596675</v>
      </c>
      <c r="N96">
        <f t="shared" si="39"/>
        <v>234.64892637329899</v>
      </c>
      <c r="O96">
        <f t="shared" si="40"/>
        <v>34.666501358402769</v>
      </c>
      <c r="P96">
        <f t="shared" si="41"/>
        <v>9.8837974730943312</v>
      </c>
      <c r="Q96">
        <f t="shared" si="42"/>
        <v>3.936148607686071</v>
      </c>
      <c r="R96">
        <f t="shared" si="43"/>
        <v>2.8600584148839148</v>
      </c>
      <c r="S96">
        <f t="shared" si="44"/>
        <v>0.93221562660193547</v>
      </c>
      <c r="T96">
        <f t="shared" si="45"/>
        <v>1.1960386668887582</v>
      </c>
      <c r="U96">
        <f t="shared" si="46"/>
        <v>0.33139373163248187</v>
      </c>
      <c r="V96">
        <f t="shared" si="47"/>
        <v>0.12618273669261409</v>
      </c>
      <c r="X96">
        <f t="shared" si="48"/>
        <v>1859.5961105591857</v>
      </c>
      <c r="Y96">
        <f t="shared" si="49"/>
        <v>274.73252100128144</v>
      </c>
      <c r="Z96">
        <f t="shared" si="50"/>
        <v>78.329236884215277</v>
      </c>
      <c r="AA96">
        <f t="shared" si="51"/>
        <v>31.1940342304881</v>
      </c>
      <c r="AB96">
        <f t="shared" si="52"/>
        <v>22.666004002204556</v>
      </c>
      <c r="AC96">
        <f t="shared" si="53"/>
        <v>7.3878222254193773</v>
      </c>
      <c r="AD96">
        <f t="shared" si="54"/>
        <v>9.4786236076203796</v>
      </c>
      <c r="AE96">
        <f t="shared" si="55"/>
        <v>2.6263000812842532</v>
      </c>
      <c r="AF96">
        <f t="shared" si="56"/>
        <v>1</v>
      </c>
      <c r="AR96">
        <f t="shared" si="57"/>
        <v>150.65386676275807</v>
      </c>
      <c r="AS96">
        <f t="shared" si="58"/>
        <v>29.794661273060704</v>
      </c>
      <c r="AT96">
        <f t="shared" si="59"/>
        <v>10.667300366159784</v>
      </c>
      <c r="AU96">
        <f t="shared" si="60"/>
        <v>5.3613898928382682</v>
      </c>
      <c r="AV96">
        <f t="shared" si="61"/>
        <v>4.3168612856211039</v>
      </c>
      <c r="AW96">
        <f t="shared" si="62"/>
        <v>2.2449519714360906</v>
      </c>
      <c r="AX96">
        <f t="shared" si="63"/>
        <v>2.6699423493865466</v>
      </c>
      <c r="AY96">
        <f t="shared" si="64"/>
        <v>1.5752434066529033</v>
      </c>
      <c r="AZ96">
        <f t="shared" si="65"/>
        <v>1.2854885306965862</v>
      </c>
      <c r="BA96">
        <f t="shared" si="66"/>
        <v>208.5697058386101</v>
      </c>
      <c r="BB96">
        <f t="shared" si="67"/>
        <v>1.6046602880307224</v>
      </c>
    </row>
    <row r="97" spans="1:54" x14ac:dyDescent="0.25">
      <c r="A97">
        <f t="shared" si="68"/>
        <v>329.44600000000003</v>
      </c>
      <c r="C97">
        <f t="shared" si="37"/>
        <v>457.71396486212365</v>
      </c>
      <c r="D97">
        <f t="shared" si="69"/>
        <v>68.949740686166109</v>
      </c>
      <c r="E97">
        <f t="shared" si="69"/>
        <v>19.90301184349088</v>
      </c>
      <c r="F97">
        <f t="shared" si="69"/>
        <v>7.9882675496530471</v>
      </c>
      <c r="G97">
        <f t="shared" si="69"/>
        <v>5.8259068253011348</v>
      </c>
      <c r="H97">
        <f t="shared" si="69"/>
        <v>1.9192909812142716</v>
      </c>
      <c r="I97">
        <f t="shared" si="69"/>
        <v>2.4536636847695239</v>
      </c>
      <c r="J97">
        <f t="shared" si="69"/>
        <v>0.68898916632359397</v>
      </c>
      <c r="K97">
        <f t="shared" si="69"/>
        <v>0.26480502640726733</v>
      </c>
      <c r="L97">
        <f t="shared" si="38"/>
        <v>0.26480502640726733</v>
      </c>
      <c r="N97">
        <f t="shared" si="39"/>
        <v>240.90208676953878</v>
      </c>
      <c r="O97">
        <f t="shared" si="40"/>
        <v>36.289337203245324</v>
      </c>
      <c r="P97">
        <f t="shared" si="41"/>
        <v>10.47526939131099</v>
      </c>
      <c r="Q97">
        <f t="shared" si="42"/>
        <v>4.2043513419226564</v>
      </c>
      <c r="R97">
        <f t="shared" si="43"/>
        <v>3.0662667501584919</v>
      </c>
      <c r="S97">
        <f t="shared" si="44"/>
        <v>1.0101531480075114</v>
      </c>
      <c r="T97">
        <f t="shared" si="45"/>
        <v>1.291401939352381</v>
      </c>
      <c r="U97">
        <f t="shared" si="46"/>
        <v>0.36262587701241789</v>
      </c>
      <c r="V97">
        <f t="shared" si="47"/>
        <v>0.1393710665301407</v>
      </c>
      <c r="X97">
        <f t="shared" si="48"/>
        <v>1728.4942475304997</v>
      </c>
      <c r="Y97">
        <f t="shared" si="49"/>
        <v>260.37927459927494</v>
      </c>
      <c r="Z97">
        <f t="shared" si="50"/>
        <v>75.161004734405068</v>
      </c>
      <c r="AA97">
        <f t="shared" si="51"/>
        <v>30.166600906461557</v>
      </c>
      <c r="AB97">
        <f t="shared" si="52"/>
        <v>22.000741089940458</v>
      </c>
      <c r="AC97">
        <f t="shared" si="53"/>
        <v>7.2479401439397995</v>
      </c>
      <c r="AD97">
        <f t="shared" si="54"/>
        <v>9.2659256437066837</v>
      </c>
      <c r="AE97">
        <f t="shared" si="55"/>
        <v>2.6018734450453214</v>
      </c>
      <c r="AF97">
        <f t="shared" si="56"/>
        <v>1</v>
      </c>
      <c r="AR97">
        <f t="shared" si="57"/>
        <v>154.64199339623033</v>
      </c>
      <c r="AS97">
        <f t="shared" si="58"/>
        <v>31.142619867754487</v>
      </c>
      <c r="AT97">
        <f t="shared" si="59"/>
        <v>11.24581653943372</v>
      </c>
      <c r="AU97">
        <f t="shared" si="60"/>
        <v>5.6585678733766294</v>
      </c>
      <c r="AV97">
        <f t="shared" si="61"/>
        <v>4.5560048081747793</v>
      </c>
      <c r="AW97">
        <f t="shared" si="62"/>
        <v>2.3490356921482154</v>
      </c>
      <c r="AX97">
        <f t="shared" si="63"/>
        <v>2.8030911945466701</v>
      </c>
      <c r="AY97">
        <f t="shared" si="64"/>
        <v>1.6294571228174495</v>
      </c>
      <c r="AZ97">
        <f t="shared" si="65"/>
        <v>1.3153271362487022</v>
      </c>
      <c r="BA97">
        <f t="shared" si="66"/>
        <v>215.341913630731</v>
      </c>
      <c r="BB97">
        <f t="shared" si="67"/>
        <v>1.6305036472174086</v>
      </c>
    </row>
    <row r="98" spans="1:54" x14ac:dyDescent="0.25">
      <c r="A98">
        <f t="shared" si="68"/>
        <v>332.17750000000001</v>
      </c>
      <c r="C98">
        <f t="shared" si="37"/>
        <v>469.70837861327772</v>
      </c>
      <c r="D98">
        <f t="shared" si="69"/>
        <v>72.123184355633526</v>
      </c>
      <c r="E98">
        <f t="shared" si="69"/>
        <v>21.073906265210603</v>
      </c>
      <c r="F98">
        <f t="shared" si="69"/>
        <v>8.5233300868118302</v>
      </c>
      <c r="G98">
        <f t="shared" si="69"/>
        <v>6.238803666776719</v>
      </c>
      <c r="H98">
        <f t="shared" si="69"/>
        <v>2.0770080447288635</v>
      </c>
      <c r="I98">
        <f t="shared" si="69"/>
        <v>2.6459603375422751</v>
      </c>
      <c r="J98">
        <f t="shared" si="69"/>
        <v>0.75280694620047717</v>
      </c>
      <c r="K98">
        <f t="shared" si="69"/>
        <v>0.29200405775062099</v>
      </c>
      <c r="L98">
        <f t="shared" si="38"/>
        <v>0.29200405775062099</v>
      </c>
      <c r="N98">
        <f t="shared" si="39"/>
        <v>247.21493611225145</v>
      </c>
      <c r="O98">
        <f t="shared" si="40"/>
        <v>37.959570713491331</v>
      </c>
      <c r="P98">
        <f t="shared" si="41"/>
        <v>11.091529613268738</v>
      </c>
      <c r="Q98">
        <f t="shared" si="42"/>
        <v>4.4859632035851744</v>
      </c>
      <c r="R98">
        <f t="shared" si="43"/>
        <v>3.283580877250905</v>
      </c>
      <c r="S98">
        <f t="shared" si="44"/>
        <v>1.0931621288046651</v>
      </c>
      <c r="T98">
        <f t="shared" si="45"/>
        <v>1.3926107039696185</v>
      </c>
      <c r="U98">
        <f t="shared" si="46"/>
        <v>0.39621418221077748</v>
      </c>
      <c r="V98">
        <f t="shared" si="47"/>
        <v>0.15368634618453736</v>
      </c>
      <c r="X98">
        <f t="shared" si="48"/>
        <v>1608.5679844025346</v>
      </c>
      <c r="Y98">
        <f t="shared" si="49"/>
        <v>246.9937743715486</v>
      </c>
      <c r="Z98">
        <f t="shared" si="50"/>
        <v>72.169908964786586</v>
      </c>
      <c r="AA98">
        <f t="shared" si="51"/>
        <v>29.189080975343753</v>
      </c>
      <c r="AB98">
        <f t="shared" si="52"/>
        <v>21.365469078874302</v>
      </c>
      <c r="AC98">
        <f t="shared" si="53"/>
        <v>7.1129424047342589</v>
      </c>
      <c r="AD98">
        <f t="shared" si="54"/>
        <v>9.0613820846352535</v>
      </c>
      <c r="AE98">
        <f t="shared" si="55"/>
        <v>2.5780701542284516</v>
      </c>
      <c r="AF98">
        <f t="shared" si="56"/>
        <v>1</v>
      </c>
      <c r="AR98">
        <f t="shared" si="57"/>
        <v>158.66818831230981</v>
      </c>
      <c r="AS98">
        <f t="shared" si="58"/>
        <v>32.529947872886204</v>
      </c>
      <c r="AT98">
        <f t="shared" si="59"/>
        <v>11.848578047406699</v>
      </c>
      <c r="AU98">
        <f t="shared" si="60"/>
        <v>5.9706036346179463</v>
      </c>
      <c r="AV98">
        <f t="shared" si="61"/>
        <v>4.8080279176400538</v>
      </c>
      <c r="AW98">
        <f t="shared" si="62"/>
        <v>2.4598922272043962</v>
      </c>
      <c r="AX98">
        <f t="shared" si="63"/>
        <v>2.9444016779301805</v>
      </c>
      <c r="AY98">
        <f t="shared" si="64"/>
        <v>1.6877607334826912</v>
      </c>
      <c r="AZ98">
        <f t="shared" si="65"/>
        <v>1.3477154665557249</v>
      </c>
      <c r="BA98">
        <f t="shared" si="66"/>
        <v>222.26511589003371</v>
      </c>
      <c r="BB98">
        <f t="shared" si="67"/>
        <v>1.6565064975484307</v>
      </c>
    </row>
    <row r="99" spans="1:54" x14ac:dyDescent="0.25">
      <c r="A99">
        <f t="shared" si="68"/>
        <v>334.90899999999999</v>
      </c>
      <c r="C99">
        <f t="shared" si="37"/>
        <v>481.8137627018416</v>
      </c>
      <c r="D99">
        <f t="shared" si="69"/>
        <v>75.38733278548419</v>
      </c>
      <c r="E99">
        <f t="shared" si="69"/>
        <v>22.29288745816244</v>
      </c>
      <c r="F99">
        <f t="shared" si="69"/>
        <v>9.0846191306597692</v>
      </c>
      <c r="G99">
        <f t="shared" si="69"/>
        <v>6.6735055085867945</v>
      </c>
      <c r="H99">
        <f t="shared" si="69"/>
        <v>2.2447918656033625</v>
      </c>
      <c r="I99">
        <f t="shared" si="69"/>
        <v>2.8498179109025656</v>
      </c>
      <c r="J99">
        <f t="shared" si="69"/>
        <v>0.82134818876095417</v>
      </c>
      <c r="K99">
        <f t="shared" si="69"/>
        <v>0.32148365868322315</v>
      </c>
      <c r="L99">
        <f t="shared" si="38"/>
        <v>0.32148365868322315</v>
      </c>
      <c r="N99">
        <f t="shared" si="39"/>
        <v>253.58619089570612</v>
      </c>
      <c r="O99">
        <f t="shared" si="40"/>
        <v>39.677543571307467</v>
      </c>
      <c r="P99">
        <f t="shared" si="41"/>
        <v>11.733098662190759</v>
      </c>
      <c r="Q99">
        <f t="shared" si="42"/>
        <v>4.7813784898209315</v>
      </c>
      <c r="R99">
        <f t="shared" si="43"/>
        <v>3.5123713203088394</v>
      </c>
      <c r="S99">
        <f t="shared" si="44"/>
        <v>1.1814694029491382</v>
      </c>
      <c r="T99">
        <f t="shared" si="45"/>
        <v>1.4999041636329293</v>
      </c>
      <c r="U99">
        <f t="shared" si="46"/>
        <v>0.4322885204005022</v>
      </c>
      <c r="V99">
        <f t="shared" si="47"/>
        <v>0.16920192562274902</v>
      </c>
      <c r="X99">
        <f t="shared" si="48"/>
        <v>1498.7192962632082</v>
      </c>
      <c r="Y99">
        <f t="shared" si="49"/>
        <v>234.49817976523585</v>
      </c>
      <c r="Z99">
        <f t="shared" si="50"/>
        <v>69.343765557082136</v>
      </c>
      <c r="AA99">
        <f t="shared" si="51"/>
        <v>28.25841651756048</v>
      </c>
      <c r="AB99">
        <f t="shared" si="52"/>
        <v>20.758459499686712</v>
      </c>
      <c r="AC99">
        <f t="shared" si="53"/>
        <v>6.982600219239413</v>
      </c>
      <c r="AD99">
        <f t="shared" si="54"/>
        <v>8.8645809325899823</v>
      </c>
      <c r="AE99">
        <f t="shared" si="55"/>
        <v>2.5548676163670176</v>
      </c>
      <c r="AF99">
        <f t="shared" si="56"/>
        <v>1</v>
      </c>
      <c r="AR99">
        <f t="shared" si="57"/>
        <v>162.73163291958593</v>
      </c>
      <c r="AS99">
        <f t="shared" si="58"/>
        <v>33.956929096220335</v>
      </c>
      <c r="AT99">
        <f t="shared" si="59"/>
        <v>12.476094011634455</v>
      </c>
      <c r="AU99">
        <f t="shared" si="60"/>
        <v>6.2979340715487755</v>
      </c>
      <c r="AV99">
        <f t="shared" si="61"/>
        <v>5.073360317548314</v>
      </c>
      <c r="AW99">
        <f t="shared" si="62"/>
        <v>2.5778245079998281</v>
      </c>
      <c r="AX99">
        <f t="shared" si="63"/>
        <v>3.0942077812479294</v>
      </c>
      <c r="AY99">
        <f t="shared" si="64"/>
        <v>1.7503796764867783</v>
      </c>
      <c r="AZ99">
        <f t="shared" si="65"/>
        <v>1.3828194759695616</v>
      </c>
      <c r="BA99">
        <f t="shared" si="66"/>
        <v>229.3411818582419</v>
      </c>
      <c r="BB99">
        <f t="shared" si="67"/>
        <v>1.6826683022906952</v>
      </c>
    </row>
    <row r="100" spans="1:54" x14ac:dyDescent="0.25">
      <c r="A100">
        <f t="shared" si="68"/>
        <v>337.64049999999997</v>
      </c>
      <c r="C100">
        <f t="shared" si="37"/>
        <v>494.02769104424078</v>
      </c>
      <c r="D100">
        <f t="shared" si="69"/>
        <v>78.742795413824055</v>
      </c>
      <c r="E100">
        <f t="shared" si="69"/>
        <v>23.560932144118329</v>
      </c>
      <c r="F100">
        <f t="shared" si="69"/>
        <v>9.6728844227905633</v>
      </c>
      <c r="G100">
        <f t="shared" si="69"/>
        <v>7.1307206180272402</v>
      </c>
      <c r="H100">
        <f t="shared" si="69"/>
        <v>2.4230819602843519</v>
      </c>
      <c r="I100">
        <f t="shared" si="69"/>
        <v>3.0656978763665759</v>
      </c>
      <c r="J100">
        <f t="shared" si="69"/>
        <v>0.89486738882846728</v>
      </c>
      <c r="K100">
        <f t="shared" si="69"/>
        <v>0.35338904468445548</v>
      </c>
      <c r="L100">
        <f t="shared" si="38"/>
        <v>0.35338904468445548</v>
      </c>
      <c r="N100">
        <f t="shared" si="39"/>
        <v>260.01457423381095</v>
      </c>
      <c r="O100">
        <f t="shared" si="40"/>
        <v>41.44357653359161</v>
      </c>
      <c r="P100">
        <f t="shared" si="41"/>
        <v>12.400490602167542</v>
      </c>
      <c r="Q100">
        <f t="shared" si="42"/>
        <v>5.0909918014687179</v>
      </c>
      <c r="R100">
        <f t="shared" si="43"/>
        <v>3.7530108515932845</v>
      </c>
      <c r="S100">
        <f t="shared" si="44"/>
        <v>1.275306294886501</v>
      </c>
      <c r="T100">
        <f t="shared" si="45"/>
        <v>1.6135251980876715</v>
      </c>
      <c r="U100">
        <f t="shared" si="46"/>
        <v>0.47098283622550913</v>
      </c>
      <c r="V100">
        <f t="shared" si="47"/>
        <v>0.18599423404445026</v>
      </c>
      <c r="X100">
        <f t="shared" si="48"/>
        <v>1397.9711552330743</v>
      </c>
      <c r="Y100">
        <f t="shared" si="49"/>
        <v>222.82183502359069</v>
      </c>
      <c r="Z100">
        <f t="shared" si="50"/>
        <v>66.671371109299997</v>
      </c>
      <c r="AA100">
        <f t="shared" si="51"/>
        <v>27.371772182206655</v>
      </c>
      <c r="AB100">
        <f t="shared" si="52"/>
        <v>20.178103213115534</v>
      </c>
      <c r="AC100">
        <f t="shared" si="53"/>
        <v>6.8566980123788088</v>
      </c>
      <c r="AD100">
        <f t="shared" si="54"/>
        <v>8.6751355835152371</v>
      </c>
      <c r="AE100">
        <f t="shared" si="55"/>
        <v>2.5322442851263345</v>
      </c>
      <c r="AF100">
        <f t="shared" si="56"/>
        <v>1</v>
      </c>
      <c r="AR100">
        <f t="shared" si="57"/>
        <v>166.83151284850661</v>
      </c>
      <c r="AS100">
        <f t="shared" si="58"/>
        <v>35.423829964591519</v>
      </c>
      <c r="AT100">
        <f t="shared" si="59"/>
        <v>13.128867236022442</v>
      </c>
      <c r="AU100">
        <f t="shared" si="60"/>
        <v>6.6409964156564234</v>
      </c>
      <c r="AV100">
        <f t="shared" si="61"/>
        <v>5.3524343186084575</v>
      </c>
      <c r="AW100">
        <f t="shared" si="62"/>
        <v>2.7031414628729089</v>
      </c>
      <c r="AX100">
        <f t="shared" si="63"/>
        <v>3.2528486199347348</v>
      </c>
      <c r="AY100">
        <f t="shared" si="64"/>
        <v>1.8175464570520952</v>
      </c>
      <c r="AZ100">
        <f t="shared" si="65"/>
        <v>1.420812085608341</v>
      </c>
      <c r="BA100">
        <f t="shared" si="66"/>
        <v>236.57198940885351</v>
      </c>
      <c r="BB100">
        <f t="shared" si="67"/>
        <v>1.7089885443014963</v>
      </c>
    </row>
    <row r="101" spans="1:54" x14ac:dyDescent="0.25">
      <c r="A101">
        <f t="shared" si="68"/>
        <v>340.37199999999996</v>
      </c>
      <c r="C101">
        <f t="shared" si="37"/>
        <v>506.3477515541623</v>
      </c>
      <c r="D101">
        <f t="shared" si="69"/>
        <v>82.190142271173428</v>
      </c>
      <c r="E101">
        <f t="shared" si="69"/>
        <v>24.879004103491884</v>
      </c>
      <c r="F101">
        <f t="shared" si="69"/>
        <v>10.288875678074543</v>
      </c>
      <c r="G101">
        <f t="shared" si="69"/>
        <v>7.6111609713123611</v>
      </c>
      <c r="H101">
        <f t="shared" si="69"/>
        <v>2.6123261258841288</v>
      </c>
      <c r="I101">
        <f t="shared" si="69"/>
        <v>3.2940683796931136</v>
      </c>
      <c r="J101">
        <f t="shared" si="69"/>
        <v>0.9736267391659178</v>
      </c>
      <c r="K101">
        <f t="shared" si="69"/>
        <v>0.38787134532145112</v>
      </c>
      <c r="L101">
        <f t="shared" si="38"/>
        <v>0.38787134532145112</v>
      </c>
      <c r="N101">
        <f t="shared" si="39"/>
        <v>266.49881660745388</v>
      </c>
      <c r="O101">
        <f t="shared" si="40"/>
        <v>43.257969616407067</v>
      </c>
      <c r="P101">
        <f t="shared" si="41"/>
        <v>13.09421268604836</v>
      </c>
      <c r="Q101">
        <f t="shared" si="42"/>
        <v>5.4151977253023915</v>
      </c>
      <c r="R101">
        <f t="shared" si="43"/>
        <v>4.005874195427559</v>
      </c>
      <c r="S101">
        <f t="shared" si="44"/>
        <v>1.3749084873074362</v>
      </c>
      <c r="T101">
        <f t="shared" si="45"/>
        <v>1.733720199838481</v>
      </c>
      <c r="U101">
        <f t="shared" si="46"/>
        <v>0.51243512587679885</v>
      </c>
      <c r="V101">
        <f t="shared" si="47"/>
        <v>0.20414281332707954</v>
      </c>
      <c r="X101">
        <f t="shared" si="48"/>
        <v>1305.4528457999984</v>
      </c>
      <c r="Y101">
        <f t="shared" si="49"/>
        <v>211.90052645693063</v>
      </c>
      <c r="Z101">
        <f t="shared" si="50"/>
        <v>64.142413208877883</v>
      </c>
      <c r="AA101">
        <f t="shared" si="51"/>
        <v>26.526516594175227</v>
      </c>
      <c r="AB101">
        <f t="shared" si="52"/>
        <v>19.622900900308988</v>
      </c>
      <c r="AC101">
        <f t="shared" si="53"/>
        <v>6.7350325240425919</v>
      </c>
      <c r="AD101">
        <f t="shared" si="54"/>
        <v>8.4926829976654528</v>
      </c>
      <c r="AE101">
        <f t="shared" si="55"/>
        <v>2.5101796018445697</v>
      </c>
      <c r="AF101">
        <f t="shared" si="56"/>
        <v>1</v>
      </c>
      <c r="AR101">
        <f t="shared" si="57"/>
        <v>170.96701842801565</v>
      </c>
      <c r="AS101">
        <f t="shared" si="58"/>
        <v>36.930899677099205</v>
      </c>
      <c r="AT101">
        <f t="shared" si="59"/>
        <v>13.807393862429993</v>
      </c>
      <c r="AU101">
        <f t="shared" si="60"/>
        <v>7.000227882843765</v>
      </c>
      <c r="AV101">
        <f t="shared" si="61"/>
        <v>5.6456844953712437</v>
      </c>
      <c r="AW101">
        <f t="shared" si="62"/>
        <v>2.836157840495539</v>
      </c>
      <c r="AX101">
        <f t="shared" si="63"/>
        <v>3.4206682140373195</v>
      </c>
      <c r="AY101">
        <f t="shared" si="64"/>
        <v>1.8895006132007552</v>
      </c>
      <c r="AZ101">
        <f t="shared" si="65"/>
        <v>1.4618732590258268</v>
      </c>
      <c r="BA101">
        <f t="shared" si="66"/>
        <v>243.9594242725193</v>
      </c>
      <c r="BB101">
        <f t="shared" si="67"/>
        <v>1.7354667222695965</v>
      </c>
    </row>
    <row r="102" spans="1:54" x14ac:dyDescent="0.25">
      <c r="A102">
        <f t="shared" si="68"/>
        <v>343.10349999999994</v>
      </c>
      <c r="C102">
        <f t="shared" si="37"/>
        <v>518.77154746663814</v>
      </c>
      <c r="D102">
        <f t="shared" si="69"/>
        <v>85.729904369394887</v>
      </c>
      <c r="E102">
        <f t="shared" si="69"/>
        <v>26.248053540346742</v>
      </c>
      <c r="F102">
        <f t="shared" si="69"/>
        <v>10.933341991896933</v>
      </c>
      <c r="G102">
        <f t="shared" si="69"/>
        <v>8.115541694408396</v>
      </c>
      <c r="H102">
        <f t="shared" si="69"/>
        <v>2.8129801790535187</v>
      </c>
      <c r="I102">
        <f t="shared" si="69"/>
        <v>3.5354039227255885</v>
      </c>
      <c r="J102">
        <f t="shared" si="69"/>
        <v>1.0578960821725094</v>
      </c>
      <c r="K102">
        <f t="shared" si="69"/>
        <v>0.42508766076143567</v>
      </c>
      <c r="L102">
        <f t="shared" si="38"/>
        <v>0.42508766076143567</v>
      </c>
      <c r="N102">
        <f t="shared" si="39"/>
        <v>273.03765656138853</v>
      </c>
      <c r="O102">
        <f t="shared" si="40"/>
        <v>45.121002299681521</v>
      </c>
      <c r="P102">
        <f t="shared" si="41"/>
        <v>13.814765021235129</v>
      </c>
      <c r="Q102">
        <f t="shared" si="42"/>
        <v>5.7543905220510174</v>
      </c>
      <c r="R102">
        <f t="shared" si="43"/>
        <v>4.2713377338991556</v>
      </c>
      <c r="S102">
        <f t="shared" si="44"/>
        <v>1.4805158837123784</v>
      </c>
      <c r="T102">
        <f t="shared" si="45"/>
        <v>1.8607389066976783</v>
      </c>
      <c r="U102">
        <f t="shared" si="46"/>
        <v>0.55678741166974177</v>
      </c>
      <c r="V102">
        <f t="shared" si="47"/>
        <v>0.22373034776917669</v>
      </c>
      <c r="X102">
        <f t="shared" si="48"/>
        <v>1220.3872173974464</v>
      </c>
      <c r="Y102">
        <f t="shared" si="49"/>
        <v>201.67582426606248</v>
      </c>
      <c r="Z102">
        <f t="shared" si="50"/>
        <v>61.747389922657547</v>
      </c>
      <c r="AA102">
        <f t="shared" si="51"/>
        <v>25.72020550376045</v>
      </c>
      <c r="AB102">
        <f t="shared" si="52"/>
        <v>19.091454407007443</v>
      </c>
      <c r="AC102">
        <f t="shared" si="53"/>
        <v>6.6174119804248965</v>
      </c>
      <c r="AD102">
        <f t="shared" si="54"/>
        <v>8.3168820200351572</v>
      </c>
      <c r="AE102">
        <f t="shared" si="55"/>
        <v>2.4886539408778874</v>
      </c>
      <c r="AF102">
        <f t="shared" si="56"/>
        <v>1</v>
      </c>
      <c r="AR102">
        <f t="shared" si="57"/>
        <v>175.13734513001111</v>
      </c>
      <c r="AS102">
        <f t="shared" si="58"/>
        <v>38.47837037513451</v>
      </c>
      <c r="AT102">
        <f t="shared" si="59"/>
        <v>14.512163043784692</v>
      </c>
      <c r="AU102">
        <f t="shared" si="60"/>
        <v>7.3760653277446737</v>
      </c>
      <c r="AV102">
        <f t="shared" si="61"/>
        <v>5.953547344926422</v>
      </c>
      <c r="AW102">
        <f t="shared" si="62"/>
        <v>2.9771940263314445</v>
      </c>
      <c r="AX102">
        <f t="shared" si="63"/>
        <v>3.5980152544137467</v>
      </c>
      <c r="AY102">
        <f t="shared" si="64"/>
        <v>1.9664886716250771</v>
      </c>
      <c r="AZ102">
        <f t="shared" si="65"/>
        <v>1.5061900695057377</v>
      </c>
      <c r="BA102">
        <f t="shared" si="66"/>
        <v>251.50537924347742</v>
      </c>
      <c r="BB102">
        <f t="shared" si="67"/>
        <v>1.7621023472029766</v>
      </c>
    </row>
    <row r="103" spans="1:54" x14ac:dyDescent="0.25">
      <c r="A103">
        <f t="shared" si="68"/>
        <v>345.83499999999992</v>
      </c>
      <c r="C103">
        <f t="shared" si="37"/>
        <v>531.29669857043086</v>
      </c>
      <c r="D103">
        <f t="shared" si="69"/>
        <v>89.362574126352996</v>
      </c>
      <c r="E103">
        <f t="shared" si="69"/>
        <v>27.669016481245919</v>
      </c>
      <c r="F103">
        <f t="shared" si="69"/>
        <v>11.607031259149785</v>
      </c>
      <c r="G103">
        <f t="shared" si="69"/>
        <v>8.6445805081847489</v>
      </c>
      <c r="H103">
        <f t="shared" si="69"/>
        <v>3.0255076857088188</v>
      </c>
      <c r="I103">
        <f t="shared" si="69"/>
        <v>3.7901850396297481</v>
      </c>
      <c r="J103">
        <f t="shared" si="69"/>
        <v>1.1479528513495676</v>
      </c>
      <c r="K103">
        <f t="shared" si="69"/>
        <v>0.4652011111590329</v>
      </c>
      <c r="L103">
        <f t="shared" si="38"/>
        <v>0.4652011111590329</v>
      </c>
      <c r="N103">
        <f t="shared" si="39"/>
        <v>279.62984135285836</v>
      </c>
      <c r="O103">
        <f t="shared" si="40"/>
        <v>47.032933750712104</v>
      </c>
      <c r="P103">
        <f t="shared" si="41"/>
        <v>14.562640253287327</v>
      </c>
      <c r="Q103">
        <f t="shared" si="42"/>
        <v>6.1089638206051502</v>
      </c>
      <c r="R103">
        <f t="shared" si="43"/>
        <v>4.5497792148340785</v>
      </c>
      <c r="S103">
        <f t="shared" si="44"/>
        <v>1.5923724661625362</v>
      </c>
      <c r="T103">
        <f t="shared" si="45"/>
        <v>1.9948342313840781</v>
      </c>
      <c r="U103">
        <f t="shared" si="46"/>
        <v>0.60418571123661458</v>
      </c>
      <c r="V103">
        <f t="shared" si="47"/>
        <v>0.24484269008370155</v>
      </c>
      <c r="X103">
        <f t="shared" si="48"/>
        <v>1142.0795991796388</v>
      </c>
      <c r="Y103">
        <f t="shared" si="49"/>
        <v>192.09449844973318</v>
      </c>
      <c r="Z103">
        <f t="shared" si="50"/>
        <v>59.477537386592857</v>
      </c>
      <c r="AA103">
        <f t="shared" si="51"/>
        <v>24.950566498500525</v>
      </c>
      <c r="AB103">
        <f t="shared" si="52"/>
        <v>18.582458856658935</v>
      </c>
      <c r="AC103">
        <f t="shared" si="53"/>
        <v>6.5036553291346797</v>
      </c>
      <c r="AD103">
        <f t="shared" si="54"/>
        <v>8.1474118369722497</v>
      </c>
      <c r="AE103">
        <f t="shared" si="55"/>
        <v>2.4676485584685768</v>
      </c>
      <c r="AF103">
        <f t="shared" si="56"/>
        <v>1</v>
      </c>
      <c r="AR103">
        <f t="shared" si="57"/>
        <v>179.34169398302325</v>
      </c>
      <c r="AS103">
        <f t="shared" si="58"/>
        <v>40.066457328027802</v>
      </c>
      <c r="AT103">
        <f t="shared" si="59"/>
        <v>15.243656634617707</v>
      </c>
      <c r="AU103">
        <f t="shared" si="60"/>
        <v>7.7689449048939254</v>
      </c>
      <c r="AV103">
        <f t="shared" si="61"/>
        <v>6.2764609482353029</v>
      </c>
      <c r="AW103">
        <f t="shared" si="62"/>
        <v>3.1265758526660195</v>
      </c>
      <c r="AX103">
        <f t="shared" si="63"/>
        <v>3.7852428648145615</v>
      </c>
      <c r="AY103">
        <f t="shared" si="64"/>
        <v>2.0487640942110437</v>
      </c>
      <c r="AZ103">
        <f t="shared" si="65"/>
        <v>1.5539567588716521</v>
      </c>
      <c r="BA103">
        <f t="shared" si="66"/>
        <v>259.21175336936125</v>
      </c>
      <c r="BB103">
        <f t="shared" si="67"/>
        <v>1.788894939152506</v>
      </c>
    </row>
    <row r="104" spans="1:54" x14ac:dyDescent="0.25">
      <c r="A104">
        <f t="shared" si="68"/>
        <v>348.56649999999991</v>
      </c>
      <c r="C104">
        <f t="shared" si="37"/>
        <v>543.92084235278753</v>
      </c>
      <c r="D104">
        <f t="shared" si="69"/>
        <v>93.088605823629308</v>
      </c>
      <c r="E104">
        <f t="shared" si="69"/>
        <v>29.142814207689653</v>
      </c>
      <c r="F104">
        <f t="shared" si="69"/>
        <v>12.310689605686193</v>
      </c>
      <c r="G104">
        <f t="shared" si="69"/>
        <v>9.198997178812693</v>
      </c>
      <c r="H104">
        <f t="shared" si="69"/>
        <v>3.2503796823277105</v>
      </c>
      <c r="I104">
        <f t="shared" si="69"/>
        <v>4.0588979682871873</v>
      </c>
      <c r="J104">
        <f t="shared" si="69"/>
        <v>1.2440820027737824</v>
      </c>
      <c r="K104">
        <f t="shared" si="69"/>
        <v>0.50838087884789418</v>
      </c>
      <c r="L104">
        <f t="shared" si="38"/>
        <v>0.50838087884789418</v>
      </c>
      <c r="N104">
        <f t="shared" si="39"/>
        <v>286.2741275540987</v>
      </c>
      <c r="O104">
        <f t="shared" si="40"/>
        <v>48.994003065068057</v>
      </c>
      <c r="P104">
        <f t="shared" si="41"/>
        <v>15.338323267205082</v>
      </c>
      <c r="Q104">
        <f t="shared" si="42"/>
        <v>6.4793103187822068</v>
      </c>
      <c r="R104">
        <f t="shared" si="43"/>
        <v>4.8415774625329968</v>
      </c>
      <c r="S104">
        <f t="shared" si="44"/>
        <v>1.7107261485935319</v>
      </c>
      <c r="T104">
        <f t="shared" si="45"/>
        <v>2.1362620885722041</v>
      </c>
      <c r="U104">
        <f t="shared" si="46"/>
        <v>0.65478000145988557</v>
      </c>
      <c r="V104">
        <f t="shared" si="47"/>
        <v>0.26756888360415482</v>
      </c>
      <c r="X104">
        <f t="shared" si="48"/>
        <v>1069.908143645046</v>
      </c>
      <c r="Y104">
        <f t="shared" si="49"/>
        <v>183.10799972372899</v>
      </c>
      <c r="Z104">
        <f t="shared" si="50"/>
        <v>57.32476460116645</v>
      </c>
      <c r="AA104">
        <f t="shared" si="51"/>
        <v>24.215485117349406</v>
      </c>
      <c r="AB104">
        <f t="shared" si="52"/>
        <v>18.094695456799432</v>
      </c>
      <c r="AC104">
        <f t="shared" si="53"/>
        <v>6.3935915325804631</v>
      </c>
      <c r="AD104">
        <f t="shared" si="54"/>
        <v>7.9839705566534409</v>
      </c>
      <c r="AE104">
        <f t="shared" si="55"/>
        <v>2.447145544877992</v>
      </c>
      <c r="AF104">
        <f t="shared" si="56"/>
        <v>1</v>
      </c>
      <c r="AR104">
        <f t="shared" si="57"/>
        <v>183.57927195647696</v>
      </c>
      <c r="AS104">
        <f t="shared" si="58"/>
        <v>41.695359133147107</v>
      </c>
      <c r="AT104">
        <f t="shared" si="59"/>
        <v>16.00234889889003</v>
      </c>
      <c r="AU104">
        <f t="shared" si="60"/>
        <v>8.1793017371647974</v>
      </c>
      <c r="AV104">
        <f t="shared" si="61"/>
        <v>6.6148646346662678</v>
      </c>
      <c r="AW104">
        <f t="shared" si="62"/>
        <v>3.2846344027101573</v>
      </c>
      <c r="AX104">
        <f t="shared" si="63"/>
        <v>3.9827083604041036</v>
      </c>
      <c r="AY104">
        <f t="shared" si="64"/>
        <v>2.13658721543259</v>
      </c>
      <c r="AZ104">
        <f t="shared" si="65"/>
        <v>1.6053747877283702</v>
      </c>
      <c r="BA104">
        <f t="shared" si="66"/>
        <v>267.08045112662035</v>
      </c>
      <c r="BB104">
        <f t="shared" si="67"/>
        <v>1.8158440241611429</v>
      </c>
    </row>
    <row r="105" spans="1:54" x14ac:dyDescent="0.25">
      <c r="A105">
        <f t="shared" si="68"/>
        <v>351.29799999999989</v>
      </c>
      <c r="C105">
        <f t="shared" si="37"/>
        <v>556.64163506049988</v>
      </c>
      <c r="D105">
        <f t="shared" si="69"/>
        <v>96.908416094708372</v>
      </c>
      <c r="E105">
        <f t="shared" si="69"/>
        <v>30.670352721814496</v>
      </c>
      <c r="F105">
        <f t="shared" si="69"/>
        <v>13.045060832876901</v>
      </c>
      <c r="G105">
        <f t="shared" si="69"/>
        <v>9.7795129742843336</v>
      </c>
      <c r="H105">
        <f t="shared" si="69"/>
        <v>3.4880743895248787</v>
      </c>
      <c r="I105">
        <f t="shared" si="69"/>
        <v>4.3420343175867959</v>
      </c>
      <c r="J105">
        <f t="shared" si="69"/>
        <v>1.346575936836178</v>
      </c>
      <c r="K105">
        <f t="shared" si="69"/>
        <v>0.55480224328663985</v>
      </c>
      <c r="L105">
        <f t="shared" si="38"/>
        <v>0.55480224328663985</v>
      </c>
      <c r="N105">
        <f t="shared" si="39"/>
        <v>292.96928161078944</v>
      </c>
      <c r="O105">
        <f t="shared" si="40"/>
        <v>51.004429523530725</v>
      </c>
      <c r="P105">
        <f t="shared" si="41"/>
        <v>16.142290906218157</v>
      </c>
      <c r="Q105">
        <f t="shared" si="42"/>
        <v>6.8658214909878428</v>
      </c>
      <c r="R105">
        <f t="shared" si="43"/>
        <v>5.1471120917285971</v>
      </c>
      <c r="S105">
        <f t="shared" si="44"/>
        <v>1.8358286260657257</v>
      </c>
      <c r="T105">
        <f t="shared" si="45"/>
        <v>2.2852812197825241</v>
      </c>
      <c r="U105">
        <f t="shared" si="46"/>
        <v>0.70872417728219905</v>
      </c>
      <c r="V105">
        <f t="shared" si="47"/>
        <v>0.2920011806771789</v>
      </c>
      <c r="X105">
        <f t="shared" si="48"/>
        <v>1003.3154007506594</v>
      </c>
      <c r="Y105">
        <f t="shared" si="49"/>
        <v>174.67199757633355</v>
      </c>
      <c r="Z105">
        <f t="shared" si="50"/>
        <v>55.281594645551188</v>
      </c>
      <c r="AA105">
        <f t="shared" si="51"/>
        <v>23.512992225118204</v>
      </c>
      <c r="AB105">
        <f t="shared" si="52"/>
        <v>17.627024931173043</v>
      </c>
      <c r="AC105">
        <f t="shared" si="53"/>
        <v>6.2870589146532287</v>
      </c>
      <c r="AD105">
        <f t="shared" si="54"/>
        <v>7.8262739023271646</v>
      </c>
      <c r="AE105">
        <f t="shared" si="55"/>
        <v>2.4271277795473267</v>
      </c>
      <c r="AF105">
        <f t="shared" si="56"/>
        <v>1</v>
      </c>
      <c r="AR105">
        <f t="shared" si="57"/>
        <v>187.84929231686053</v>
      </c>
      <c r="AS105">
        <f t="shared" si="58"/>
        <v>43.365257929317366</v>
      </c>
      <c r="AT105">
        <f t="shared" si="59"/>
        <v>16.788706234941202</v>
      </c>
      <c r="AU105">
        <f t="shared" si="60"/>
        <v>8.6075695918476818</v>
      </c>
      <c r="AV105">
        <f t="shared" si="61"/>
        <v>6.9691986502659526</v>
      </c>
      <c r="AW105">
        <f t="shared" si="62"/>
        <v>3.4517058092776121</v>
      </c>
      <c r="AX105">
        <f t="shared" si="63"/>
        <v>4.1907730032674015</v>
      </c>
      <c r="AY105">
        <f t="shared" si="64"/>
        <v>2.2302251708527141</v>
      </c>
      <c r="AZ105">
        <f t="shared" si="65"/>
        <v>1.6606528770751867</v>
      </c>
      <c r="BA105">
        <f t="shared" si="66"/>
        <v>275.11338158370563</v>
      </c>
      <c r="BB105">
        <f t="shared" si="67"/>
        <v>1.8429491314285924</v>
      </c>
    </row>
    <row r="106" spans="1:54" x14ac:dyDescent="0.25">
      <c r="A106">
        <f t="shared" si="68"/>
        <v>354.02949999999987</v>
      </c>
      <c r="C106">
        <f t="shared" si="37"/>
        <v>569.45675268109767</v>
      </c>
      <c r="D106">
        <f t="shared" si="69"/>
        <v>100.82238444114722</v>
      </c>
      <c r="E106">
        <f t="shared" si="69"/>
        <v>32.25252224495879</v>
      </c>
      <c r="F106">
        <f t="shared" si="69"/>
        <v>13.810885875843704</v>
      </c>
      <c r="G106">
        <f t="shared" si="69"/>
        <v>10.3868501278679</v>
      </c>
      <c r="H106">
        <f t="shared" si="69"/>
        <v>3.7390769186116537</v>
      </c>
      <c r="I106">
        <f t="shared" si="69"/>
        <v>4.6400907313371915</v>
      </c>
      <c r="J106">
        <f t="shared" si="69"/>
        <v>1.4557344105232686</v>
      </c>
      <c r="K106">
        <f t="shared" si="69"/>
        <v>0.60464660872920539</v>
      </c>
      <c r="L106">
        <f t="shared" si="38"/>
        <v>0.60464660872920539</v>
      </c>
      <c r="N106">
        <f t="shared" si="39"/>
        <v>299.71408035847247</v>
      </c>
      <c r="O106">
        <f t="shared" si="40"/>
        <v>53.064412863761696</v>
      </c>
      <c r="P106">
        <f t="shared" si="41"/>
        <v>16.975011707873048</v>
      </c>
      <c r="Q106">
        <f t="shared" si="42"/>
        <v>7.2688873030756342</v>
      </c>
      <c r="R106">
        <f t="shared" si="43"/>
        <v>5.466763225193632</v>
      </c>
      <c r="S106">
        <f t="shared" si="44"/>
        <v>1.9679352203219231</v>
      </c>
      <c r="T106">
        <f t="shared" si="45"/>
        <v>2.442153016493259</v>
      </c>
      <c r="U106">
        <f t="shared" si="46"/>
        <v>0.76617600553856247</v>
      </c>
      <c r="V106">
        <f t="shared" si="47"/>
        <v>0.31823505722589757</v>
      </c>
      <c r="X106">
        <f t="shared" si="48"/>
        <v>941.80095358168512</v>
      </c>
      <c r="Y106">
        <f t="shared" si="49"/>
        <v>166.74596861305002</v>
      </c>
      <c r="Z106">
        <f t="shared" si="50"/>
        <v>53.341111616824229</v>
      </c>
      <c r="AA106">
        <f t="shared" si="51"/>
        <v>22.841252520824096</v>
      </c>
      <c r="AB106">
        <f t="shared" si="52"/>
        <v>17.178381517260295</v>
      </c>
      <c r="AC106">
        <f t="shared" si="53"/>
        <v>6.1839045562003996</v>
      </c>
      <c r="AD106">
        <f t="shared" si="54"/>
        <v>7.6740540083228748</v>
      </c>
      <c r="AE106">
        <f t="shared" si="55"/>
        <v>2.407578889068454</v>
      </c>
      <c r="AF106">
        <f t="shared" si="56"/>
        <v>1</v>
      </c>
      <c r="AR106">
        <f t="shared" si="57"/>
        <v>192.1509749570852</v>
      </c>
      <c r="AS106">
        <f t="shared" si="58"/>
        <v>45.076319622473243</v>
      </c>
      <c r="AT106">
        <f t="shared" si="59"/>
        <v>17.603186917357178</v>
      </c>
      <c r="AU106">
        <f t="shared" si="60"/>
        <v>9.054180564704664</v>
      </c>
      <c r="AV106">
        <f t="shared" si="61"/>
        <v>7.3399038302642126</v>
      </c>
      <c r="AW106">
        <f t="shared" si="62"/>
        <v>3.6281310485309648</v>
      </c>
      <c r="AX106">
        <f t="shared" si="63"/>
        <v>4.4098017554339721</v>
      </c>
      <c r="AY106">
        <f t="shared" si="64"/>
        <v>2.3299518169839675</v>
      </c>
      <c r="AZ106">
        <f t="shared" si="65"/>
        <v>1.7200070412554578</v>
      </c>
      <c r="BA106">
        <f t="shared" si="66"/>
        <v>283.31245755408895</v>
      </c>
      <c r="BB106">
        <f t="shared" si="67"/>
        <v>1.8702097906816744</v>
      </c>
    </row>
    <row r="107" spans="1:54" x14ac:dyDescent="0.25">
      <c r="A107">
        <f t="shared" si="68"/>
        <v>356.76099999999985</v>
      </c>
      <c r="C107">
        <f t="shared" si="37"/>
        <v>582.3638918478897</v>
      </c>
      <c r="D107">
        <f t="shared" si="69"/>
        <v>104.83085377433653</v>
      </c>
      <c r="E107">
        <f t="shared" si="69"/>
        <v>33.890196748639227</v>
      </c>
      <c r="F107">
        <f t="shared" si="69"/>
        <v>14.608902275880304</v>
      </c>
      <c r="G107">
        <f t="shared" si="69"/>
        <v>11.021731309259605</v>
      </c>
      <c r="H107">
        <f t="shared" si="69"/>
        <v>4.0038789718357002</v>
      </c>
      <c r="I107">
        <f t="shared" si="69"/>
        <v>4.9535685495022577</v>
      </c>
      <c r="J107">
        <f t="shared" si="69"/>
        <v>1.5718644405332651</v>
      </c>
      <c r="K107">
        <f t="shared" si="69"/>
        <v>0.6581015246091827</v>
      </c>
      <c r="L107">
        <f t="shared" si="38"/>
        <v>0.6581015246091827</v>
      </c>
      <c r="N107">
        <f t="shared" si="39"/>
        <v>306.50731149888935</v>
      </c>
      <c r="O107">
        <f t="shared" si="40"/>
        <v>55.174133565440286</v>
      </c>
      <c r="P107">
        <f t="shared" si="41"/>
        <v>17.836945657178543</v>
      </c>
      <c r="Q107">
        <f t="shared" si="42"/>
        <v>7.6888959346738446</v>
      </c>
      <c r="R107">
        <f t="shared" si="43"/>
        <v>5.8009112153997924</v>
      </c>
      <c r="S107">
        <f t="shared" si="44"/>
        <v>2.1073047220187897</v>
      </c>
      <c r="T107">
        <f t="shared" si="45"/>
        <v>2.6071413418432936</v>
      </c>
      <c r="U107">
        <f t="shared" si="46"/>
        <v>0.82729707396487639</v>
      </c>
      <c r="V107">
        <f t="shared" si="47"/>
        <v>0.34636922347851723</v>
      </c>
      <c r="X107">
        <f t="shared" si="48"/>
        <v>884.91497143047923</v>
      </c>
      <c r="Y107">
        <f t="shared" si="49"/>
        <v>159.29282922812089</v>
      </c>
      <c r="Z107">
        <f t="shared" si="50"/>
        <v>51.496912681922609</v>
      </c>
      <c r="AA107">
        <f t="shared" si="51"/>
        <v>22.198554067407581</v>
      </c>
      <c r="AB107">
        <f t="shared" si="52"/>
        <v>16.747767475246199</v>
      </c>
      <c r="AC107">
        <f t="shared" si="53"/>
        <v>6.0839837352047255</v>
      </c>
      <c r="AD107">
        <f t="shared" si="54"/>
        <v>7.5270583098010029</v>
      </c>
      <c r="AE107">
        <f t="shared" si="55"/>
        <v>2.3884832077645251</v>
      </c>
      <c r="AF107">
        <f t="shared" si="56"/>
        <v>1</v>
      </c>
      <c r="AR107">
        <f t="shared" si="57"/>
        <v>196.4835467002826</v>
      </c>
      <c r="AS107">
        <f t="shared" si="58"/>
        <v>46.828694122499741</v>
      </c>
      <c r="AT107">
        <f t="shared" si="59"/>
        <v>18.446240855523101</v>
      </c>
      <c r="AU107">
        <f t="shared" si="60"/>
        <v>9.5195647722979189</v>
      </c>
      <c r="AV107">
        <f t="shared" si="61"/>
        <v>7.7274212762769006</v>
      </c>
      <c r="AW107">
        <f t="shared" si="62"/>
        <v>3.8142557292853985</v>
      </c>
      <c r="AX107">
        <f t="shared" si="63"/>
        <v>4.6401630299344845</v>
      </c>
      <c r="AY107">
        <f t="shared" si="64"/>
        <v>2.436047642775899</v>
      </c>
      <c r="AZ107">
        <f t="shared" si="65"/>
        <v>1.783660612230068</v>
      </c>
      <c r="BA107">
        <f t="shared" si="66"/>
        <v>291.67959474110609</v>
      </c>
      <c r="BB107">
        <f t="shared" si="67"/>
        <v>1.8976255297409881</v>
      </c>
    </row>
    <row r="108" spans="1:54" x14ac:dyDescent="0.25">
      <c r="A108">
        <f t="shared" si="68"/>
        <v>359.49249999999984</v>
      </c>
      <c r="C108">
        <f t="shared" si="37"/>
        <v>595.36077067243593</v>
      </c>
      <c r="D108">
        <f t="shared" si="69"/>
        <v>108.93413098055676</v>
      </c>
      <c r="E108">
        <f t="shared" si="69"/>
        <v>35.584233517426661</v>
      </c>
      <c r="F108">
        <f t="shared" si="69"/>
        <v>15.439843667510141</v>
      </c>
      <c r="G108">
        <f t="shared" si="69"/>
        <v>11.68487910413725</v>
      </c>
      <c r="H108">
        <f t="shared" si="69"/>
        <v>4.2829785369862998</v>
      </c>
      <c r="I108">
        <f t="shared" si="69"/>
        <v>5.2829734674401063</v>
      </c>
      <c r="J108">
        <f t="shared" si="69"/>
        <v>1.6952801975347989</v>
      </c>
      <c r="K108">
        <f t="shared" si="69"/>
        <v>0.71536069864652141</v>
      </c>
      <c r="L108">
        <f t="shared" si="38"/>
        <v>0.71536069864652141</v>
      </c>
      <c r="N108">
        <f t="shared" si="39"/>
        <v>313.34777403812421</v>
      </c>
      <c r="O108">
        <f t="shared" si="40"/>
        <v>57.333753147661454</v>
      </c>
      <c r="P108">
        <f t="shared" si="41"/>
        <v>18.728543956540349</v>
      </c>
      <c r="Q108">
        <f t="shared" si="42"/>
        <v>8.1262335092158633</v>
      </c>
      <c r="R108">
        <f t="shared" si="43"/>
        <v>6.149936370598553</v>
      </c>
      <c r="S108">
        <f t="shared" si="44"/>
        <v>2.2541992299927895</v>
      </c>
      <c r="T108">
        <f t="shared" si="45"/>
        <v>2.7805123512842664</v>
      </c>
      <c r="U108">
        <f t="shared" si="46"/>
        <v>0.89225273554463103</v>
      </c>
      <c r="V108">
        <f t="shared" si="47"/>
        <v>0.37650563086659022</v>
      </c>
      <c r="X108">
        <f t="shared" si="48"/>
        <v>832.25255706508892</v>
      </c>
      <c r="Y108">
        <f t="shared" si="49"/>
        <v>152.27860740275864</v>
      </c>
      <c r="Z108">
        <f t="shared" si="50"/>
        <v>49.743064701140042</v>
      </c>
      <c r="AA108">
        <f t="shared" si="51"/>
        <v>21.583298742470301</v>
      </c>
      <c r="AB108">
        <f t="shared" si="52"/>
        <v>16.334248060097941</v>
      </c>
      <c r="AC108">
        <f t="shared" si="53"/>
        <v>5.9871594079599175</v>
      </c>
      <c r="AD108">
        <f t="shared" si="54"/>
        <v>7.3850485180910992</v>
      </c>
      <c r="AE108">
        <f t="shared" si="55"/>
        <v>2.3698257406959975</v>
      </c>
      <c r="AF108">
        <f t="shared" si="56"/>
        <v>1</v>
      </c>
      <c r="AR108">
        <f t="shared" si="57"/>
        <v>200.84624157924279</v>
      </c>
      <c r="AS108">
        <f t="shared" si="58"/>
        <v>48.622515590256661</v>
      </c>
      <c r="AT108">
        <f t="shared" si="59"/>
        <v>19.318309368597294</v>
      </c>
      <c r="AU108">
        <f t="shared" si="60"/>
        <v>10.004150052853994</v>
      </c>
      <c r="AV108">
        <f t="shared" si="61"/>
        <v>8.1321920386368909</v>
      </c>
      <c r="AW108">
        <f t="shared" si="62"/>
        <v>4.010429878352153</v>
      </c>
      <c r="AX108">
        <f t="shared" si="63"/>
        <v>4.882228440390235</v>
      </c>
      <c r="AY108">
        <f t="shared" si="64"/>
        <v>2.5487996730103437</v>
      </c>
      <c r="AZ108">
        <f t="shared" si="65"/>
        <v>1.8518442551847567</v>
      </c>
      <c r="BA108">
        <f t="shared" si="66"/>
        <v>300.21671087652516</v>
      </c>
      <c r="BB108">
        <f t="shared" si="67"/>
        <v>1.9251958722747584</v>
      </c>
    </row>
    <row r="109" spans="1:54" x14ac:dyDescent="0.25">
      <c r="A109">
        <f t="shared" si="68"/>
        <v>362.22399999999982</v>
      </c>
      <c r="C109">
        <f t="shared" si="37"/>
        <v>608.44512950792682</v>
      </c>
      <c r="D109">
        <f t="shared" si="69"/>
        <v>113.13248750713005</v>
      </c>
      <c r="E109">
        <f t="shared" si="69"/>
        <v>37.335472743160437</v>
      </c>
      <c r="F109">
        <f t="shared" si="69"/>
        <v>16.304439280572105</v>
      </c>
      <c r="G109">
        <f t="shared" si="69"/>
        <v>12.377015502766936</v>
      </c>
      <c r="H109">
        <f t="shared" si="69"/>
        <v>4.5768795770388833</v>
      </c>
      <c r="I109">
        <f t="shared" si="69"/>
        <v>5.62881519380276</v>
      </c>
      <c r="J109">
        <f t="shared" si="69"/>
        <v>1.8263028918886173</v>
      </c>
      <c r="K109">
        <f t="shared" si="69"/>
        <v>0.7766240027030572</v>
      </c>
      <c r="L109">
        <f t="shared" si="38"/>
        <v>0.7766240027030572</v>
      </c>
      <c r="N109">
        <f t="shared" si="39"/>
        <v>320.23427868838257</v>
      </c>
      <c r="O109">
        <f t="shared" si="40"/>
        <v>59.543414477436869</v>
      </c>
      <c r="P109">
        <f t="shared" si="41"/>
        <v>19.650248812189705</v>
      </c>
      <c r="Q109">
        <f t="shared" si="42"/>
        <v>8.5812838318800555</v>
      </c>
      <c r="R109">
        <f t="shared" si="43"/>
        <v>6.5142186856668083</v>
      </c>
      <c r="S109">
        <f t="shared" si="44"/>
        <v>2.408883987915202</v>
      </c>
      <c r="T109">
        <f t="shared" si="45"/>
        <v>2.9625343125277683</v>
      </c>
      <c r="U109">
        <f t="shared" si="46"/>
        <v>0.96121204836243024</v>
      </c>
      <c r="V109">
        <f t="shared" si="47"/>
        <v>0.40874947510687221</v>
      </c>
      <c r="X109">
        <f t="shared" si="48"/>
        <v>783.44878266731382</v>
      </c>
      <c r="Y109">
        <f t="shared" si="49"/>
        <v>145.67214908806565</v>
      </c>
      <c r="Z109">
        <f t="shared" si="50"/>
        <v>48.074064944185977</v>
      </c>
      <c r="AA109">
        <f t="shared" si="51"/>
        <v>20.993993520447653</v>
      </c>
      <c r="AB109">
        <f t="shared" si="52"/>
        <v>15.936946913420725</v>
      </c>
      <c r="AC109">
        <f t="shared" si="53"/>
        <v>5.8933017278746878</v>
      </c>
      <c r="AD109">
        <f t="shared" si="54"/>
        <v>7.2477996742458934</v>
      </c>
      <c r="AE109">
        <f t="shared" si="55"/>
        <v>2.3515921289222703</v>
      </c>
      <c r="AF109">
        <f t="shared" si="56"/>
        <v>1</v>
      </c>
      <c r="AR109">
        <f t="shared" si="57"/>
        <v>205.23830109265955</v>
      </c>
      <c r="AS109">
        <f t="shared" si="58"/>
        <v>50.457902693825496</v>
      </c>
      <c r="AT109">
        <f t="shared" si="59"/>
        <v>20.21982497661801</v>
      </c>
      <c r="AU109">
        <f t="shared" si="60"/>
        <v>10.508361675892056</v>
      </c>
      <c r="AV109">
        <f t="shared" si="61"/>
        <v>8.5546568042509055</v>
      </c>
      <c r="AW109">
        <f t="shared" si="62"/>
        <v>4.2170077223951523</v>
      </c>
      <c r="AX109">
        <f t="shared" si="63"/>
        <v>5.1363725496184287</v>
      </c>
      <c r="AY109">
        <f t="shared" si="64"/>
        <v>2.6685013638973234</v>
      </c>
      <c r="AZ109">
        <f t="shared" si="65"/>
        <v>1.9247959755028223</v>
      </c>
      <c r="BA109">
        <f t="shared" si="66"/>
        <v>308.92572485465973</v>
      </c>
      <c r="BB109">
        <f t="shared" si="67"/>
        <v>1.9529203357310427</v>
      </c>
    </row>
    <row r="110" spans="1:54" x14ac:dyDescent="0.25">
      <c r="A110">
        <f t="shared" si="68"/>
        <v>364.9554999999998</v>
      </c>
      <c r="C110">
        <f t="shared" si="37"/>
        <v>621.61473164681934</v>
      </c>
      <c r="D110">
        <f t="shared" si="69"/>
        <v>117.42615996756153</v>
      </c>
      <c r="E110">
        <f t="shared" si="69"/>
        <v>39.144737149895533</v>
      </c>
      <c r="F110">
        <f t="shared" si="69"/>
        <v>17.203413457668645</v>
      </c>
      <c r="G110">
        <f t="shared" si="69"/>
        <v>13.098861398261194</v>
      </c>
      <c r="H110">
        <f t="shared" si="69"/>
        <v>4.8860917154986874</v>
      </c>
      <c r="I110">
        <f t="shared" si="69"/>
        <v>5.9916071077301583</v>
      </c>
      <c r="J110">
        <f t="shared" si="69"/>
        <v>1.9652606511641284</v>
      </c>
      <c r="K110">
        <f t="shared" si="69"/>
        <v>0.84209747143066871</v>
      </c>
      <c r="L110">
        <f t="shared" si="38"/>
        <v>0.84209747143066871</v>
      </c>
      <c r="N110">
        <f t="shared" si="39"/>
        <v>327.16564823516808</v>
      </c>
      <c r="O110">
        <f t="shared" si="40"/>
        <v>61.803242088190281</v>
      </c>
      <c r="P110">
        <f t="shared" si="41"/>
        <v>20.602493236787122</v>
      </c>
      <c r="Q110">
        <f t="shared" si="42"/>
        <v>9.0544281356150762</v>
      </c>
      <c r="R110">
        <f t="shared" si="43"/>
        <v>6.8941375780322076</v>
      </c>
      <c r="S110">
        <f t="shared" si="44"/>
        <v>2.5716272186835196</v>
      </c>
      <c r="T110">
        <f t="shared" si="45"/>
        <v>3.1534774251211362</v>
      </c>
      <c r="U110">
        <f t="shared" si="46"/>
        <v>1.0343477111390149</v>
      </c>
      <c r="V110">
        <f t="shared" si="47"/>
        <v>0.44320919548982568</v>
      </c>
      <c r="X110">
        <f t="shared" si="48"/>
        <v>738.17432391850843</v>
      </c>
      <c r="Y110">
        <f t="shared" si="49"/>
        <v>139.44485519955563</v>
      </c>
      <c r="Z110">
        <f t="shared" si="50"/>
        <v>46.484805474348683</v>
      </c>
      <c r="AA110">
        <f t="shared" si="51"/>
        <v>20.429242506145005</v>
      </c>
      <c r="AB110">
        <f t="shared" si="52"/>
        <v>15.555041836198704</v>
      </c>
      <c r="AC110">
        <f t="shared" si="53"/>
        <v>5.8022875988423719</v>
      </c>
      <c r="AD110">
        <f t="shared" si="54"/>
        <v>7.11509927413843</v>
      </c>
      <c r="AE110">
        <f t="shared" si="55"/>
        <v>2.3337686168624621</v>
      </c>
      <c r="AF110">
        <f t="shared" si="56"/>
        <v>1</v>
      </c>
      <c r="AR110">
        <f t="shared" si="57"/>
        <v>209.65897443930783</v>
      </c>
      <c r="AS110">
        <f t="shared" si="58"/>
        <v>52.334958873057786</v>
      </c>
      <c r="AT110">
        <f t="shared" si="59"/>
        <v>21.151211207430993</v>
      </c>
      <c r="AU110">
        <f t="shared" si="60"/>
        <v>11.032622060811065</v>
      </c>
      <c r="AV110">
        <f t="shared" si="61"/>
        <v>8.9952555903473748</v>
      </c>
      <c r="AW110">
        <f t="shared" si="62"/>
        <v>4.4343474667646285</v>
      </c>
      <c r="AX110">
        <f t="shared" si="63"/>
        <v>5.4029726177189081</v>
      </c>
      <c r="AY110">
        <f t="shared" si="64"/>
        <v>2.7954524911747627</v>
      </c>
      <c r="AZ110">
        <f t="shared" si="65"/>
        <v>2.0027611171553605</v>
      </c>
      <c r="BA110">
        <f t="shared" si="66"/>
        <v>317.80855586376873</v>
      </c>
      <c r="BB110">
        <f t="shared" si="67"/>
        <v>1.9807984294398102</v>
      </c>
    </row>
    <row r="111" spans="1:54" x14ac:dyDescent="0.25">
      <c r="A111">
        <f t="shared" si="68"/>
        <v>367.68699999999978</v>
      </c>
      <c r="C111">
        <f t="shared" si="37"/>
        <v>634.86736395596688</v>
      </c>
      <c r="D111">
        <f t="shared" si="69"/>
        <v>121.81535076366117</v>
      </c>
      <c r="E111">
        <f t="shared" si="69"/>
        <v>41.0128316489374</v>
      </c>
      <c r="F111">
        <f t="shared" si="69"/>
        <v>18.137485187257418</v>
      </c>
      <c r="G111">
        <f t="shared" si="69"/>
        <v>13.851136095035908</v>
      </c>
      <c r="H111">
        <f t="shared" si="69"/>
        <v>5.211129918088429</v>
      </c>
      <c r="I111">
        <f t="shared" si="69"/>
        <v>6.371865915947275</v>
      </c>
      <c r="J111">
        <f t="shared" si="69"/>
        <v>2.1124883897922913</v>
      </c>
      <c r="K111">
        <f t="shared" si="69"/>
        <v>0.91199329377236593</v>
      </c>
      <c r="L111">
        <f t="shared" si="38"/>
        <v>0.91199329377236593</v>
      </c>
      <c r="N111">
        <f t="shared" si="39"/>
        <v>334.14071787156155</v>
      </c>
      <c r="O111">
        <f t="shared" si="40"/>
        <v>64.113342507190097</v>
      </c>
      <c r="P111">
        <f t="shared" si="41"/>
        <v>21.585700867861789</v>
      </c>
      <c r="Q111">
        <f t="shared" si="42"/>
        <v>9.5460448353986411</v>
      </c>
      <c r="R111">
        <f t="shared" si="43"/>
        <v>7.2900716289662677</v>
      </c>
      <c r="S111">
        <f t="shared" si="44"/>
        <v>2.742699956888647</v>
      </c>
      <c r="T111">
        <f t="shared" si="45"/>
        <v>3.35361363997225</v>
      </c>
      <c r="U111">
        <f t="shared" si="46"/>
        <v>1.1118359946275218</v>
      </c>
      <c r="V111">
        <f t="shared" si="47"/>
        <v>0.47999647040650839</v>
      </c>
      <c r="X111">
        <f t="shared" si="48"/>
        <v>696.13161444411912</v>
      </c>
      <c r="Y111">
        <f t="shared" si="49"/>
        <v>133.57044574284595</v>
      </c>
      <c r="Z111">
        <f t="shared" si="50"/>
        <v>44.970540824145829</v>
      </c>
      <c r="AA111">
        <f t="shared" si="51"/>
        <v>19.887739647989719</v>
      </c>
      <c r="AB111">
        <f t="shared" si="52"/>
        <v>15.187760907475663</v>
      </c>
      <c r="AC111">
        <f t="shared" si="53"/>
        <v>5.7140002603891187</v>
      </c>
      <c r="AD111">
        <f t="shared" si="54"/>
        <v>6.9867464590564152</v>
      </c>
      <c r="AE111">
        <f t="shared" si="55"/>
        <v>2.3163420216109283</v>
      </c>
      <c r="AF111">
        <f t="shared" si="56"/>
        <v>1</v>
      </c>
      <c r="AR111">
        <f t="shared" si="57"/>
        <v>214.10751873123928</v>
      </c>
      <c r="AS111">
        <f t="shared" si="58"/>
        <v>54.253772611546914</v>
      </c>
      <c r="AT111">
        <f t="shared" si="59"/>
        <v>22.112882419105823</v>
      </c>
      <c r="AU111">
        <f t="shared" si="60"/>
        <v>11.577350504599931</v>
      </c>
      <c r="AV111">
        <f t="shared" si="61"/>
        <v>9.4544274444493901</v>
      </c>
      <c r="AW111">
        <f t="shared" si="62"/>
        <v>4.6628110717610145</v>
      </c>
      <c r="AX111">
        <f t="shared" si="63"/>
        <v>5.6824083500896609</v>
      </c>
      <c r="AY111">
        <f t="shared" si="64"/>
        <v>2.9299590310240076</v>
      </c>
      <c r="AZ111">
        <f t="shared" si="65"/>
        <v>2.0859923525808473</v>
      </c>
      <c r="BA111">
        <f t="shared" si="66"/>
        <v>326.86712251639682</v>
      </c>
      <c r="BB111">
        <f t="shared" si="67"/>
        <v>2.0088296528766456</v>
      </c>
    </row>
    <row r="112" spans="1:54" x14ac:dyDescent="0.25">
      <c r="A112">
        <f t="shared" si="68"/>
        <v>370.41849999999977</v>
      </c>
      <c r="C112">
        <f t="shared" si="37"/>
        <v>648.20083745235888</v>
      </c>
      <c r="D112">
        <f t="shared" si="69"/>
        <v>126.30022872272541</v>
      </c>
      <c r="E112">
        <f t="shared" si="69"/>
        <v>42.940543023285571</v>
      </c>
      <c r="F112">
        <f t="shared" si="69"/>
        <v>19.107367652616031</v>
      </c>
      <c r="G112">
        <f t="shared" si="69"/>
        <v>14.634556827962944</v>
      </c>
      <c r="H112">
        <f t="shared" si="69"/>
        <v>5.5525141714088058</v>
      </c>
      <c r="I112">
        <f t="shared" si="69"/>
        <v>6.770111310348395</v>
      </c>
      <c r="J112">
        <f t="shared" si="69"/>
        <v>2.2683276712047253</v>
      </c>
      <c r="K112">
        <f t="shared" si="69"/>
        <v>0.98652979739237079</v>
      </c>
      <c r="L112">
        <f t="shared" si="38"/>
        <v>0.98652979739237079</v>
      </c>
      <c r="N112">
        <f t="shared" si="39"/>
        <v>341.15833550124154</v>
      </c>
      <c r="O112">
        <f t="shared" si="40"/>
        <v>66.473804590908117</v>
      </c>
      <c r="P112">
        <f t="shared" si="41"/>
        <v>22.60028580172925</v>
      </c>
      <c r="Q112">
        <f t="shared" si="42"/>
        <v>10.056509290850542</v>
      </c>
      <c r="R112">
        <f t="shared" si="43"/>
        <v>7.7023983305068136</v>
      </c>
      <c r="S112">
        <f t="shared" si="44"/>
        <v>2.9223758796888455</v>
      </c>
      <c r="T112">
        <f t="shared" si="45"/>
        <v>3.5632164791307344</v>
      </c>
      <c r="U112">
        <f t="shared" si="46"/>
        <v>1.1938566690551187</v>
      </c>
      <c r="V112">
        <f t="shared" si="47"/>
        <v>0.5192262091538794</v>
      </c>
      <c r="X112">
        <f t="shared" si="48"/>
        <v>657.05145365675264</v>
      </c>
      <c r="Y112">
        <f t="shared" si="49"/>
        <v>128.02474801730924</v>
      </c>
      <c r="Z112">
        <f t="shared" si="50"/>
        <v>43.526858627876706</v>
      </c>
      <c r="AA112">
        <f t="shared" si="51"/>
        <v>19.368262066813671</v>
      </c>
      <c r="AB112">
        <f t="shared" si="52"/>
        <v>14.834378917540558</v>
      </c>
      <c r="AC112">
        <f t="shared" si="53"/>
        <v>5.6283289020619556</v>
      </c>
      <c r="AD112">
        <f t="shared" si="54"/>
        <v>6.8625512663108443</v>
      </c>
      <c r="AE112">
        <f t="shared" si="55"/>
        <v>2.2992997040742678</v>
      </c>
      <c r="AF112">
        <f t="shared" si="56"/>
        <v>1</v>
      </c>
      <c r="AR112">
        <f t="shared" si="57"/>
        <v>218.5831991870422</v>
      </c>
      <c r="AS112">
        <f t="shared" si="58"/>
        <v>56.214417715183501</v>
      </c>
      <c r="AT112">
        <f t="shared" si="59"/>
        <v>23.10524363749149</v>
      </c>
      <c r="AU112">
        <f t="shared" si="60"/>
        <v>12.142962918804459</v>
      </c>
      <c r="AV112">
        <f t="shared" si="61"/>
        <v>9.9326101508761031</v>
      </c>
      <c r="AW112">
        <f t="shared" si="62"/>
        <v>4.9027640267710932</v>
      </c>
      <c r="AX112">
        <f t="shared" si="63"/>
        <v>5.9750616458003467</v>
      </c>
      <c r="AY112">
        <f t="shared" si="64"/>
        <v>3.0723330341207968</v>
      </c>
      <c r="AZ112">
        <f t="shared" si="65"/>
        <v>2.174749664144636</v>
      </c>
      <c r="BA112">
        <f t="shared" si="66"/>
        <v>336.10334198023457</v>
      </c>
      <c r="BB112">
        <f t="shared" si="67"/>
        <v>2.037013494080151</v>
      </c>
    </row>
    <row r="113" spans="1:54" x14ac:dyDescent="0.25">
      <c r="A113">
        <f t="shared" si="68"/>
        <v>373.14999999999975</v>
      </c>
      <c r="C113">
        <f t="shared" si="37"/>
        <v>661.61298782247275</v>
      </c>
      <c r="D113">
        <f t="shared" si="69"/>
        <v>130.88092974795441</v>
      </c>
      <c r="E113">
        <f t="shared" si="69"/>
        <v>44.928639640775906</v>
      </c>
      <c r="F113">
        <f t="shared" si="69"/>
        <v>20.113767796862014</v>
      </c>
      <c r="G113">
        <f t="shared" si="69"/>
        <v>15.449838292667366</v>
      </c>
      <c r="H113">
        <f t="shared" si="69"/>
        <v>5.9107691591828777</v>
      </c>
      <c r="I113">
        <f t="shared" si="69"/>
        <v>7.1868656266269175</v>
      </c>
      <c r="J113">
        <f t="shared" si="69"/>
        <v>2.4331265628155587</v>
      </c>
      <c r="K113">
        <f t="shared" si="69"/>
        <v>1.0659314261261135</v>
      </c>
      <c r="L113">
        <f t="shared" si="38"/>
        <v>1.0659314261261135</v>
      </c>
      <c r="N113">
        <f t="shared" si="39"/>
        <v>348.21736201182779</v>
      </c>
      <c r="O113">
        <f t="shared" si="40"/>
        <v>68.884699867344423</v>
      </c>
      <c r="P113">
        <f t="shared" si="41"/>
        <v>23.646652442513634</v>
      </c>
      <c r="Q113">
        <f t="shared" si="42"/>
        <v>10.586193577295797</v>
      </c>
      <c r="R113">
        <f t="shared" si="43"/>
        <v>8.1314938382459818</v>
      </c>
      <c r="S113">
        <f t="shared" si="44"/>
        <v>3.1109311364120411</v>
      </c>
      <c r="T113">
        <f t="shared" si="45"/>
        <v>3.7825608561194306</v>
      </c>
      <c r="U113">
        <f t="shared" si="46"/>
        <v>1.2805929277976627</v>
      </c>
      <c r="V113">
        <f t="shared" si="47"/>
        <v>0.56101654006637558</v>
      </c>
      <c r="X113">
        <f t="shared" si="48"/>
        <v>620.69001026356398</v>
      </c>
      <c r="Y113">
        <f t="shared" si="49"/>
        <v>122.78550621554665</v>
      </c>
      <c r="Z113">
        <f t="shared" si="50"/>
        <v>42.149652913470128</v>
      </c>
      <c r="AA113">
        <f t="shared" si="51"/>
        <v>18.869663942605531</v>
      </c>
      <c r="AB113">
        <f t="shared" si="52"/>
        <v>14.494214087313578</v>
      </c>
      <c r="AC113">
        <f t="shared" si="53"/>
        <v>5.54516830474192</v>
      </c>
      <c r="AD113">
        <f t="shared" si="54"/>
        <v>6.7423339348816782</v>
      </c>
      <c r="AE113">
        <f t="shared" si="55"/>
        <v>2.2826295418066493</v>
      </c>
      <c r="AF113">
        <f t="shared" si="56"/>
        <v>1</v>
      </c>
      <c r="AR113">
        <f t="shared" si="57"/>
        <v>223.08528930617373</v>
      </c>
      <c r="AS113">
        <f t="shared" si="58"/>
        <v>58.216953596497021</v>
      </c>
      <c r="AT113">
        <f t="shared" si="59"/>
        <v>24.128690408545712</v>
      </c>
      <c r="AU113">
        <f t="shared" si="60"/>
        <v>12.729871575857334</v>
      </c>
      <c r="AV113">
        <f t="shared" si="61"/>
        <v>10.430239944046514</v>
      </c>
      <c r="AW113">
        <f t="shared" si="62"/>
        <v>5.1545751227058938</v>
      </c>
      <c r="AX113">
        <f t="shared" si="63"/>
        <v>6.2813163467341093</v>
      </c>
      <c r="AY113">
        <f t="shared" si="64"/>
        <v>3.2228924931473846</v>
      </c>
      <c r="AZ113">
        <f t="shared" si="65"/>
        <v>2.2693003172866435</v>
      </c>
      <c r="BA113">
        <f t="shared" si="66"/>
        <v>345.51912911099436</v>
      </c>
      <c r="BB113">
        <f t="shared" si="67"/>
        <v>2.065349428215371</v>
      </c>
    </row>
    <row r="114" spans="1:54" x14ac:dyDescent="0.25">
      <c r="A114">
        <f t="shared" si="68"/>
        <v>375.88149999999973</v>
      </c>
      <c r="C114">
        <f t="shared" si="37"/>
        <v>675.1016758881326</v>
      </c>
      <c r="D114">
        <f t="shared" si="69"/>
        <v>135.55755748036711</v>
      </c>
      <c r="E114">
        <f t="shared" si="69"/>
        <v>46.97787119518663</v>
      </c>
      <c r="F114">
        <f t="shared" si="69"/>
        <v>21.157385904162719</v>
      </c>
      <c r="G114">
        <f t="shared" si="69"/>
        <v>16.297692187371126</v>
      </c>
      <c r="H114">
        <f t="shared" si="69"/>
        <v>6.2864239366775285</v>
      </c>
      <c r="I114">
        <f t="shared" si="69"/>
        <v>7.6226535044832389</v>
      </c>
      <c r="J114">
        <f t="shared" si="69"/>
        <v>2.6072394842079438</v>
      </c>
      <c r="K114">
        <f t="shared" si="69"/>
        <v>1.1504287105550632</v>
      </c>
      <c r="L114">
        <f t="shared" si="38"/>
        <v>1.1504287105550632</v>
      </c>
      <c r="N114">
        <f t="shared" si="39"/>
        <v>355.3166715200698</v>
      </c>
      <c r="O114">
        <f t="shared" si="40"/>
        <v>71.346082884403742</v>
      </c>
      <c r="P114">
        <f t="shared" si="41"/>
        <v>24.7251953658877</v>
      </c>
      <c r="Q114">
        <f t="shared" si="42"/>
        <v>11.1354662653488</v>
      </c>
      <c r="R114">
        <f t="shared" si="43"/>
        <v>8.5777327301953292</v>
      </c>
      <c r="S114">
        <f t="shared" si="44"/>
        <v>3.3086441771986994</v>
      </c>
      <c r="T114">
        <f t="shared" si="45"/>
        <v>4.0119228970964418</v>
      </c>
      <c r="U114">
        <f t="shared" si="46"/>
        <v>1.3722313074778651</v>
      </c>
      <c r="V114">
        <f t="shared" si="47"/>
        <v>0.60548879502898068</v>
      </c>
      <c r="X114">
        <f t="shared" si="48"/>
        <v>586.82617157773029</v>
      </c>
      <c r="Y114">
        <f t="shared" si="49"/>
        <v>117.83221005929414</v>
      </c>
      <c r="Z114">
        <f t="shared" si="50"/>
        <v>40.835099788600168</v>
      </c>
      <c r="AA114">
        <f t="shared" si="51"/>
        <v>18.39087090755465</v>
      </c>
      <c r="AB114">
        <f t="shared" si="52"/>
        <v>14.166625048420213</v>
      </c>
      <c r="AC114">
        <f t="shared" si="53"/>
        <v>5.4644185067707767</v>
      </c>
      <c r="AD114">
        <f t="shared" si="54"/>
        <v>6.6259242615784784</v>
      </c>
      <c r="AE114">
        <f t="shared" si="55"/>
        <v>2.2663199034297334</v>
      </c>
      <c r="AF114">
        <f t="shared" si="56"/>
        <v>1</v>
      </c>
      <c r="AR114">
        <f t="shared" si="57"/>
        <v>227.61307102533581</v>
      </c>
      <c r="AS114">
        <f t="shared" si="58"/>
        <v>60.261425564023909</v>
      </c>
      <c r="AT114">
        <f t="shared" si="59"/>
        <v>25.183608665059612</v>
      </c>
      <c r="AU114">
        <f t="shared" si="60"/>
        <v>13.338484864849685</v>
      </c>
      <c r="AV114">
        <f t="shared" si="61"/>
        <v>10.947751228830999</v>
      </c>
      <c r="AW114">
        <f t="shared" si="62"/>
        <v>5.4186162231573025</v>
      </c>
      <c r="AX114">
        <f t="shared" si="63"/>
        <v>6.6015579878890653</v>
      </c>
      <c r="AY114">
        <f t="shared" si="64"/>
        <v>3.3819612040964877</v>
      </c>
      <c r="AZ114">
        <f t="shared" si="65"/>
        <v>2.369918825482157</v>
      </c>
      <c r="BA114">
        <f t="shared" si="66"/>
        <v>355.11639558872514</v>
      </c>
      <c r="BB114">
        <f t="shared" si="67"/>
        <v>2.0938369162758521</v>
      </c>
    </row>
    <row r="115" spans="1:54" x14ac:dyDescent="0.25">
      <c r="A115">
        <f t="shared" si="68"/>
        <v>378.61299999999972</v>
      </c>
      <c r="C115">
        <f t="shared" si="37"/>
        <v>688.66478802164465</v>
      </c>
      <c r="D115">
        <f t="shared" si="69"/>
        <v>140.33018397056327</v>
      </c>
      <c r="E115">
        <f t="shared" si="69"/>
        <v>49.08896847455086</v>
      </c>
      <c r="F115">
        <f t="shared" si="69"/>
        <v>22.238915197228099</v>
      </c>
      <c r="G115">
        <f t="shared" si="69"/>
        <v>17.178826766639624</v>
      </c>
      <c r="H115">
        <f t="shared" si="69"/>
        <v>6.6800116038756867</v>
      </c>
      <c r="I115">
        <f t="shared" si="69"/>
        <v>8.0780015499173956</v>
      </c>
      <c r="J115">
        <f t="shared" si="69"/>
        <v>2.7910270488911628</v>
      </c>
      <c r="K115">
        <f t="shared" si="69"/>
        <v>1.2402582318245208</v>
      </c>
      <c r="L115">
        <f t="shared" si="38"/>
        <v>1.2402582318245208</v>
      </c>
      <c r="N115">
        <f t="shared" si="39"/>
        <v>362.45515159033931</v>
      </c>
      <c r="O115">
        <f t="shared" si="40"/>
        <v>73.857991563454362</v>
      </c>
      <c r="P115">
        <f t="shared" si="41"/>
        <v>25.836299197132032</v>
      </c>
      <c r="Q115">
        <f t="shared" si="42"/>
        <v>11.704692209067421</v>
      </c>
      <c r="R115">
        <f t="shared" si="43"/>
        <v>9.0414877719155911</v>
      </c>
      <c r="S115">
        <f t="shared" si="44"/>
        <v>3.5157955809872039</v>
      </c>
      <c r="T115">
        <f t="shared" si="45"/>
        <v>4.2515797631144192</v>
      </c>
      <c r="U115">
        <f t="shared" si="46"/>
        <v>1.4689616046795595</v>
      </c>
      <c r="V115">
        <f t="shared" si="47"/>
        <v>0.65276749043395832</v>
      </c>
      <c r="X115">
        <f t="shared" si="48"/>
        <v>555.25919550524793</v>
      </c>
      <c r="Y115">
        <f t="shared" si="49"/>
        <v>113.14594039349866</v>
      </c>
      <c r="Z115">
        <f t="shared" si="50"/>
        <v>39.579635284772102</v>
      </c>
      <c r="AA115">
        <f t="shared" si="51"/>
        <v>17.930874898941688</v>
      </c>
      <c r="AB115">
        <f t="shared" si="52"/>
        <v>13.85100806093274</v>
      </c>
      <c r="AC115">
        <f t="shared" si="53"/>
        <v>5.3859844929622813</v>
      </c>
      <c r="AD115">
        <f t="shared" si="54"/>
        <v>6.5131610036032566</v>
      </c>
      <c r="AE115">
        <f t="shared" si="55"/>
        <v>2.2503596245318485</v>
      </c>
      <c r="AF115">
        <f t="shared" si="56"/>
        <v>1</v>
      </c>
      <c r="AR115">
        <f t="shared" si="57"/>
        <v>232.16583485782476</v>
      </c>
      <c r="AS115">
        <f t="shared" si="58"/>
        <v>62.347865115980369</v>
      </c>
      <c r="AT115">
        <f t="shared" si="59"/>
        <v>26.270374607387957</v>
      </c>
      <c r="AU115">
        <f t="shared" si="60"/>
        <v>13.969207056798419</v>
      </c>
      <c r="AV115">
        <f t="shared" si="61"/>
        <v>11.485576308168048</v>
      </c>
      <c r="AW115">
        <f t="shared" si="62"/>
        <v>5.6952620346765883</v>
      </c>
      <c r="AX115">
        <f t="shared" si="63"/>
        <v>6.9361735492118006</v>
      </c>
      <c r="AY115">
        <f t="shared" si="64"/>
        <v>3.5498686217013549</v>
      </c>
      <c r="AZ115">
        <f t="shared" si="65"/>
        <v>2.4768869071564277</v>
      </c>
      <c r="BA115">
        <f t="shared" si="66"/>
        <v>364.89704905890579</v>
      </c>
      <c r="BB115">
        <f t="shared" si="67"/>
        <v>2.122475403917182</v>
      </c>
    </row>
    <row r="116" spans="1:54" x14ac:dyDescent="0.25">
      <c r="A116">
        <f t="shared" si="68"/>
        <v>381.3444999999997</v>
      </c>
      <c r="C116">
        <f t="shared" si="37"/>
        <v>702.30023651288684</v>
      </c>
      <c r="D116">
        <f t="shared" si="69"/>
        <v>145.19885035877141</v>
      </c>
      <c r="E116">
        <f t="shared" si="69"/>
        <v>51.262643155900705</v>
      </c>
      <c r="F116">
        <f t="shared" si="69"/>
        <v>23.35904145113712</v>
      </c>
      <c r="G116">
        <f t="shared" si="69"/>
        <v>18.093946407345001</v>
      </c>
      <c r="H116">
        <f t="shared" si="69"/>
        <v>7.0920689779533213</v>
      </c>
      <c r="I116">
        <f t="shared" si="69"/>
        <v>8.5534380000872741</v>
      </c>
      <c r="J116">
        <f t="shared" si="69"/>
        <v>2.9848558999969605</v>
      </c>
      <c r="K116">
        <f t="shared" si="69"/>
        <v>1.3356625788347669</v>
      </c>
      <c r="L116">
        <f t="shared" si="38"/>
        <v>1.3356625788347669</v>
      </c>
      <c r="N116">
        <f t="shared" si="39"/>
        <v>369.63170342783519</v>
      </c>
      <c r="O116">
        <f t="shared" si="40"/>
        <v>76.42044755724811</v>
      </c>
      <c r="P116">
        <f t="shared" si="41"/>
        <v>26.980338503105635</v>
      </c>
      <c r="Q116">
        <f t="shared" si="42"/>
        <v>12.294232342703747</v>
      </c>
      <c r="R116">
        <f t="shared" si="43"/>
        <v>9.5231296880763168</v>
      </c>
      <c r="S116">
        <f t="shared" si="44"/>
        <v>3.7326678831333271</v>
      </c>
      <c r="T116">
        <f t="shared" si="45"/>
        <v>4.5018094737301446</v>
      </c>
      <c r="U116">
        <f t="shared" si="46"/>
        <v>1.5709767894720845</v>
      </c>
      <c r="V116">
        <f t="shared" si="47"/>
        <v>0.70298030464987737</v>
      </c>
      <c r="X116">
        <f t="shared" si="48"/>
        <v>525.80662784277013</v>
      </c>
      <c r="Y116">
        <f t="shared" si="49"/>
        <v>108.70922990553723</v>
      </c>
      <c r="Z116">
        <f t="shared" si="50"/>
        <v>38.379935148458138</v>
      </c>
      <c r="AA116">
        <f t="shared" si="51"/>
        <v>17.48872943008972</v>
      </c>
      <c r="AB116">
        <f t="shared" si="52"/>
        <v>13.546794447988633</v>
      </c>
      <c r="AC116">
        <f t="shared" si="53"/>
        <v>5.3097759047351971</v>
      </c>
      <c r="AD116">
        <f t="shared" si="54"/>
        <v>6.4038913237722808</v>
      </c>
      <c r="AE116">
        <f t="shared" si="55"/>
        <v>2.2347379849489766</v>
      </c>
      <c r="AF116">
        <f t="shared" si="56"/>
        <v>1</v>
      </c>
      <c r="AR116">
        <f t="shared" si="57"/>
        <v>236.74288001675308</v>
      </c>
      <c r="AS116">
        <f t="shared" si="58"/>
        <v>64.476290237557592</v>
      </c>
      <c r="AT116">
        <f t="shared" si="59"/>
        <v>27.389354597786049</v>
      </c>
      <c r="AU116">
        <f t="shared" si="60"/>
        <v>14.622438079438981</v>
      </c>
      <c r="AV116">
        <f t="shared" si="61"/>
        <v>12.044145118137868</v>
      </c>
      <c r="AW116">
        <f t="shared" si="62"/>
        <v>5.984889876564278</v>
      </c>
      <c r="AX116">
        <f t="shared" si="63"/>
        <v>7.2855512093161678</v>
      </c>
      <c r="AY116">
        <f t="shared" si="64"/>
        <v>3.7269497093287396</v>
      </c>
      <c r="AZ116">
        <f t="shared" si="65"/>
        <v>2.5904934347083262</v>
      </c>
      <c r="BA116">
        <f t="shared" si="66"/>
        <v>374.86299227959108</v>
      </c>
      <c r="BB116">
        <f t="shared" si="67"/>
        <v>2.151264320415148</v>
      </c>
    </row>
    <row r="117" spans="1:54" x14ac:dyDescent="0.25">
      <c r="A117">
        <f t="shared" si="68"/>
        <v>384.07599999999968</v>
      </c>
      <c r="C117">
        <f t="shared" si="37"/>
        <v>716.00595989090766</v>
      </c>
      <c r="D117">
        <f t="shared" si="69"/>
        <v>150.16356756170029</v>
      </c>
      <c r="E117">
        <f t="shared" si="69"/>
        <v>53.499587625653731</v>
      </c>
      <c r="F117">
        <f t="shared" si="69"/>
        <v>24.518442623510733</v>
      </c>
      <c r="G117">
        <f t="shared" si="69"/>
        <v>19.043751187117088</v>
      </c>
      <c r="H117">
        <f t="shared" si="69"/>
        <v>7.5231362655949345</v>
      </c>
      <c r="I117">
        <f t="shared" si="69"/>
        <v>9.0494923911868508</v>
      </c>
      <c r="J117">
        <f t="shared" si="69"/>
        <v>3.1890985402852263</v>
      </c>
      <c r="K117">
        <f t="shared" si="69"/>
        <v>1.4368902989473744</v>
      </c>
      <c r="L117">
        <f t="shared" si="38"/>
        <v>1.4368902989473744</v>
      </c>
      <c r="N117">
        <f t="shared" si="39"/>
        <v>376.84524204784617</v>
      </c>
      <c r="O117">
        <f t="shared" si="40"/>
        <v>79.033456611421215</v>
      </c>
      <c r="P117">
        <f t="shared" si="41"/>
        <v>28.15767769771249</v>
      </c>
      <c r="Q117">
        <f t="shared" si="42"/>
        <v>12.90444348605828</v>
      </c>
      <c r="R117">
        <f t="shared" si="43"/>
        <v>10.023026940587942</v>
      </c>
      <c r="S117">
        <f t="shared" si="44"/>
        <v>3.9595454029447024</v>
      </c>
      <c r="T117">
        <f t="shared" si="45"/>
        <v>4.7628907322036058</v>
      </c>
      <c r="U117">
        <f t="shared" si="46"/>
        <v>1.6784729159395928</v>
      </c>
      <c r="V117">
        <f t="shared" si="47"/>
        <v>0.75625805207756547</v>
      </c>
      <c r="X117">
        <f t="shared" si="48"/>
        <v>498.30245246657563</v>
      </c>
      <c r="Y117">
        <f t="shared" si="49"/>
        <v>104.50593735075385</v>
      </c>
      <c r="Z117">
        <f t="shared" si="50"/>
        <v>37.232896390800349</v>
      </c>
      <c r="AA117">
        <f t="shared" si="51"/>
        <v>17.063545241743409</v>
      </c>
      <c r="AB117">
        <f t="shared" si="52"/>
        <v>13.253448228488987</v>
      </c>
      <c r="AC117">
        <f t="shared" si="53"/>
        <v>5.2357067697556126</v>
      </c>
      <c r="AD117">
        <f t="shared" si="54"/>
        <v>6.2979702749863753</v>
      </c>
      <c r="AE117">
        <f t="shared" si="55"/>
        <v>2.2194446873372802</v>
      </c>
      <c r="AF117">
        <f t="shared" si="56"/>
        <v>1</v>
      </c>
      <c r="AR117">
        <f t="shared" si="57"/>
        <v>241.34351452300146</v>
      </c>
      <c r="AS117">
        <f t="shared" si="58"/>
        <v>66.646705701191266</v>
      </c>
      <c r="AT117">
        <f t="shared" si="59"/>
        <v>28.540905067946973</v>
      </c>
      <c r="AU117">
        <f t="shared" si="60"/>
        <v>15.298573301551002</v>
      </c>
      <c r="AV117">
        <f t="shared" si="61"/>
        <v>12.623884970658141</v>
      </c>
      <c r="AW117">
        <f t="shared" si="62"/>
        <v>6.2878794505465141</v>
      </c>
      <c r="AX117">
        <f t="shared" si="63"/>
        <v>7.6500801014213931</v>
      </c>
      <c r="AY117">
        <f t="shared" si="64"/>
        <v>3.9135447836729278</v>
      </c>
      <c r="AZ117">
        <f t="shared" si="65"/>
        <v>2.7110343758119182</v>
      </c>
      <c r="BA117">
        <f t="shared" si="66"/>
        <v>385.01612227580165</v>
      </c>
      <c r="BB117">
        <f t="shared" si="67"/>
        <v>2.1802030777418606</v>
      </c>
    </row>
    <row r="118" spans="1:54" x14ac:dyDescent="0.25">
      <c r="A118">
        <f t="shared" si="68"/>
        <v>386.80749999999966</v>
      </c>
      <c r="C118">
        <f t="shared" si="37"/>
        <v>729.77992320250087</v>
      </c>
      <c r="D118">
        <f t="shared" si="69"/>
        <v>155.22431696479683</v>
      </c>
      <c r="E118">
        <f t="shared" si="69"/>
        <v>55.800474824840649</v>
      </c>
      <c r="F118">
        <f t="shared" si="69"/>
        <v>25.717788501008936</v>
      </c>
      <c r="G118">
        <f t="shared" si="69"/>
        <v>20.028936475514133</v>
      </c>
      <c r="H118">
        <f t="shared" si="69"/>
        <v>7.9737567356601797</v>
      </c>
      <c r="I118">
        <f t="shared" si="69"/>
        <v>9.5666952297736607</v>
      </c>
      <c r="J118">
        <f t="shared" si="69"/>
        <v>3.4041331568296012</v>
      </c>
      <c r="K118">
        <f t="shared" si="69"/>
        <v>1.544195842359068</v>
      </c>
      <c r="L118">
        <f t="shared" si="38"/>
        <v>1.544195842359068</v>
      </c>
      <c r="N118">
        <f t="shared" si="39"/>
        <v>384.09469642236888</v>
      </c>
      <c r="O118">
        <f t="shared" si="40"/>
        <v>81.697008928840432</v>
      </c>
      <c r="P118">
        <f t="shared" si="41"/>
        <v>29.368670960442447</v>
      </c>
      <c r="Q118">
        <f t="shared" si="42"/>
        <v>13.535678158425757</v>
      </c>
      <c r="R118">
        <f t="shared" si="43"/>
        <v>10.541545513428492</v>
      </c>
      <c r="S118">
        <f t="shared" si="44"/>
        <v>4.1967140714000948</v>
      </c>
      <c r="T118">
        <f t="shared" si="45"/>
        <v>5.0351027525124534</v>
      </c>
      <c r="U118">
        <f t="shared" si="46"/>
        <v>1.7916490299103165</v>
      </c>
      <c r="V118">
        <f t="shared" si="47"/>
        <v>0.81273465387319377</v>
      </c>
      <c r="X118">
        <f t="shared" si="48"/>
        <v>472.5954462405598</v>
      </c>
      <c r="Y118">
        <f t="shared" si="49"/>
        <v>100.52113385285421</v>
      </c>
      <c r="Z118">
        <f t="shared" si="50"/>
        <v>36.135620427260221</v>
      </c>
      <c r="AA118">
        <f t="shared" si="51"/>
        <v>16.654486299950058</v>
      </c>
      <c r="AB118">
        <f t="shared" si="52"/>
        <v>12.970463930867684</v>
      </c>
      <c r="AC118">
        <f t="shared" si="53"/>
        <v>5.1636952496120383</v>
      </c>
      <c r="AD118">
        <f t="shared" si="54"/>
        <v>6.1952603208402763</v>
      </c>
      <c r="AE118">
        <f t="shared" si="55"/>
        <v>2.2044698369535221</v>
      </c>
      <c r="AF118">
        <f t="shared" si="56"/>
        <v>1</v>
      </c>
      <c r="AR118">
        <f t="shared" si="57"/>
        <v>245.96705529872847</v>
      </c>
      <c r="AS118">
        <f t="shared" si="58"/>
        <v>68.859103369194528</v>
      </c>
      <c r="AT118">
        <f t="shared" si="59"/>
        <v>29.725372439326772</v>
      </c>
      <c r="AU118">
        <f t="shared" si="60"/>
        <v>15.998003326803788</v>
      </c>
      <c r="AV118">
        <f t="shared" si="61"/>
        <v>13.225220303943679</v>
      </c>
      <c r="AW118">
        <f t="shared" si="62"/>
        <v>6.6046126106981973</v>
      </c>
      <c r="AX118">
        <f t="shared" si="63"/>
        <v>8.0301500718248615</v>
      </c>
      <c r="AY118">
        <f t="shared" si="64"/>
        <v>4.1099993545893652</v>
      </c>
      <c r="AZ118">
        <f t="shared" si="65"/>
        <v>2.8388127271774257</v>
      </c>
      <c r="BA118">
        <f t="shared" si="66"/>
        <v>395.35832950228701</v>
      </c>
      <c r="BB118">
        <f t="shared" si="67"/>
        <v>2.20929106975347</v>
      </c>
    </row>
    <row r="119" spans="1:54" x14ac:dyDescent="0.25">
      <c r="A119">
        <f t="shared" si="68"/>
        <v>389.53899999999965</v>
      </c>
      <c r="C119">
        <f t="shared" si="37"/>
        <v>743.6201182501037</v>
      </c>
      <c r="D119">
        <f t="shared" si="69"/>
        <v>160.38105111858758</v>
      </c>
      <c r="E119">
        <f t="shared" si="69"/>
        <v>58.16595811836558</v>
      </c>
      <c r="F119">
        <f t="shared" si="69"/>
        <v>26.957740362094153</v>
      </c>
      <c r="G119">
        <f t="shared" ref="D119:K151" si="70">G$5/100*EXP(5.372697*(1+G$8)*(1-(G$2+273.15)/$A119))</f>
        <v>21.050192538106447</v>
      </c>
      <c r="H119">
        <f t="shared" si="70"/>
        <v>8.4444763926932431</v>
      </c>
      <c r="I119">
        <f t="shared" si="70"/>
        <v>10.105577667948543</v>
      </c>
      <c r="J119">
        <f t="shared" si="70"/>
        <v>3.6303434407527115</v>
      </c>
      <c r="K119">
        <f t="shared" si="70"/>
        <v>1.6578395003051951</v>
      </c>
      <c r="L119">
        <f t="shared" si="38"/>
        <v>1.6578395003051951</v>
      </c>
      <c r="N119">
        <f t="shared" si="39"/>
        <v>391.37900960531778</v>
      </c>
      <c r="O119">
        <f t="shared" si="40"/>
        <v>84.411079536098725</v>
      </c>
      <c r="P119">
        <f t="shared" si="41"/>
        <v>30.613662167560832</v>
      </c>
      <c r="Q119">
        <f t="shared" si="42"/>
        <v>14.188284401102187</v>
      </c>
      <c r="R119">
        <f t="shared" si="43"/>
        <v>11.079048704266551</v>
      </c>
      <c r="S119">
        <f t="shared" si="44"/>
        <v>4.4444612593122335</v>
      </c>
      <c r="T119">
        <f t="shared" si="45"/>
        <v>5.3187250883939701</v>
      </c>
      <c r="U119">
        <f t="shared" si="46"/>
        <v>1.9107070740803747</v>
      </c>
      <c r="V119">
        <f t="shared" si="47"/>
        <v>0.872547105423787</v>
      </c>
      <c r="X119">
        <f t="shared" si="48"/>
        <v>448.54771412625234</v>
      </c>
      <c r="Y119">
        <f t="shared" si="49"/>
        <v>96.741000011800111</v>
      </c>
      <c r="Z119">
        <f t="shared" si="50"/>
        <v>35.085397656201152</v>
      </c>
      <c r="AA119">
        <f t="shared" si="51"/>
        <v>16.260766109826342</v>
      </c>
      <c r="AB119">
        <f t="shared" si="52"/>
        <v>12.697364572524224</v>
      </c>
      <c r="AC119">
        <f t="shared" si="53"/>
        <v>5.0936634041707185</v>
      </c>
      <c r="AD119">
        <f t="shared" si="54"/>
        <v>6.0956308895331457</v>
      </c>
      <c r="AE119">
        <f t="shared" si="55"/>
        <v>2.1898039225657211</v>
      </c>
      <c r="AF119">
        <f t="shared" si="56"/>
        <v>1</v>
      </c>
      <c r="AR119">
        <f t="shared" si="57"/>
        <v>250.61282824722676</v>
      </c>
      <c r="AS119">
        <f t="shared" si="58"/>
        <v>71.113462498176261</v>
      </c>
      <c r="AT119">
        <f t="shared" si="59"/>
        <v>30.943093055841313</v>
      </c>
      <c r="AU119">
        <f t="shared" si="60"/>
        <v>16.721113797087927</v>
      </c>
      <c r="AV119">
        <f t="shared" si="61"/>
        <v>13.848572440847823</v>
      </c>
      <c r="AW119">
        <f t="shared" si="62"/>
        <v>6.9354731339585189</v>
      </c>
      <c r="AX119">
        <f t="shared" si="63"/>
        <v>8.4261514412057821</v>
      </c>
      <c r="AY119">
        <f t="shared" si="64"/>
        <v>4.3166639604056547</v>
      </c>
      <c r="AZ119">
        <f t="shared" si="65"/>
        <v>2.9741384409645404</v>
      </c>
      <c r="BA119">
        <f t="shared" si="66"/>
        <v>405.89149701571461</v>
      </c>
      <c r="BB119">
        <f t="shared" si="67"/>
        <v>2.2385276714833071</v>
      </c>
    </row>
    <row r="120" spans="1:54" x14ac:dyDescent="0.25">
      <c r="A120">
        <f t="shared" si="68"/>
        <v>392.27049999999963</v>
      </c>
      <c r="C120">
        <f t="shared" ref="C120:C183" si="71">C$5/100*EXP(5.372697*(1+C$8)*(1-(C$2+273.15)/$A120))</f>
        <v>757.52456379128239</v>
      </c>
      <c r="D120">
        <f t="shared" si="70"/>
        <v>165.63369443786246</v>
      </c>
      <c r="E120">
        <f t="shared" si="70"/>
        <v>60.596671187485207</v>
      </c>
      <c r="F120">
        <f t="shared" si="70"/>
        <v>28.23895065597404</v>
      </c>
      <c r="G120">
        <f t="shared" si="70"/>
        <v>22.108204153630286</v>
      </c>
      <c r="H120">
        <f t="shared" si="70"/>
        <v>8.9358436517451008</v>
      </c>
      <c r="I120">
        <f t="shared" si="70"/>
        <v>10.66667118276597</v>
      </c>
      <c r="J120">
        <f t="shared" si="70"/>
        <v>3.868118402379173</v>
      </c>
      <c r="K120">
        <f t="shared" si="70"/>
        <v>1.7780873372637498</v>
      </c>
      <c r="L120">
        <f t="shared" si="38"/>
        <v>1.7780873372637498</v>
      </c>
      <c r="N120">
        <f t="shared" si="39"/>
        <v>398.69713883751706</v>
      </c>
      <c r="O120">
        <f t="shared" si="40"/>
        <v>87.175628651506557</v>
      </c>
      <c r="P120">
        <f t="shared" si="41"/>
        <v>31.892984835518533</v>
      </c>
      <c r="Q120">
        <f t="shared" si="42"/>
        <v>14.862605608407391</v>
      </c>
      <c r="R120">
        <f t="shared" si="43"/>
        <v>11.635896922963308</v>
      </c>
      <c r="S120">
        <f t="shared" si="44"/>
        <v>4.7030756061816321</v>
      </c>
      <c r="T120">
        <f t="shared" si="45"/>
        <v>5.614037464613669</v>
      </c>
      <c r="U120">
        <f t="shared" si="46"/>
        <v>2.0358517907258808</v>
      </c>
      <c r="V120">
        <f t="shared" si="47"/>
        <v>0.93583544066513147</v>
      </c>
      <c r="X120">
        <f t="shared" si="48"/>
        <v>426.03338312785934</v>
      </c>
      <c r="Y120">
        <f t="shared" si="49"/>
        <v>93.152732695769402</v>
      </c>
      <c r="Z120">
        <f t="shared" si="50"/>
        <v>34.079693341012018</v>
      </c>
      <c r="AA120">
        <f t="shared" si="51"/>
        <v>15.881644317556523</v>
      </c>
      <c r="AB120">
        <f t="shared" si="52"/>
        <v>12.433699790951776</v>
      </c>
      <c r="AC120">
        <f t="shared" si="53"/>
        <v>5.0255369713707241</v>
      </c>
      <c r="AD120">
        <f t="shared" si="54"/>
        <v>5.9989579584884849</v>
      </c>
      <c r="AE120">
        <f t="shared" si="55"/>
        <v>2.1754377984220477</v>
      </c>
      <c r="AF120">
        <f t="shared" si="56"/>
        <v>1</v>
      </c>
      <c r="AR120">
        <f t="shared" si="57"/>
        <v>255.28016831988441</v>
      </c>
      <c r="AS120">
        <f t="shared" si="58"/>
        <v>73.40975004470171</v>
      </c>
      <c r="AT120">
        <f t="shared" si="59"/>
        <v>32.194393128515912</v>
      </c>
      <c r="AU120">
        <f t="shared" si="60"/>
        <v>17.468285205282374</v>
      </c>
      <c r="AV120">
        <f t="shared" si="61"/>
        <v>14.49435935518164</v>
      </c>
      <c r="AW120">
        <f t="shared" si="62"/>
        <v>7.2808464915692639</v>
      </c>
      <c r="AX120">
        <f t="shared" si="63"/>
        <v>8.8384747690377221</v>
      </c>
      <c r="AY120">
        <f t="shared" si="64"/>
        <v>4.5338939990462448</v>
      </c>
      <c r="AZ120">
        <f t="shared" si="65"/>
        <v>3.1173283440516717</v>
      </c>
      <c r="BA120">
        <f t="shared" si="66"/>
        <v>416.61749965727091</v>
      </c>
      <c r="BB120">
        <f t="shared" si="67"/>
        <v>2.2679122385345298</v>
      </c>
    </row>
    <row r="121" spans="1:54" x14ac:dyDescent="0.25">
      <c r="A121">
        <f t="shared" si="68"/>
        <v>395.00199999999961</v>
      </c>
      <c r="C121">
        <f t="shared" si="71"/>
        <v>771.49130570196758</v>
      </c>
      <c r="D121">
        <f t="shared" si="70"/>
        <v>170.98214390252852</v>
      </c>
      <c r="E121">
        <f t="shared" si="70"/>
        <v>63.093227944689026</v>
      </c>
      <c r="F121">
        <f t="shared" si="70"/>
        <v>29.562062697605676</v>
      </c>
      <c r="G121">
        <f t="shared" si="70"/>
        <v>23.203650244334572</v>
      </c>
      <c r="H121">
        <f t="shared" si="70"/>
        <v>9.4484090149571269</v>
      </c>
      <c r="I121">
        <f t="shared" si="70"/>
        <v>11.250507260227877</v>
      </c>
      <c r="J121">
        <f t="shared" si="70"/>
        <v>4.1178521821717391</v>
      </c>
      <c r="K121">
        <f t="shared" si="70"/>
        <v>1.905211117338875</v>
      </c>
      <c r="L121">
        <f t="shared" si="38"/>
        <v>1.905211117338875</v>
      </c>
      <c r="N121">
        <f t="shared" si="39"/>
        <v>406.04805563261453</v>
      </c>
      <c r="O121">
        <f t="shared" si="40"/>
        <v>89.990602053962377</v>
      </c>
      <c r="P121">
        <f t="shared" si="41"/>
        <v>33.206962076152124</v>
      </c>
      <c r="Q121">
        <f t="shared" si="42"/>
        <v>15.558980367160883</v>
      </c>
      <c r="R121">
        <f t="shared" si="43"/>
        <v>12.212447497018196</v>
      </c>
      <c r="S121">
        <f t="shared" si="44"/>
        <v>4.9728468499774356</v>
      </c>
      <c r="T121">
        <f t="shared" si="45"/>
        <v>5.9213196106462513</v>
      </c>
      <c r="U121">
        <f t="shared" si="46"/>
        <v>2.1672906221956523</v>
      </c>
      <c r="V121">
        <f t="shared" si="47"/>
        <v>1.00274269333625</v>
      </c>
      <c r="X121">
        <f t="shared" si="48"/>
        <v>404.93743642413585</v>
      </c>
      <c r="Y121">
        <f t="shared" si="49"/>
        <v>89.74446052012847</v>
      </c>
      <c r="Z121">
        <f t="shared" si="50"/>
        <v>33.116134674258674</v>
      </c>
      <c r="AA121">
        <f t="shared" si="51"/>
        <v>15.516423575617603</v>
      </c>
      <c r="AB121">
        <f t="shared" si="52"/>
        <v>12.179044113885148</v>
      </c>
      <c r="AC121">
        <f t="shared" si="53"/>
        <v>4.9592451613206512</v>
      </c>
      <c r="AD121">
        <f t="shared" si="54"/>
        <v>5.905123667314176</v>
      </c>
      <c r="AE121">
        <f t="shared" si="55"/>
        <v>2.1613626672110726</v>
      </c>
      <c r="AF121">
        <f t="shared" si="56"/>
        <v>1</v>
      </c>
      <c r="AR121">
        <f t="shared" si="57"/>
        <v>259.96841957097905</v>
      </c>
      <c r="AS121">
        <f t="shared" si="58"/>
        <v>75.747920971683456</v>
      </c>
      <c r="AT121">
        <f t="shared" si="59"/>
        <v>33.479588691666791</v>
      </c>
      <c r="AU121">
        <f t="shared" si="60"/>
        <v>18.239892717388123</v>
      </c>
      <c r="AV121">
        <f t="shared" si="61"/>
        <v>15.162995446085713</v>
      </c>
      <c r="AW121">
        <f t="shared" si="62"/>
        <v>7.6411196217511543</v>
      </c>
      <c r="AX121">
        <f t="shared" si="63"/>
        <v>9.2675106213693397</v>
      </c>
      <c r="AY121">
        <f t="shared" si="64"/>
        <v>4.7620495553046212</v>
      </c>
      <c r="AZ121">
        <f t="shared" si="65"/>
        <v>3.2687060503741638</v>
      </c>
      <c r="BA121">
        <f t="shared" si="66"/>
        <v>427.53820324660239</v>
      </c>
      <c r="BB121">
        <f t="shared" si="67"/>
        <v>2.2974441065665907</v>
      </c>
    </row>
    <row r="122" spans="1:54" x14ac:dyDescent="0.25">
      <c r="A122">
        <f t="shared" si="68"/>
        <v>397.73349999999959</v>
      </c>
      <c r="C122">
        <f t="shared" si="71"/>
        <v>785.51841710550502</v>
      </c>
      <c r="D122">
        <f t="shared" si="70"/>
        <v>176.42626975903661</v>
      </c>
      <c r="E122">
        <f t="shared" si="70"/>
        <v>65.65622247016438</v>
      </c>
      <c r="F122">
        <f t="shared" si="70"/>
        <v>30.927710378617757</v>
      </c>
      <c r="G122">
        <f t="shared" si="70"/>
        <v>24.337203519609901</v>
      </c>
      <c r="H122">
        <f t="shared" si="70"/>
        <v>9.9827247503330021</v>
      </c>
      <c r="I122">
        <f t="shared" si="70"/>
        <v>11.857617084189839</v>
      </c>
      <c r="J122">
        <f t="shared" si="70"/>
        <v>4.3799438578123837</v>
      </c>
      <c r="K122">
        <f t="shared" si="70"/>
        <v>2.0394882250099728</v>
      </c>
      <c r="L122">
        <f t="shared" si="38"/>
        <v>2.0394882250099728</v>
      </c>
      <c r="N122">
        <f t="shared" si="39"/>
        <v>413.43074584500266</v>
      </c>
      <c r="O122">
        <f t="shared" si="40"/>
        <v>92.855931452124537</v>
      </c>
      <c r="P122">
        <f t="shared" si="41"/>
        <v>34.555906563244413</v>
      </c>
      <c r="Q122">
        <f t="shared" si="42"/>
        <v>16.277742304535661</v>
      </c>
      <c r="R122">
        <f t="shared" si="43"/>
        <v>12.809054484005211</v>
      </c>
      <c r="S122">
        <f t="shared" si="44"/>
        <v>5.2540656580700009</v>
      </c>
      <c r="T122">
        <f t="shared" si="45"/>
        <v>6.2408510969420208</v>
      </c>
      <c r="U122">
        <f t="shared" si="46"/>
        <v>2.3052336093749388</v>
      </c>
      <c r="V122">
        <f t="shared" si="47"/>
        <v>1.0734148552684069</v>
      </c>
      <c r="X122">
        <f t="shared" si="48"/>
        <v>385.15467138902648</v>
      </c>
      <c r="Y122">
        <f t="shared" si="49"/>
        <v>86.505167127490481</v>
      </c>
      <c r="Z122">
        <f t="shared" si="50"/>
        <v>32.192498914693822</v>
      </c>
      <c r="AA122">
        <f t="shared" si="51"/>
        <v>15.164446648602997</v>
      </c>
      <c r="AB122">
        <f t="shared" si="52"/>
        <v>11.932995356955736</v>
      </c>
      <c r="AC122">
        <f t="shared" si="53"/>
        <v>4.8947204636517023</v>
      </c>
      <c r="AD122">
        <f t="shared" si="54"/>
        <v>5.8140159569354006</v>
      </c>
      <c r="AE122">
        <f t="shared" si="55"/>
        <v>2.1475700639511985</v>
      </c>
      <c r="AF122">
        <f t="shared" si="56"/>
        <v>1</v>
      </c>
      <c r="AR122">
        <f t="shared" si="57"/>
        <v>264.67693520099635</v>
      </c>
      <c r="AS122">
        <f t="shared" si="58"/>
        <v>78.127918555022617</v>
      </c>
      <c r="AT122">
        <f t="shared" si="59"/>
        <v>34.798985570194077</v>
      </c>
      <c r="AU122">
        <f t="shared" si="60"/>
        <v>19.036306003944919</v>
      </c>
      <c r="AV122">
        <f t="shared" si="61"/>
        <v>15.854891320509173</v>
      </c>
      <c r="AW122">
        <f t="shared" si="62"/>
        <v>8.0166807039183006</v>
      </c>
      <c r="AX122">
        <f t="shared" si="63"/>
        <v>9.7136493422150281</v>
      </c>
      <c r="AY122">
        <f t="shared" si="64"/>
        <v>5.001495224593536</v>
      </c>
      <c r="AZ122">
        <f t="shared" si="65"/>
        <v>3.4286018665531426</v>
      </c>
      <c r="BA122">
        <f t="shared" si="66"/>
        <v>438.65546378794721</v>
      </c>
      <c r="BB122">
        <f t="shared" si="67"/>
        <v>2.3271225908700255</v>
      </c>
    </row>
    <row r="123" spans="1:54" x14ac:dyDescent="0.25">
      <c r="A123">
        <f t="shared" si="68"/>
        <v>400.46499999999958</v>
      </c>
      <c r="C123">
        <f t="shared" si="71"/>
        <v>799.60399846950043</v>
      </c>
      <c r="D123">
        <f t="shared" si="70"/>
        <v>181.96591622134889</v>
      </c>
      <c r="E123">
        <f t="shared" si="70"/>
        <v>68.286228969030532</v>
      </c>
      <c r="F123">
        <f t="shared" si="70"/>
        <v>32.336517893981821</v>
      </c>
      <c r="G123">
        <f t="shared" si="70"/>
        <v>25.509530132958986</v>
      </c>
      <c r="H123">
        <f t="shared" si="70"/>
        <v>10.539344573104097</v>
      </c>
      <c r="I123">
        <f t="shared" si="70"/>
        <v>12.488531230484021</v>
      </c>
      <c r="J123">
        <f t="shared" si="70"/>
        <v>4.6547972477859068</v>
      </c>
      <c r="K123">
        <f t="shared" si="70"/>
        <v>2.1812015804389988</v>
      </c>
      <c r="L123">
        <f t="shared" si="38"/>
        <v>2.1812015804389988</v>
      </c>
      <c r="N123">
        <f t="shared" si="39"/>
        <v>420.84420972078971</v>
      </c>
      <c r="O123">
        <f t="shared" si="40"/>
        <v>95.771534853341521</v>
      </c>
      <c r="P123">
        <f t="shared" si="41"/>
        <v>35.940120510016072</v>
      </c>
      <c r="Q123">
        <f t="shared" si="42"/>
        <v>17.019219944200959</v>
      </c>
      <c r="R123">
        <f t="shared" si="43"/>
        <v>13.426068491031046</v>
      </c>
      <c r="S123">
        <f t="shared" si="44"/>
        <v>5.5470234595284724</v>
      </c>
      <c r="T123">
        <f t="shared" si="45"/>
        <v>6.5729111739389587</v>
      </c>
      <c r="U123">
        <f t="shared" si="46"/>
        <v>2.4498932883083722</v>
      </c>
      <c r="V123">
        <f t="shared" si="47"/>
        <v>1.1480008318099995</v>
      </c>
      <c r="X123">
        <f t="shared" si="48"/>
        <v>366.5887672374455</v>
      </c>
      <c r="Y123">
        <f t="shared" si="49"/>
        <v>83.424621480755377</v>
      </c>
      <c r="Z123">
        <f t="shared" si="50"/>
        <v>31.306702498944148</v>
      </c>
      <c r="AA123">
        <f t="shared" si="51"/>
        <v>14.825093739146119</v>
      </c>
      <c r="AB123">
        <f t="shared" si="52"/>
        <v>11.695173138387704</v>
      </c>
      <c r="AC123">
        <f t="shared" si="53"/>
        <v>4.8318984671663863</v>
      </c>
      <c r="AD123">
        <f t="shared" si="54"/>
        <v>5.7255282329157859</v>
      </c>
      <c r="AE123">
        <f t="shared" si="55"/>
        <v>2.134051840751491</v>
      </c>
      <c r="AF123">
        <f t="shared" si="56"/>
        <v>1</v>
      </c>
      <c r="AR123">
        <f t="shared" si="57"/>
        <v>269.4050775891381</v>
      </c>
      <c r="AS123">
        <f t="shared" si="58"/>
        <v>80.549674690049414</v>
      </c>
      <c r="AT123">
        <f t="shared" si="59"/>
        <v>36.152879357566448</v>
      </c>
      <c r="AU123">
        <f t="shared" si="60"/>
        <v>19.857889080632386</v>
      </c>
      <c r="AV123">
        <f t="shared" si="61"/>
        <v>16.570453583832037</v>
      </c>
      <c r="AW123">
        <f t="shared" si="62"/>
        <v>8.4079189347155676</v>
      </c>
      <c r="AX123">
        <f t="shared" si="63"/>
        <v>10.177280828779097</v>
      </c>
      <c r="AY123">
        <f t="shared" si="64"/>
        <v>5.2525999334999467</v>
      </c>
      <c r="AZ123">
        <f t="shared" si="65"/>
        <v>3.5973526910443003</v>
      </c>
      <c r="BA123">
        <f t="shared" si="66"/>
        <v>449.97112668925729</v>
      </c>
      <c r="BB123">
        <f t="shared" si="67"/>
        <v>2.3569469860243148</v>
      </c>
    </row>
    <row r="124" spans="1:54" x14ac:dyDescent="0.25">
      <c r="A124">
        <f t="shared" si="68"/>
        <v>403.19649999999956</v>
      </c>
      <c r="C124">
        <f t="shared" si="71"/>
        <v>813.74617767235577</v>
      </c>
      <c r="D124">
        <f t="shared" si="70"/>
        <v>187.6009021704852</v>
      </c>
      <c r="E124">
        <f t="shared" si="70"/>
        <v>70.983801748530468</v>
      </c>
      <c r="F124">
        <f t="shared" si="70"/>
        <v>33.789099484240261</v>
      </c>
      <c r="G124">
        <f t="shared" si="70"/>
        <v>26.721289352337678</v>
      </c>
      <c r="H124">
        <f t="shared" si="70"/>
        <v>11.118823330071884</v>
      </c>
      <c r="I124">
        <f t="shared" si="70"/>
        <v>13.143779366540446</v>
      </c>
      <c r="J124">
        <f t="shared" si="70"/>
        <v>4.9428207118183112</v>
      </c>
      <c r="K124">
        <f t="shared" si="70"/>
        <v>2.3306395495340566</v>
      </c>
      <c r="L124">
        <f t="shared" si="38"/>
        <v>2.3306395495340566</v>
      </c>
      <c r="N124">
        <f t="shared" si="39"/>
        <v>428.28746193281887</v>
      </c>
      <c r="O124">
        <f t="shared" si="40"/>
        <v>98.737316931834314</v>
      </c>
      <c r="P124">
        <f t="shared" si="41"/>
        <v>37.359895657121299</v>
      </c>
      <c r="Q124">
        <f t="shared" si="42"/>
        <v>17.783736570652771</v>
      </c>
      <c r="R124">
        <f t="shared" si="43"/>
        <v>14.063836501230357</v>
      </c>
      <c r="S124">
        <f t="shared" si="44"/>
        <v>5.8520122789852023</v>
      </c>
      <c r="T124">
        <f t="shared" si="45"/>
        <v>6.9177786139686566</v>
      </c>
      <c r="U124">
        <f t="shared" si="46"/>
        <v>2.6014845851675323</v>
      </c>
      <c r="V124">
        <f t="shared" si="47"/>
        <v>1.2266523944916088</v>
      </c>
      <c r="X124">
        <f t="shared" si="48"/>
        <v>349.15144979627615</v>
      </c>
      <c r="Y124">
        <f t="shared" si="49"/>
        <v>80.49331446726309</v>
      </c>
      <c r="Z124">
        <f t="shared" si="50"/>
        <v>30.456791039490259</v>
      </c>
      <c r="AA124">
        <f t="shared" si="51"/>
        <v>14.497780015359048</v>
      </c>
      <c r="AB124">
        <f t="shared" si="52"/>
        <v>11.465217501213271</v>
      </c>
      <c r="AC124">
        <f t="shared" si="53"/>
        <v>4.7707176908993789</v>
      </c>
      <c r="AD124">
        <f t="shared" si="54"/>
        <v>5.6395590511489271</v>
      </c>
      <c r="AE124">
        <f t="shared" si="55"/>
        <v>2.1208001523901387</v>
      </c>
      <c r="AF124">
        <f t="shared" si="56"/>
        <v>1</v>
      </c>
      <c r="AR124">
        <f t="shared" si="57"/>
        <v>274.15221831565702</v>
      </c>
      <c r="AS124">
        <f t="shared" si="58"/>
        <v>83.013110197342513</v>
      </c>
      <c r="AT124">
        <f t="shared" si="59"/>
        <v>37.541555404079759</v>
      </c>
      <c r="AU124">
        <f t="shared" si="60"/>
        <v>20.705000157943537</v>
      </c>
      <c r="AV124">
        <f t="shared" si="61"/>
        <v>17.310084638648643</v>
      </c>
      <c r="AW124">
        <f t="shared" si="62"/>
        <v>8.8152243061484317</v>
      </c>
      <c r="AX124">
        <f t="shared" si="63"/>
        <v>10.658794310720467</v>
      </c>
      <c r="AY124">
        <f t="shared" si="64"/>
        <v>5.5157367574664979</v>
      </c>
      <c r="AZ124">
        <f t="shared" si="65"/>
        <v>3.7753019070425409</v>
      </c>
      <c r="BA124">
        <f t="shared" si="66"/>
        <v>461.48702599504929</v>
      </c>
      <c r="BB124">
        <f t="shared" si="67"/>
        <v>2.3869165656337685</v>
      </c>
    </row>
    <row r="125" spans="1:54" x14ac:dyDescent="0.25">
      <c r="A125">
        <f t="shared" si="68"/>
        <v>405.92799999999954</v>
      </c>
      <c r="C125">
        <f t="shared" si="71"/>
        <v>827.94311004129327</v>
      </c>
      <c r="D125">
        <f t="shared" si="70"/>
        <v>193.33102185174596</v>
      </c>
      <c r="E125">
        <f t="shared" si="70"/>
        <v>73.749475214374925</v>
      </c>
      <c r="F125">
        <f t="shared" si="70"/>
        <v>35.286059193079808</v>
      </c>
      <c r="G125">
        <f t="shared" si="70"/>
        <v>27.973133243868102</v>
      </c>
      <c r="H125">
        <f t="shared" si="70"/>
        <v>11.721716687289783</v>
      </c>
      <c r="I125">
        <f t="shared" si="70"/>
        <v>13.823889956764713</v>
      </c>
      <c r="J125">
        <f t="shared" si="70"/>
        <v>5.2444269485166455</v>
      </c>
      <c r="K125">
        <f t="shared" si="70"/>
        <v>2.4880958489723803</v>
      </c>
      <c r="L125">
        <f t="shared" si="38"/>
        <v>2.4880958489723803</v>
      </c>
      <c r="N125">
        <f t="shared" si="39"/>
        <v>435.7595316006807</v>
      </c>
      <c r="O125">
        <f t="shared" si="40"/>
        <v>101.75316939565577</v>
      </c>
      <c r="P125">
        <f t="shared" si="41"/>
        <v>38.815513270723649</v>
      </c>
      <c r="Q125">
        <f t="shared" si="42"/>
        <v>18.571610101620951</v>
      </c>
      <c r="R125">
        <f t="shared" si="43"/>
        <v>14.722701707299002</v>
      </c>
      <c r="S125">
        <f t="shared" si="44"/>
        <v>6.1693245722577812</v>
      </c>
      <c r="T125">
        <f t="shared" si="45"/>
        <v>7.2757315561919542</v>
      </c>
      <c r="U125">
        <f t="shared" si="46"/>
        <v>2.7602247097456032</v>
      </c>
      <c r="V125">
        <f t="shared" si="47"/>
        <v>1.309524131038095</v>
      </c>
      <c r="X125">
        <f t="shared" si="48"/>
        <v>332.76174243176592</v>
      </c>
      <c r="Y125">
        <f t="shared" si="49"/>
        <v>77.702401188279978</v>
      </c>
      <c r="Z125">
        <f t="shared" si="50"/>
        <v>29.640930129293263</v>
      </c>
      <c r="AA125">
        <f t="shared" si="51"/>
        <v>14.181953322921006</v>
      </c>
      <c r="AB125">
        <f t="shared" si="52"/>
        <v>11.242787634335475</v>
      </c>
      <c r="AC125">
        <f t="shared" si="53"/>
        <v>4.7111194257773557</v>
      </c>
      <c r="AD125">
        <f t="shared" si="54"/>
        <v>5.5560118242527432</v>
      </c>
      <c r="AE125">
        <f t="shared" si="55"/>
        <v>2.1078074426604867</v>
      </c>
      <c r="AF125">
        <f t="shared" si="56"/>
        <v>1</v>
      </c>
      <c r="AR125">
        <f t="shared" si="57"/>
        <v>278.91773817461973</v>
      </c>
      <c r="AS125">
        <f t="shared" si="58"/>
        <v>85.518135127532517</v>
      </c>
      <c r="AT125">
        <f t="shared" si="59"/>
        <v>38.965288814975032</v>
      </c>
      <c r="AU125">
        <f t="shared" si="60"/>
        <v>21.577991499807396</v>
      </c>
      <c r="AV125">
        <f t="shared" si="61"/>
        <v>18.074182491713145</v>
      </c>
      <c r="AW125">
        <f t="shared" si="62"/>
        <v>9.2389873860600797</v>
      </c>
      <c r="AX125">
        <f t="shared" si="63"/>
        <v>11.158578133647486</v>
      </c>
      <c r="AY125">
        <f t="shared" si="64"/>
        <v>5.7912827359162771</v>
      </c>
      <c r="AZ125">
        <f t="shared" si="65"/>
        <v>3.9627992693843086</v>
      </c>
      <c r="BA125">
        <f t="shared" si="66"/>
        <v>473.20498363365607</v>
      </c>
      <c r="BB125">
        <f t="shared" si="67"/>
        <v>2.4170305821365621</v>
      </c>
    </row>
    <row r="126" spans="1:54" x14ac:dyDescent="0.25">
      <c r="A126">
        <f t="shared" si="68"/>
        <v>408.65949999999953</v>
      </c>
      <c r="C126">
        <f t="shared" si="71"/>
        <v>842.19297836360522</v>
      </c>
      <c r="D126">
        <f t="shared" si="70"/>
        <v>199.15604556877415</v>
      </c>
      <c r="E126">
        <f t="shared" si="70"/>
        <v>76.583763885440163</v>
      </c>
      <c r="F126">
        <f t="shared" si="70"/>
        <v>36.827990640017596</v>
      </c>
      <c r="G126">
        <f t="shared" si="70"/>
        <v>29.265706368900801</v>
      </c>
      <c r="H126">
        <f t="shared" si="70"/>
        <v>12.348580821425283</v>
      </c>
      <c r="I126">
        <f t="shared" si="70"/>
        <v>14.529389973908204</v>
      </c>
      <c r="J126">
        <f t="shared" si="70"/>
        <v>5.5600327905503892</v>
      </c>
      <c r="K126">
        <f t="shared" si="70"/>
        <v>2.6538694463898009</v>
      </c>
      <c r="L126">
        <f t="shared" si="38"/>
        <v>2.6538694463898009</v>
      </c>
      <c r="N126">
        <f t="shared" si="39"/>
        <v>443.25946229663435</v>
      </c>
      <c r="O126">
        <f t="shared" si="40"/>
        <v>104.81897135198639</v>
      </c>
      <c r="P126">
        <f t="shared" si="41"/>
        <v>40.307244150231668</v>
      </c>
      <c r="Q126">
        <f t="shared" si="42"/>
        <v>19.383152968430316</v>
      </c>
      <c r="R126">
        <f t="shared" si="43"/>
        <v>15.403003352053053</v>
      </c>
      <c r="S126">
        <f t="shared" si="44"/>
        <v>6.4992530639080446</v>
      </c>
      <c r="T126">
        <f t="shared" si="45"/>
        <v>7.6470473546885289</v>
      </c>
      <c r="U126">
        <f t="shared" si="46"/>
        <v>2.9263330476580998</v>
      </c>
      <c r="V126">
        <f t="shared" si="47"/>
        <v>1.3967733928367374</v>
      </c>
      <c r="X126">
        <f t="shared" si="48"/>
        <v>317.34529349561069</v>
      </c>
      <c r="Y126">
        <f t="shared" si="49"/>
        <v>75.043648375279602</v>
      </c>
      <c r="Z126">
        <f t="shared" si="50"/>
        <v>28.857396881229825</v>
      </c>
      <c r="AA126">
        <f t="shared" si="51"/>
        <v>13.877092066498093</v>
      </c>
      <c r="AB126">
        <f t="shared" si="52"/>
        <v>11.027560684536494</v>
      </c>
      <c r="AC126">
        <f t="shared" si="53"/>
        <v>4.6530475861288929</v>
      </c>
      <c r="AD126">
        <f t="shared" si="54"/>
        <v>5.4747945471369368</v>
      </c>
      <c r="AE126">
        <f t="shared" si="55"/>
        <v>2.0950664314380636</v>
      </c>
      <c r="AF126">
        <f t="shared" si="56"/>
        <v>1</v>
      </c>
      <c r="AR126">
        <f t="shared" si="57"/>
        <v>283.70102717768373</v>
      </c>
      <c r="AS126">
        <f t="shared" si="58"/>
        <v>88.064649064723625</v>
      </c>
      <c r="AT126">
        <f t="shared" si="59"/>
        <v>40.424344458004605</v>
      </c>
      <c r="AU126">
        <f t="shared" si="60"/>
        <v>22.477209291024909</v>
      </c>
      <c r="AV126">
        <f t="shared" si="61"/>
        <v>18.863140569032925</v>
      </c>
      <c r="AW126">
        <f t="shared" si="62"/>
        <v>9.6795991011952989</v>
      </c>
      <c r="AX126">
        <f t="shared" si="63"/>
        <v>11.677019547016428</v>
      </c>
      <c r="AY126">
        <f t="shared" si="64"/>
        <v>6.0796186851315293</v>
      </c>
      <c r="AZ126">
        <f t="shared" si="65"/>
        <v>4.1602007856942196</v>
      </c>
      <c r="BA126">
        <f t="shared" si="66"/>
        <v>485.12680867950729</v>
      </c>
      <c r="BB126">
        <f t="shared" si="67"/>
        <v>2.4472882666822948</v>
      </c>
    </row>
    <row r="127" spans="1:54" x14ac:dyDescent="0.25">
      <c r="A127">
        <f t="shared" si="68"/>
        <v>411.39099999999951</v>
      </c>
      <c r="C127">
        <f t="shared" si="71"/>
        <v>856.49399287275901</v>
      </c>
      <c r="D127">
        <f t="shared" si="70"/>
        <v>205.07572037367564</v>
      </c>
      <c r="E127">
        <f t="shared" si="70"/>
        <v>79.487162426030807</v>
      </c>
      <c r="F127">
        <f t="shared" si="70"/>
        <v>38.415476807952167</v>
      </c>
      <c r="G127">
        <f t="shared" si="70"/>
        <v>30.599645494375885</v>
      </c>
      <c r="H127">
        <f t="shared" si="70"/>
        <v>12.999972115122617</v>
      </c>
      <c r="I127">
        <f t="shared" si="70"/>
        <v>15.260804616645572</v>
      </c>
      <c r="J127">
        <f t="shared" si="70"/>
        <v>5.8900589977075812</v>
      </c>
      <c r="K127">
        <f t="shared" si="70"/>
        <v>2.8282644559474024</v>
      </c>
      <c r="L127">
        <f t="shared" si="38"/>
        <v>2.8282644559474024</v>
      </c>
      <c r="N127">
        <f t="shared" si="39"/>
        <v>450.78631203829423</v>
      </c>
      <c r="O127">
        <f t="shared" si="40"/>
        <v>107.93458967035561</v>
      </c>
      <c r="P127">
        <f t="shared" si="41"/>
        <v>41.835348645279375</v>
      </c>
      <c r="Q127">
        <f t="shared" si="42"/>
        <v>20.21867200418535</v>
      </c>
      <c r="R127">
        <f t="shared" si="43"/>
        <v>16.105076575987308</v>
      </c>
      <c r="S127">
        <f t="shared" si="44"/>
        <v>6.8420905869066404</v>
      </c>
      <c r="T127">
        <f t="shared" si="45"/>
        <v>8.0320024298134598</v>
      </c>
      <c r="U127">
        <f t="shared" si="46"/>
        <v>3.1000310514250429</v>
      </c>
      <c r="V127">
        <f t="shared" si="47"/>
        <v>1.488560239972317</v>
      </c>
      <c r="X127">
        <f t="shared" si="48"/>
        <v>302.83377181072467</v>
      </c>
      <c r="Y127">
        <f t="shared" si="49"/>
        <v>72.50938643394295</v>
      </c>
      <c r="Z127">
        <f t="shared" si="50"/>
        <v>28.104572137475195</v>
      </c>
      <c r="AA127">
        <f t="shared" si="51"/>
        <v>13.582703246568887</v>
      </c>
      <c r="AB127">
        <f t="shared" si="52"/>
        <v>10.819230652221918</v>
      </c>
      <c r="AC127">
        <f t="shared" si="53"/>
        <v>4.5964485703540516</v>
      </c>
      <c r="AD127">
        <f t="shared" si="54"/>
        <v>5.395819540338409</v>
      </c>
      <c r="AE127">
        <f t="shared" si="55"/>
        <v>2.0825701024250751</v>
      </c>
      <c r="AF127">
        <f t="shared" si="56"/>
        <v>1</v>
      </c>
      <c r="AR127">
        <f t="shared" si="57"/>
        <v>288.50148454943258</v>
      </c>
      <c r="AS127">
        <f t="shared" si="58"/>
        <v>90.652541428192222</v>
      </c>
      <c r="AT127">
        <f t="shared" si="59"/>
        <v>41.918976980040711</v>
      </c>
      <c r="AU127">
        <f t="shared" si="60"/>
        <v>23.402993513373715</v>
      </c>
      <c r="AV127">
        <f t="shared" si="61"/>
        <v>19.677347539079459</v>
      </c>
      <c r="AW127">
        <f t="shared" si="62"/>
        <v>10.137450523076282</v>
      </c>
      <c r="AX127">
        <f t="shared" si="63"/>
        <v>12.214504496591383</v>
      </c>
      <c r="AY127">
        <f t="shared" si="64"/>
        <v>6.3811290091907535</v>
      </c>
      <c r="AZ127">
        <f t="shared" si="65"/>
        <v>4.3678685920268947</v>
      </c>
      <c r="BA127">
        <f t="shared" si="66"/>
        <v>497.25429663100397</v>
      </c>
      <c r="BB127">
        <f t="shared" si="67"/>
        <v>2.4776888290735979</v>
      </c>
    </row>
    <row r="128" spans="1:54" x14ac:dyDescent="0.25">
      <c r="A128">
        <f t="shared" si="68"/>
        <v>414.12249999999949</v>
      </c>
      <c r="C128">
        <f t="shared" si="71"/>
        <v>870.84439121094897</v>
      </c>
      <c r="D128">
        <f t="shared" si="70"/>
        <v>211.08977075247088</v>
      </c>
      <c r="E128">
        <f t="shared" si="70"/>
        <v>82.460145694928414</v>
      </c>
      <c r="F128">
        <f t="shared" si="70"/>
        <v>40.049089845314576</v>
      </c>
      <c r="G128">
        <f t="shared" si="70"/>
        <v>31.975579316413487</v>
      </c>
      <c r="H128">
        <f t="shared" si="70"/>
        <v>13.676446856665223</v>
      </c>
      <c r="I128">
        <f t="shared" si="70"/>
        <v>16.018657033552593</v>
      </c>
      <c r="J128">
        <f t="shared" si="70"/>
        <v>6.2349300481513463</v>
      </c>
      <c r="K128">
        <f t="shared" si="70"/>
        <v>3.0115900294886604</v>
      </c>
      <c r="L128">
        <f t="shared" si="38"/>
        <v>3.0115900294886604</v>
      </c>
      <c r="N128">
        <f t="shared" si="39"/>
        <v>458.33915326892054</v>
      </c>
      <c r="O128">
        <f t="shared" si="40"/>
        <v>111.09987934340573</v>
      </c>
      <c r="P128">
        <f t="shared" si="41"/>
        <v>43.400076681541272</v>
      </c>
      <c r="Q128">
        <f t="shared" si="42"/>
        <v>21.078468339639251</v>
      </c>
      <c r="R128">
        <f t="shared" si="43"/>
        <v>16.829252271796573</v>
      </c>
      <c r="S128">
        <f t="shared" si="44"/>
        <v>7.1981299245606438</v>
      </c>
      <c r="T128">
        <f t="shared" si="45"/>
        <v>8.4308721229224179</v>
      </c>
      <c r="U128">
        <f t="shared" si="46"/>
        <v>3.2815421306059718</v>
      </c>
      <c r="V128">
        <f t="shared" si="47"/>
        <v>1.5850473839414003</v>
      </c>
      <c r="X128">
        <f t="shared" si="48"/>
        <v>289.16432272782168</v>
      </c>
      <c r="Y128">
        <f t="shared" si="49"/>
        <v>70.09246566947624</v>
      </c>
      <c r="Z128">
        <f t="shared" si="50"/>
        <v>27.380933290222565</v>
      </c>
      <c r="AA128">
        <f t="shared" si="51"/>
        <v>13.298320638986354</v>
      </c>
      <c r="AB128">
        <f t="shared" si="52"/>
        <v>10.617507364321643</v>
      </c>
      <c r="AC128">
        <f t="shared" si="53"/>
        <v>4.541271130117055</v>
      </c>
      <c r="AD128">
        <f t="shared" si="54"/>
        <v>5.3190032098334479</v>
      </c>
      <c r="AE128">
        <f t="shared" si="55"/>
        <v>2.0703116915319244</v>
      </c>
      <c r="AF128">
        <f t="shared" si="56"/>
        <v>1</v>
      </c>
      <c r="AR128">
        <f t="shared" si="57"/>
        <v>293.3185187148062</v>
      </c>
      <c r="AS128">
        <f t="shared" si="58"/>
        <v>93.281691772044368</v>
      </c>
      <c r="AT128">
        <f t="shared" si="59"/>
        <v>43.449430832325021</v>
      </c>
      <c r="AU128">
        <f t="shared" si="60"/>
        <v>24.355677830227407</v>
      </c>
      <c r="AV128">
        <f t="shared" si="61"/>
        <v>20.517187144074018</v>
      </c>
      <c r="AW128">
        <f t="shared" si="62"/>
        <v>10.612932656900696</v>
      </c>
      <c r="AX128">
        <f t="shared" si="63"/>
        <v>12.771417421607557</v>
      </c>
      <c r="AY128">
        <f t="shared" si="64"/>
        <v>6.6962015092616873</v>
      </c>
      <c r="AZ128">
        <f t="shared" si="65"/>
        <v>4.5861708232579916</v>
      </c>
      <c r="BA128">
        <f t="shared" si="66"/>
        <v>509.58922870450499</v>
      </c>
      <c r="BB128">
        <f t="shared" si="67"/>
        <v>2.5082314577675304</v>
      </c>
    </row>
    <row r="129" spans="1:54" x14ac:dyDescent="0.25">
      <c r="A129">
        <f t="shared" si="68"/>
        <v>416.85399999999947</v>
      </c>
      <c r="C129">
        <f t="shared" si="71"/>
        <v>885.24243836956816</v>
      </c>
      <c r="D129">
        <f t="shared" si="70"/>
        <v>217.19789930521193</v>
      </c>
      <c r="E129">
        <f t="shared" si="70"/>
        <v>85.503168810458192</v>
      </c>
      <c r="F129">
        <f t="shared" si="70"/>
        <v>41.72939088254148</v>
      </c>
      <c r="G129">
        <f t="shared" si="70"/>
        <v>33.39412819704043</v>
      </c>
      <c r="H129">
        <f t="shared" si="70"/>
        <v>14.378560944217577</v>
      </c>
      <c r="I129">
        <f t="shared" si="70"/>
        <v>16.803468053658165</v>
      </c>
      <c r="J129">
        <f t="shared" si="70"/>
        <v>6.5950739281946049</v>
      </c>
      <c r="K129">
        <f t="shared" si="70"/>
        <v>3.2041602435025718</v>
      </c>
      <c r="L129">
        <f t="shared" si="38"/>
        <v>3.2041602435025718</v>
      </c>
      <c r="N129">
        <f t="shared" si="39"/>
        <v>465.91707282608854</v>
      </c>
      <c r="O129">
        <f t="shared" si="40"/>
        <v>114.31468384484839</v>
      </c>
      <c r="P129">
        <f t="shared" si="41"/>
        <v>45.001667794977998</v>
      </c>
      <c r="Q129">
        <f t="shared" si="42"/>
        <v>21.962837306600779</v>
      </c>
      <c r="R129">
        <f t="shared" si="43"/>
        <v>17.575856945810752</v>
      </c>
      <c r="S129">
        <f t="shared" si="44"/>
        <v>7.5676636548513567</v>
      </c>
      <c r="T129">
        <f t="shared" si="45"/>
        <v>8.8439305545569287</v>
      </c>
      <c r="U129">
        <f t="shared" si="46"/>
        <v>3.4710915411550554</v>
      </c>
      <c r="V129">
        <f t="shared" si="47"/>
        <v>1.6864001281592484</v>
      </c>
      <c r="X129">
        <f t="shared" si="48"/>
        <v>276.2790781655417</v>
      </c>
      <c r="Y129">
        <f t="shared" si="49"/>
        <v>67.786216293535261</v>
      </c>
      <c r="Z129">
        <f t="shared" si="50"/>
        <v>26.685047660722454</v>
      </c>
      <c r="AA129">
        <f t="shared" si="51"/>
        <v>13.023503105739096</v>
      </c>
      <c r="AB129">
        <f t="shared" si="52"/>
        <v>10.422115518335071</v>
      </c>
      <c r="AC129">
        <f t="shared" si="53"/>
        <v>4.4874662474745346</v>
      </c>
      <c r="AD129">
        <f t="shared" si="54"/>
        <v>5.2442658221393286</v>
      </c>
      <c r="AE129">
        <f t="shared" si="55"/>
        <v>2.0582846758579452</v>
      </c>
      <c r="AF129">
        <f t="shared" si="56"/>
        <v>1</v>
      </c>
      <c r="AR129">
        <f t="shared" si="57"/>
        <v>298.15154727911829</v>
      </c>
      <c r="AS129">
        <f t="shared" si="58"/>
        <v>95.951970082541209</v>
      </c>
      <c r="AT129">
        <f t="shared" si="59"/>
        <v>45.015940303964143</v>
      </c>
      <c r="AU129">
        <f t="shared" si="60"/>
        <v>25.33558947952697</v>
      </c>
      <c r="AV129">
        <f t="shared" si="61"/>
        <v>21.383038039291453</v>
      </c>
      <c r="AW129">
        <f t="shared" si="62"/>
        <v>11.10643623365848</v>
      </c>
      <c r="AX129">
        <f t="shared" si="63"/>
        <v>13.348141056765593</v>
      </c>
      <c r="AY129">
        <f t="shared" si="64"/>
        <v>7.0252271915405169</v>
      </c>
      <c r="AZ129">
        <f t="shared" si="65"/>
        <v>4.8154814784810371</v>
      </c>
      <c r="BA129">
        <f t="shared" si="66"/>
        <v>522.13337114488775</v>
      </c>
      <c r="BB129">
        <f t="shared" si="67"/>
        <v>2.5389153199326553</v>
      </c>
    </row>
    <row r="130" spans="1:54" x14ac:dyDescent="0.25">
      <c r="A130">
        <f t="shared" si="68"/>
        <v>419.58549999999946</v>
      </c>
      <c r="C130">
        <f t="shared" si="71"/>
        <v>899.68642660904834</v>
      </c>
      <c r="D130">
        <f t="shared" si="70"/>
        <v>223.39978742014094</v>
      </c>
      <c r="E130">
        <f t="shared" si="70"/>
        <v>88.61666723082017</v>
      </c>
      <c r="F130">
        <f t="shared" si="70"/>
        <v>43.456929862580004</v>
      </c>
      <c r="G130">
        <f t="shared" si="70"/>
        <v>34.855903913941127</v>
      </c>
      <c r="H130">
        <f t="shared" si="70"/>
        <v>15.106869594905467</v>
      </c>
      <c r="I130">
        <f t="shared" si="70"/>
        <v>17.615755923723711</v>
      </c>
      <c r="J130">
        <f t="shared" si="70"/>
        <v>6.9709219209022253</v>
      </c>
      <c r="K130">
        <f t="shared" si="70"/>
        <v>3.4062939821097746</v>
      </c>
      <c r="L130">
        <f t="shared" si="38"/>
        <v>3.4062939821097746</v>
      </c>
      <c r="N130">
        <f t="shared" si="39"/>
        <v>473.51917189949916</v>
      </c>
      <c r="O130">
        <f t="shared" si="40"/>
        <v>117.57883548428471</v>
      </c>
      <c r="P130">
        <f t="shared" si="41"/>
        <v>46.640351174115878</v>
      </c>
      <c r="Q130">
        <f t="shared" si="42"/>
        <v>22.872068348726319</v>
      </c>
      <c r="R130">
        <f t="shared" si="43"/>
        <v>18.345212586284806</v>
      </c>
      <c r="S130">
        <f t="shared" si="44"/>
        <v>7.9509839973186667</v>
      </c>
      <c r="T130">
        <f t="shared" si="45"/>
        <v>9.2714504861703748</v>
      </c>
      <c r="U130">
        <f t="shared" si="46"/>
        <v>3.6689062741590659</v>
      </c>
      <c r="V130">
        <f t="shared" si="47"/>
        <v>1.7927863063735656</v>
      </c>
      <c r="X130">
        <f t="shared" si="48"/>
        <v>264.12471481742301</v>
      </c>
      <c r="Y130">
        <f t="shared" si="49"/>
        <v>65.584411854484912</v>
      </c>
      <c r="Z130">
        <f t="shared" si="50"/>
        <v>26.015566388645407</v>
      </c>
      <c r="AA130">
        <f t="shared" si="51"/>
        <v>12.757833026397755</v>
      </c>
      <c r="AB130">
        <f t="shared" si="52"/>
        <v>10.232793792023857</v>
      </c>
      <c r="AC130">
        <f t="shared" si="53"/>
        <v>4.4349870193965595</v>
      </c>
      <c r="AD130">
        <f t="shared" si="54"/>
        <v>5.1715312936122286</v>
      </c>
      <c r="AE130">
        <f t="shared" si="55"/>
        <v>2.0464827632360163</v>
      </c>
      <c r="AF130">
        <f t="shared" si="56"/>
        <v>1</v>
      </c>
      <c r="AR130">
        <f t="shared" si="57"/>
        <v>302.99999700114921</v>
      </c>
      <c r="AS130">
        <f t="shared" si="58"/>
        <v>98.663237072819499</v>
      </c>
      <c r="AT130">
        <f t="shared" si="59"/>
        <v>46.618729563283118</v>
      </c>
      <c r="AU130">
        <f t="shared" si="60"/>
        <v>26.343049174935249</v>
      </c>
      <c r="AV130">
        <f t="shared" si="61"/>
        <v>22.275273640313678</v>
      </c>
      <c r="AW130">
        <f t="shared" si="62"/>
        <v>11.61835150564953</v>
      </c>
      <c r="AX130">
        <f t="shared" si="63"/>
        <v>13.945056239169588</v>
      </c>
      <c r="AY130">
        <f t="shared" si="64"/>
        <v>7.3686000741198328</v>
      </c>
      <c r="AZ130">
        <f t="shared" si="65"/>
        <v>5.0561802816684969</v>
      </c>
      <c r="BA130">
        <f t="shared" si="66"/>
        <v>534.88847455310827</v>
      </c>
      <c r="BB130">
        <f t="shared" si="67"/>
        <v>2.5697395615579226</v>
      </c>
    </row>
    <row r="131" spans="1:54" x14ac:dyDescent="0.25">
      <c r="A131">
        <f t="shared" si="68"/>
        <v>422.31699999999944</v>
      </c>
      <c r="C131">
        <f t="shared" si="71"/>
        <v>914.17467535940989</v>
      </c>
      <c r="D131">
        <f t="shared" si="70"/>
        <v>229.69509594132185</v>
      </c>
      <c r="E131">
        <f t="shared" si="70"/>
        <v>91.801056848942565</v>
      </c>
      <c r="F131">
        <f t="shared" si="70"/>
        <v>45.232245385122638</v>
      </c>
      <c r="G131">
        <f t="shared" si="70"/>
        <v>36.361509423102859</v>
      </c>
      <c r="H131">
        <f t="shared" si="70"/>
        <v>15.861927058974706</v>
      </c>
      <c r="I131">
        <f t="shared" si="70"/>
        <v>18.456036052385301</v>
      </c>
      <c r="J131">
        <f t="shared" si="70"/>
        <v>7.3629083938214119</v>
      </c>
      <c r="K131">
        <f t="shared" si="70"/>
        <v>3.6183148162894749</v>
      </c>
      <c r="L131">
        <f t="shared" si="38"/>
        <v>3.6183148162894749</v>
      </c>
      <c r="N131">
        <f t="shared" si="39"/>
        <v>481.14456597863682</v>
      </c>
      <c r="O131">
        <f t="shared" si="40"/>
        <v>120.89215575859045</v>
      </c>
      <c r="P131">
        <f t="shared" si="41"/>
        <v>48.316345709969774</v>
      </c>
      <c r="Q131">
        <f t="shared" si="42"/>
        <v>23.806444939538231</v>
      </c>
      <c r="R131">
        <f t="shared" si="43"/>
        <v>19.137636538475189</v>
      </c>
      <c r="S131">
        <f t="shared" si="44"/>
        <v>8.3483826626182669</v>
      </c>
      <c r="T131">
        <f t="shared" si="45"/>
        <v>9.713703185465949</v>
      </c>
      <c r="U131">
        <f t="shared" si="46"/>
        <v>3.8752149441165327</v>
      </c>
      <c r="V131">
        <f t="shared" si="47"/>
        <v>1.9043762190997238</v>
      </c>
      <c r="X131">
        <f t="shared" si="48"/>
        <v>252.65205538330733</v>
      </c>
      <c r="Y131">
        <f t="shared" si="49"/>
        <v>63.481235769548256</v>
      </c>
      <c r="Z131">
        <f t="shared" si="50"/>
        <v>25.371218788276447</v>
      </c>
      <c r="AA131">
        <f t="shared" si="51"/>
        <v>12.500914840657121</v>
      </c>
      <c r="AB131">
        <f t="shared" si="52"/>
        <v>10.049294013722946</v>
      </c>
      <c r="AC131">
        <f t="shared" si="53"/>
        <v>4.3837885491790525</v>
      </c>
      <c r="AD131">
        <f t="shared" si="54"/>
        <v>5.1007269929352574</v>
      </c>
      <c r="AE131">
        <f t="shared" si="55"/>
        <v>2.0348998823081841</v>
      </c>
      <c r="AF131">
        <f t="shared" si="56"/>
        <v>1</v>
      </c>
      <c r="AR131">
        <f t="shared" si="57"/>
        <v>307.86330375976326</v>
      </c>
      <c r="AS131">
        <f t="shared" si="58"/>
        <v>101.41534447475877</v>
      </c>
      <c r="AT131">
        <f t="shared" si="59"/>
        <v>48.258012706654696</v>
      </c>
      <c r="AU131">
        <f t="shared" si="60"/>
        <v>27.37837101499845</v>
      </c>
      <c r="AV131">
        <f t="shared" si="61"/>
        <v>23.194261978153563</v>
      </c>
      <c r="AW131">
        <f t="shared" si="62"/>
        <v>12.149068045570898</v>
      </c>
      <c r="AX131">
        <f t="shared" si="63"/>
        <v>14.562541720308204</v>
      </c>
      <c r="AY131">
        <f t="shared" si="64"/>
        <v>7.7267169930601627</v>
      </c>
      <c r="AZ131">
        <f t="shared" si="65"/>
        <v>5.308652537856422</v>
      </c>
      <c r="BA131">
        <f t="shared" si="66"/>
        <v>547.85627323112442</v>
      </c>
      <c r="BB131">
        <f t="shared" si="67"/>
        <v>2.6007033076095802</v>
      </c>
    </row>
    <row r="132" spans="1:54" x14ac:dyDescent="0.25">
      <c r="A132">
        <f t="shared" si="68"/>
        <v>425.04849999999942</v>
      </c>
      <c r="C132">
        <f t="shared" si="71"/>
        <v>928.70553110282572</v>
      </c>
      <c r="D132">
        <f t="shared" si="70"/>
        <v>236.0834658292228</v>
      </c>
      <c r="E132">
        <f t="shared" si="70"/>
        <v>95.056734101131013</v>
      </c>
      <c r="F132">
        <f t="shared" si="70"/>
        <v>47.055864564261633</v>
      </c>
      <c r="G132">
        <f t="shared" si="70"/>
        <v>37.911538634208028</v>
      </c>
      <c r="H132">
        <f t="shared" si="70"/>
        <v>16.644286339249671</v>
      </c>
      <c r="I132">
        <f t="shared" si="70"/>
        <v>19.324820761275088</v>
      </c>
      <c r="J132">
        <f t="shared" si="70"/>
        <v>7.7714705861319073</v>
      </c>
      <c r="K132">
        <f t="shared" si="70"/>
        <v>3.8405508795654724</v>
      </c>
      <c r="L132">
        <f t="shared" si="38"/>
        <v>3.8405508795654724</v>
      </c>
      <c r="N132">
        <f t="shared" si="39"/>
        <v>488.79238479096091</v>
      </c>
      <c r="O132">
        <f t="shared" si="40"/>
        <v>124.25445569959095</v>
      </c>
      <c r="P132">
        <f t="shared" si="41"/>
        <v>50.029860053226848</v>
      </c>
      <c r="Q132">
        <f t="shared" si="42"/>
        <v>24.766244507506123</v>
      </c>
      <c r="R132">
        <f t="shared" si="43"/>
        <v>19.953441386425279</v>
      </c>
      <c r="S132">
        <f t="shared" si="44"/>
        <v>8.7601507048682485</v>
      </c>
      <c r="T132">
        <f t="shared" si="45"/>
        <v>10.170958295407942</v>
      </c>
      <c r="U132">
        <f t="shared" si="46"/>
        <v>4.0902476769115301</v>
      </c>
      <c r="V132">
        <f t="shared" si="47"/>
        <v>2.0213425681923538</v>
      </c>
      <c r="X132">
        <f t="shared" si="48"/>
        <v>241.8157082735749</v>
      </c>
      <c r="Y132">
        <f t="shared" si="49"/>
        <v>61.471250670147029</v>
      </c>
      <c r="Z132">
        <f t="shared" si="50"/>
        <v>24.750807132097133</v>
      </c>
      <c r="AA132">
        <f t="shared" si="51"/>
        <v>12.252373693220184</v>
      </c>
      <c r="AB132">
        <f t="shared" si="52"/>
        <v>9.8713803886637788</v>
      </c>
      <c r="AC132">
        <f t="shared" si="53"/>
        <v>4.3338278442838494</v>
      </c>
      <c r="AD132">
        <f t="shared" si="54"/>
        <v>5.0317835558688229</v>
      </c>
      <c r="AE132">
        <f t="shared" si="55"/>
        <v>2.0235301731014137</v>
      </c>
      <c r="AF132">
        <f t="shared" si="56"/>
        <v>1</v>
      </c>
      <c r="AR132">
        <f t="shared" si="57"/>
        <v>312.7409125144884</v>
      </c>
      <c r="AS132">
        <f t="shared" si="58"/>
        <v>104.20813532776691</v>
      </c>
      <c r="AT132">
        <f t="shared" si="59"/>
        <v>49.933993814430586</v>
      </c>
      <c r="AU132">
        <f t="shared" si="60"/>
        <v>28.441862400133562</v>
      </c>
      <c r="AV132">
        <f t="shared" si="61"/>
        <v>24.140365562159381</v>
      </c>
      <c r="AW132">
        <f t="shared" si="62"/>
        <v>12.698974549329167</v>
      </c>
      <c r="AX132">
        <f t="shared" si="63"/>
        <v>15.2009739831646</v>
      </c>
      <c r="AY132">
        <f t="shared" si="64"/>
        <v>8.09997740793143</v>
      </c>
      <c r="AZ132">
        <f t="shared" si="65"/>
        <v>5.5732889851126304</v>
      </c>
      <c r="BA132">
        <f t="shared" si="66"/>
        <v>561.03848454451656</v>
      </c>
      <c r="BB132">
        <f t="shared" si="67"/>
        <v>2.6318056622325789</v>
      </c>
    </row>
    <row r="133" spans="1:54" x14ac:dyDescent="0.25">
      <c r="A133">
        <f t="shared" si="68"/>
        <v>427.7799999999994</v>
      </c>
      <c r="C133">
        <f t="shared" si="71"/>
        <v>943.27736723942428</v>
      </c>
      <c r="D133">
        <f t="shared" si="70"/>
        <v>242.56451881376591</v>
      </c>
      <c r="E133">
        <f t="shared" si="70"/>
        <v>98.384076088802914</v>
      </c>
      <c r="F133">
        <f t="shared" si="70"/>
        <v>48.928302899243477</v>
      </c>
      <c r="G133">
        <f t="shared" si="70"/>
        <v>39.506576198611462</v>
      </c>
      <c r="H133">
        <f t="shared" si="70"/>
        <v>17.454498916093833</v>
      </c>
      <c r="I133">
        <f t="shared" si="70"/>
        <v>20.222619043221549</v>
      </c>
      <c r="J133">
        <f t="shared" si="70"/>
        <v>8.1970483954984044</v>
      </c>
      <c r="K133">
        <f t="shared" si="70"/>
        <v>4.073334740369253</v>
      </c>
      <c r="L133">
        <f t="shared" si="38"/>
        <v>4.073334740369253</v>
      </c>
      <c r="N133">
        <f t="shared" si="39"/>
        <v>496.46177223127597</v>
      </c>
      <c r="O133">
        <f t="shared" si="40"/>
        <v>127.66553621777155</v>
      </c>
      <c r="P133">
        <f t="shared" si="41"/>
        <v>51.781092678317329</v>
      </c>
      <c r="Q133">
        <f t="shared" si="42"/>
        <v>25.751738368022885</v>
      </c>
      <c r="R133">
        <f t="shared" si="43"/>
        <v>20.792934841374453</v>
      </c>
      <c r="S133">
        <f t="shared" si="44"/>
        <v>9.1865783768914913</v>
      </c>
      <c r="T133">
        <f t="shared" si="45"/>
        <v>10.64348370695871</v>
      </c>
      <c r="U133">
        <f t="shared" si="46"/>
        <v>4.314235997630739</v>
      </c>
      <c r="V133">
        <f t="shared" si="47"/>
        <v>2.1438603896680282</v>
      </c>
      <c r="X133">
        <f t="shared" si="48"/>
        <v>231.57374175290954</v>
      </c>
      <c r="Y133">
        <f t="shared" si="49"/>
        <v>59.549370300899241</v>
      </c>
      <c r="Z133">
        <f t="shared" si="50"/>
        <v>24.153201825952628</v>
      </c>
      <c r="AA133">
        <f t="shared" si="51"/>
        <v>12.011854173027789</v>
      </c>
      <c r="AB133">
        <f t="shared" si="52"/>
        <v>9.6988287770894424</v>
      </c>
      <c r="AC133">
        <f t="shared" si="53"/>
        <v>4.2850637201772326</v>
      </c>
      <c r="AD133">
        <f t="shared" si="54"/>
        <v>4.9646347114080642</v>
      </c>
      <c r="AE133">
        <f t="shared" si="55"/>
        <v>2.0123679780747241</v>
      </c>
      <c r="AF133">
        <f t="shared" si="56"/>
        <v>1</v>
      </c>
      <c r="AR133">
        <f t="shared" si="57"/>
        <v>317.6322772604704</v>
      </c>
      <c r="AS133">
        <f t="shared" si="58"/>
        <v>107.04144426427254</v>
      </c>
      <c r="AT133">
        <f t="shared" si="59"/>
        <v>51.646867013608748</v>
      </c>
      <c r="AU133">
        <f t="shared" si="60"/>
        <v>29.533823957255432</v>
      </c>
      <c r="AV133">
        <f t="shared" si="61"/>
        <v>25.113941250600778</v>
      </c>
      <c r="AW133">
        <f t="shared" si="62"/>
        <v>13.26845864272007</v>
      </c>
      <c r="AX133">
        <f t="shared" si="63"/>
        <v>15.860727064528252</v>
      </c>
      <c r="AY133">
        <f t="shared" si="64"/>
        <v>8.4887832070823741</v>
      </c>
      <c r="AZ133">
        <f t="shared" si="65"/>
        <v>5.8504856425479757</v>
      </c>
      <c r="BA133">
        <f t="shared" si="66"/>
        <v>574.43680830308665</v>
      </c>
      <c r="BB133">
        <f t="shared" si="67"/>
        <v>2.6630457089930424</v>
      </c>
    </row>
    <row r="134" spans="1:54" x14ac:dyDescent="0.25">
      <c r="A134">
        <f t="shared" si="68"/>
        <v>430.51149999999939</v>
      </c>
      <c r="C134">
        <f t="shared" si="71"/>
        <v>957.88858393750229</v>
      </c>
      <c r="D134">
        <f t="shared" si="70"/>
        <v>249.13785803941383</v>
      </c>
      <c r="E134">
        <f t="shared" si="70"/>
        <v>101.78344071261009</v>
      </c>
      <c r="F134">
        <f t="shared" si="70"/>
        <v>50.850064157998077</v>
      </c>
      <c r="G134">
        <f t="shared" si="70"/>
        <v>41.147197309724973</v>
      </c>
      <c r="H134">
        <f t="shared" si="70"/>
        <v>18.293114478056964</v>
      </c>
      <c r="I134">
        <f t="shared" si="70"/>
        <v>21.149936327611474</v>
      </c>
      <c r="J134">
        <f t="shared" si="70"/>
        <v>8.6400841648981661</v>
      </c>
      <c r="K134">
        <f t="shared" si="70"/>
        <v>4.3170032712975148</v>
      </c>
      <c r="L134">
        <f t="shared" si="38"/>
        <v>4.3170032712975148</v>
      </c>
      <c r="N134">
        <f t="shared" si="39"/>
        <v>504.15188628289599</v>
      </c>
      <c r="O134">
        <f t="shared" si="40"/>
        <v>131.12518844179675</v>
      </c>
      <c r="P134">
        <f t="shared" si="41"/>
        <v>53.570231954005308</v>
      </c>
      <c r="Q134">
        <f t="shared" si="42"/>
        <v>26.763191662104251</v>
      </c>
      <c r="R134">
        <f t="shared" si="43"/>
        <v>21.656419636697354</v>
      </c>
      <c r="S134">
        <f t="shared" si="44"/>
        <v>9.6279549884510338</v>
      </c>
      <c r="T134">
        <f t="shared" si="45"/>
        <v>11.131545435584988</v>
      </c>
      <c r="U134">
        <f t="shared" si="46"/>
        <v>4.5474127183674558</v>
      </c>
      <c r="V134">
        <f t="shared" si="47"/>
        <v>2.272106984893429</v>
      </c>
      <c r="X134">
        <f t="shared" si="48"/>
        <v>221.8873889455266</v>
      </c>
      <c r="Y134">
        <f t="shared" si="49"/>
        <v>57.710833738732184</v>
      </c>
      <c r="Z134">
        <f t="shared" si="50"/>
        <v>23.57733694327689</v>
      </c>
      <c r="AA134">
        <f t="shared" si="51"/>
        <v>11.779019139523289</v>
      </c>
      <c r="AB134">
        <f t="shared" si="52"/>
        <v>9.5314260202906471</v>
      </c>
      <c r="AC134">
        <f t="shared" si="53"/>
        <v>4.2374567097695994</v>
      </c>
      <c r="AD134">
        <f t="shared" si="54"/>
        <v>4.8992171185579547</v>
      </c>
      <c r="AE134">
        <f t="shared" si="55"/>
        <v>2.0014078336107701</v>
      </c>
      <c r="AF134">
        <f t="shared" si="56"/>
        <v>1</v>
      </c>
      <c r="AR134">
        <f t="shared" si="57"/>
        <v>322.53686097819298</v>
      </c>
      <c r="AS134">
        <f t="shared" si="58"/>
        <v>109.91509779173617</v>
      </c>
      <c r="AT134">
        <f t="shared" si="59"/>
        <v>53.396816546878007</v>
      </c>
      <c r="AU134">
        <f t="shared" si="60"/>
        <v>30.654549471853755</v>
      </c>
      <c r="AV134">
        <f t="shared" si="61"/>
        <v>26.11534012882797</v>
      </c>
      <c r="AW134">
        <f t="shared" si="62"/>
        <v>13.857906692105187</v>
      </c>
      <c r="AX134">
        <f t="shared" si="63"/>
        <v>16.542172382569657</v>
      </c>
      <c r="AY134">
        <f t="shared" si="64"/>
        <v>8.8935385128873037</v>
      </c>
      <c r="AZ134">
        <f t="shared" si="65"/>
        <v>6.1406436546295327</v>
      </c>
      <c r="BA134">
        <f t="shared" si="66"/>
        <v>588.05292615968062</v>
      </c>
      <c r="BB134">
        <f t="shared" si="67"/>
        <v>2.6944225111585656</v>
      </c>
    </row>
    <row r="135" spans="1:54" x14ac:dyDescent="0.25">
      <c r="A135">
        <f t="shared" si="68"/>
        <v>433.24299999999937</v>
      </c>
      <c r="C135">
        <f t="shared" si="71"/>
        <v>972.53760796926008</v>
      </c>
      <c r="D135">
        <f t="shared" si="70"/>
        <v>255.80306870188963</v>
      </c>
      <c r="E135">
        <f t="shared" si="70"/>
        <v>105.25516681827148</v>
      </c>
      <c r="F135">
        <f t="shared" si="70"/>
        <v>52.821640273110233</v>
      </c>
      <c r="G135">
        <f t="shared" si="70"/>
        <v>42.833967515621232</v>
      </c>
      <c r="H135">
        <f t="shared" si="70"/>
        <v>19.160680658376879</v>
      </c>
      <c r="I135">
        <f t="shared" si="70"/>
        <v>22.107274252980542</v>
      </c>
      <c r="J135">
        <f t="shared" si="70"/>
        <v>9.1010224696869599</v>
      </c>
      <c r="K135">
        <f t="shared" si="70"/>
        <v>4.5718975154802948</v>
      </c>
      <c r="L135">
        <f t="shared" si="38"/>
        <v>4.5718975154802948</v>
      </c>
      <c r="N135">
        <f t="shared" si="39"/>
        <v>511.86189893118956</v>
      </c>
      <c r="O135">
        <f t="shared" si="40"/>
        <v>134.63319405362611</v>
      </c>
      <c r="P135">
        <f t="shared" si="41"/>
        <v>55.397456220142885</v>
      </c>
      <c r="Q135">
        <f t="shared" si="42"/>
        <v>27.800863301636966</v>
      </c>
      <c r="R135">
        <f t="shared" si="43"/>
        <v>22.544193429274333</v>
      </c>
      <c r="S135">
        <f t="shared" si="44"/>
        <v>10.084568767566779</v>
      </c>
      <c r="T135">
        <f t="shared" si="45"/>
        <v>11.635407501568707</v>
      </c>
      <c r="U135">
        <f t="shared" si="46"/>
        <v>4.7900118261510318</v>
      </c>
      <c r="V135">
        <f t="shared" si="47"/>
        <v>2.406261850252787</v>
      </c>
      <c r="X135">
        <f t="shared" si="48"/>
        <v>212.72078052412149</v>
      </c>
      <c r="Y135">
        <f t="shared" si="49"/>
        <v>55.951181721757507</v>
      </c>
      <c r="Z135">
        <f t="shared" si="50"/>
        <v>23.022206088802502</v>
      </c>
      <c r="AA135">
        <f t="shared" si="51"/>
        <v>11.553548629263428</v>
      </c>
      <c r="AB135">
        <f t="shared" si="52"/>
        <v>9.3689693110107619</v>
      </c>
      <c r="AC135">
        <f t="shared" si="53"/>
        <v>4.1909689780882982</v>
      </c>
      <c r="AD135">
        <f t="shared" si="54"/>
        <v>4.8354702129971283</v>
      </c>
      <c r="AE135">
        <f t="shared" si="55"/>
        <v>1.9906444619266284</v>
      </c>
      <c r="AF135">
        <f t="shared" si="56"/>
        <v>1</v>
      </c>
      <c r="AR135">
        <f t="shared" si="57"/>
        <v>327.45413557833876</v>
      </c>
      <c r="AS135">
        <f t="shared" si="58"/>
        <v>112.82891457100392</v>
      </c>
      <c r="AT135">
        <f t="shared" si="59"/>
        <v>55.184016847690891</v>
      </c>
      <c r="AU135">
        <f t="shared" si="60"/>
        <v>31.804325827326117</v>
      </c>
      <c r="AV135">
        <f t="shared" si="61"/>
        <v>27.144907394889255</v>
      </c>
      <c r="AW135">
        <f t="shared" si="62"/>
        <v>14.467703619203654</v>
      </c>
      <c r="AX135">
        <f t="shared" si="63"/>
        <v>17.245678569726955</v>
      </c>
      <c r="AY135">
        <f t="shared" si="64"/>
        <v>9.3146494872105752</v>
      </c>
      <c r="AZ135">
        <f t="shared" si="65"/>
        <v>6.444169132053128</v>
      </c>
      <c r="BA135">
        <f t="shared" si="66"/>
        <v>601.88850102744323</v>
      </c>
      <c r="BB135">
        <f t="shared" si="67"/>
        <v>2.7259351120132531</v>
      </c>
    </row>
    <row r="136" spans="1:54" x14ac:dyDescent="0.25">
      <c r="A136">
        <f t="shared" si="68"/>
        <v>435.97449999999935</v>
      </c>
      <c r="C136">
        <f t="shared" si="71"/>
        <v>987.22289253312238</v>
      </c>
      <c r="D136">
        <f t="shared" si="70"/>
        <v>262.55971867617683</v>
      </c>
      <c r="E136">
        <f t="shared" si="70"/>
        <v>108.79957435345247</v>
      </c>
      <c r="F136">
        <f t="shared" si="70"/>
        <v>54.843511249897603</v>
      </c>
      <c r="G136">
        <f t="shared" si="70"/>
        <v>44.567442543654295</v>
      </c>
      <c r="H136">
        <f t="shared" si="70"/>
        <v>20.057742777485121</v>
      </c>
      <c r="I136">
        <f t="shared" si="70"/>
        <v>23.095130446884173</v>
      </c>
      <c r="J136">
        <f t="shared" si="70"/>
        <v>9.5803099051569554</v>
      </c>
      <c r="K136">
        <f t="shared" si="70"/>
        <v>4.8383625502742662</v>
      </c>
      <c r="L136">
        <f t="shared" si="38"/>
        <v>4.8383625502742662</v>
      </c>
      <c r="N136">
        <f t="shared" si="39"/>
        <v>519.59099607006442</v>
      </c>
      <c r="O136">
        <f t="shared" si="40"/>
        <v>138.18932561904043</v>
      </c>
      <c r="P136">
        <f t="shared" si="41"/>
        <v>57.262933870238143</v>
      </c>
      <c r="Q136">
        <f t="shared" si="42"/>
        <v>28.86500592099874</v>
      </c>
      <c r="R136">
        <f t="shared" si="43"/>
        <v>23.456548707186471</v>
      </c>
      <c r="S136">
        <f t="shared" si="44"/>
        <v>10.55670672499217</v>
      </c>
      <c r="T136">
        <f t="shared" si="45"/>
        <v>12.155331814149566</v>
      </c>
      <c r="U136">
        <f t="shared" si="46"/>
        <v>5.0422683711352398</v>
      </c>
      <c r="V136">
        <f t="shared" si="47"/>
        <v>2.5465066054075085</v>
      </c>
      <c r="X136">
        <f t="shared" si="48"/>
        <v>204.04070225724629</v>
      </c>
      <c r="Y136">
        <f t="shared" si="49"/>
        <v>54.26623489827017</v>
      </c>
      <c r="Z136">
        <f t="shared" si="50"/>
        <v>22.486858564843406</v>
      </c>
      <c r="AA136">
        <f t="shared" si="51"/>
        <v>11.335138836751446</v>
      </c>
      <c r="AB136">
        <f t="shared" si="52"/>
        <v>9.2112656049571893</v>
      </c>
      <c r="AC136">
        <f t="shared" si="53"/>
        <v>4.1455642418421359</v>
      </c>
      <c r="AD136">
        <f t="shared" si="54"/>
        <v>4.7733360629568793</v>
      </c>
      <c r="AE136">
        <f t="shared" si="55"/>
        <v>1.9800727633802242</v>
      </c>
      <c r="AF136">
        <f t="shared" si="56"/>
        <v>1</v>
      </c>
      <c r="AR136">
        <f t="shared" si="57"/>
        <v>332.38358184214752</v>
      </c>
      <c r="AS136">
        <f t="shared" si="58"/>
        <v>115.78270569084891</v>
      </c>
      <c r="AT136">
        <f t="shared" si="59"/>
        <v>57.008632621023082</v>
      </c>
      <c r="AU136">
        <f t="shared" si="60"/>
        <v>32.983432951371228</v>
      </c>
      <c r="AV136">
        <f t="shared" si="61"/>
        <v>28.202982252483267</v>
      </c>
      <c r="AW136">
        <f t="shared" si="62"/>
        <v>15.098232720103972</v>
      </c>
      <c r="AX136">
        <f t="shared" si="63"/>
        <v>17.971611310942603</v>
      </c>
      <c r="AY136">
        <f t="shared" si="64"/>
        <v>9.7525241373205347</v>
      </c>
      <c r="AZ136">
        <f t="shared" si="65"/>
        <v>6.7614729894306924</v>
      </c>
      <c r="BA136">
        <f t="shared" si="66"/>
        <v>615.94517651567173</v>
      </c>
      <c r="BB136">
        <f t="shared" si="67"/>
        <v>2.7575825352045373</v>
      </c>
    </row>
    <row r="137" spans="1:54" x14ac:dyDescent="0.25">
      <c r="A137">
        <f t="shared" si="68"/>
        <v>438.70599999999934</v>
      </c>
      <c r="C137">
        <f t="shared" si="71"/>
        <v>1001.9429170636329</v>
      </c>
      <c r="D137">
        <f t="shared" si="70"/>
        <v>269.40735913547508</v>
      </c>
      <c r="E137">
        <f t="shared" si="70"/>
        <v>112.41696453504653</v>
      </c>
      <c r="F137">
        <f t="shared" si="70"/>
        <v>56.9161450862549</v>
      </c>
      <c r="G137">
        <f t="shared" si="70"/>
        <v>46.348168136885697</v>
      </c>
      <c r="H137">
        <f t="shared" si="70"/>
        <v>20.984843591651831</v>
      </c>
      <c r="I137">
        <f t="shared" si="70"/>
        <v>24.11399831308632</v>
      </c>
      <c r="J137">
        <f t="shared" si="70"/>
        <v>10.078394874830092</v>
      </c>
      <c r="K137">
        <f t="shared" si="70"/>
        <v>5.1167473484937176</v>
      </c>
      <c r="L137">
        <f t="shared" si="38"/>
        <v>5.1167473484937176</v>
      </c>
      <c r="N137">
        <f t="shared" si="39"/>
        <v>527.33837740191211</v>
      </c>
      <c r="O137">
        <f t="shared" si="40"/>
        <v>141.79334691340793</v>
      </c>
      <c r="P137">
        <f t="shared" si="41"/>
        <v>59.166823439498174</v>
      </c>
      <c r="Q137">
        <f t="shared" si="42"/>
        <v>29.955865834871002</v>
      </c>
      <c r="R137">
        <f t="shared" si="43"/>
        <v>24.393772703624052</v>
      </c>
      <c r="S137">
        <f t="shared" si="44"/>
        <v>11.044654521922016</v>
      </c>
      <c r="T137">
        <f t="shared" si="45"/>
        <v>12.691578059519117</v>
      </c>
      <c r="U137">
        <f t="shared" si="46"/>
        <v>5.3044183551737332</v>
      </c>
      <c r="V137">
        <f t="shared" si="47"/>
        <v>2.6930249202598513</v>
      </c>
      <c r="X137">
        <f t="shared" si="48"/>
        <v>195.81637490047024</v>
      </c>
      <c r="Y137">
        <f t="shared" si="49"/>
        <v>52.652073824748051</v>
      </c>
      <c r="Z137">
        <f t="shared" si="50"/>
        <v>21.970395815642558</v>
      </c>
      <c r="AA137">
        <f t="shared" si="51"/>
        <v>11.123501163881002</v>
      </c>
      <c r="AB137">
        <f t="shared" si="52"/>
        <v>9.0581310704210942</v>
      </c>
      <c r="AC137">
        <f t="shared" si="53"/>
        <v>4.1012076935613031</v>
      </c>
      <c r="AD137">
        <f t="shared" si="54"/>
        <v>4.7127592336926831</v>
      </c>
      <c r="AE137">
        <f t="shared" si="55"/>
        <v>1.9696878091502794</v>
      </c>
      <c r="AF137">
        <f t="shared" si="56"/>
        <v>1</v>
      </c>
      <c r="AR137">
        <f t="shared" si="57"/>
        <v>337.32468935760278</v>
      </c>
      <c r="AS137">
        <f t="shared" si="58"/>
        <v>118.77627493855887</v>
      </c>
      <c r="AT137">
        <f t="shared" si="59"/>
        <v>58.870818929487889</v>
      </c>
      <c r="AU137">
        <f t="shared" si="60"/>
        <v>34.19214376924397</v>
      </c>
      <c r="AV137">
        <f t="shared" si="61"/>
        <v>29.289897811117083</v>
      </c>
      <c r="AW137">
        <f t="shared" si="62"/>
        <v>15.749875488590956</v>
      </c>
      <c r="AX137">
        <f t="shared" si="63"/>
        <v>18.720333187277586</v>
      </c>
      <c r="AY137">
        <f t="shared" si="64"/>
        <v>10.207572122475383</v>
      </c>
      <c r="AZ137">
        <f t="shared" si="65"/>
        <v>7.0929707800455279</v>
      </c>
      <c r="BA137">
        <f t="shared" si="66"/>
        <v>630.22457638440017</v>
      </c>
      <c r="BB137">
        <f t="shared" si="67"/>
        <v>2.7893637851189892</v>
      </c>
    </row>
    <row r="138" spans="1:54" x14ac:dyDescent="0.25">
      <c r="A138">
        <f t="shared" si="68"/>
        <v>441.43749999999932</v>
      </c>
      <c r="C138">
        <f t="shared" si="71"/>
        <v>1016.6961870298951</v>
      </c>
      <c r="D138">
        <f t="shared" si="70"/>
        <v>276.34552516082249</v>
      </c>
      <c r="E138">
        <f t="shared" si="70"/>
        <v>116.10762002623021</v>
      </c>
      <c r="F138">
        <f t="shared" si="70"/>
        <v>59.039997703921919</v>
      </c>
      <c r="G138">
        <f t="shared" si="70"/>
        <v>48.176679902094406</v>
      </c>
      <c r="H138">
        <f t="shared" si="70"/>
        <v>21.942523047887487</v>
      </c>
      <c r="I138">
        <f t="shared" si="70"/>
        <v>25.164366826089491</v>
      </c>
      <c r="J138">
        <f t="shared" si="70"/>
        <v>10.595727379720367</v>
      </c>
      <c r="K138">
        <f t="shared" si="70"/>
        <v>5.4074046373894378</v>
      </c>
      <c r="L138">
        <f t="shared" si="38"/>
        <v>5.4074046373894378</v>
      </c>
      <c r="N138">
        <f t="shared" si="39"/>
        <v>535.10325633152377</v>
      </c>
      <c r="O138">
        <f t="shared" si="40"/>
        <v>145.44501324253815</v>
      </c>
      <c r="P138">
        <f t="shared" si="41"/>
        <v>61.109273698015905</v>
      </c>
      <c r="Q138">
        <f t="shared" si="42"/>
        <v>31.073683002064168</v>
      </c>
      <c r="R138">
        <f t="shared" si="43"/>
        <v>25.356147316891793</v>
      </c>
      <c r="S138">
        <f t="shared" si="44"/>
        <v>11.548696340993414</v>
      </c>
      <c r="T138">
        <f t="shared" si="45"/>
        <v>13.24440359267868</v>
      </c>
      <c r="U138">
        <f t="shared" si="46"/>
        <v>5.5766986209054563</v>
      </c>
      <c r="V138">
        <f t="shared" si="47"/>
        <v>2.8460024407312834</v>
      </c>
      <c r="X138">
        <f t="shared" si="48"/>
        <v>188.01925419081104</v>
      </c>
      <c r="Y138">
        <f t="shared" si="49"/>
        <v>51.105020558297873</v>
      </c>
      <c r="Z138">
        <f t="shared" si="50"/>
        <v>21.471968127446093</v>
      </c>
      <c r="AA138">
        <f t="shared" si="51"/>
        <v>10.918361332845434</v>
      </c>
      <c r="AB138">
        <f t="shared" si="52"/>
        <v>8.9093905732478937</v>
      </c>
      <c r="AC138">
        <f t="shared" si="53"/>
        <v>4.0578659300186564</v>
      </c>
      <c r="AD138">
        <f t="shared" si="54"/>
        <v>4.653686659971914</v>
      </c>
      <c r="AE138">
        <f t="shared" si="55"/>
        <v>1.9594848342689821</v>
      </c>
      <c r="AF138">
        <f t="shared" si="56"/>
        <v>1</v>
      </c>
      <c r="AR138">
        <f t="shared" si="57"/>
        <v>342.2769564517738</v>
      </c>
      <c r="AS138">
        <f t="shared" si="58"/>
        <v>121.80941906644355</v>
      </c>
      <c r="AT138">
        <f t="shared" si="59"/>
        <v>60.770721284481887</v>
      </c>
      <c r="AU138">
        <f t="shared" si="60"/>
        <v>35.430724163672565</v>
      </c>
      <c r="AV138">
        <f t="shared" si="61"/>
        <v>30.405980993334854</v>
      </c>
      <c r="AW138">
        <f t="shared" si="62"/>
        <v>16.42301144387045</v>
      </c>
      <c r="AX138">
        <f t="shared" si="63"/>
        <v>19.492203524920455</v>
      </c>
      <c r="AY138">
        <f t="shared" si="64"/>
        <v>10.68020456139422</v>
      </c>
      <c r="AZ138">
        <f t="shared" si="65"/>
        <v>7.4390825279257946</v>
      </c>
      <c r="BA138">
        <f t="shared" si="66"/>
        <v>644.72830401781766</v>
      </c>
      <c r="BB138">
        <f t="shared" si="67"/>
        <v>2.8212778472844526</v>
      </c>
    </row>
    <row r="139" spans="1:54" x14ac:dyDescent="0.25">
      <c r="A139">
        <f t="shared" si="68"/>
        <v>444.1689999999993</v>
      </c>
      <c r="C139">
        <f t="shared" si="71"/>
        <v>1031.4812337234487</v>
      </c>
      <c r="D139">
        <f t="shared" si="70"/>
        <v>283.37373634113248</v>
      </c>
      <c r="E139">
        <f t="shared" si="70"/>
        <v>119.87180512268253</v>
      </c>
      <c r="F139">
        <f t="shared" si="70"/>
        <v>61.215512890830652</v>
      </c>
      <c r="G139">
        <f t="shared" si="70"/>
        <v>50.053503169141216</v>
      </c>
      <c r="H139">
        <f t="shared" si="70"/>
        <v>22.931318045205092</v>
      </c>
      <c r="I139">
        <f t="shared" si="70"/>
        <v>26.246720333016729</v>
      </c>
      <c r="J139">
        <f t="shared" si="70"/>
        <v>11.1327588087892</v>
      </c>
      <c r="K139">
        <f t="shared" si="70"/>
        <v>5.7106907555828093</v>
      </c>
      <c r="L139">
        <f t="shared" si="38"/>
        <v>5.7106907555828093</v>
      </c>
      <c r="N139">
        <f t="shared" si="39"/>
        <v>542.88485985444674</v>
      </c>
      <c r="O139">
        <f t="shared" si="40"/>
        <v>149.14407175849078</v>
      </c>
      <c r="P139">
        <f t="shared" si="41"/>
        <v>63.090423748780282</v>
      </c>
      <c r="Q139">
        <f t="shared" si="42"/>
        <v>32.218690995174029</v>
      </c>
      <c r="R139">
        <f t="shared" si="43"/>
        <v>26.343949036390114</v>
      </c>
      <c r="S139">
        <f t="shared" si="44"/>
        <v>12.06911476063426</v>
      </c>
      <c r="T139">
        <f t="shared" si="45"/>
        <v>13.8140633331667</v>
      </c>
      <c r="U139">
        <f t="shared" si="46"/>
        <v>5.8593467414680003</v>
      </c>
      <c r="V139">
        <f t="shared" si="47"/>
        <v>3.0056267134646366</v>
      </c>
      <c r="X139">
        <f t="shared" si="48"/>
        <v>180.62284894608692</v>
      </c>
      <c r="Y139">
        <f t="shared" si="49"/>
        <v>49.621621703837569</v>
      </c>
      <c r="Z139">
        <f t="shared" si="50"/>
        <v>20.990771563929471</v>
      </c>
      <c r="AA139">
        <f t="shared" si="51"/>
        <v>10.719458557791098</v>
      </c>
      <c r="AB139">
        <f t="shared" si="52"/>
        <v>8.7648771946210839</v>
      </c>
      <c r="AC139">
        <f t="shared" si="53"/>
        <v>4.0155068846596684</v>
      </c>
      <c r="AD139">
        <f t="shared" si="54"/>
        <v>4.596067526044509</v>
      </c>
      <c r="AE139">
        <f t="shared" si="55"/>
        <v>1.9494592309880798</v>
      </c>
      <c r="AF139">
        <f t="shared" si="56"/>
        <v>1</v>
      </c>
      <c r="AR139">
        <f t="shared" si="57"/>
        <v>347.23989011961197</v>
      </c>
      <c r="AS139">
        <f t="shared" si="58"/>
        <v>124.88192805415163</v>
      </c>
      <c r="AT139">
        <f t="shared" si="59"/>
        <v>62.708475742048279</v>
      </c>
      <c r="AU139">
        <f t="shared" si="60"/>
        <v>36.699432941236751</v>
      </c>
      <c r="AV139">
        <f t="shared" si="61"/>
        <v>31.551552448876933</v>
      </c>
      <c r="AW139">
        <f t="shared" si="62"/>
        <v>17.118017962764803</v>
      </c>
      <c r="AX139">
        <f t="shared" si="63"/>
        <v>20.287578249598962</v>
      </c>
      <c r="AY139">
        <f t="shared" si="64"/>
        <v>11.170833840818108</v>
      </c>
      <c r="AZ139">
        <f t="shared" si="65"/>
        <v>7.8002325574830751</v>
      </c>
      <c r="BA139">
        <f t="shared" si="66"/>
        <v>659.45794191659047</v>
      </c>
      <c r="BB139">
        <f t="shared" si="67"/>
        <v>2.8533236887959847</v>
      </c>
    </row>
    <row r="140" spans="1:54" x14ac:dyDescent="0.25">
      <c r="A140">
        <f t="shared" si="68"/>
        <v>446.90049999999928</v>
      </c>
      <c r="C140">
        <f t="shared" si="71"/>
        <v>1046.2966140364435</v>
      </c>
      <c r="D140">
        <f t="shared" si="70"/>
        <v>290.49149736341502</v>
      </c>
      <c r="E140">
        <f t="shared" si="70"/>
        <v>123.70976594737543</v>
      </c>
      <c r="F140">
        <f t="shared" si="70"/>
        <v>63.443122254186797</v>
      </c>
      <c r="G140">
        <f t="shared" si="70"/>
        <v>51.979152861450018</v>
      </c>
      <c r="H140">
        <f t="shared" si="70"/>
        <v>23.951762202331576</v>
      </c>
      <c r="I140">
        <f t="shared" si="70"/>
        <v>27.361538362843969</v>
      </c>
      <c r="J140">
        <f t="shared" si="70"/>
        <v>11.689941730806755</v>
      </c>
      <c r="K140">
        <f t="shared" si="70"/>
        <v>6.0269655081593676</v>
      </c>
      <c r="L140">
        <f t="shared" si="38"/>
        <v>6.0269655081593676</v>
      </c>
      <c r="N140">
        <f t="shared" si="39"/>
        <v>550.68242844023348</v>
      </c>
      <c r="O140">
        <f t="shared" si="40"/>
        <v>152.89026177021844</v>
      </c>
      <c r="P140">
        <f t="shared" si="41"/>
        <v>65.110403130197597</v>
      </c>
      <c r="Q140">
        <f t="shared" si="42"/>
        <v>33.39111697588779</v>
      </c>
      <c r="R140">
        <f t="shared" si="43"/>
        <v>27.357448874447378</v>
      </c>
      <c r="S140">
        <f t="shared" si="44"/>
        <v>12.606190632806094</v>
      </c>
      <c r="T140">
        <f t="shared" si="45"/>
        <v>14.400809664654721</v>
      </c>
      <c r="U140">
        <f t="shared" si="46"/>
        <v>6.1526009109509241</v>
      </c>
      <c r="V140">
        <f t="shared" si="47"/>
        <v>3.172087109557562</v>
      </c>
      <c r="X140">
        <f t="shared" si="48"/>
        <v>173.60255548500427</v>
      </c>
      <c r="Y140">
        <f t="shared" si="49"/>
        <v>48.198632789609405</v>
      </c>
      <c r="Z140">
        <f t="shared" si="50"/>
        <v>20.526045118376054</v>
      </c>
      <c r="AA140">
        <f t="shared" si="51"/>
        <v>10.526544770879616</v>
      </c>
      <c r="AB140">
        <f t="shared" si="52"/>
        <v>8.6244317793224656</v>
      </c>
      <c r="AC140">
        <f t="shared" si="53"/>
        <v>3.9740997637875037</v>
      </c>
      <c r="AD140">
        <f t="shared" si="54"/>
        <v>4.5398531526025225</v>
      </c>
      <c r="AE140">
        <f t="shared" si="55"/>
        <v>1.9396065424600144</v>
      </c>
      <c r="AF140">
        <f t="shared" si="56"/>
        <v>1</v>
      </c>
      <c r="AR140">
        <f t="shared" si="57"/>
        <v>352.2130059494894</v>
      </c>
      <c r="AS140">
        <f t="shared" si="58"/>
        <v>127.99358536669652</v>
      </c>
      <c r="AT140">
        <f t="shared" si="59"/>
        <v>64.684209003152546</v>
      </c>
      <c r="AU140">
        <f t="shared" si="60"/>
        <v>37.998521805006057</v>
      </c>
      <c r="AV140">
        <f t="shared" si="61"/>
        <v>32.726926475624509</v>
      </c>
      <c r="AW140">
        <f t="shared" si="62"/>
        <v>17.835270116441254</v>
      </c>
      <c r="AX140">
        <f t="shared" si="63"/>
        <v>21.106809746393186</v>
      </c>
      <c r="AY140">
        <f t="shared" si="64"/>
        <v>11.679873425355593</v>
      </c>
      <c r="AZ140">
        <f t="shared" si="65"/>
        <v>8.1768493209592688</v>
      </c>
      <c r="BA140">
        <f t="shared" si="66"/>
        <v>674.41505120911836</v>
      </c>
      <c r="BB140">
        <f t="shared" si="67"/>
        <v>2.8855002587631922</v>
      </c>
    </row>
    <row r="141" spans="1:54" x14ac:dyDescent="0.25">
      <c r="A141">
        <f t="shared" si="68"/>
        <v>449.63199999999927</v>
      </c>
      <c r="C141">
        <f t="shared" si="71"/>
        <v>1061.1409102309283</v>
      </c>
      <c r="D141">
        <f t="shared" si="70"/>
        <v>297.69829859299205</v>
      </c>
      <c r="E141">
        <f t="shared" si="70"/>
        <v>127.6217306533609</v>
      </c>
      <c r="F141">
        <f t="shared" si="70"/>
        <v>65.723245183939753</v>
      </c>
      <c r="G141">
        <f t="shared" si="70"/>
        <v>53.954133377362581</v>
      </c>
      <c r="H141">
        <f t="shared" si="70"/>
        <v>25.004385631943506</v>
      </c>
      <c r="I141">
        <f t="shared" si="70"/>
        <v>28.509295442969336</v>
      </c>
      <c r="J141">
        <f t="shared" si="70"/>
        <v>12.267729687823831</v>
      </c>
      <c r="K141">
        <f t="shared" si="70"/>
        <v>6.3565920201229087</v>
      </c>
      <c r="L141">
        <f t="shared" si="38"/>
        <v>6.3565920201229087</v>
      </c>
      <c r="N141">
        <f t="shared" si="39"/>
        <v>558.49521591101495</v>
      </c>
      <c r="O141">
        <f t="shared" si="40"/>
        <v>156.6833150489432</v>
      </c>
      <c r="P141">
        <f t="shared" si="41"/>
        <v>67.169331922821527</v>
      </c>
      <c r="Q141">
        <f t="shared" si="42"/>
        <v>34.591181675757767</v>
      </c>
      <c r="R141">
        <f t="shared" si="43"/>
        <v>28.396912303875045</v>
      </c>
      <c r="S141">
        <f t="shared" si="44"/>
        <v>13.160202964180794</v>
      </c>
      <c r="T141">
        <f t="shared" si="45"/>
        <v>15.004892338404915</v>
      </c>
      <c r="U141">
        <f t="shared" si="46"/>
        <v>6.4566998356967531</v>
      </c>
      <c r="V141">
        <f t="shared" si="47"/>
        <v>3.3455747474331101</v>
      </c>
      <c r="X141">
        <f t="shared" si="48"/>
        <v>166.93550677339371</v>
      </c>
      <c r="Y141">
        <f t="shared" si="49"/>
        <v>46.833003856559579</v>
      </c>
      <c r="Z141">
        <f t="shared" si="50"/>
        <v>20.077068065616274</v>
      </c>
      <c r="AA141">
        <f t="shared" si="51"/>
        <v>10.339383898774891</v>
      </c>
      <c r="AB141">
        <f t="shared" si="52"/>
        <v>8.4879025123149781</v>
      </c>
      <c r="AC141">
        <f t="shared" si="53"/>
        <v>3.9336149862674419</v>
      </c>
      <c r="AD141">
        <f t="shared" si="54"/>
        <v>4.4849968902704704</v>
      </c>
      <c r="AE141">
        <f t="shared" si="55"/>
        <v>1.9299224567170863</v>
      </c>
      <c r="AF141">
        <f t="shared" si="56"/>
        <v>1</v>
      </c>
      <c r="AR141">
        <f t="shared" si="57"/>
        <v>357.19582804575583</v>
      </c>
      <c r="AS141">
        <f t="shared" si="58"/>
        <v>131.144168208108</v>
      </c>
      <c r="AT141">
        <f t="shared" si="59"/>
        <v>66.698038518074696</v>
      </c>
      <c r="AU141">
        <f t="shared" si="60"/>
        <v>39.328235333236314</v>
      </c>
      <c r="AV141">
        <f t="shared" si="61"/>
        <v>33.932410947181189</v>
      </c>
      <c r="AW141">
        <f t="shared" si="62"/>
        <v>18.575140511726264</v>
      </c>
      <c r="AX141">
        <f t="shared" si="63"/>
        <v>21.950246724940243</v>
      </c>
      <c r="AY141">
        <f t="shared" si="64"/>
        <v>12.207737668799627</v>
      </c>
      <c r="AZ141">
        <f t="shared" si="65"/>
        <v>8.5693652239212206</v>
      </c>
      <c r="BA141">
        <f t="shared" si="66"/>
        <v>689.60117118174344</v>
      </c>
      <c r="BB141">
        <f t="shared" si="67"/>
        <v>2.9178064887767063</v>
      </c>
    </row>
    <row r="142" spans="1:54" x14ac:dyDescent="0.25">
      <c r="A142">
        <f t="shared" si="68"/>
        <v>452.36349999999925</v>
      </c>
      <c r="C142">
        <f t="shared" si="71"/>
        <v>1076.0127297000145</v>
      </c>
      <c r="D142">
        <f t="shared" si="70"/>
        <v>304.99361664353381</v>
      </c>
      <c r="E142">
        <f t="shared" si="70"/>
        <v>131.60790963399967</v>
      </c>
      <c r="F142">
        <f t="shared" si="70"/>
        <v>68.056288826296708</v>
      </c>
      <c r="G142">
        <f t="shared" si="70"/>
        <v>55.978938482117314</v>
      </c>
      <c r="H142">
        <f t="shared" si="70"/>
        <v>26.089714721488118</v>
      </c>
      <c r="I142">
        <f t="shared" si="70"/>
        <v>29.690460923095028</v>
      </c>
      <c r="J142">
        <f t="shared" si="70"/>
        <v>12.866576990447209</v>
      </c>
      <c r="K142">
        <f t="shared" si="70"/>
        <v>6.6999365884070254</v>
      </c>
      <c r="L142">
        <f t="shared" ref="L142:L205" si="72">MIN(C142:K142)</f>
        <v>6.6999365884070254</v>
      </c>
      <c r="N142">
        <f t="shared" ref="N142:N205" si="73">C142/($B$9*10)</f>
        <v>566.32248931579716</v>
      </c>
      <c r="O142">
        <f t="shared" ref="O142:O205" si="74">D142/($B$9*10)</f>
        <v>160.52295612817571</v>
      </c>
      <c r="P142">
        <f t="shared" ref="P142:P205" si="75">E142/($B$9*10)</f>
        <v>69.267320859999828</v>
      </c>
      <c r="Q142">
        <f t="shared" ref="Q142:Q205" si="76">F142/($B$9*10)</f>
        <v>35.819099382261427</v>
      </c>
      <c r="R142">
        <f t="shared" ref="R142:R205" si="77">G142/($B$9*10)</f>
        <v>29.462599201114376</v>
      </c>
      <c r="S142">
        <f t="shared" ref="S142:S205" si="78">H142/($B$9*10)</f>
        <v>13.73142880078322</v>
      </c>
      <c r="T142">
        <f t="shared" ref="T142:T205" si="79">I142/($B$9*10)</f>
        <v>15.626558380576331</v>
      </c>
      <c r="U142">
        <f t="shared" ref="U142:U205" si="80">J142/($B$9*10)</f>
        <v>6.7718826265511627</v>
      </c>
      <c r="V142">
        <f t="shared" ref="V142:V205" si="81">K142/($B$9*10)</f>
        <v>3.5262824149510661</v>
      </c>
      <c r="X142">
        <f t="shared" ref="X142:X205" si="82">C142/$L142</f>
        <v>160.60043487006297</v>
      </c>
      <c r="Y142">
        <f t="shared" ref="Y142:Y205" si="83">D142/$L142</f>
        <v>45.521866157848066</v>
      </c>
      <c r="Z142">
        <f t="shared" ref="Z142:Z205" si="84">E142/$L142</f>
        <v>19.643157498195176</v>
      </c>
      <c r="AA142">
        <f t="shared" ref="AA142:AA205" si="85">F142/$L142</f>
        <v>10.157751185892604</v>
      </c>
      <c r="AB142">
        <f t="shared" ref="AB142:AB205" si="86">G142/$L142</f>
        <v>8.3551445216628313</v>
      </c>
      <c r="AC142">
        <f t="shared" ref="AC142:AC205" si="87">H142/$L142</f>
        <v>3.8940241265315021</v>
      </c>
      <c r="AD142">
        <f t="shared" ref="AD142:AD205" si="88">I142/$L142</f>
        <v>4.4314540192020271</v>
      </c>
      <c r="AE142">
        <f t="shared" ref="AE142:AE205" si="89">J142/$L142</f>
        <v>1.9204028009325327</v>
      </c>
      <c r="AF142">
        <f t="shared" ref="AF142:AF205" si="90">K142/$L142</f>
        <v>1</v>
      </c>
      <c r="AR142">
        <f t="shared" ref="AR142:AR205" si="91">((AH$13+N142)/AH$13)</f>
        <v>362.18788894856783</v>
      </c>
      <c r="AS142">
        <f t="shared" ref="AS142:AS205" si="92">((AI$13+O142)/AI$13)</f>
        <v>134.33344777063388</v>
      </c>
      <c r="AT142">
        <f t="shared" ref="AT142:AT205" si="93">((AJ$13+P142)/AJ$13)</f>
        <v>68.750072594632243</v>
      </c>
      <c r="AU142">
        <f t="shared" ref="AU142:AU205" si="94">((AK$13+Q142)/AK$13)</f>
        <v>40.688810963923814</v>
      </c>
      <c r="AV142">
        <f t="shared" ref="AV142:AV205" si="95">((AL$13+R142)/AL$13)</f>
        <v>35.168307246939207</v>
      </c>
      <c r="AW142">
        <f t="shared" ref="AW142:AW205" si="96">((AM$13+S142)/AM$13)</f>
        <v>19.33799913704846</v>
      </c>
      <c r="AX142">
        <f t="shared" ref="AX142:AX205" si="97">((AN$13+T142)/AN$13)</f>
        <v>22.818234090012719</v>
      </c>
      <c r="AY142">
        <f t="shared" ref="AY142:AY205" si="98">((AO$13+U142)/AO$13)</f>
        <v>12.754841627092148</v>
      </c>
      <c r="AZ142">
        <f t="shared" ref="AZ142:AZ205" si="99">((AP$13+V142)/AP$13)</f>
        <v>8.978216449037566</v>
      </c>
      <c r="BA142">
        <f t="shared" ref="BA142:BA205" si="100">SUM(AR142:AZ142)</f>
        <v>705.01781882788782</v>
      </c>
      <c r="BB142">
        <f t="shared" ref="BB142:BB205" si="101">(BA142^0.5)/9</f>
        <v>2.9502412933916409</v>
      </c>
    </row>
    <row r="143" spans="1:54" x14ac:dyDescent="0.25">
      <c r="A143">
        <f t="shared" ref="A143:A156" si="102">A142+$B$11</f>
        <v>455.09499999999923</v>
      </c>
      <c r="C143">
        <f t="shared" si="71"/>
        <v>1090.9107047216551</v>
      </c>
      <c r="D143">
        <f t="shared" si="70"/>
        <v>312.37691493677562</v>
      </c>
      <c r="E143">
        <f t="shared" si="70"/>
        <v>135.66849574009089</v>
      </c>
      <c r="F143">
        <f t="shared" si="70"/>
        <v>70.442648066937252</v>
      </c>
      <c r="G143">
        <f t="shared" si="70"/>
        <v>58.054051210197905</v>
      </c>
      <c r="H143">
        <f t="shared" si="70"/>
        <v>27.208271920638527</v>
      </c>
      <c r="I143">
        <f t="shared" si="70"/>
        <v>30.905498806387346</v>
      </c>
      <c r="J143">
        <f t="shared" si="70"/>
        <v>13.486938515103063</v>
      </c>
      <c r="K143">
        <f t="shared" si="70"/>
        <v>7.0573685326377538</v>
      </c>
      <c r="L143">
        <f t="shared" si="72"/>
        <v>7.0573685326377538</v>
      </c>
      <c r="N143">
        <f t="shared" si="73"/>
        <v>574.16352880087106</v>
      </c>
      <c r="O143">
        <f t="shared" si="74"/>
        <v>164.40890259830297</v>
      </c>
      <c r="P143">
        <f t="shared" si="75"/>
        <v>71.40447144215311</v>
      </c>
      <c r="Q143">
        <f t="shared" si="76"/>
        <v>37.07507792996698</v>
      </c>
      <c r="R143">
        <f t="shared" si="77"/>
        <v>30.554763794841005</v>
      </c>
      <c r="S143">
        <f t="shared" si="78"/>
        <v>14.320143116125541</v>
      </c>
      <c r="T143">
        <f t="shared" si="79"/>
        <v>16.266052003361761</v>
      </c>
      <c r="U143">
        <f t="shared" si="80"/>
        <v>7.0983886921595074</v>
      </c>
      <c r="V143">
        <f t="shared" si="81"/>
        <v>3.714404490861976</v>
      </c>
      <c r="X143">
        <f t="shared" si="82"/>
        <v>154.57754539480138</v>
      </c>
      <c r="Y143">
        <f t="shared" si="83"/>
        <v>44.26251987439035</v>
      </c>
      <c r="Z143">
        <f t="shared" si="84"/>
        <v>19.223666032554998</v>
      </c>
      <c r="AA143">
        <f t="shared" si="85"/>
        <v>9.981432561041089</v>
      </c>
      <c r="AB143">
        <f t="shared" si="86"/>
        <v>8.2260195059559535</v>
      </c>
      <c r="AC143">
        <f t="shared" si="87"/>
        <v>3.855299860678977</v>
      </c>
      <c r="AD143">
        <f t="shared" si="88"/>
        <v>4.3791816543886997</v>
      </c>
      <c r="AE143">
        <f t="shared" si="89"/>
        <v>1.9110435359484055</v>
      </c>
      <c r="AF143">
        <f t="shared" si="90"/>
        <v>1</v>
      </c>
      <c r="AR143">
        <f t="shared" si="91"/>
        <v>367.18872955123891</v>
      </c>
      <c r="AS143">
        <f t="shared" si="92"/>
        <v>137.56118947943017</v>
      </c>
      <c r="AT143">
        <f t="shared" si="93"/>
        <v>70.840410509955873</v>
      </c>
      <c r="AU143">
        <f t="shared" si="94"/>
        <v>42.08047898501637</v>
      </c>
      <c r="AV143">
        <f t="shared" si="95"/>
        <v>36.434910208475223</v>
      </c>
      <c r="AW143">
        <f t="shared" si="96"/>
        <v>20.124213213044669</v>
      </c>
      <c r="AX143">
        <f t="shared" si="97"/>
        <v>23.711112817445482</v>
      </c>
      <c r="AY143">
        <f t="shared" si="98"/>
        <v>13.321600873104909</v>
      </c>
      <c r="AZ143">
        <f t="shared" si="99"/>
        <v>9.4038427783684071</v>
      </c>
      <c r="BA143">
        <f t="shared" si="100"/>
        <v>720.66648841607991</v>
      </c>
      <c r="BB143">
        <f t="shared" si="101"/>
        <v>2.9828035706260074</v>
      </c>
    </row>
    <row r="144" spans="1:54" x14ac:dyDescent="0.25">
      <c r="A144">
        <f t="shared" si="102"/>
        <v>457.82649999999921</v>
      </c>
      <c r="C144">
        <f t="shared" si="71"/>
        <v>1105.8334922057193</v>
      </c>
      <c r="D144">
        <f t="shared" si="70"/>
        <v>319.84764425179424</v>
      </c>
      <c r="E144">
        <f t="shared" si="70"/>
        <v>139.8036645033838</v>
      </c>
      <c r="F144">
        <f t="shared" si="70"/>
        <v>72.882705523587006</v>
      </c>
      <c r="G144">
        <f t="shared" si="70"/>
        <v>60.179943777793973</v>
      </c>
      <c r="H144">
        <f t="shared" si="70"/>
        <v>28.360575535419791</v>
      </c>
      <c r="I144">
        <f t="shared" si="70"/>
        <v>32.154867587870271</v>
      </c>
      <c r="J144">
        <f t="shared" si="70"/>
        <v>14.129269503462304</v>
      </c>
      <c r="K144">
        <f t="shared" si="70"/>
        <v>7.4292600448361048</v>
      </c>
      <c r="L144">
        <f t="shared" si="72"/>
        <v>7.4292600448361048</v>
      </c>
      <c r="N144">
        <f t="shared" si="73"/>
        <v>582.01762747669443</v>
      </c>
      <c r="O144">
        <f t="shared" si="74"/>
        <v>168.34086539568119</v>
      </c>
      <c r="P144">
        <f t="shared" si="75"/>
        <v>73.580876054412528</v>
      </c>
      <c r="Q144">
        <f t="shared" si="76"/>
        <v>38.35931869662474</v>
      </c>
      <c r="R144">
        <f t="shared" si="77"/>
        <v>31.673654619891565</v>
      </c>
      <c r="S144">
        <f t="shared" si="78"/>
        <v>14.926618702852522</v>
      </c>
      <c r="T144">
        <f t="shared" si="79"/>
        <v>16.923614519931721</v>
      </c>
      <c r="U144">
        <f t="shared" si="80"/>
        <v>7.4364576334012131</v>
      </c>
      <c r="V144">
        <f t="shared" si="81"/>
        <v>3.9101368657032132</v>
      </c>
      <c r="X144">
        <f t="shared" si="82"/>
        <v>148.84840287349436</v>
      </c>
      <c r="Y144">
        <f t="shared" si="83"/>
        <v>43.052422761014057</v>
      </c>
      <c r="Z144">
        <f t="shared" si="84"/>
        <v>18.817979672222926</v>
      </c>
      <c r="AA144">
        <f t="shared" si="85"/>
        <v>9.8102240443509547</v>
      </c>
      <c r="AB144">
        <f t="shared" si="86"/>
        <v>8.1003953845475589</v>
      </c>
      <c r="AC144">
        <f t="shared" si="87"/>
        <v>3.8174159154830671</v>
      </c>
      <c r="AD144">
        <f t="shared" si="88"/>
        <v>4.3281386563148141</v>
      </c>
      <c r="AE144">
        <f t="shared" si="89"/>
        <v>1.9018407510561177</v>
      </c>
      <c r="AF144">
        <f t="shared" si="90"/>
        <v>1</v>
      </c>
      <c r="AR144">
        <f t="shared" si="91"/>
        <v>372.19789901534</v>
      </c>
      <c r="AS144">
        <f t="shared" si="92"/>
        <v>140.82715323268729</v>
      </c>
      <c r="AT144">
        <f t="shared" si="93"/>
        <v>72.969142625550347</v>
      </c>
      <c r="AU144">
        <f t="shared" si="94"/>
        <v>43.503462530082444</v>
      </c>
      <c r="AV144">
        <f t="shared" si="95"/>
        <v>37.732508062118185</v>
      </c>
      <c r="AW144">
        <f t="shared" si="96"/>
        <v>20.934147047854783</v>
      </c>
      <c r="AX144">
        <f t="shared" si="97"/>
        <v>24.629219835378123</v>
      </c>
      <c r="AY144">
        <f t="shared" si="98"/>
        <v>13.908431313395463</v>
      </c>
      <c r="AZ144">
        <f t="shared" si="99"/>
        <v>9.8466874143926084</v>
      </c>
      <c r="BA144">
        <f t="shared" si="100"/>
        <v>736.54865107679927</v>
      </c>
      <c r="BB144">
        <f t="shared" si="101"/>
        <v>3.0154922024721538</v>
      </c>
    </row>
    <row r="145" spans="1:54" x14ac:dyDescent="0.25">
      <c r="A145">
        <f t="shared" si="102"/>
        <v>460.5579999999992</v>
      </c>
      <c r="C145">
        <f t="shared" si="71"/>
        <v>1120.7797734350202</v>
      </c>
      <c r="D145">
        <f t="shared" si="70"/>
        <v>327.40524326375055</v>
      </c>
      <c r="E145">
        <f t="shared" si="70"/>
        <v>144.01357436596794</v>
      </c>
      <c r="F145">
        <f t="shared" si="70"/>
        <v>75.376831547611033</v>
      </c>
      <c r="G145">
        <f t="shared" si="70"/>
        <v>62.357077505112208</v>
      </c>
      <c r="H145">
        <f t="shared" si="70"/>
        <v>29.547139529030567</v>
      </c>
      <c r="I145">
        <f t="shared" si="70"/>
        <v>33.439020099999922</v>
      </c>
      <c r="J145">
        <f t="shared" si="70"/>
        <v>14.794025364192418</v>
      </c>
      <c r="K145">
        <f t="shared" si="70"/>
        <v>7.8159860382455202</v>
      </c>
      <c r="L145">
        <f t="shared" si="72"/>
        <v>7.8159860382455202</v>
      </c>
      <c r="N145">
        <f t="shared" si="73"/>
        <v>589.88409128158958</v>
      </c>
      <c r="O145">
        <f t="shared" si="74"/>
        <v>172.3185490861845</v>
      </c>
      <c r="P145">
        <f t="shared" si="75"/>
        <v>75.796618087351547</v>
      </c>
      <c r="Q145">
        <f t="shared" si="76"/>
        <v>39.672016604005812</v>
      </c>
      <c r="R145">
        <f t="shared" si="77"/>
        <v>32.819514476374849</v>
      </c>
      <c r="S145">
        <f t="shared" si="78"/>
        <v>15.551126067910825</v>
      </c>
      <c r="T145">
        <f t="shared" si="79"/>
        <v>17.599484263157855</v>
      </c>
      <c r="U145">
        <f t="shared" si="80"/>
        <v>7.7863291390486413</v>
      </c>
      <c r="V145">
        <f t="shared" si="81"/>
        <v>4.1136768622344846</v>
      </c>
      <c r="X145">
        <f t="shared" si="82"/>
        <v>143.39582593300094</v>
      </c>
      <c r="Y145">
        <f t="shared" si="83"/>
        <v>41.889179645623351</v>
      </c>
      <c r="Z145">
        <f t="shared" si="84"/>
        <v>18.425515816081873</v>
      </c>
      <c r="AA145">
        <f t="shared" si="85"/>
        <v>9.6439311916338983</v>
      </c>
      <c r="AB145">
        <f t="shared" si="86"/>
        <v>7.978145969041381</v>
      </c>
      <c r="AC145">
        <f t="shared" si="87"/>
        <v>3.7803470201263445</v>
      </c>
      <c r="AD145">
        <f t="shared" si="88"/>
        <v>4.2782855466187719</v>
      </c>
      <c r="AE145">
        <f t="shared" si="89"/>
        <v>1.8927906590162336</v>
      </c>
      <c r="AF145">
        <f t="shared" si="90"/>
        <v>1</v>
      </c>
      <c r="AR145">
        <f t="shared" si="91"/>
        <v>377.21495468376855</v>
      </c>
      <c r="AS145">
        <f t="shared" si="92"/>
        <v>144.13109363715094</v>
      </c>
      <c r="AT145">
        <f t="shared" si="93"/>
        <v>75.136350505381671</v>
      </c>
      <c r="AU145">
        <f t="shared" si="94"/>
        <v>44.957977579240463</v>
      </c>
      <c r="AV145">
        <f t="shared" si="95"/>
        <v>39.061382387529832</v>
      </c>
      <c r="AW145">
        <f t="shared" si="96"/>
        <v>21.768161897122788</v>
      </c>
      <c r="AX145">
        <f t="shared" si="97"/>
        <v>25.572887910774309</v>
      </c>
      <c r="AY145">
        <f t="shared" si="98"/>
        <v>14.515749007088617</v>
      </c>
      <c r="AZ145">
        <f t="shared" si="99"/>
        <v>10.307196799993072</v>
      </c>
      <c r="BA145">
        <f t="shared" si="100"/>
        <v>752.66575440805036</v>
      </c>
      <c r="BB145">
        <f t="shared" si="101"/>
        <v>3.048306055419435</v>
      </c>
    </row>
    <row r="146" spans="1:54" x14ac:dyDescent="0.25">
      <c r="A146">
        <f t="shared" si="102"/>
        <v>463.28949999999918</v>
      </c>
      <c r="C146">
        <f t="shared" si="71"/>
        <v>1135.7482538009142</v>
      </c>
      <c r="D146">
        <f t="shared" si="70"/>
        <v>335.04913907201927</v>
      </c>
      <c r="E146">
        <f t="shared" si="70"/>
        <v>148.29836691505639</v>
      </c>
      <c r="F146">
        <f t="shared" si="70"/>
        <v>77.925384234291585</v>
      </c>
      <c r="G146">
        <f t="shared" si="70"/>
        <v>64.585902748274549</v>
      </c>
      <c r="H146">
        <f t="shared" si="70"/>
        <v>30.76847332937373</v>
      </c>
      <c r="I146">
        <f t="shared" si="70"/>
        <v>34.758403365357239</v>
      </c>
      <c r="J146">
        <f t="shared" si="70"/>
        <v>15.48166147719113</v>
      </c>
      <c r="K146">
        <f t="shared" si="70"/>
        <v>8.2179239954643606</v>
      </c>
      <c r="L146">
        <f t="shared" si="72"/>
        <v>8.2179239954643606</v>
      </c>
      <c r="N146">
        <f t="shared" si="73"/>
        <v>597.7622388425865</v>
      </c>
      <c r="O146">
        <f t="shared" si="74"/>
        <v>176.34165214316803</v>
      </c>
      <c r="P146">
        <f t="shared" si="75"/>
        <v>78.051772060556004</v>
      </c>
      <c r="Q146">
        <f t="shared" si="76"/>
        <v>41.013360123311365</v>
      </c>
      <c r="R146">
        <f t="shared" si="77"/>
        <v>33.99258039382871</v>
      </c>
      <c r="S146">
        <f t="shared" si="78"/>
        <v>16.193933331249333</v>
      </c>
      <c r="T146">
        <f t="shared" si="79"/>
        <v>18.29389650808276</v>
      </c>
      <c r="U146">
        <f t="shared" si="80"/>
        <v>8.1482428827321733</v>
      </c>
      <c r="V146">
        <f t="shared" si="81"/>
        <v>4.3252231555075582</v>
      </c>
      <c r="X146">
        <f t="shared" si="82"/>
        <v>138.20379142320576</v>
      </c>
      <c r="Y146">
        <f t="shared" si="83"/>
        <v>40.770532710808681</v>
      </c>
      <c r="Z146">
        <f t="shared" si="84"/>
        <v>18.045721400794807</v>
      </c>
      <c r="AA146">
        <f t="shared" si="85"/>
        <v>9.4823685735351404</v>
      </c>
      <c r="AB146">
        <f t="shared" si="86"/>
        <v>7.8591506545839094</v>
      </c>
      <c r="AC146">
        <f t="shared" si="87"/>
        <v>3.7440688604999846</v>
      </c>
      <c r="AD146">
        <f t="shared" si="88"/>
        <v>4.2295844284445936</v>
      </c>
      <c r="AE146">
        <f t="shared" si="89"/>
        <v>1.8838895913050271</v>
      </c>
      <c r="AF146">
        <f t="shared" si="90"/>
        <v>1</v>
      </c>
      <c r="AR146">
        <f t="shared" si="91"/>
        <v>382.23946199199776</v>
      </c>
      <c r="AS146">
        <f t="shared" si="92"/>
        <v>147.47276023900366</v>
      </c>
      <c r="AT146">
        <f t="shared" si="93"/>
        <v>77.342107036740543</v>
      </c>
      <c r="AU146">
        <f t="shared" si="94"/>
        <v>46.444232965152445</v>
      </c>
      <c r="AV146">
        <f t="shared" si="95"/>
        <v>40.421808072136777</v>
      </c>
      <c r="AW146">
        <f t="shared" si="96"/>
        <v>22.626615828713483</v>
      </c>
      <c r="AX146">
        <f t="shared" si="97"/>
        <v>26.542445541172004</v>
      </c>
      <c r="AY146">
        <f t="shared" si="98"/>
        <v>15.143969987025267</v>
      </c>
      <c r="AZ146">
        <f t="shared" si="99"/>
        <v>10.785820437614447</v>
      </c>
      <c r="BA146">
        <f t="shared" si="100"/>
        <v>769.01922209955637</v>
      </c>
      <c r="BB146">
        <f t="shared" si="101"/>
        <v>3.0812439809863958</v>
      </c>
    </row>
    <row r="147" spans="1:54" x14ac:dyDescent="0.25">
      <c r="A147">
        <f t="shared" si="102"/>
        <v>466.02099999999916</v>
      </c>
      <c r="C147">
        <f t="shared" si="71"/>
        <v>1150.7376625340503</v>
      </c>
      <c r="D147">
        <f t="shared" si="70"/>
        <v>342.77874771765687</v>
      </c>
      <c r="E147">
        <f t="shared" si="70"/>
        <v>152.65816712269583</v>
      </c>
      <c r="F147">
        <f t="shared" si="70"/>
        <v>80.528709441456783</v>
      </c>
      <c r="G147">
        <f t="shared" si="70"/>
        <v>66.866858840537631</v>
      </c>
      <c r="H147">
        <f t="shared" si="70"/>
        <v>32.025081643299856</v>
      </c>
      <c r="I147">
        <f t="shared" si="70"/>
        <v>36.113458456389921</v>
      </c>
      <c r="J147">
        <f t="shared" si="70"/>
        <v>16.192633000447184</v>
      </c>
      <c r="K147">
        <f t="shared" si="70"/>
        <v>8.6354538160589289</v>
      </c>
      <c r="L147">
        <f t="shared" si="72"/>
        <v>8.6354538160589289</v>
      </c>
      <c r="N147">
        <f t="shared" si="73"/>
        <v>605.65140133371074</v>
      </c>
      <c r="O147">
        <f t="shared" si="74"/>
        <v>180.4098672198194</v>
      </c>
      <c r="P147">
        <f t="shared" si="75"/>
        <v>80.346403748787282</v>
      </c>
      <c r="Q147">
        <f t="shared" si="76"/>
        <v>42.383531284977259</v>
      </c>
      <c r="R147">
        <f t="shared" si="77"/>
        <v>35.193083600282968</v>
      </c>
      <c r="S147">
        <f t="shared" si="78"/>
        <v>16.855306128052558</v>
      </c>
      <c r="T147">
        <f t="shared" si="79"/>
        <v>19.007083398099958</v>
      </c>
      <c r="U147">
        <f t="shared" si="80"/>
        <v>8.5224384212879922</v>
      </c>
      <c r="V147">
        <f t="shared" si="81"/>
        <v>4.5449756926625948</v>
      </c>
      <c r="X147">
        <f t="shared" si="82"/>
        <v>133.25734663696306</v>
      </c>
      <c r="Y147">
        <f t="shared" si="83"/>
        <v>39.694352493693856</v>
      </c>
      <c r="Z147">
        <f t="shared" si="84"/>
        <v>17.678071167354858</v>
      </c>
      <c r="AA147">
        <f t="shared" si="85"/>
        <v>9.3253592870477178</v>
      </c>
      <c r="AB147">
        <f t="shared" si="86"/>
        <v>7.7432941296250837</v>
      </c>
      <c r="AC147">
        <f t="shared" si="87"/>
        <v>3.7085580359128767</v>
      </c>
      <c r="AD147">
        <f t="shared" si="88"/>
        <v>4.1819989111899938</v>
      </c>
      <c r="AE147">
        <f t="shared" si="89"/>
        <v>1.8751339935759417</v>
      </c>
      <c r="AF147">
        <f t="shared" si="90"/>
        <v>1</v>
      </c>
      <c r="AR147">
        <f t="shared" si="91"/>
        <v>387.2709943776955</v>
      </c>
      <c r="AS147">
        <f t="shared" si="92"/>
        <v>150.8518977500851</v>
      </c>
      <c r="AT147">
        <f t="shared" si="93"/>
        <v>79.586476553641944</v>
      </c>
      <c r="AU147">
        <f t="shared" si="94"/>
        <v>47.962430383887884</v>
      </c>
      <c r="AV147">
        <f t="shared" si="95"/>
        <v>41.814053275252235</v>
      </c>
      <c r="AW147">
        <f t="shared" si="96"/>
        <v>23.509863592147472</v>
      </c>
      <c r="AX147">
        <f t="shared" si="97"/>
        <v>27.538216851613907</v>
      </c>
      <c r="AY147">
        <f t="shared" si="98"/>
        <v>15.79351008331135</v>
      </c>
      <c r="AZ147">
        <f t="shared" si="99"/>
        <v>11.283010707802259</v>
      </c>
      <c r="BA147">
        <f t="shared" si="100"/>
        <v>785.61045357543776</v>
      </c>
      <c r="BB147">
        <f t="shared" si="101"/>
        <v>3.1143048162608702</v>
      </c>
    </row>
    <row r="148" spans="1:54" x14ac:dyDescent="0.25">
      <c r="A148">
        <f t="shared" si="102"/>
        <v>468.75249999999915</v>
      </c>
      <c r="C148">
        <f t="shared" si="71"/>
        <v>1165.746752430822</v>
      </c>
      <c r="D148">
        <f t="shared" si="70"/>
        <v>350.59347469016456</v>
      </c>
      <c r="E148">
        <f t="shared" si="70"/>
        <v>157.09308358995025</v>
      </c>
      <c r="F148">
        <f t="shared" si="70"/>
        <v>83.187140816132143</v>
      </c>
      <c r="G148">
        <f t="shared" si="70"/>
        <v>69.200374042566239</v>
      </c>
      <c r="H148">
        <f t="shared" si="70"/>
        <v>33.317464277556624</v>
      </c>
      <c r="I148">
        <f t="shared" si="70"/>
        <v>37.504620362126346</v>
      </c>
      <c r="J148">
        <f t="shared" si="70"/>
        <v>16.927394679665088</v>
      </c>
      <c r="K148">
        <f t="shared" si="70"/>
        <v>9.0689576638278737</v>
      </c>
      <c r="L148">
        <f t="shared" si="72"/>
        <v>9.0689576638278737</v>
      </c>
      <c r="N148">
        <f t="shared" si="73"/>
        <v>613.55092233201162</v>
      </c>
      <c r="O148">
        <f t="shared" si="74"/>
        <v>184.5228814158761</v>
      </c>
      <c r="P148">
        <f t="shared" si="75"/>
        <v>82.680570310500144</v>
      </c>
      <c r="Q148">
        <f t="shared" si="76"/>
        <v>43.782705692701128</v>
      </c>
      <c r="R148">
        <f t="shared" si="77"/>
        <v>36.421249496087498</v>
      </c>
      <c r="S148">
        <f t="shared" si="78"/>
        <v>17.535507514503486</v>
      </c>
      <c r="T148">
        <f t="shared" si="79"/>
        <v>19.739273874803342</v>
      </c>
      <c r="U148">
        <f t="shared" si="80"/>
        <v>8.9091550945605729</v>
      </c>
      <c r="V148">
        <f t="shared" si="81"/>
        <v>4.7731356125409867</v>
      </c>
      <c r="X148">
        <f t="shared" si="82"/>
        <v>128.54252888184479</v>
      </c>
      <c r="Y148">
        <f t="shared" si="83"/>
        <v>38.658629545546276</v>
      </c>
      <c r="Z148">
        <f t="shared" si="84"/>
        <v>17.322066042553733</v>
      </c>
      <c r="AA148">
        <f t="shared" si="85"/>
        <v>9.1727344971439724</v>
      </c>
      <c r="AB148">
        <f t="shared" si="86"/>
        <v>7.630466102910197</v>
      </c>
      <c r="AC148">
        <f t="shared" si="87"/>
        <v>3.6737920180668051</v>
      </c>
      <c r="AD148">
        <f t="shared" si="88"/>
        <v>4.13549403937742</v>
      </c>
      <c r="AE148">
        <f t="shared" si="89"/>
        <v>1.8665204213248343</v>
      </c>
      <c r="AF148">
        <f t="shared" si="90"/>
        <v>1</v>
      </c>
      <c r="AR148">
        <f t="shared" si="91"/>
        <v>392.30913318890231</v>
      </c>
      <c r="AS148">
        <f t="shared" si="92"/>
        <v>154.26824626943275</v>
      </c>
      <c r="AT148">
        <f t="shared" si="93"/>
        <v>81.869514962527944</v>
      </c>
      <c r="AU148">
        <f t="shared" si="94"/>
        <v>49.512764410466261</v>
      </c>
      <c r="AV148">
        <f t="shared" si="95"/>
        <v>43.238379397723953</v>
      </c>
      <c r="AW148">
        <f t="shared" si="96"/>
        <v>24.418256492749688</v>
      </c>
      <c r="AX148">
        <f t="shared" si="97"/>
        <v>28.560521496701291</v>
      </c>
      <c r="AY148">
        <f t="shared" si="98"/>
        <v>16.464784749391946</v>
      </c>
      <c r="AZ148">
        <f t="shared" si="99"/>
        <v>11.799222687326916</v>
      </c>
      <c r="BA148">
        <f t="shared" si="100"/>
        <v>802.44082365522308</v>
      </c>
      <c r="BB148">
        <f t="shared" si="101"/>
        <v>3.1474873844464679</v>
      </c>
    </row>
    <row r="149" spans="1:54" x14ac:dyDescent="0.25">
      <c r="A149">
        <f t="shared" si="102"/>
        <v>471.48399999999913</v>
      </c>
      <c r="C149">
        <f t="shared" si="71"/>
        <v>1180.7742995760493</v>
      </c>
      <c r="D149">
        <f t="shared" si="70"/>
        <v>358.49271542353341</v>
      </c>
      <c r="E149">
        <f t="shared" si="70"/>
        <v>161.60320879512793</v>
      </c>
      <c r="F149">
        <f t="shared" si="70"/>
        <v>85.900999828891003</v>
      </c>
      <c r="G149">
        <f t="shared" si="70"/>
        <v>71.586865501494245</v>
      </c>
      <c r="H149">
        <f t="shared" si="70"/>
        <v>34.64611596642775</v>
      </c>
      <c r="I149">
        <f t="shared" si="70"/>
        <v>38.932317861777904</v>
      </c>
      <c r="J149">
        <f t="shared" si="70"/>
        <v>17.686400660781462</v>
      </c>
      <c r="K149">
        <f t="shared" si="70"/>
        <v>9.5188198138834039</v>
      </c>
      <c r="L149">
        <f t="shared" si="72"/>
        <v>9.5188198138834039</v>
      </c>
      <c r="N149">
        <f t="shared" si="73"/>
        <v>621.46015767160497</v>
      </c>
      <c r="O149">
        <f t="shared" si="74"/>
        <v>188.68037653870181</v>
      </c>
      <c r="P149">
        <f t="shared" si="75"/>
        <v>85.054320418488388</v>
      </c>
      <c r="Q149">
        <f t="shared" si="76"/>
        <v>45.211052541521582</v>
      </c>
      <c r="R149">
        <f t="shared" si="77"/>
        <v>37.677297632365395</v>
      </c>
      <c r="S149">
        <f t="shared" si="78"/>
        <v>18.234797877067237</v>
      </c>
      <c r="T149">
        <f t="shared" si="79"/>
        <v>20.490693611462056</v>
      </c>
      <c r="U149">
        <f t="shared" si="80"/>
        <v>9.3086319267270863</v>
      </c>
      <c r="V149">
        <f t="shared" si="81"/>
        <v>5.0099051652017916</v>
      </c>
      <c r="X149">
        <f t="shared" si="82"/>
        <v>124.04629173186623</v>
      </c>
      <c r="Y149">
        <f t="shared" si="83"/>
        <v>37.661466697863538</v>
      </c>
      <c r="Z149">
        <f t="shared" si="84"/>
        <v>16.97723162691095</v>
      </c>
      <c r="AA149">
        <f t="shared" si="85"/>
        <v>9.0243330064513394</v>
      </c>
      <c r="AB149">
        <f t="shared" si="86"/>
        <v>7.5205610465578161</v>
      </c>
      <c r="AC149">
        <f t="shared" si="87"/>
        <v>3.6397491121636363</v>
      </c>
      <c r="AD149">
        <f t="shared" si="88"/>
        <v>4.0900362253936438</v>
      </c>
      <c r="AE149">
        <f t="shared" si="89"/>
        <v>1.8580455357486088</v>
      </c>
      <c r="AF149">
        <f t="shared" si="90"/>
        <v>1</v>
      </c>
      <c r="AR149">
        <f t="shared" si="91"/>
        <v>397.35346759094324</v>
      </c>
      <c r="AS149">
        <f t="shared" si="92"/>
        <v>157.72154150013682</v>
      </c>
      <c r="AT149">
        <f t="shared" si="93"/>
        <v>84.191269870051585</v>
      </c>
      <c r="AU149">
        <f t="shared" si="94"/>
        <v>51.095422518889428</v>
      </c>
      <c r="AV149">
        <f t="shared" si="95"/>
        <v>44.695041056945968</v>
      </c>
      <c r="AW149">
        <f t="shared" si="96"/>
        <v>25.352142270499847</v>
      </c>
      <c r="AX149">
        <f t="shared" si="97"/>
        <v>29.60967456770981</v>
      </c>
      <c r="AY149">
        <f t="shared" si="98"/>
        <v>17.158208890767142</v>
      </c>
      <c r="AZ149">
        <f t="shared" si="99"/>
        <v>12.334913967089577</v>
      </c>
      <c r="BA149">
        <f t="shared" si="100"/>
        <v>819.51168223303341</v>
      </c>
      <c r="BB149">
        <f t="shared" si="101"/>
        <v>3.1807904954140667</v>
      </c>
    </row>
    <row r="150" spans="1:54" x14ac:dyDescent="0.25">
      <c r="A150">
        <f t="shared" si="102"/>
        <v>474.21549999999911</v>
      </c>
      <c r="C150">
        <f t="shared" si="71"/>
        <v>1195.8191030623623</v>
      </c>
      <c r="D150">
        <f t="shared" si="70"/>
        <v>366.47585578156441</v>
      </c>
      <c r="E150">
        <f t="shared" si="70"/>
        <v>166.18861934563284</v>
      </c>
      <c r="F150">
        <f t="shared" si="70"/>
        <v>88.670595815583624</v>
      </c>
      <c r="G150">
        <f t="shared" si="70"/>
        <v>74.026739218504659</v>
      </c>
      <c r="H150">
        <f t="shared" si="70"/>
        <v>36.011526206036805</v>
      </c>
      <c r="I150">
        <f t="shared" si="70"/>
        <v>40.396973405139619</v>
      </c>
      <c r="J150">
        <f t="shared" si="70"/>
        <v>18.470104305491031</v>
      </c>
      <c r="K150">
        <f t="shared" si="70"/>
        <v>9.9854264997103996</v>
      </c>
      <c r="L150">
        <f t="shared" si="72"/>
        <v>9.9854264997103996</v>
      </c>
      <c r="N150">
        <f t="shared" si="73"/>
        <v>629.37847529598014</v>
      </c>
      <c r="O150">
        <f t="shared" si="74"/>
        <v>192.88202935871811</v>
      </c>
      <c r="P150">
        <f t="shared" si="75"/>
        <v>87.467694392438347</v>
      </c>
      <c r="Q150">
        <f t="shared" si="76"/>
        <v>46.668734639780858</v>
      </c>
      <c r="R150">
        <f t="shared" si="77"/>
        <v>38.961441693949823</v>
      </c>
      <c r="S150">
        <f t="shared" si="78"/>
        <v>18.95343484528253</v>
      </c>
      <c r="T150">
        <f t="shared" si="79"/>
        <v>21.261564950073485</v>
      </c>
      <c r="U150">
        <f t="shared" si="80"/>
        <v>9.7211075292058062</v>
      </c>
      <c r="V150">
        <f t="shared" si="81"/>
        <v>5.2554876314265266</v>
      </c>
      <c r="X150">
        <f t="shared" si="82"/>
        <v>119.75643735368176</v>
      </c>
      <c r="Y150">
        <f t="shared" si="83"/>
        <v>36.701071886332855</v>
      </c>
      <c r="Z150">
        <f t="shared" si="84"/>
        <v>16.643116781286476</v>
      </c>
      <c r="AA150">
        <f t="shared" si="85"/>
        <v>8.8800008510558133</v>
      </c>
      <c r="AB150">
        <f t="shared" si="86"/>
        <v>7.4134779541616576</v>
      </c>
      <c r="AC150">
        <f t="shared" si="87"/>
        <v>3.6064084200190369</v>
      </c>
      <c r="AD150">
        <f t="shared" si="88"/>
        <v>4.0455931858605361</v>
      </c>
      <c r="AE150">
        <f t="shared" si="89"/>
        <v>1.8497060997871955</v>
      </c>
      <c r="AF150">
        <f t="shared" si="90"/>
        <v>1</v>
      </c>
      <c r="AR150">
        <f t="shared" si="91"/>
        <v>402.40359447223244</v>
      </c>
      <c r="AS150">
        <f t="shared" si="92"/>
        <v>161.21151496150674</v>
      </c>
      <c r="AT150">
        <f t="shared" si="93"/>
        <v>86.551780712726995</v>
      </c>
      <c r="AU150">
        <f t="shared" si="94"/>
        <v>52.710585106476969</v>
      </c>
      <c r="AV150">
        <f t="shared" si="95"/>
        <v>46.184286067070182</v>
      </c>
      <c r="AW150">
        <f t="shared" si="96"/>
        <v>26.311864983567514</v>
      </c>
      <c r="AX150">
        <f t="shared" si="97"/>
        <v>30.685986504701102</v>
      </c>
      <c r="AY150">
        <f t="shared" si="98"/>
        <v>17.874196696457464</v>
      </c>
      <c r="AZ150">
        <f t="shared" si="99"/>
        <v>12.890544470001688</v>
      </c>
      <c r="BA150">
        <f t="shared" si="100"/>
        <v>836.82435397474114</v>
      </c>
      <c r="BB150">
        <f t="shared" si="101"/>
        <v>3.2142129462569362</v>
      </c>
    </row>
    <row r="151" spans="1:54" x14ac:dyDescent="0.25">
      <c r="A151">
        <f t="shared" si="102"/>
        <v>476.94699999999909</v>
      </c>
      <c r="C151">
        <f t="shared" si="71"/>
        <v>1210.8799847067689</v>
      </c>
      <c r="D151">
        <f t="shared" si="70"/>
        <v>374.54227253248155</v>
      </c>
      <c r="E151">
        <f t="shared" si="70"/>
        <v>170.84937623304199</v>
      </c>
      <c r="F151">
        <f t="shared" ref="D151:K183" si="103">F$5/100*EXP(5.372697*(1+F$8)*(1-(F$2+273.15)/$A151))</f>
        <v>91.496226026130429</v>
      </c>
      <c r="G151">
        <f t="shared" si="103"/>
        <v>76.520390024661893</v>
      </c>
      <c r="H151">
        <f t="shared" si="103"/>
        <v>37.4141790952823</v>
      </c>
      <c r="I151">
        <f t="shared" si="103"/>
        <v>41.899002999693728</v>
      </c>
      <c r="J151">
        <f t="shared" si="103"/>
        <v>19.278958009893415</v>
      </c>
      <c r="K151">
        <f t="shared" si="103"/>
        <v>10.469165760358475</v>
      </c>
      <c r="L151">
        <f t="shared" si="72"/>
        <v>10.469165760358475</v>
      </c>
      <c r="N151">
        <f t="shared" si="73"/>
        <v>637.3052551088258</v>
      </c>
      <c r="O151">
        <f t="shared" si="74"/>
        <v>197.12751185920084</v>
      </c>
      <c r="P151">
        <f t="shared" si="75"/>
        <v>89.920724333180004</v>
      </c>
      <c r="Q151">
        <f t="shared" si="76"/>
        <v>48.15590843480549</v>
      </c>
      <c r="R151">
        <f t="shared" si="77"/>
        <v>40.273889486664153</v>
      </c>
      <c r="S151">
        <f t="shared" si="78"/>
        <v>19.691673208043316</v>
      </c>
      <c r="T151">
        <f t="shared" si="79"/>
        <v>22.05210684194407</v>
      </c>
      <c r="U151">
        <f t="shared" si="80"/>
        <v>10.146820005207061</v>
      </c>
      <c r="V151">
        <f t="shared" si="81"/>
        <v>5.5100872422939347</v>
      </c>
      <c r="X151">
        <f t="shared" si="82"/>
        <v>115.66155436107138</v>
      </c>
      <c r="Y151">
        <f t="shared" si="83"/>
        <v>35.775751488307399</v>
      </c>
      <c r="Z151">
        <f t="shared" si="84"/>
        <v>16.319292305024305</v>
      </c>
      <c r="AA151">
        <f t="shared" si="85"/>
        <v>8.7395909206616196</v>
      </c>
      <c r="AB151">
        <f t="shared" si="86"/>
        <v>7.3091201129326429</v>
      </c>
      <c r="AC151">
        <f t="shared" si="87"/>
        <v>3.5737498050657668</v>
      </c>
      <c r="AD151">
        <f t="shared" si="88"/>
        <v>4.002133881416265</v>
      </c>
      <c r="AE151">
        <f t="shared" si="89"/>
        <v>1.8414989743397934</v>
      </c>
      <c r="AF151">
        <f t="shared" si="90"/>
        <v>1</v>
      </c>
      <c r="AR151">
        <f t="shared" si="91"/>
        <v>407.45911834913312</v>
      </c>
      <c r="AS151">
        <f t="shared" si="92"/>
        <v>164.73789419655679</v>
      </c>
      <c r="AT151">
        <f t="shared" si="93"/>
        <v>88.951078888239735</v>
      </c>
      <c r="AU151">
        <f t="shared" si="94"/>
        <v>54.358425522321262</v>
      </c>
      <c r="AV151">
        <f t="shared" si="95"/>
        <v>47.706355424254873</v>
      </c>
      <c r="AW151">
        <f t="shared" si="96"/>
        <v>27.297764896508195</v>
      </c>
      <c r="AX151">
        <f t="shared" si="97"/>
        <v>31.789763013560105</v>
      </c>
      <c r="AY151">
        <f t="shared" si="98"/>
        <v>18.613161473320496</v>
      </c>
      <c r="AZ151">
        <f t="shared" si="99"/>
        <v>13.466576269022839</v>
      </c>
      <c r="BA151">
        <f t="shared" si="100"/>
        <v>854.38013803291733</v>
      </c>
      <c r="BB151">
        <f t="shared" si="101"/>
        <v>3.2477535218482934</v>
      </c>
    </row>
    <row r="152" spans="1:54" x14ac:dyDescent="0.25">
      <c r="A152">
        <f t="shared" si="102"/>
        <v>479.67849999999908</v>
      </c>
      <c r="C152">
        <f t="shared" si="71"/>
        <v>1225.9557887648325</v>
      </c>
      <c r="D152">
        <f t="shared" si="103"/>
        <v>382.69133381285707</v>
      </c>
      <c r="E152">
        <f t="shared" si="103"/>
        <v>175.58552509102338</v>
      </c>
      <c r="F152">
        <f t="shared" si="103"/>
        <v>94.378175680070541</v>
      </c>
      <c r="G152">
        <f t="shared" si="103"/>
        <v>79.068201564730103</v>
      </c>
      <c r="H152">
        <f t="shared" si="103"/>
        <v>38.854553183362967</v>
      </c>
      <c r="I152">
        <f t="shared" si="103"/>
        <v>43.438816104315009</v>
      </c>
      <c r="J152">
        <f t="shared" si="103"/>
        <v>20.113413026361098</v>
      </c>
      <c r="K152">
        <f t="shared" si="103"/>
        <v>10.970427287917627</v>
      </c>
      <c r="L152">
        <f t="shared" si="72"/>
        <v>10.970427287917627</v>
      </c>
      <c r="N152">
        <f t="shared" si="73"/>
        <v>645.23988882359606</v>
      </c>
      <c r="O152">
        <f t="shared" si="74"/>
        <v>201.4164914804511</v>
      </c>
      <c r="P152">
        <f t="shared" si="75"/>
        <v>92.413434258433369</v>
      </c>
      <c r="Q152">
        <f t="shared" si="76"/>
        <v>49.672724042142391</v>
      </c>
      <c r="R152">
        <f t="shared" si="77"/>
        <v>41.614842928805317</v>
      </c>
      <c r="S152">
        <f t="shared" si="78"/>
        <v>20.449764833348929</v>
      </c>
      <c r="T152">
        <f t="shared" si="79"/>
        <v>22.862534791744743</v>
      </c>
      <c r="U152">
        <f t="shared" si="80"/>
        <v>10.586006855979525</v>
      </c>
      <c r="V152">
        <f t="shared" si="81"/>
        <v>5.7739090989040145</v>
      </c>
      <c r="X152">
        <f t="shared" si="82"/>
        <v>111.75096070460714</v>
      </c>
      <c r="Y152">
        <f t="shared" si="83"/>
        <v>34.883904133281796</v>
      </c>
      <c r="Z152">
        <f t="shared" si="84"/>
        <v>16.005349699040984</v>
      </c>
      <c r="AA152">
        <f t="shared" si="85"/>
        <v>8.6029626014671958</v>
      </c>
      <c r="AB152">
        <f t="shared" si="86"/>
        <v>7.2073948889677739</v>
      </c>
      <c r="AC152">
        <f t="shared" si="87"/>
        <v>3.5417538591368962</v>
      </c>
      <c r="AD152">
        <f t="shared" si="88"/>
        <v>3.9596284597006282</v>
      </c>
      <c r="AE152">
        <f t="shared" si="89"/>
        <v>1.833421114646389</v>
      </c>
      <c r="AF152">
        <f t="shared" si="90"/>
        <v>1</v>
      </c>
      <c r="AR152">
        <f t="shared" si="91"/>
        <v>412.51965127001432</v>
      </c>
      <c r="AS152">
        <f t="shared" si="92"/>
        <v>168.30040297481938</v>
      </c>
      <c r="AT152">
        <f t="shared" si="93"/>
        <v>91.389187888219851</v>
      </c>
      <c r="AU152">
        <f t="shared" si="94"/>
        <v>56.039110099682141</v>
      </c>
      <c r="AV152">
        <f t="shared" si="95"/>
        <v>49.261483296787823</v>
      </c>
      <c r="AW152">
        <f t="shared" si="96"/>
        <v>28.310178373091571</v>
      </c>
      <c r="AX152">
        <f t="shared" si="97"/>
        <v>32.921304987883694</v>
      </c>
      <c r="AY152">
        <f t="shared" si="98"/>
        <v>19.375515483310313</v>
      </c>
      <c r="AZ152">
        <f t="shared" si="99"/>
        <v>14.06347340553633</v>
      </c>
      <c r="BA152">
        <f t="shared" si="100"/>
        <v>872.18030777934541</v>
      </c>
      <c r="BB152">
        <f t="shared" si="101"/>
        <v>3.2814109954000976</v>
      </c>
    </row>
    <row r="153" spans="1:54" x14ac:dyDescent="0.25">
      <c r="A153">
        <f t="shared" si="102"/>
        <v>482.40999999999906</v>
      </c>
      <c r="C153">
        <f t="shared" si="71"/>
        <v>1241.045381642863</v>
      </c>
      <c r="D153">
        <f t="shared" si="103"/>
        <v>390.92239958089806</v>
      </c>
      <c r="E153">
        <f t="shared" si="103"/>
        <v>180.39709645572739</v>
      </c>
      <c r="F153">
        <f t="shared" si="103"/>
        <v>97.316718028561965</v>
      </c>
      <c r="G153">
        <f t="shared" si="103"/>
        <v>81.670546288712728</v>
      </c>
      <c r="H153">
        <f t="shared" si="103"/>
        <v>40.333121323844352</v>
      </c>
      <c r="I153">
        <f t="shared" si="103"/>
        <v>45.016815529472254</v>
      </c>
      <c r="J153">
        <f t="shared" si="103"/>
        <v>20.973919288723319</v>
      </c>
      <c r="K153">
        <f t="shared" si="103"/>
        <v>11.489602275422278</v>
      </c>
      <c r="L153">
        <f t="shared" si="72"/>
        <v>11.489602275422278</v>
      </c>
      <c r="N153">
        <f t="shared" si="73"/>
        <v>653.18177981203326</v>
      </c>
      <c r="O153">
        <f t="shared" si="74"/>
        <v>205.74863135836742</v>
      </c>
      <c r="P153">
        <f t="shared" si="75"/>
        <v>94.945840239856523</v>
      </c>
      <c r="Q153">
        <f t="shared" si="76"/>
        <v>51.21932527819051</v>
      </c>
      <c r="R153">
        <f t="shared" si="77"/>
        <v>42.984498046690909</v>
      </c>
      <c r="S153">
        <f t="shared" si="78"/>
        <v>21.227958591497028</v>
      </c>
      <c r="T153">
        <f t="shared" si="79"/>
        <v>23.693060804985397</v>
      </c>
      <c r="U153">
        <f t="shared" si="80"/>
        <v>11.038904888801747</v>
      </c>
      <c r="V153">
        <f t="shared" si="81"/>
        <v>6.0471590923275151</v>
      </c>
      <c r="X153">
        <f t="shared" si="82"/>
        <v>108.01465115094689</v>
      </c>
      <c r="Y153">
        <f t="shared" si="83"/>
        <v>34.024014949336483</v>
      </c>
      <c r="Z153">
        <f t="shared" si="84"/>
        <v>15.700900007793981</v>
      </c>
      <c r="AA153">
        <f t="shared" si="85"/>
        <v>8.4699814402396516</v>
      </c>
      <c r="AB153">
        <f t="shared" si="86"/>
        <v>7.1082135247985407</v>
      </c>
      <c r="AC153">
        <f t="shared" si="87"/>
        <v>3.5104018709265534</v>
      </c>
      <c r="AD153">
        <f t="shared" si="88"/>
        <v>3.9180482013523612</v>
      </c>
      <c r="AE153">
        <f t="shared" si="89"/>
        <v>1.8254695668264516</v>
      </c>
      <c r="AF153">
        <f t="shared" si="90"/>
        <v>1</v>
      </c>
      <c r="AR153">
        <f t="shared" si="91"/>
        <v>417.58481271864213</v>
      </c>
      <c r="AS153">
        <f t="shared" si="92"/>
        <v>171.89876149050741</v>
      </c>
      <c r="AT153">
        <f t="shared" si="93"/>
        <v>93.866123432287893</v>
      </c>
      <c r="AU153">
        <f t="shared" si="94"/>
        <v>57.752798192143871</v>
      </c>
      <c r="AV153">
        <f t="shared" si="95"/>
        <v>50.849897019922189</v>
      </c>
      <c r="AW153">
        <f t="shared" si="96"/>
        <v>29.349437773727459</v>
      </c>
      <c r="AX153">
        <f t="shared" si="97"/>
        <v>34.080908435643074</v>
      </c>
      <c r="AY153">
        <f t="shared" si="98"/>
        <v>20.161669783766364</v>
      </c>
      <c r="AZ153">
        <f t="shared" si="99"/>
        <v>14.681701708234835</v>
      </c>
      <c r="BA153">
        <f t="shared" si="100"/>
        <v>890.22611055487528</v>
      </c>
      <c r="BB153">
        <f t="shared" si="101"/>
        <v>3.3151841290220134</v>
      </c>
    </row>
    <row r="154" spans="1:54" x14ac:dyDescent="0.25">
      <c r="A154">
        <f t="shared" si="102"/>
        <v>485.14149999999904</v>
      </c>
      <c r="C154">
        <f t="shared" si="71"/>
        <v>1256.1476516085252</v>
      </c>
      <c r="D154">
        <f t="shared" si="103"/>
        <v>399.23482205913808</v>
      </c>
      <c r="E154">
        <f t="shared" si="103"/>
        <v>185.28410602829968</v>
      </c>
      <c r="F154">
        <f t="shared" si="103"/>
        <v>100.31211442253458</v>
      </c>
      <c r="G154">
        <f t="shared" si="103"/>
        <v>84.327785450849547</v>
      </c>
      <c r="H154">
        <f t="shared" si="103"/>
        <v>41.850350535211213</v>
      </c>
      <c r="I154">
        <f t="shared" si="103"/>
        <v>46.633397343816043</v>
      </c>
      <c r="J154">
        <f t="shared" si="103"/>
        <v>21.860925240850445</v>
      </c>
      <c r="K154">
        <f t="shared" si="103"/>
        <v>12.027083265323702</v>
      </c>
      <c r="L154">
        <f t="shared" si="72"/>
        <v>12.027083265323702</v>
      </c>
      <c r="N154">
        <f t="shared" si="73"/>
        <v>661.13034295185537</v>
      </c>
      <c r="O154">
        <f t="shared" si="74"/>
        <v>210.1235905574411</v>
      </c>
      <c r="P154">
        <f t="shared" si="75"/>
        <v>97.517950541210354</v>
      </c>
      <c r="Q154">
        <f t="shared" si="76"/>
        <v>52.795849696070832</v>
      </c>
      <c r="R154">
        <f t="shared" si="77"/>
        <v>44.383044974131344</v>
      </c>
      <c r="S154">
        <f t="shared" si="78"/>
        <v>22.026500281690112</v>
      </c>
      <c r="T154">
        <f t="shared" si="79"/>
        <v>24.543893338850548</v>
      </c>
      <c r="U154">
        <f t="shared" si="80"/>
        <v>11.505750126763393</v>
      </c>
      <c r="V154">
        <f t="shared" si="81"/>
        <v>6.33004382385458</v>
      </c>
      <c r="X154">
        <f t="shared" si="82"/>
        <v>104.44324894883121</v>
      </c>
      <c r="Y154">
        <f t="shared" si="83"/>
        <v>33.194650211677313</v>
      </c>
      <c r="Z154">
        <f t="shared" si="84"/>
        <v>15.405572734538881</v>
      </c>
      <c r="AA154">
        <f t="shared" si="85"/>
        <v>8.3405188281811355</v>
      </c>
      <c r="AB154">
        <f t="shared" si="86"/>
        <v>7.0114909484315371</v>
      </c>
      <c r="AC154">
        <f t="shared" si="87"/>
        <v>3.4796757960322342</v>
      </c>
      <c r="AD154">
        <f t="shared" si="88"/>
        <v>3.8773654688388768</v>
      </c>
      <c r="AE154">
        <f t="shared" si="89"/>
        <v>1.8176414645668515</v>
      </c>
      <c r="AF154">
        <f t="shared" si="90"/>
        <v>1</v>
      </c>
      <c r="AR154">
        <f t="shared" si="91"/>
        <v>422.65422951703778</v>
      </c>
      <c r="AS154">
        <f t="shared" si="92"/>
        <v>175.53268655604487</v>
      </c>
      <c r="AT154">
        <f t="shared" si="93"/>
        <v>96.381893603193333</v>
      </c>
      <c r="AU154">
        <f t="shared" si="94"/>
        <v>59.499642213360346</v>
      </c>
      <c r="AV154">
        <f t="shared" si="95"/>
        <v>52.471817095264356</v>
      </c>
      <c r="AW154">
        <f t="shared" si="96"/>
        <v>30.415871357450566</v>
      </c>
      <c r="AX154">
        <f t="shared" si="97"/>
        <v>35.268864410539187</v>
      </c>
      <c r="AY154">
        <f t="shared" si="98"/>
        <v>20.972034070808963</v>
      </c>
      <c r="AZ154">
        <f t="shared" si="99"/>
        <v>15.321728612682907</v>
      </c>
      <c r="BA154">
        <f t="shared" si="100"/>
        <v>908.5187674363824</v>
      </c>
      <c r="BB154">
        <f t="shared" si="101"/>
        <v>3.3490716742795326</v>
      </c>
    </row>
    <row r="155" spans="1:54" x14ac:dyDescent="0.25">
      <c r="A155">
        <f t="shared" si="102"/>
        <v>487.87299999999902</v>
      </c>
      <c r="C155">
        <f t="shared" si="71"/>
        <v>1271.2615085002064</v>
      </c>
      <c r="D155">
        <f t="shared" si="103"/>
        <v>407.62794616660028</v>
      </c>
      <c r="E155">
        <f t="shared" si="103"/>
        <v>190.24655493917697</v>
      </c>
      <c r="F155">
        <f t="shared" si="103"/>
        <v>103.36461438670507</v>
      </c>
      <c r="G155">
        <f t="shared" si="103"/>
        <v>87.040269115811242</v>
      </c>
      <c r="H155">
        <f t="shared" si="103"/>
        <v>43.406701867843793</v>
      </c>
      <c r="I155">
        <f t="shared" si="103"/>
        <v>48.288950787039084</v>
      </c>
      <c r="J155">
        <f t="shared" si="103"/>
        <v>22.774877668716989</v>
      </c>
      <c r="K155">
        <f t="shared" si="103"/>
        <v>12.583263998664769</v>
      </c>
      <c r="L155">
        <f t="shared" si="72"/>
        <v>12.583263998664769</v>
      </c>
      <c r="N155">
        <f t="shared" si="73"/>
        <v>669.08500447379288</v>
      </c>
      <c r="O155">
        <f t="shared" si="74"/>
        <v>214.54102429821069</v>
      </c>
      <c r="P155">
        <f t="shared" si="75"/>
        <v>100.12976575746157</v>
      </c>
      <c r="Q155">
        <f t="shared" si="76"/>
        <v>54.402428624581617</v>
      </c>
      <c r="R155">
        <f t="shared" si="77"/>
        <v>45.810667955690128</v>
      </c>
      <c r="S155">
        <f t="shared" si="78"/>
        <v>22.845632562023049</v>
      </c>
      <c r="T155">
        <f t="shared" si="79"/>
        <v>25.415237256336361</v>
      </c>
      <c r="U155">
        <f t="shared" si="80"/>
        <v>11.986777720377363</v>
      </c>
      <c r="V155">
        <f t="shared" si="81"/>
        <v>6.6227705256130367</v>
      </c>
      <c r="X155">
        <f t="shared" si="82"/>
        <v>101.02796131711948</v>
      </c>
      <c r="Y155">
        <f t="shared" si="83"/>
        <v>32.394452362268993</v>
      </c>
      <c r="Z155">
        <f t="shared" si="84"/>
        <v>15.11901482471991</v>
      </c>
      <c r="AA155">
        <f t="shared" si="85"/>
        <v>8.214451703284082</v>
      </c>
      <c r="AB155">
        <f t="shared" si="86"/>
        <v>6.9171455931503329</v>
      </c>
      <c r="AC155">
        <f t="shared" si="87"/>
        <v>3.4495582284890269</v>
      </c>
      <c r="AD155">
        <f t="shared" si="88"/>
        <v>3.8375536579509979</v>
      </c>
      <c r="AE155">
        <f t="shared" si="89"/>
        <v>1.8099340259517458</v>
      </c>
      <c r="AF155">
        <f t="shared" si="90"/>
        <v>1</v>
      </c>
      <c r="AR155">
        <f t="shared" si="91"/>
        <v>427.72753572792158</v>
      </c>
      <c r="AS155">
        <f t="shared" si="92"/>
        <v>179.20189179099475</v>
      </c>
      <c r="AT155">
        <f t="shared" si="93"/>
        <v>98.936498982870575</v>
      </c>
      <c r="AU155">
        <f t="shared" si="94"/>
        <v>61.279787680218874</v>
      </c>
      <c r="AV155">
        <f t="shared" si="95"/>
        <v>54.12745719455495</v>
      </c>
      <c r="AW155">
        <f t="shared" si="96"/>
        <v>31.509803188420491</v>
      </c>
      <c r="AX155">
        <f t="shared" si="97"/>
        <v>36.48545894796753</v>
      </c>
      <c r="AY155">
        <f t="shared" si="98"/>
        <v>21.807016525912907</v>
      </c>
      <c r="AZ155">
        <f t="shared" si="99"/>
        <v>15.984022981715809</v>
      </c>
      <c r="BA155">
        <f t="shared" si="100"/>
        <v>927.05947302057757</v>
      </c>
      <c r="BB155">
        <f t="shared" si="101"/>
        <v>3.3830723727503069</v>
      </c>
    </row>
    <row r="156" spans="1:54" x14ac:dyDescent="0.25">
      <c r="A156">
        <f t="shared" si="102"/>
        <v>490.60449999999901</v>
      </c>
      <c r="C156">
        <f t="shared" si="71"/>
        <v>1286.3858834354944</v>
      </c>
      <c r="D156">
        <f t="shared" si="103"/>
        <v>416.10110994050893</v>
      </c>
      <c r="E156">
        <f t="shared" si="103"/>
        <v>195.28443001384457</v>
      </c>
      <c r="F156">
        <f t="shared" si="103"/>
        <v>106.47445569916698</v>
      </c>
      <c r="G156">
        <f t="shared" si="103"/>
        <v>89.8083361718313</v>
      </c>
      <c r="H156">
        <f t="shared" si="103"/>
        <v>45.002630277349894</v>
      </c>
      <c r="I156">
        <f t="shared" si="103"/>
        <v>49.983858188891084</v>
      </c>
      <c r="J156">
        <f t="shared" si="103"/>
        <v>23.716221536013379</v>
      </c>
      <c r="K156">
        <f t="shared" si="103"/>
        <v>13.158539265086743</v>
      </c>
      <c r="L156">
        <f t="shared" si="72"/>
        <v>13.158539265086743</v>
      </c>
      <c r="N156">
        <f t="shared" si="73"/>
        <v>677.04520180815496</v>
      </c>
      <c r="O156">
        <f t="shared" si="74"/>
        <v>219.00058417921525</v>
      </c>
      <c r="P156">
        <f t="shared" si="75"/>
        <v>102.78127895465504</v>
      </c>
      <c r="Q156">
        <f t="shared" si="76"/>
        <v>56.039187210087889</v>
      </c>
      <c r="R156">
        <f t="shared" si="77"/>
        <v>47.267545353595423</v>
      </c>
      <c r="S156">
        <f t="shared" si="78"/>
        <v>23.685594882815735</v>
      </c>
      <c r="T156">
        <f t="shared" si="79"/>
        <v>26.307293783626889</v>
      </c>
      <c r="U156">
        <f t="shared" si="80"/>
        <v>12.482221861059674</v>
      </c>
      <c r="V156">
        <f t="shared" si="81"/>
        <v>6.9255469816246018</v>
      </c>
      <c r="X156">
        <f t="shared" si="82"/>
        <v>97.760538424552422</v>
      </c>
      <c r="Y156">
        <f t="shared" si="83"/>
        <v>31.622135372164042</v>
      </c>
      <c r="Z156">
        <f t="shared" si="84"/>
        <v>14.840889712734937</v>
      </c>
      <c r="AA156">
        <f t="shared" si="85"/>
        <v>8.091662269965882</v>
      </c>
      <c r="AB156">
        <f t="shared" si="86"/>
        <v>6.8250992273981161</v>
      </c>
      <c r="AC156">
        <f t="shared" si="87"/>
        <v>3.4200323737114471</v>
      </c>
      <c r="AD156">
        <f t="shared" si="88"/>
        <v>3.7985871518058341</v>
      </c>
      <c r="AE156">
        <f t="shared" si="89"/>
        <v>1.8023445504273485</v>
      </c>
      <c r="AF156">
        <f t="shared" si="90"/>
        <v>1</v>
      </c>
      <c r="AR156">
        <f t="shared" si="91"/>
        <v>432.80437255685598</v>
      </c>
      <c r="AS156">
        <f t="shared" si="92"/>
        <v>182.90608780641793</v>
      </c>
      <c r="AT156">
        <f t="shared" si="93"/>
        <v>101.52993278924752</v>
      </c>
      <c r="AU156">
        <f t="shared" si="94"/>
        <v>63.093373259255188</v>
      </c>
      <c r="AV156">
        <f t="shared" si="95"/>
        <v>55.817024167684281</v>
      </c>
      <c r="AW156">
        <f t="shared" si="96"/>
        <v>32.631553046889039</v>
      </c>
      <c r="AX156">
        <f t="shared" si="97"/>
        <v>37.730973005505689</v>
      </c>
      <c r="AY156">
        <f t="shared" si="98"/>
        <v>22.66702366572321</v>
      </c>
      <c r="AZ156">
        <f t="shared" si="99"/>
        <v>16.669054926829112</v>
      </c>
      <c r="BA156">
        <f t="shared" si="100"/>
        <v>945.84939522440789</v>
      </c>
      <c r="BB156">
        <f t="shared" si="101"/>
        <v>3.4171849565778301</v>
      </c>
    </row>
    <row r="157" spans="1:54" x14ac:dyDescent="0.25">
      <c r="A157">
        <f>A156+$B$11</f>
        <v>493.33599999999899</v>
      </c>
      <c r="C157">
        <f t="shared" si="71"/>
        <v>1301.5197285190873</v>
      </c>
      <c r="D157">
        <f t="shared" si="103"/>
        <v>424.65364494762576</v>
      </c>
      <c r="E157">
        <f t="shared" si="103"/>
        <v>200.39770403974799</v>
      </c>
      <c r="F157">
        <f t="shared" si="103"/>
        <v>109.64186447627709</v>
      </c>
      <c r="G157">
        <f t="shared" si="103"/>
        <v>92.632314350521</v>
      </c>
      <c r="H157">
        <f t="shared" si="103"/>
        <v>46.638584504178986</v>
      </c>
      <c r="I157">
        <f t="shared" si="103"/>
        <v>51.718494894228748</v>
      </c>
      <c r="J157">
        <f t="shared" si="103"/>
        <v>24.685399823369593</v>
      </c>
      <c r="K157">
        <f t="shared" si="103"/>
        <v>13.753304753791236</v>
      </c>
      <c r="L157">
        <f t="shared" si="72"/>
        <v>13.753304753791236</v>
      </c>
      <c r="N157">
        <f t="shared" si="73"/>
        <v>685.0103834310986</v>
      </c>
      <c r="O157">
        <f t="shared" si="74"/>
        <v>223.50191839348724</v>
      </c>
      <c r="P157">
        <f t="shared" si="75"/>
        <v>105.47247581039369</v>
      </c>
      <c r="Q157">
        <f t="shared" si="76"/>
        <v>57.706244461198473</v>
      </c>
      <c r="R157">
        <f t="shared" si="77"/>
        <v>48.753849658168953</v>
      </c>
      <c r="S157">
        <f t="shared" si="78"/>
        <v>24.5466234232521</v>
      </c>
      <c r="T157">
        <f t="shared" si="79"/>
        <v>27.220260470646711</v>
      </c>
      <c r="U157">
        <f t="shared" si="80"/>
        <v>12.992315696510312</v>
      </c>
      <c r="V157">
        <f t="shared" si="81"/>
        <v>7.2385814493638083</v>
      </c>
      <c r="X157">
        <f t="shared" si="82"/>
        <v>94.633235561824534</v>
      </c>
      <c r="Y157">
        <f t="shared" si="83"/>
        <v>30.876480420501533</v>
      </c>
      <c r="Z157">
        <f t="shared" si="84"/>
        <v>14.570876427682325</v>
      </c>
      <c r="AA157">
        <f t="shared" si="85"/>
        <v>7.9720377348617406</v>
      </c>
      <c r="AB157">
        <f t="shared" si="86"/>
        <v>6.7352767941091383</v>
      </c>
      <c r="AC157">
        <f t="shared" si="87"/>
        <v>3.3910820227642082</v>
      </c>
      <c r="AD157">
        <f t="shared" si="88"/>
        <v>3.7604412772117208</v>
      </c>
      <c r="AE157">
        <f t="shared" si="89"/>
        <v>1.794870415895119</v>
      </c>
      <c r="AF157">
        <f t="shared" si="90"/>
        <v>1</v>
      </c>
      <c r="AR157">
        <f t="shared" si="91"/>
        <v>437.88438825419956</v>
      </c>
      <c r="AS157">
        <f t="shared" si="92"/>
        <v>186.64498238469599</v>
      </c>
      <c r="AT157">
        <f t="shared" si="93"/>
        <v>104.16218101364839</v>
      </c>
      <c r="AU157">
        <f t="shared" si="94"/>
        <v>64.94053081615715</v>
      </c>
      <c r="AV157">
        <f t="shared" si="95"/>
        <v>57.540718054786943</v>
      </c>
      <c r="AW157">
        <f t="shared" si="96"/>
        <v>33.781436344583128</v>
      </c>
      <c r="AX157">
        <f t="shared" si="97"/>
        <v>39.005682407835849</v>
      </c>
      <c r="AY157">
        <f t="shared" si="98"/>
        <v>23.552460195170557</v>
      </c>
      <c r="AZ157">
        <f t="shared" si="99"/>
        <v>17.377295630705724</v>
      </c>
      <c r="BA157">
        <f t="shared" si="100"/>
        <v>964.88967510178315</v>
      </c>
      <c r="BB157">
        <f t="shared" si="101"/>
        <v>3.4514081490216606</v>
      </c>
    </row>
    <row r="158" spans="1:54" x14ac:dyDescent="0.25">
      <c r="A158">
        <f t="shared" ref="A158:A219" si="104">A157+$B$11</f>
        <v>496.06749999999897</v>
      </c>
      <c r="C158">
        <f t="shared" si="71"/>
        <v>1316.6620165504319</v>
      </c>
      <c r="D158">
        <f t="shared" si="103"/>
        <v>433.28487668530749</v>
      </c>
      <c r="E158">
        <f t="shared" si="103"/>
        <v>205.5863360340644</v>
      </c>
      <c r="F158">
        <f t="shared" si="103"/>
        <v>112.8670552625647</v>
      </c>
      <c r="G158">
        <f t="shared" si="103"/>
        <v>95.512520253113351</v>
      </c>
      <c r="H158">
        <f t="shared" si="103"/>
        <v>48.315006959439835</v>
      </c>
      <c r="I158">
        <f t="shared" si="103"/>
        <v>53.493229193976966</v>
      </c>
      <c r="J158">
        <f t="shared" si="103"/>
        <v>25.682853371246392</v>
      </c>
      <c r="K158">
        <f t="shared" si="103"/>
        <v>14.367956905576186</v>
      </c>
      <c r="L158">
        <f t="shared" si="72"/>
        <v>14.367956905576186</v>
      </c>
      <c r="N158">
        <f t="shared" si="73"/>
        <v>692.98000871075362</v>
      </c>
      <c r="O158">
        <f t="shared" si="74"/>
        <v>228.04467193963552</v>
      </c>
      <c r="P158">
        <f t="shared" si="75"/>
        <v>108.20333475477074</v>
      </c>
      <c r="Q158">
        <f t="shared" si="76"/>
        <v>59.403713296086693</v>
      </c>
      <c r="R158">
        <f t="shared" si="77"/>
        <v>50.269747501638605</v>
      </c>
      <c r="S158">
        <f t="shared" si="78"/>
        <v>25.428951031284125</v>
      </c>
      <c r="T158">
        <f t="shared" si="79"/>
        <v>28.154331154724719</v>
      </c>
      <c r="U158">
        <f t="shared" si="80"/>
        <v>13.517291248024417</v>
      </c>
      <c r="V158">
        <f t="shared" si="81"/>
        <v>7.5620825818822039</v>
      </c>
      <c r="X158">
        <f t="shared" si="82"/>
        <v>91.638778234324818</v>
      </c>
      <c r="Y158">
        <f t="shared" si="83"/>
        <v>30.156331866303844</v>
      </c>
      <c r="Z158">
        <f t="shared" si="84"/>
        <v>14.308668754029782</v>
      </c>
      <c r="AA158">
        <f t="shared" si="85"/>
        <v>7.8554700577338972</v>
      </c>
      <c r="AB158">
        <f t="shared" si="86"/>
        <v>6.647606258899974</v>
      </c>
      <c r="AC158">
        <f t="shared" si="87"/>
        <v>3.3626915278879239</v>
      </c>
      <c r="AD158">
        <f t="shared" si="88"/>
        <v>3.7230922632581334</v>
      </c>
      <c r="AE158">
        <f t="shared" si="89"/>
        <v>1.7875090759270658</v>
      </c>
      <c r="AF158">
        <f t="shared" si="90"/>
        <v>1</v>
      </c>
      <c r="AR158">
        <f t="shared" si="91"/>
        <v>442.96723801696891</v>
      </c>
      <c r="AS158">
        <f t="shared" si="92"/>
        <v>190.41828065486101</v>
      </c>
      <c r="AT158">
        <f t="shared" si="93"/>
        <v>106.83322255863888</v>
      </c>
      <c r="AU158">
        <f t="shared" si="94"/>
        <v>66.821385468197732</v>
      </c>
      <c r="AV158">
        <f t="shared" si="95"/>
        <v>59.298732102260551</v>
      </c>
      <c r="AW158">
        <f t="shared" si="96"/>
        <v>34.959764044448008</v>
      </c>
      <c r="AX158">
        <f t="shared" si="97"/>
        <v>40.309857796011158</v>
      </c>
      <c r="AY158">
        <f t="shared" si="98"/>
        <v>24.463728863937558</v>
      </c>
      <c r="AZ158">
        <f t="shared" si="99"/>
        <v>18.109217171021818</v>
      </c>
      <c r="BA158">
        <f t="shared" si="100"/>
        <v>984.18142667634561</v>
      </c>
      <c r="BB158">
        <f t="shared" si="101"/>
        <v>3.4857406650034348</v>
      </c>
    </row>
    <row r="159" spans="1:54" x14ac:dyDescent="0.25">
      <c r="A159">
        <f t="shared" si="104"/>
        <v>498.79899999999895</v>
      </c>
      <c r="C159">
        <f t="shared" si="71"/>
        <v>1331.8117407313605</v>
      </c>
      <c r="D159">
        <f t="shared" si="103"/>
        <v>441.99412497238472</v>
      </c>
      <c r="E159">
        <f t="shared" si="103"/>
        <v>210.85027151205361</v>
      </c>
      <c r="F159">
        <f t="shared" si="103"/>
        <v>116.15023112539689</v>
      </c>
      <c r="G159">
        <f t="shared" si="103"/>
        <v>98.44925938288759</v>
      </c>
      <c r="H159">
        <f t="shared" si="103"/>
        <v>50.032333616837896</v>
      </c>
      <c r="I159">
        <f t="shared" si="103"/>
        <v>55.308422261876089</v>
      </c>
      <c r="J159">
        <f t="shared" si="103"/>
        <v>26.709020726543208</v>
      </c>
      <c r="K159">
        <f t="shared" si="103"/>
        <v>15.002892766058748</v>
      </c>
      <c r="L159">
        <f t="shared" si="72"/>
        <v>15.002892766058748</v>
      </c>
      <c r="N159">
        <f t="shared" si="73"/>
        <v>700.95354775334761</v>
      </c>
      <c r="O159">
        <f t="shared" si="74"/>
        <v>232.62848682757092</v>
      </c>
      <c r="P159">
        <f t="shared" si="75"/>
        <v>110.97382711160716</v>
      </c>
      <c r="Q159">
        <f t="shared" si="76"/>
        <v>61.131700592314154</v>
      </c>
      <c r="R159">
        <f t="shared" si="77"/>
        <v>51.815399675203999</v>
      </c>
      <c r="S159">
        <f t="shared" si="78"/>
        <v>26.332807166756787</v>
      </c>
      <c r="T159">
        <f t="shared" si="79"/>
        <v>29.109695927303207</v>
      </c>
      <c r="U159">
        <f t="shared" si="80"/>
        <v>14.057379329759584</v>
      </c>
      <c r="V159">
        <f t="shared" si="81"/>
        <v>7.8962593505572363</v>
      </c>
      <c r="X159">
        <f t="shared" si="82"/>
        <v>88.770329928927879</v>
      </c>
      <c r="Y159">
        <f t="shared" si="83"/>
        <v>29.460593491164193</v>
      </c>
      <c r="Z159">
        <f t="shared" si="84"/>
        <v>14.053974443452871</v>
      </c>
      <c r="AA159">
        <f t="shared" si="85"/>
        <v>7.7418557165298925</v>
      </c>
      <c r="AB159">
        <f t="shared" si="86"/>
        <v>6.5620184665727077</v>
      </c>
      <c r="AC159">
        <f t="shared" si="87"/>
        <v>3.3348457792104425</v>
      </c>
      <c r="AD159">
        <f t="shared" si="88"/>
        <v>3.6865172020026096</v>
      </c>
      <c r="AE159">
        <f t="shared" si="89"/>
        <v>1.7802580570973217</v>
      </c>
      <c r="AF159">
        <f t="shared" si="90"/>
        <v>1</v>
      </c>
      <c r="AR159">
        <f t="shared" si="91"/>
        <v>448.05258389070053</v>
      </c>
      <c r="AS159">
        <f t="shared" si="92"/>
        <v>194.22568526347521</v>
      </c>
      <c r="AT159">
        <f t="shared" si="93"/>
        <v>109.54302937616998</v>
      </c>
      <c r="AU159">
        <f t="shared" si="94"/>
        <v>68.736055639441545</v>
      </c>
      <c r="AV159">
        <f t="shared" si="95"/>
        <v>61.09125278255695</v>
      </c>
      <c r="AW159">
        <f t="shared" si="96"/>
        <v>36.166842584691992</v>
      </c>
      <c r="AX159">
        <f t="shared" si="97"/>
        <v>41.643764580974036</v>
      </c>
      <c r="AY159">
        <f t="shared" si="98"/>
        <v>25.40123032632043</v>
      </c>
      <c r="AZ159">
        <f t="shared" si="99"/>
        <v>18.865292345666152</v>
      </c>
      <c r="BA159">
        <f t="shared" si="100"/>
        <v>1003.7257367899967</v>
      </c>
      <c r="BB159">
        <f t="shared" si="101"/>
        <v>3.5201812116479836</v>
      </c>
    </row>
    <row r="160" spans="1:54" x14ac:dyDescent="0.25">
      <c r="A160">
        <f t="shared" si="104"/>
        <v>501.53049999999894</v>
      </c>
      <c r="C160">
        <f t="shared" si="71"/>
        <v>1346.9679143740113</v>
      </c>
      <c r="D160">
        <f t="shared" si="103"/>
        <v>450.78070432996532</v>
      </c>
      <c r="E160">
        <f t="shared" si="103"/>
        <v>216.1894427557244</v>
      </c>
      <c r="F160">
        <f t="shared" si="103"/>
        <v>119.4915837541397</v>
      </c>
      <c r="G160">
        <f t="shared" si="103"/>
        <v>101.44282618352703</v>
      </c>
      <c r="H160">
        <f t="shared" si="103"/>
        <v>51.790993910644772</v>
      </c>
      <c r="I160">
        <f t="shared" si="103"/>
        <v>57.164428096887733</v>
      </c>
      <c r="J160">
        <f t="shared" si="103"/>
        <v>27.764337992965437</v>
      </c>
      <c r="K160">
        <f t="shared" si="103"/>
        <v>15.658509840193325</v>
      </c>
      <c r="L160">
        <f t="shared" si="72"/>
        <v>15.658509840193325</v>
      </c>
      <c r="N160">
        <f t="shared" si="73"/>
        <v>708.93048124947973</v>
      </c>
      <c r="O160">
        <f t="shared" si="74"/>
        <v>237.25300227892913</v>
      </c>
      <c r="P160">
        <f t="shared" si="75"/>
        <v>113.78391723985496</v>
      </c>
      <c r="Q160">
        <f t="shared" si="76"/>
        <v>62.890307239020899</v>
      </c>
      <c r="R160">
        <f t="shared" si="77"/>
        <v>53.390961149224758</v>
      </c>
      <c r="S160">
        <f t="shared" si="78"/>
        <v>27.258417847707776</v>
      </c>
      <c r="T160">
        <f t="shared" si="79"/>
        <v>30.086541103625123</v>
      </c>
      <c r="U160">
        <f t="shared" si="80"/>
        <v>14.61280946998181</v>
      </c>
      <c r="V160">
        <f t="shared" si="81"/>
        <v>8.2413209685228033</v>
      </c>
      <c r="X160">
        <f t="shared" si="82"/>
        <v>86.021462330759135</v>
      </c>
      <c r="Y160">
        <f t="shared" si="83"/>
        <v>28.788224992704659</v>
      </c>
      <c r="Z160">
        <f t="shared" si="84"/>
        <v>13.806514474371927</v>
      </c>
      <c r="AA160">
        <f t="shared" si="85"/>
        <v>7.6310954856905093</v>
      </c>
      <c r="AB160">
        <f t="shared" si="86"/>
        <v>6.4784470054191683</v>
      </c>
      <c r="AC160">
        <f t="shared" si="87"/>
        <v>3.3075301825786854</v>
      </c>
      <c r="AD160">
        <f t="shared" si="88"/>
        <v>3.6506940111347124</v>
      </c>
      <c r="AE160">
        <f t="shared" si="89"/>
        <v>1.7731149564244006</v>
      </c>
      <c r="AF160">
        <f t="shared" si="90"/>
        <v>1</v>
      </c>
      <c r="AR160">
        <f t="shared" si="91"/>
        <v>453.14009467140778</v>
      </c>
      <c r="AS160">
        <f t="shared" si="92"/>
        <v>198.06689654110585</v>
      </c>
      <c r="AT160">
        <f t="shared" si="93"/>
        <v>112.29156660588387</v>
      </c>
      <c r="AU160">
        <f t="shared" si="94"/>
        <v>70.68465311857328</v>
      </c>
      <c r="AV160">
        <f t="shared" si="95"/>
        <v>62.918459817594972</v>
      </c>
      <c r="AW160">
        <f t="shared" si="96"/>
        <v>37.402973807070971</v>
      </c>
      <c r="AX160">
        <f t="shared" si="97"/>
        <v>43.007662901232656</v>
      </c>
      <c r="AY160">
        <f t="shared" si="98"/>
        <v>26.365363004525307</v>
      </c>
      <c r="AZ160">
        <f t="shared" si="99"/>
        <v>19.645994499501612</v>
      </c>
      <c r="BA160">
        <f t="shared" si="100"/>
        <v>1023.5236649668964</v>
      </c>
      <c r="BB160">
        <f t="shared" si="101"/>
        <v>3.5547284888189341</v>
      </c>
    </row>
    <row r="161" spans="1:54" x14ac:dyDescent="0.25">
      <c r="A161">
        <f t="shared" si="104"/>
        <v>504.26199999999892</v>
      </c>
      <c r="C161">
        <f t="shared" si="71"/>
        <v>1362.129570609261</v>
      </c>
      <c r="D161">
        <f t="shared" si="103"/>
        <v>459.64392435228081</v>
      </c>
      <c r="E161">
        <f t="shared" si="103"/>
        <v>221.60376908256072</v>
      </c>
      <c r="F161">
        <f t="shared" si="103"/>
        <v>122.89129356356256</v>
      </c>
      <c r="G161">
        <f t="shared" si="103"/>
        <v>104.49350408316953</v>
      </c>
      <c r="H161">
        <f t="shared" si="103"/>
        <v>53.59141063960773</v>
      </c>
      <c r="I161">
        <f t="shared" si="103"/>
        <v>59.061593471129925</v>
      </c>
      <c r="J161">
        <f t="shared" si="103"/>
        <v>28.849238685187188</v>
      </c>
      <c r="K161">
        <f t="shared" si="103"/>
        <v>16.335205948187021</v>
      </c>
      <c r="L161">
        <f t="shared" si="72"/>
        <v>16.335205948187021</v>
      </c>
      <c r="N161">
        <f t="shared" si="73"/>
        <v>716.91030032066374</v>
      </c>
      <c r="O161">
        <f t="shared" si="74"/>
        <v>241.91785492225307</v>
      </c>
      <c r="P161">
        <f t="shared" si="75"/>
        <v>116.63356267503197</v>
      </c>
      <c r="Q161">
        <f t="shared" si="76"/>
        <v>64.679628191348712</v>
      </c>
      <c r="R161">
        <f t="shared" si="77"/>
        <v>54.996581096405016</v>
      </c>
      <c r="S161">
        <f t="shared" si="78"/>
        <v>28.206005599793542</v>
      </c>
      <c r="T161">
        <f t="shared" si="79"/>
        <v>31.085049195331539</v>
      </c>
      <c r="U161">
        <f t="shared" si="80"/>
        <v>15.183809834309047</v>
      </c>
      <c r="V161">
        <f t="shared" si="81"/>
        <v>8.5974768148352751</v>
      </c>
      <c r="X161">
        <f t="shared" si="82"/>
        <v>83.386127786190443</v>
      </c>
      <c r="Y161">
        <f t="shared" si="83"/>
        <v>28.13823871031726</v>
      </c>
      <c r="Z161">
        <f t="shared" si="84"/>
        <v>13.566022355974988</v>
      </c>
      <c r="AA161">
        <f t="shared" si="85"/>
        <v>7.5230942268714873</v>
      </c>
      <c r="AB161">
        <f t="shared" si="86"/>
        <v>6.3968280788505663</v>
      </c>
      <c r="AC161">
        <f t="shared" si="87"/>
        <v>3.280730638449993</v>
      </c>
      <c r="AD161">
        <f t="shared" si="88"/>
        <v>3.6156013985048614</v>
      </c>
      <c r="AE161">
        <f t="shared" si="89"/>
        <v>1.7660774389189167</v>
      </c>
      <c r="AF161">
        <f t="shared" si="90"/>
        <v>1</v>
      </c>
      <c r="AR161">
        <f t="shared" si="91"/>
        <v>458.22944580770928</v>
      </c>
      <c r="AS161">
        <f t="shared" si="92"/>
        <v>201.94161266444769</v>
      </c>
      <c r="AT161">
        <f t="shared" si="93"/>
        <v>115.07879271345077</v>
      </c>
      <c r="AU161">
        <f t="shared" si="94"/>
        <v>72.667283119200704</v>
      </c>
      <c r="AV161">
        <f t="shared" si="95"/>
        <v>64.780526205647874</v>
      </c>
      <c r="AW161">
        <f t="shared" si="96"/>
        <v>38.668454889348098</v>
      </c>
      <c r="AX161">
        <f t="shared" si="97"/>
        <v>44.401807584600803</v>
      </c>
      <c r="AY161">
        <f t="shared" si="98"/>
        <v>27.356522955432037</v>
      </c>
      <c r="AZ161">
        <f t="shared" si="99"/>
        <v>20.451797352790802</v>
      </c>
      <c r="BA161">
        <f t="shared" si="100"/>
        <v>1043.5762432926283</v>
      </c>
      <c r="BB161">
        <f t="shared" si="101"/>
        <v>3.5893811896482029</v>
      </c>
    </row>
    <row r="162" spans="1:54" x14ac:dyDescent="0.25">
      <c r="A162">
        <f t="shared" si="104"/>
        <v>506.9934999999989</v>
      </c>
      <c r="C162">
        <f t="shared" si="71"/>
        <v>1377.2957620958953</v>
      </c>
      <c r="D162">
        <f t="shared" si="103"/>
        <v>468.58309006769144</v>
      </c>
      <c r="E162">
        <f t="shared" si="103"/>
        <v>227.09315711406708</v>
      </c>
      <c r="F162">
        <f t="shared" si="103"/>
        <v>126.34952980123788</v>
      </c>
      <c r="G162">
        <f t="shared" si="103"/>
        <v>107.60156554391104</v>
      </c>
      <c r="H162">
        <f t="shared" si="103"/>
        <v>55.433999876704029</v>
      </c>
      <c r="I162">
        <f t="shared" si="103"/>
        <v>61.000257883210764</v>
      </c>
      <c r="J162">
        <f t="shared" si="103"/>
        <v>29.964153586839604</v>
      </c>
      <c r="K162">
        <f t="shared" si="103"/>
        <v>17.033379082910432</v>
      </c>
      <c r="L162">
        <f t="shared" si="72"/>
        <v>17.033379082910432</v>
      </c>
      <c r="N162">
        <f t="shared" si="73"/>
        <v>724.8925063662607</v>
      </c>
      <c r="O162">
        <f t="shared" si="74"/>
        <v>246.6226789829955</v>
      </c>
      <c r="P162">
        <f t="shared" si="75"/>
        <v>119.52271427056162</v>
      </c>
      <c r="Q162">
        <f t="shared" si="76"/>
        <v>66.499752526967313</v>
      </c>
      <c r="R162">
        <f t="shared" si="77"/>
        <v>56.632402917847919</v>
      </c>
      <c r="S162">
        <f t="shared" si="78"/>
        <v>29.175789408791594</v>
      </c>
      <c r="T162">
        <f t="shared" si="79"/>
        <v>32.105398885900406</v>
      </c>
      <c r="U162">
        <f t="shared" si="80"/>
        <v>15.770607150968214</v>
      </c>
      <c r="V162">
        <f t="shared" si="81"/>
        <v>8.9649363594265434</v>
      </c>
      <c r="X162">
        <f t="shared" si="82"/>
        <v>80.858633826668864</v>
      </c>
      <c r="Y162">
        <f t="shared" si="83"/>
        <v>27.509696566186346</v>
      </c>
      <c r="Z162">
        <f t="shared" si="84"/>
        <v>13.332243473751451</v>
      </c>
      <c r="AA162">
        <f t="shared" si="85"/>
        <v>7.417760691300777</v>
      </c>
      <c r="AB162">
        <f t="shared" si="86"/>
        <v>6.3171003839084134</v>
      </c>
      <c r="AC162">
        <f t="shared" si="87"/>
        <v>3.2544335217855211</v>
      </c>
      <c r="AD162">
        <f t="shared" si="88"/>
        <v>3.5812188284127515</v>
      </c>
      <c r="AE162">
        <f t="shared" si="89"/>
        <v>1.759143235231734</v>
      </c>
      <c r="AF162">
        <f t="shared" si="90"/>
        <v>1</v>
      </c>
      <c r="AR162">
        <f t="shared" si="91"/>
        <v>463.3203193032063</v>
      </c>
      <c r="AS162">
        <f t="shared" si="92"/>
        <v>205.84952981414258</v>
      </c>
      <c r="AT162">
        <f t="shared" si="93"/>
        <v>117.90465962881268</v>
      </c>
      <c r="AU162">
        <f t="shared" si="94"/>
        <v>74.684044342487596</v>
      </c>
      <c r="AV162">
        <f t="shared" si="95"/>
        <v>66.677618251559252</v>
      </c>
      <c r="AW162">
        <f t="shared" si="96"/>
        <v>39.963578281861736</v>
      </c>
      <c r="AX162">
        <f t="shared" si="97"/>
        <v>45.826448113904775</v>
      </c>
      <c r="AY162">
        <f t="shared" si="98"/>
        <v>28.375103740853017</v>
      </c>
      <c r="AZ162">
        <f t="shared" si="99"/>
        <v>21.283174831402249</v>
      </c>
      <c r="BA162">
        <f t="shared" si="100"/>
        <v>1063.8844763082302</v>
      </c>
      <c r="BB162">
        <f t="shared" si="101"/>
        <v>3.6241380010588577</v>
      </c>
    </row>
    <row r="163" spans="1:54" x14ac:dyDescent="0.25">
      <c r="A163">
        <f t="shared" si="104"/>
        <v>509.72499999999889</v>
      </c>
      <c r="C163">
        <f t="shared" si="71"/>
        <v>1392.4655607307579</v>
      </c>
      <c r="D163">
        <f t="shared" si="103"/>
        <v>477.5975022899795</v>
      </c>
      <c r="E163">
        <f t="shared" si="103"/>
        <v>232.65750104390779</v>
      </c>
      <c r="F163">
        <f t="shared" si="103"/>
        <v>129.86645065869649</v>
      </c>
      <c r="G163">
        <f t="shared" si="103"/>
        <v>110.76727211652907</v>
      </c>
      <c r="H163">
        <f t="shared" si="103"/>
        <v>57.319170884640705</v>
      </c>
      <c r="I163">
        <f t="shared" si="103"/>
        <v>62.980753516829608</v>
      </c>
      <c r="J163">
        <f t="shared" si="103"/>
        <v>31.109510612349332</v>
      </c>
      <c r="K163">
        <f t="shared" si="103"/>
        <v>17.753427268896079</v>
      </c>
      <c r="L163">
        <f t="shared" si="72"/>
        <v>17.753427268896079</v>
      </c>
      <c r="N163">
        <f t="shared" si="73"/>
        <v>732.87661091092525</v>
      </c>
      <c r="O163">
        <f t="shared" si="74"/>
        <v>251.36710646841027</v>
      </c>
      <c r="P163">
        <f t="shared" si="75"/>
        <v>122.45131633889883</v>
      </c>
      <c r="Q163">
        <f t="shared" si="76"/>
        <v>68.350763504577102</v>
      </c>
      <c r="R163">
        <f t="shared" si="77"/>
        <v>58.298564271857408</v>
      </c>
      <c r="S163">
        <f t="shared" si="78"/>
        <v>30.167984676126689</v>
      </c>
      <c r="T163">
        <f t="shared" si="79"/>
        <v>33.147765008857689</v>
      </c>
      <c r="U163">
        <f t="shared" si="80"/>
        <v>16.373426638078598</v>
      </c>
      <c r="V163">
        <f t="shared" si="81"/>
        <v>9.3439090888926728</v>
      </c>
      <c r="X163">
        <f t="shared" si="82"/>
        <v>78.433619584560503</v>
      </c>
      <c r="Y163">
        <f t="shared" si="83"/>
        <v>26.901707205950487</v>
      </c>
      <c r="Z163">
        <f t="shared" si="84"/>
        <v>13.104934473780318</v>
      </c>
      <c r="AA163">
        <f t="shared" si="85"/>
        <v>7.3150073330472871</v>
      </c>
      <c r="AB163">
        <f t="shared" si="86"/>
        <v>6.2392049962427709</v>
      </c>
      <c r="AC163">
        <f t="shared" si="87"/>
        <v>3.2286256628917855</v>
      </c>
      <c r="AD163">
        <f t="shared" si="88"/>
        <v>3.5475264895568412</v>
      </c>
      <c r="AE163">
        <f t="shared" si="89"/>
        <v>1.7523101393978755</v>
      </c>
      <c r="AF163">
        <f t="shared" si="90"/>
        <v>1</v>
      </c>
      <c r="AR163">
        <f t="shared" si="91"/>
        <v>468.41240361918688</v>
      </c>
      <c r="AS163">
        <f t="shared" si="92"/>
        <v>209.79034232835392</v>
      </c>
      <c r="AT163">
        <f t="shared" si="93"/>
        <v>120.76911288421807</v>
      </c>
      <c r="AU163">
        <f t="shared" si="94"/>
        <v>76.73502904197683</v>
      </c>
      <c r="AV163">
        <f t="shared" si="95"/>
        <v>68.609895600144952</v>
      </c>
      <c r="AW163">
        <f t="shared" si="96"/>
        <v>41.288631648131734</v>
      </c>
      <c r="AX163">
        <f t="shared" si="97"/>
        <v>47.281828596561134</v>
      </c>
      <c r="AY163">
        <f t="shared" si="98"/>
        <v>29.421496301309478</v>
      </c>
      <c r="AZ163">
        <f t="shared" si="99"/>
        <v>22.140600898907195</v>
      </c>
      <c r="BA163">
        <f t="shared" si="100"/>
        <v>1084.4493409187901</v>
      </c>
      <c r="BB163">
        <f t="shared" si="101"/>
        <v>3.6589976042808789</v>
      </c>
    </row>
    <row r="164" spans="1:54" x14ac:dyDescent="0.25">
      <c r="A164">
        <f t="shared" si="104"/>
        <v>512.45649999999887</v>
      </c>
      <c r="C164">
        <f t="shared" si="71"/>
        <v>1407.6380573600359</v>
      </c>
      <c r="D164">
        <f t="shared" si="103"/>
        <v>486.68645796005541</v>
      </c>
      <c r="E164">
        <f t="shared" si="103"/>
        <v>238.29668290541932</v>
      </c>
      <c r="F164">
        <f t="shared" si="103"/>
        <v>133.4422033861058</v>
      </c>
      <c r="G164">
        <f t="shared" si="103"/>
        <v>113.99087450019542</v>
      </c>
      <c r="H164">
        <f t="shared" si="103"/>
        <v>59.24732603699875</v>
      </c>
      <c r="I164">
        <f t="shared" si="103"/>
        <v>65.003405204512433</v>
      </c>
      <c r="J164">
        <f t="shared" si="103"/>
        <v>32.285734672645361</v>
      </c>
      <c r="K164">
        <f t="shared" si="103"/>
        <v>18.495748423012174</v>
      </c>
      <c r="L164">
        <f t="shared" si="72"/>
        <v>18.495748423012174</v>
      </c>
      <c r="N164">
        <f t="shared" si="73"/>
        <v>740.86213545265048</v>
      </c>
      <c r="O164">
        <f t="shared" si="74"/>
        <v>256.15076734739762</v>
      </c>
      <c r="P164">
        <f t="shared" si="75"/>
        <v>125.41930679232597</v>
      </c>
      <c r="Q164">
        <f t="shared" si="76"/>
        <v>70.232738624266219</v>
      </c>
      <c r="R164">
        <f t="shared" si="77"/>
        <v>59.99519710536601</v>
      </c>
      <c r="S164">
        <f t="shared" si="78"/>
        <v>31.182803177367763</v>
      </c>
      <c r="T164">
        <f t="shared" si="79"/>
        <v>34.212318528690759</v>
      </c>
      <c r="U164">
        <f t="shared" si="80"/>
        <v>16.992491932971244</v>
      </c>
      <c r="V164">
        <f t="shared" si="81"/>
        <v>9.7346044331643018</v>
      </c>
      <c r="X164">
        <f t="shared" si="82"/>
        <v>76.106033947167589</v>
      </c>
      <c r="Y164">
        <f t="shared" si="83"/>
        <v>26.313423324601796</v>
      </c>
      <c r="Z164">
        <f t="shared" si="84"/>
        <v>12.883862683217167</v>
      </c>
      <c r="AA164">
        <f t="shared" si="85"/>
        <v>7.2147501325266035</v>
      </c>
      <c r="AB164">
        <f t="shared" si="86"/>
        <v>6.1630852611711253</v>
      </c>
      <c r="AC164">
        <f t="shared" si="87"/>
        <v>3.2032943291596672</v>
      </c>
      <c r="AD164">
        <f t="shared" si="88"/>
        <v>3.5145052645523673</v>
      </c>
      <c r="AE164">
        <f t="shared" si="89"/>
        <v>1.7455760066716663</v>
      </c>
      <c r="AF164">
        <f t="shared" si="90"/>
        <v>1</v>
      </c>
      <c r="AR164">
        <f t="shared" si="91"/>
        <v>473.50539357771271</v>
      </c>
      <c r="AS164">
        <f t="shared" si="92"/>
        <v>213.76374285214936</v>
      </c>
      <c r="AT164">
        <f t="shared" si="93"/>
        <v>123.67209175193379</v>
      </c>
      <c r="AU164">
        <f t="shared" si="94"/>
        <v>78.820323090468165</v>
      </c>
      <c r="AV164">
        <f t="shared" si="95"/>
        <v>70.577511272640479</v>
      </c>
      <c r="AW164">
        <f t="shared" si="96"/>
        <v>42.643897809433035</v>
      </c>
      <c r="AX164">
        <f t="shared" si="97"/>
        <v>48.768187737927505</v>
      </c>
      <c r="AY164">
        <f t="shared" si="98"/>
        <v>30.496088833341926</v>
      </c>
      <c r="AZ164">
        <f t="shared" si="99"/>
        <v>23.024549390671307</v>
      </c>
      <c r="BA164">
        <f t="shared" si="100"/>
        <v>1105.2717863162782</v>
      </c>
      <c r="BB164">
        <f t="shared" si="101"/>
        <v>3.6939586753593625</v>
      </c>
    </row>
    <row r="165" spans="1:54" x14ac:dyDescent="0.25">
      <c r="A165">
        <f t="shared" si="104"/>
        <v>515.18799999999885</v>
      </c>
      <c r="C165">
        <f t="shared" si="71"/>
        <v>1422.8123614919082</v>
      </c>
      <c r="D165">
        <f t="shared" si="103"/>
        <v>495.84925047821673</v>
      </c>
      <c r="E165">
        <f t="shared" si="103"/>
        <v>244.01057283829365</v>
      </c>
      <c r="F165">
        <f t="shared" si="103"/>
        <v>137.07692441024241</v>
      </c>
      <c r="G165">
        <f t="shared" si="103"/>
        <v>117.27261260695346</v>
      </c>
      <c r="H165">
        <f t="shared" si="103"/>
        <v>61.218860744916775</v>
      </c>
      <c r="I165">
        <f t="shared" si="103"/>
        <v>67.068530396348848</v>
      </c>
      <c r="J165">
        <f t="shared" si="103"/>
        <v>33.493247544747888</v>
      </c>
      <c r="K165">
        <f t="shared" si="103"/>
        <v>19.260740216893851</v>
      </c>
      <c r="L165">
        <f t="shared" si="72"/>
        <v>19.260740216893851</v>
      </c>
      <c r="N165">
        <f t="shared" si="73"/>
        <v>748.8486113115307</v>
      </c>
      <c r="O165">
        <f t="shared" si="74"/>
        <v>260.97328972537724</v>
      </c>
      <c r="P165">
        <f t="shared" si="75"/>
        <v>128.42661728331245</v>
      </c>
      <c r="Q165">
        <f t="shared" si="76"/>
        <v>72.145749689601274</v>
      </c>
      <c r="R165">
        <f t="shared" si="77"/>
        <v>61.722427687870244</v>
      </c>
      <c r="S165">
        <f t="shared" si="78"/>
        <v>32.22045302364041</v>
      </c>
      <c r="T165">
        <f t="shared" si="79"/>
        <v>35.299226524394129</v>
      </c>
      <c r="U165">
        <f t="shared" si="80"/>
        <v>17.628025023551519</v>
      </c>
      <c r="V165">
        <f t="shared" si="81"/>
        <v>10.137231693102027</v>
      </c>
      <c r="X165">
        <f t="shared" si="82"/>
        <v>73.871115308639105</v>
      </c>
      <c r="Y165">
        <f t="shared" si="83"/>
        <v>25.744039164356767</v>
      </c>
      <c r="Z165">
        <f t="shared" si="84"/>
        <v>12.668805564610063</v>
      </c>
      <c r="AA165">
        <f t="shared" si="85"/>
        <v>7.1169084296153073</v>
      </c>
      <c r="AB165">
        <f t="shared" si="86"/>
        <v>6.088686690457104</v>
      </c>
      <c r="AC165">
        <f t="shared" si="87"/>
        <v>3.1784272076532605</v>
      </c>
      <c r="AD165">
        <f t="shared" si="88"/>
        <v>3.4821367009312629</v>
      </c>
      <c r="AE165">
        <f t="shared" si="89"/>
        <v>1.7389387514489456</v>
      </c>
      <c r="AF165">
        <f t="shared" si="90"/>
        <v>1</v>
      </c>
      <c r="AR165">
        <f t="shared" si="91"/>
        <v>478.5989902651632</v>
      </c>
      <c r="AS165">
        <f t="shared" si="92"/>
        <v>217.7694224827539</v>
      </c>
      <c r="AT165">
        <f t="shared" si="93"/>
        <v>126.61352938153023</v>
      </c>
      <c r="AU165">
        <f t="shared" si="94"/>
        <v>80.940006048816855</v>
      </c>
      <c r="AV165">
        <f t="shared" si="95"/>
        <v>72.580611706056487</v>
      </c>
      <c r="AW165">
        <f t="shared" si="96"/>
        <v>44.029654693262991</v>
      </c>
      <c r="AX165">
        <f t="shared" si="97"/>
        <v>50.285758818328638</v>
      </c>
      <c r="AY165">
        <f t="shared" si="98"/>
        <v>31.599266670367168</v>
      </c>
      <c r="AZ165">
        <f t="shared" si="99"/>
        <v>23.935493850039194</v>
      </c>
      <c r="BA165">
        <f t="shared" si="100"/>
        <v>1126.3527339163186</v>
      </c>
      <c r="BB165">
        <f t="shared" si="101"/>
        <v>3.7290198856547909</v>
      </c>
    </row>
    <row r="166" spans="1:54" x14ac:dyDescent="0.25">
      <c r="A166">
        <f t="shared" si="104"/>
        <v>517.91949999999883</v>
      </c>
      <c r="C166">
        <f t="shared" si="71"/>
        <v>1437.9876010107007</v>
      </c>
      <c r="D166">
        <f t="shared" si="103"/>
        <v>505.08517002709459</v>
      </c>
      <c r="E166">
        <f t="shared" si="103"/>
        <v>249.79902935424008</v>
      </c>
      <c r="F166">
        <f t="shared" si="103"/>
        <v>140.77073945554196</v>
      </c>
      <c r="G166">
        <f t="shared" si="103"/>
        <v>120.61271563073868</v>
      </c>
      <c r="H166">
        <f t="shared" si="103"/>
        <v>63.234163389207765</v>
      </c>
      <c r="I166">
        <f t="shared" si="103"/>
        <v>69.176439133597427</v>
      </c>
      <c r="J166">
        <f t="shared" si="103"/>
        <v>34.732467745247298</v>
      </c>
      <c r="K166">
        <f t="shared" si="103"/>
        <v>20.048799941210081</v>
      </c>
      <c r="L166">
        <f t="shared" si="72"/>
        <v>20.048799941210081</v>
      </c>
      <c r="N166">
        <f t="shared" si="73"/>
        <v>756.83557947931615</v>
      </c>
      <c r="O166">
        <f t="shared" si="74"/>
        <v>265.83430001426035</v>
      </c>
      <c r="P166">
        <f t="shared" si="75"/>
        <v>131.47317334433689</v>
      </c>
      <c r="Q166">
        <f t="shared" si="76"/>
        <v>74.089862871337871</v>
      </c>
      <c r="R166">
        <f t="shared" si="77"/>
        <v>63.480376647757204</v>
      </c>
      <c r="S166">
        <f t="shared" si="78"/>
        <v>33.281138625898826</v>
      </c>
      <c r="T166">
        <f t="shared" si="79"/>
        <v>36.408652175577593</v>
      </c>
      <c r="U166">
        <f t="shared" si="80"/>
        <v>18.280246181709106</v>
      </c>
      <c r="V166">
        <f t="shared" si="81"/>
        <v>10.551999969057938</v>
      </c>
      <c r="X166">
        <f t="shared" si="82"/>
        <v>71.72437279175665</v>
      </c>
      <c r="Y166">
        <f t="shared" si="83"/>
        <v>25.192788172268493</v>
      </c>
      <c r="Z166">
        <f t="shared" si="84"/>
        <v>12.459550201844301</v>
      </c>
      <c r="AA166">
        <f t="shared" si="85"/>
        <v>7.0214047657879659</v>
      </c>
      <c r="AB166">
        <f t="shared" si="86"/>
        <v>6.0159568644715042</v>
      </c>
      <c r="AC166">
        <f t="shared" si="87"/>
        <v>3.154012388503646</v>
      </c>
      <c r="AD166">
        <f t="shared" si="88"/>
        <v>3.4504029835424732</v>
      </c>
      <c r="AE166">
        <f t="shared" si="89"/>
        <v>1.7323963452722726</v>
      </c>
      <c r="AF166">
        <f t="shared" si="90"/>
        <v>1</v>
      </c>
      <c r="AR166">
        <f t="shared" si="91"/>
        <v>483.69290093628473</v>
      </c>
      <c r="AS166">
        <f t="shared" si="92"/>
        <v>221.80707091073188</v>
      </c>
      <c r="AT166">
        <f t="shared" si="93"/>
        <v>129.59335293664068</v>
      </c>
      <c r="AU166">
        <f t="shared" si="94"/>
        <v>83.094151236527182</v>
      </c>
      <c r="AV166">
        <f t="shared" si="95"/>
        <v>74.619336795307376</v>
      </c>
      <c r="AW166">
        <f t="shared" si="96"/>
        <v>45.446175285627355</v>
      </c>
      <c r="AX166">
        <f t="shared" si="97"/>
        <v>51.834769673660233</v>
      </c>
      <c r="AY166">
        <f t="shared" si="98"/>
        <v>32.731412167089346</v>
      </c>
      <c r="AZ166">
        <f t="shared" si="99"/>
        <v>24.873907366704827</v>
      </c>
      <c r="BA166">
        <f t="shared" si="100"/>
        <v>1147.6930773085735</v>
      </c>
      <c r="BB166">
        <f t="shared" si="101"/>
        <v>3.76417990233502</v>
      </c>
    </row>
    <row r="167" spans="1:54" x14ac:dyDescent="0.25">
      <c r="A167">
        <f t="shared" si="104"/>
        <v>520.65099999999882</v>
      </c>
      <c r="C167">
        <f t="shared" si="71"/>
        <v>1453.1629218927249</v>
      </c>
      <c r="D167">
        <f t="shared" si="103"/>
        <v>514.39350388543062</v>
      </c>
      <c r="E167">
        <f t="shared" si="103"/>
        <v>255.66189960143768</v>
      </c>
      <c r="F167">
        <f t="shared" si="103"/>
        <v>144.52376366800857</v>
      </c>
      <c r="G167">
        <f t="shared" si="103"/>
        <v>124.01140212072622</v>
      </c>
      <c r="H167">
        <f t="shared" si="103"/>
        <v>65.293615257799942</v>
      </c>
      <c r="I167">
        <f t="shared" si="103"/>
        <v>71.327434027025134</v>
      </c>
      <c r="J167">
        <f t="shared" si="103"/>
        <v>36.003810407676461</v>
      </c>
      <c r="K167">
        <f t="shared" si="103"/>
        <v>20.86032437183864</v>
      </c>
      <c r="L167">
        <f t="shared" si="72"/>
        <v>20.86032437183864</v>
      </c>
      <c r="N167">
        <f t="shared" si="73"/>
        <v>764.82259046985519</v>
      </c>
      <c r="O167">
        <f t="shared" si="74"/>
        <v>270.73342309759505</v>
      </c>
      <c r="P167">
        <f t="shared" si="75"/>
        <v>134.55889452707248</v>
      </c>
      <c r="Q167">
        <f t="shared" si="76"/>
        <v>76.065138772636089</v>
      </c>
      <c r="R167">
        <f t="shared" si="77"/>
        <v>65.269159010908538</v>
      </c>
      <c r="S167">
        <f t="shared" si="78"/>
        <v>34.365060661999969</v>
      </c>
      <c r="T167">
        <f t="shared" si="79"/>
        <v>37.540754751065862</v>
      </c>
      <c r="U167">
        <f t="shared" si="80"/>
        <v>18.949373898777086</v>
      </c>
      <c r="V167">
        <f t="shared" si="81"/>
        <v>10.979118090441389</v>
      </c>
      <c r="X167">
        <f t="shared" si="82"/>
        <v>69.66156882270198</v>
      </c>
      <c r="Y167">
        <f t="shared" si="83"/>
        <v>24.658940806302127</v>
      </c>
      <c r="Z167">
        <f t="shared" si="84"/>
        <v>12.25589281567358</v>
      </c>
      <c r="AA167">
        <f t="shared" si="85"/>
        <v>6.9281647347303528</v>
      </c>
      <c r="AB167">
        <f t="shared" si="86"/>
        <v>5.9448453394205671</v>
      </c>
      <c r="AC167">
        <f t="shared" si="87"/>
        <v>3.1300383490654671</v>
      </c>
      <c r="AD167">
        <f t="shared" si="88"/>
        <v>3.4192869082763115</v>
      </c>
      <c r="AE167">
        <f t="shared" si="89"/>
        <v>1.7259468149153745</v>
      </c>
      <c r="AF167">
        <f t="shared" si="90"/>
        <v>1</v>
      </c>
      <c r="AR167">
        <f t="shared" si="91"/>
        <v>488.7868389188061</v>
      </c>
      <c r="AS167">
        <f t="shared" si="92"/>
        <v>225.87637655715997</v>
      </c>
      <c r="AT167">
        <f t="shared" si="93"/>
        <v>132.61148373109816</v>
      </c>
      <c r="AU167">
        <f t="shared" si="94"/>
        <v>85.282825804013456</v>
      </c>
      <c r="AV167">
        <f t="shared" si="95"/>
        <v>76.693819937980976</v>
      </c>
      <c r="AW167">
        <f t="shared" si="96"/>
        <v>46.893727587068618</v>
      </c>
      <c r="AX167">
        <f t="shared" si="97"/>
        <v>53.415442679471404</v>
      </c>
      <c r="AY167">
        <f t="shared" si="98"/>
        <v>33.892904587467818</v>
      </c>
      <c r="AZ167">
        <f t="shared" si="99"/>
        <v>25.84026241735404</v>
      </c>
      <c r="BA167">
        <f t="shared" si="100"/>
        <v>1169.2936822204208</v>
      </c>
      <c r="BB167">
        <f t="shared" si="101"/>
        <v>3.7994373888586512</v>
      </c>
    </row>
    <row r="168" spans="1:54" x14ac:dyDescent="0.25">
      <c r="A168">
        <f t="shared" si="104"/>
        <v>523.3824999999988</v>
      </c>
      <c r="C168">
        <f t="shared" si="71"/>
        <v>1468.3374879239336</v>
      </c>
      <c r="D168">
        <f t="shared" si="103"/>
        <v>523.77353673282744</v>
      </c>
      <c r="E168">
        <f t="shared" si="103"/>
        <v>261.59901962761336</v>
      </c>
      <c r="F168">
        <f t="shared" si="103"/>
        <v>148.33610174178185</v>
      </c>
      <c r="G168">
        <f t="shared" si="103"/>
        <v>127.46888005879356</v>
      </c>
      <c r="H168">
        <f t="shared" si="103"/>
        <v>67.397590488390989</v>
      </c>
      <c r="I168">
        <f t="shared" si="103"/>
        <v>73.521810239848591</v>
      </c>
      <c r="J168">
        <f t="shared" si="103"/>
        <v>37.307687163775114</v>
      </c>
      <c r="K168">
        <f t="shared" si="103"/>
        <v>21.695709638018133</v>
      </c>
      <c r="L168">
        <f t="shared" si="72"/>
        <v>21.695709638018133</v>
      </c>
      <c r="N168">
        <f t="shared" si="73"/>
        <v>772.8092041704914</v>
      </c>
      <c r="O168">
        <f t="shared" si="74"/>
        <v>275.67028249096182</v>
      </c>
      <c r="P168">
        <f t="shared" si="75"/>
        <v>137.68369454084913</v>
      </c>
      <c r="Q168">
        <f t="shared" si="76"/>
        <v>78.071632495674663</v>
      </c>
      <c r="R168">
        <f t="shared" si="77"/>
        <v>67.088884241470296</v>
      </c>
      <c r="S168">
        <f t="shared" si="78"/>
        <v>35.472416046521573</v>
      </c>
      <c r="T168">
        <f t="shared" si="79"/>
        <v>38.695689599920314</v>
      </c>
      <c r="U168">
        <f t="shared" si="80"/>
        <v>19.635624823039535</v>
      </c>
      <c r="V168">
        <f t="shared" si="81"/>
        <v>11.418794546325334</v>
      </c>
      <c r="X168">
        <f t="shared" si="82"/>
        <v>67.678702951984377</v>
      </c>
      <c r="Y168">
        <f t="shared" si="83"/>
        <v>24.14180247946355</v>
      </c>
      <c r="Z168">
        <f t="shared" si="84"/>
        <v>12.057638306939934</v>
      </c>
      <c r="AA168">
        <f t="shared" si="85"/>
        <v>6.8371168409189726</v>
      </c>
      <c r="AB168">
        <f t="shared" si="86"/>
        <v>5.8753035593463823</v>
      </c>
      <c r="AC168">
        <f t="shared" si="87"/>
        <v>3.1064939387964472</v>
      </c>
      <c r="AD168">
        <f t="shared" si="88"/>
        <v>3.3887718570409797</v>
      </c>
      <c r="AE168">
        <f t="shared" si="89"/>
        <v>1.7195882405431708</v>
      </c>
      <c r="AF168">
        <f t="shared" si="90"/>
        <v>1</v>
      </c>
      <c r="AR168">
        <f t="shared" si="91"/>
        <v>493.88052351866298</v>
      </c>
      <c r="AS168">
        <f t="shared" si="92"/>
        <v>229.97702670685464</v>
      </c>
      <c r="AT168">
        <f t="shared" si="93"/>
        <v>135.66783736436435</v>
      </c>
      <c r="AU168">
        <f t="shared" si="94"/>
        <v>87.506090806410896</v>
      </c>
      <c r="AV168">
        <f t="shared" si="95"/>
        <v>78.804188081620168</v>
      </c>
      <c r="AW168">
        <f t="shared" si="96"/>
        <v>48.372574572358658</v>
      </c>
      <c r="AX168">
        <f t="shared" si="97"/>
        <v>55.02799473842903</v>
      </c>
      <c r="AY168">
        <f t="shared" si="98"/>
        <v>35.084119996240929</v>
      </c>
      <c r="AZ168">
        <f t="shared" si="99"/>
        <v>26.835030708661332</v>
      </c>
      <c r="BA168">
        <f t="shared" si="100"/>
        <v>1191.1553864936029</v>
      </c>
      <c r="BB168">
        <f t="shared" si="101"/>
        <v>3.8347910054495253</v>
      </c>
    </row>
    <row r="169" spans="1:54" x14ac:dyDescent="0.25">
      <c r="A169">
        <f t="shared" si="104"/>
        <v>526.11399999999878</v>
      </c>
      <c r="C169">
        <f t="shared" si="71"/>
        <v>1483.5104804195432</v>
      </c>
      <c r="D169">
        <f t="shared" si="103"/>
        <v>533.22455094562383</v>
      </c>
      <c r="E169">
        <f t="shared" si="103"/>
        <v>267.6102146415754</v>
      </c>
      <c r="F169">
        <f t="shared" si="103"/>
        <v>152.2078480481571</v>
      </c>
      <c r="G169">
        <f t="shared" si="103"/>
        <v>130.98534694089201</v>
      </c>
      <c r="H169">
        <f t="shared" si="103"/>
        <v>69.546456016204331</v>
      </c>
      <c r="I169">
        <f t="shared" si="103"/>
        <v>75.759855475143027</v>
      </c>
      <c r="J169">
        <f t="shared" si="103"/>
        <v>38.644506028640272</v>
      </c>
      <c r="K169">
        <f t="shared" si="103"/>
        <v>22.555351092539883</v>
      </c>
      <c r="L169">
        <f t="shared" si="72"/>
        <v>22.555351092539883</v>
      </c>
      <c r="N169">
        <f t="shared" si="73"/>
        <v>780.79498969449651</v>
      </c>
      <c r="O169">
        <f t="shared" si="74"/>
        <v>280.64450049769675</v>
      </c>
      <c r="P169">
        <f t="shared" si="75"/>
        <v>140.84748139030285</v>
      </c>
      <c r="Q169">
        <f t="shared" si="76"/>
        <v>80.109393709556372</v>
      </c>
      <c r="R169">
        <f t="shared" si="77"/>
        <v>68.939656284680012</v>
      </c>
      <c r="S169">
        <f t="shared" si="78"/>
        <v>36.603397903265439</v>
      </c>
      <c r="T169">
        <f t="shared" si="79"/>
        <v>39.873608144812124</v>
      </c>
      <c r="U169">
        <f t="shared" si="80"/>
        <v>20.339213699284354</v>
      </c>
      <c r="V169">
        <f t="shared" si="81"/>
        <v>11.871237417126254</v>
      </c>
      <c r="X169">
        <f t="shared" si="82"/>
        <v>65.771996823858359</v>
      </c>
      <c r="Y169">
        <f t="shared" si="83"/>
        <v>23.64071163237119</v>
      </c>
      <c r="Z169">
        <f t="shared" si="84"/>
        <v>11.864599825718816</v>
      </c>
      <c r="AA169">
        <f t="shared" si="85"/>
        <v>6.7481923656909695</v>
      </c>
      <c r="AB169">
        <f t="shared" si="86"/>
        <v>5.807284772623869</v>
      </c>
      <c r="AC169">
        <f t="shared" si="87"/>
        <v>3.0833683648225994</v>
      </c>
      <c r="AD169">
        <f t="shared" si="88"/>
        <v>3.3588417739238996</v>
      </c>
      <c r="AE169">
        <f t="shared" si="89"/>
        <v>1.7133187539440178</v>
      </c>
      <c r="AF169">
        <f t="shared" si="90"/>
        <v>1</v>
      </c>
      <c r="AR169">
        <f t="shared" si="91"/>
        <v>498.97367992588283</v>
      </c>
      <c r="AS169">
        <f t="shared" si="92"/>
        <v>234.10870763771885</v>
      </c>
      <c r="AT169">
        <f t="shared" si="93"/>
        <v>138.76232385616416</v>
      </c>
      <c r="AU169">
        <f t="shared" si="94"/>
        <v>89.764001278817119</v>
      </c>
      <c r="AV169">
        <f t="shared" si="95"/>
        <v>80.950561773390149</v>
      </c>
      <c r="AW169">
        <f t="shared" si="96"/>
        <v>49.882974153777567</v>
      </c>
      <c r="AX169">
        <f t="shared" si="97"/>
        <v>56.672637271065113</v>
      </c>
      <c r="AY169">
        <f t="shared" si="98"/>
        <v>36.305431153999976</v>
      </c>
      <c r="AZ169">
        <f t="shared" si="99"/>
        <v>27.858683022715645</v>
      </c>
      <c r="BA169">
        <f t="shared" si="100"/>
        <v>1213.2790000735313</v>
      </c>
      <c r="BB169">
        <f t="shared" si="101"/>
        <v>3.8702394095620942</v>
      </c>
    </row>
    <row r="170" spans="1:54" x14ac:dyDescent="0.25">
      <c r="A170">
        <f t="shared" si="104"/>
        <v>528.84549999999876</v>
      </c>
      <c r="C170">
        <f t="shared" si="71"/>
        <v>1498.681097945748</v>
      </c>
      <c r="D170">
        <f t="shared" si="103"/>
        <v>542.74582688403825</v>
      </c>
      <c r="E170">
        <f t="shared" si="103"/>
        <v>273.69529927305649</v>
      </c>
      <c r="F170">
        <f t="shared" si="103"/>
        <v>156.139086766867</v>
      </c>
      <c r="G170">
        <f t="shared" si="103"/>
        <v>134.56098986212515</v>
      </c>
      <c r="H170">
        <f t="shared" si="103"/>
        <v>71.740571526732808</v>
      </c>
      <c r="I170">
        <f t="shared" si="103"/>
        <v>78.041849967587154</v>
      </c>
      <c r="J170">
        <f t="shared" si="103"/>
        <v>40.014671289752521</v>
      </c>
      <c r="K170">
        <f t="shared" si="103"/>
        <v>23.439643184039518</v>
      </c>
      <c r="L170">
        <f t="shared" si="72"/>
        <v>23.439643184039518</v>
      </c>
      <c r="N170">
        <f t="shared" si="73"/>
        <v>788.77952523460419</v>
      </c>
      <c r="O170">
        <f t="shared" si="74"/>
        <v>285.65569836002015</v>
      </c>
      <c r="P170">
        <f t="shared" si="75"/>
        <v>144.050157512135</v>
      </c>
      <c r="Q170">
        <f t="shared" si="76"/>
        <v>82.178466719403687</v>
      </c>
      <c r="R170">
        <f t="shared" si="77"/>
        <v>70.821573611644823</v>
      </c>
      <c r="S170">
        <f t="shared" si="78"/>
        <v>37.758195540385692</v>
      </c>
      <c r="T170">
        <f t="shared" si="79"/>
        <v>41.074657877677453</v>
      </c>
      <c r="U170">
        <f t="shared" si="80"/>
        <v>21.060353310396064</v>
      </c>
      <c r="V170">
        <f t="shared" si="81"/>
        <v>12.336654307389221</v>
      </c>
      <c r="X170">
        <f t="shared" si="82"/>
        <v>63.937880204858551</v>
      </c>
      <c r="Y170">
        <f t="shared" si="83"/>
        <v>23.155037925389745</v>
      </c>
      <c r="Z170">
        <f t="shared" si="84"/>
        <v>11.676598364749026</v>
      </c>
      <c r="AA170">
        <f t="shared" si="85"/>
        <v>6.6613252403596723</v>
      </c>
      <c r="AB170">
        <f t="shared" si="86"/>
        <v>5.7407439526959267</v>
      </c>
      <c r="AC170">
        <f t="shared" si="87"/>
        <v>3.0606511781536963</v>
      </c>
      <c r="AD170">
        <f t="shared" si="88"/>
        <v>3.3294811424743562</v>
      </c>
      <c r="AE170">
        <f t="shared" si="89"/>
        <v>1.7071365368308695</v>
      </c>
      <c r="AF170">
        <f t="shared" si="90"/>
        <v>1</v>
      </c>
      <c r="AR170">
        <f t="shared" si="91"/>
        <v>504.06603912117191</v>
      </c>
      <c r="AS170">
        <f t="shared" si="92"/>
        <v>238.27110474627256</v>
      </c>
      <c r="AT170">
        <f t="shared" si="93"/>
        <v>141.89484778024919</v>
      </c>
      <c r="AU170">
        <f t="shared" si="94"/>
        <v>92.056606312852523</v>
      </c>
      <c r="AV170">
        <f t="shared" si="95"/>
        <v>83.133055212008429</v>
      </c>
      <c r="AW170">
        <f t="shared" si="96"/>
        <v>51.425179147897978</v>
      </c>
      <c r="AX170">
        <f t="shared" si="97"/>
        <v>58.349576209710449</v>
      </c>
      <c r="AY170">
        <f t="shared" si="98"/>
        <v>37.557207415804172</v>
      </c>
      <c r="AZ170">
        <f t="shared" si="99"/>
        <v>28.911689064946508</v>
      </c>
      <c r="BA170">
        <f t="shared" si="100"/>
        <v>1235.6653050109137</v>
      </c>
      <c r="BB170">
        <f t="shared" si="101"/>
        <v>3.9057812563374514</v>
      </c>
    </row>
    <row r="171" spans="1:54" x14ac:dyDescent="0.25">
      <c r="A171">
        <f t="shared" si="104"/>
        <v>531.57699999999875</v>
      </c>
      <c r="C171">
        <f t="shared" si="71"/>
        <v>1513.8485560436229</v>
      </c>
      <c r="D171">
        <f t="shared" si="103"/>
        <v>552.33664317073715</v>
      </c>
      <c r="E171">
        <f t="shared" si="103"/>
        <v>279.85407783071958</v>
      </c>
      <c r="F171">
        <f t="shared" si="103"/>
        <v>160.12989201943688</v>
      </c>
      <c r="G171">
        <f t="shared" si="103"/>
        <v>138.19598560533524</v>
      </c>
      <c r="H171">
        <f t="shared" si="103"/>
        <v>73.980289413356815</v>
      </c>
      <c r="I171">
        <f t="shared" si="103"/>
        <v>80.36806647941134</v>
      </c>
      <c r="J171">
        <f t="shared" si="103"/>
        <v>41.418583399864524</v>
      </c>
      <c r="K171">
        <f t="shared" si="103"/>
        <v>24.348979331443211</v>
      </c>
      <c r="L171">
        <f t="shared" si="72"/>
        <v>24.348979331443211</v>
      </c>
      <c r="N171">
        <f t="shared" si="73"/>
        <v>796.76239791769626</v>
      </c>
      <c r="O171">
        <f t="shared" si="74"/>
        <v>290.70349640565115</v>
      </c>
      <c r="P171">
        <f t="shared" si="75"/>
        <v>147.29161991090504</v>
      </c>
      <c r="Q171">
        <f t="shared" si="76"/>
        <v>84.278890536545731</v>
      </c>
      <c r="R171">
        <f t="shared" si="77"/>
        <v>72.734729265965925</v>
      </c>
      <c r="S171">
        <f t="shared" si="78"/>
        <v>38.936994428082535</v>
      </c>
      <c r="T171">
        <f t="shared" si="79"/>
        <v>42.298982357584919</v>
      </c>
      <c r="U171">
        <f t="shared" si="80"/>
        <v>21.799254420981327</v>
      </c>
      <c r="V171">
        <f t="shared" si="81"/>
        <v>12.815252279706954</v>
      </c>
      <c r="X171">
        <f t="shared" si="82"/>
        <v>62.172977989623774</v>
      </c>
      <c r="Y171">
        <f t="shared" si="83"/>
        <v>22.684180542117168</v>
      </c>
      <c r="Z171">
        <f t="shared" si="84"/>
        <v>11.493462375621151</v>
      </c>
      <c r="AA171">
        <f t="shared" si="85"/>
        <v>6.5764519259602849</v>
      </c>
      <c r="AB171">
        <f t="shared" si="86"/>
        <v>5.675637722804872</v>
      </c>
      <c r="AC171">
        <f t="shared" si="87"/>
        <v>3.0383322605158192</v>
      </c>
      <c r="AD171">
        <f t="shared" si="88"/>
        <v>3.3006749640477753</v>
      </c>
      <c r="AE171">
        <f t="shared" si="89"/>
        <v>1.701039819208289</v>
      </c>
      <c r="AF171">
        <f t="shared" si="90"/>
        <v>1</v>
      </c>
      <c r="AR171">
        <f t="shared" si="91"/>
        <v>509.15733778323761</v>
      </c>
      <c r="AS171">
        <f t="shared" si="92"/>
        <v>242.46390266943334</v>
      </c>
      <c r="AT171">
        <f t="shared" si="93"/>
        <v>145.06530839721611</v>
      </c>
      <c r="AU171">
        <f t="shared" si="94"/>
        <v>94.383949134429926</v>
      </c>
      <c r="AV171">
        <f t="shared" si="95"/>
        <v>85.351776301816074</v>
      </c>
      <c r="AW171">
        <f t="shared" si="96"/>
        <v>52.999437245795662</v>
      </c>
      <c r="AX171">
        <f t="shared" si="97"/>
        <v>60.059011995517103</v>
      </c>
      <c r="AY171">
        <f t="shared" si="98"/>
        <v>38.839814633324089</v>
      </c>
      <c r="AZ171">
        <f t="shared" si="99"/>
        <v>29.994517314615884</v>
      </c>
      <c r="BA171">
        <f t="shared" si="100"/>
        <v>1258.3150554753856</v>
      </c>
      <c r="BB171">
        <f t="shared" si="101"/>
        <v>3.9414151990498363</v>
      </c>
    </row>
    <row r="172" spans="1:54" x14ac:dyDescent="0.25">
      <c r="A172">
        <f t="shared" si="104"/>
        <v>534.30849999999873</v>
      </c>
      <c r="C172">
        <f t="shared" si="71"/>
        <v>1529.0120869553555</v>
      </c>
      <c r="D172">
        <f t="shared" si="103"/>
        <v>561.9962769609748</v>
      </c>
      <c r="E172">
        <f t="shared" si="103"/>
        <v>286.08634455819254</v>
      </c>
      <c r="F172">
        <f t="shared" si="103"/>
        <v>164.1803280044326</v>
      </c>
      <c r="G172">
        <f t="shared" si="103"/>
        <v>141.89050073300817</v>
      </c>
      <c r="H172">
        <f t="shared" si="103"/>
        <v>76.265954739720712</v>
      </c>
      <c r="I172">
        <f t="shared" si="103"/>
        <v>82.738770300418679</v>
      </c>
      <c r="J172">
        <f t="shared" si="103"/>
        <v>42.856638873733019</v>
      </c>
      <c r="K172">
        <f t="shared" si="103"/>
        <v>25.283751800618553</v>
      </c>
      <c r="L172">
        <f t="shared" si="72"/>
        <v>25.283751800618553</v>
      </c>
      <c r="N172">
        <f t="shared" si="73"/>
        <v>804.74320366071345</v>
      </c>
      <c r="O172">
        <f t="shared" si="74"/>
        <v>295.78751418998672</v>
      </c>
      <c r="P172">
        <f t="shared" si="75"/>
        <v>150.57176029378556</v>
      </c>
      <c r="Q172">
        <f t="shared" si="76"/>
        <v>86.41069894970137</v>
      </c>
      <c r="R172">
        <f t="shared" si="77"/>
        <v>74.679210912109568</v>
      </c>
      <c r="S172">
        <f t="shared" si="78"/>
        <v>40.139976178800374</v>
      </c>
      <c r="T172">
        <f t="shared" si="79"/>
        <v>43.546721210746675</v>
      </c>
      <c r="U172">
        <f t="shared" si="80"/>
        <v>22.556125723017381</v>
      </c>
      <c r="V172">
        <f t="shared" si="81"/>
        <v>13.30723778979924</v>
      </c>
      <c r="X172">
        <f t="shared" si="82"/>
        <v>60.474098109045237</v>
      </c>
      <c r="Y172">
        <f t="shared" si="83"/>
        <v>22.22756659663246</v>
      </c>
      <c r="Z172">
        <f t="shared" si="84"/>
        <v>11.315027406304218</v>
      </c>
      <c r="AA172">
        <f t="shared" si="85"/>
        <v>6.4935112992374817</v>
      </c>
      <c r="AB172">
        <f t="shared" si="86"/>
        <v>5.611924284493921</v>
      </c>
      <c r="AC172">
        <f t="shared" si="87"/>
        <v>3.01640181176968</v>
      </c>
      <c r="AD172">
        <f t="shared" si="88"/>
        <v>3.2724087371556352</v>
      </c>
      <c r="AE172">
        <f t="shared" si="89"/>
        <v>1.6950268778023898</v>
      </c>
      <c r="AF172">
        <f t="shared" si="90"/>
        <v>1</v>
      </c>
      <c r="AR172">
        <f t="shared" si="91"/>
        <v>514.24731819689123</v>
      </c>
      <c r="AS172">
        <f t="shared" si="92"/>
        <v>246.68678540261334</v>
      </c>
      <c r="AT172">
        <f t="shared" si="93"/>
        <v>148.27359978630997</v>
      </c>
      <c r="AU172">
        <f t="shared" si="94"/>
        <v>96.746067182627897</v>
      </c>
      <c r="AV172">
        <f t="shared" si="95"/>
        <v>87.606826708874422</v>
      </c>
      <c r="AW172">
        <f t="shared" si="96"/>
        <v>54.605990986604517</v>
      </c>
      <c r="AX172">
        <f t="shared" si="97"/>
        <v>61.801139578473936</v>
      </c>
      <c r="AY172">
        <f t="shared" si="98"/>
        <v>40.153615060496577</v>
      </c>
      <c r="AZ172">
        <f t="shared" si="99"/>
        <v>31.107634877935293</v>
      </c>
      <c r="BA172">
        <f t="shared" si="100"/>
        <v>1281.2289777808271</v>
      </c>
      <c r="BB172">
        <f t="shared" si="101"/>
        <v>3.9771398895434729</v>
      </c>
    </row>
    <row r="173" spans="1:54" x14ac:dyDescent="0.25">
      <c r="A173">
        <f t="shared" si="104"/>
        <v>537.03999999999871</v>
      </c>
      <c r="C173">
        <f t="shared" si="71"/>
        <v>1544.1709393528761</v>
      </c>
      <c r="D173">
        <f t="shared" si="103"/>
        <v>571.72400420446581</v>
      </c>
      <c r="E173">
        <f t="shared" si="103"/>
        <v>292.39188388800864</v>
      </c>
      <c r="F173">
        <f t="shared" si="103"/>
        <v>168.29044913442485</v>
      </c>
      <c r="G173">
        <f t="shared" si="103"/>
        <v>145.64469168230761</v>
      </c>
      <c r="H173">
        <f t="shared" si="103"/>
        <v>78.597905206751847</v>
      </c>
      <c r="I173">
        <f t="shared" si="103"/>
        <v>85.154219251948334</v>
      </c>
      <c r="J173">
        <f t="shared" si="103"/>
        <v>44.329230188673542</v>
      </c>
      <c r="K173">
        <f t="shared" si="103"/>
        <v>26.244351583277147</v>
      </c>
      <c r="L173">
        <f t="shared" si="72"/>
        <v>26.244351583277147</v>
      </c>
      <c r="N173">
        <f t="shared" si="73"/>
        <v>812.7215470278295</v>
      </c>
      <c r="O173">
        <f t="shared" si="74"/>
        <v>300.90737063392942</v>
      </c>
      <c r="P173">
        <f t="shared" si="75"/>
        <v>153.89046520421508</v>
      </c>
      <c r="Q173">
        <f t="shared" si="76"/>
        <v>88.573920597065708</v>
      </c>
      <c r="R173">
        <f t="shared" si="77"/>
        <v>76.655100885425057</v>
      </c>
      <c r="S173">
        <f t="shared" si="78"/>
        <v>41.367318529869394</v>
      </c>
      <c r="T173">
        <f t="shared" si="79"/>
        <v>44.818010132604385</v>
      </c>
      <c r="U173">
        <f t="shared" si="80"/>
        <v>23.331173783512391</v>
      </c>
      <c r="V173">
        <f t="shared" si="81"/>
        <v>13.812816622777447</v>
      </c>
      <c r="X173">
        <f t="shared" si="82"/>
        <v>58.838220272007746</v>
      </c>
      <c r="Y173">
        <f t="shared" si="83"/>
        <v>21.784649637477319</v>
      </c>
      <c r="Z173">
        <f t="shared" si="84"/>
        <v>11.141135758687222</v>
      </c>
      <c r="AA173">
        <f t="shared" si="85"/>
        <v>6.4124445445114064</v>
      </c>
      <c r="AB173">
        <f t="shared" si="86"/>
        <v>5.5495633496661485</v>
      </c>
      <c r="AC173">
        <f t="shared" si="87"/>
        <v>2.9948503378850591</v>
      </c>
      <c r="AD173">
        <f t="shared" si="88"/>
        <v>3.2446684377680888</v>
      </c>
      <c r="AE173">
        <f t="shared" si="89"/>
        <v>1.6890960345509183</v>
      </c>
      <c r="AF173">
        <f t="shared" si="90"/>
        <v>1</v>
      </c>
      <c r="AR173">
        <f t="shared" si="91"/>
        <v>519.33572816195715</v>
      </c>
      <c r="AS173">
        <f t="shared" si="92"/>
        <v>250.93943641420128</v>
      </c>
      <c r="AT173">
        <f t="shared" si="93"/>
        <v>151.51961097614949</v>
      </c>
      <c r="AU173">
        <f t="shared" si="94"/>
        <v>99.142992189565092</v>
      </c>
      <c r="AV173">
        <f t="shared" si="95"/>
        <v>89.898301918971868</v>
      </c>
      <c r="AW173">
        <f t="shared" si="96"/>
        <v>56.24507773433487</v>
      </c>
      <c r="AX173">
        <f t="shared" si="97"/>
        <v>63.576148420319022</v>
      </c>
      <c r="AY173">
        <f t="shared" si="98"/>
        <v>41.498967262671954</v>
      </c>
      <c r="AZ173">
        <f t="shared" si="99"/>
        <v>32.25150734386424</v>
      </c>
      <c r="BA173">
        <f t="shared" si="100"/>
        <v>1304.4077704220351</v>
      </c>
      <c r="BB173">
        <f t="shared" si="101"/>
        <v>4.0129539786596036</v>
      </c>
    </row>
    <row r="174" spans="1:54" x14ac:dyDescent="0.25">
      <c r="A174">
        <f t="shared" si="104"/>
        <v>539.7714999999987</v>
      </c>
      <c r="C174">
        <f t="shared" si="71"/>
        <v>1559.3243780689793</v>
      </c>
      <c r="D174">
        <f t="shared" si="103"/>
        <v>581.51909989913668</v>
      </c>
      <c r="E174">
        <f t="shared" si="103"/>
        <v>298.77047069333304</v>
      </c>
      <c r="F174">
        <f t="shared" si="103"/>
        <v>172.4603001745036</v>
      </c>
      <c r="G174">
        <f t="shared" si="103"/>
        <v>149.45870486305546</v>
      </c>
      <c r="H174">
        <f t="shared" si="103"/>
        <v>80.976471124206782</v>
      </c>
      <c r="I174">
        <f t="shared" si="103"/>
        <v>87.614663694652805</v>
      </c>
      <c r="J174">
        <f t="shared" si="103"/>
        <v>45.836745688912472</v>
      </c>
      <c r="K174">
        <f t="shared" si="103"/>
        <v>27.231168278170944</v>
      </c>
      <c r="L174">
        <f t="shared" si="72"/>
        <v>27.231168278170944</v>
      </c>
      <c r="N174">
        <f t="shared" si="73"/>
        <v>820.69704108893654</v>
      </c>
      <c r="O174">
        <f t="shared" si="74"/>
        <v>306.06268415744034</v>
      </c>
      <c r="P174">
        <f t="shared" si="75"/>
        <v>157.24761615438581</v>
      </c>
      <c r="Q174">
        <f t="shared" si="76"/>
        <v>90.768579039212426</v>
      </c>
      <c r="R174">
        <f t="shared" si="77"/>
        <v>78.6624762437134</v>
      </c>
      <c r="S174">
        <f t="shared" si="78"/>
        <v>42.619195328529884</v>
      </c>
      <c r="T174">
        <f t="shared" si="79"/>
        <v>46.112980891922533</v>
      </c>
      <c r="U174">
        <f t="shared" si="80"/>
        <v>24.124602994164459</v>
      </c>
      <c r="V174">
        <f t="shared" si="81"/>
        <v>14.332193830616287</v>
      </c>
      <c r="X174">
        <f t="shared" si="82"/>
        <v>57.262485477678361</v>
      </c>
      <c r="Y174">
        <f t="shared" si="83"/>
        <v>21.354908241865413</v>
      </c>
      <c r="Z174">
        <f t="shared" si="84"/>
        <v>10.971636164902757</v>
      </c>
      <c r="AA174">
        <f t="shared" si="85"/>
        <v>6.3331950510823756</v>
      </c>
      <c r="AB174">
        <f t="shared" si="86"/>
        <v>5.4885160760019458</v>
      </c>
      <c r="AC174">
        <f t="shared" si="87"/>
        <v>2.9736686394435439</v>
      </c>
      <c r="AD174">
        <f t="shared" si="88"/>
        <v>3.2174405005196376</v>
      </c>
      <c r="AE174">
        <f t="shared" si="89"/>
        <v>1.6832456551508346</v>
      </c>
      <c r="AF174">
        <f t="shared" si="90"/>
        <v>1</v>
      </c>
      <c r="AR174">
        <f t="shared" si="91"/>
        <v>524.42232090301775</v>
      </c>
      <c r="AS174">
        <f t="shared" si="92"/>
        <v>255.22153875649448</v>
      </c>
      <c r="AT174">
        <f t="shared" si="93"/>
        <v>154.80322607431262</v>
      </c>
      <c r="AU174">
        <f t="shared" si="94"/>
        <v>101.57475026117861</v>
      </c>
      <c r="AV174">
        <f t="shared" si="95"/>
        <v>92.226291297428901</v>
      </c>
      <c r="AW174">
        <f t="shared" si="96"/>
        <v>57.916929657873787</v>
      </c>
      <c r="AX174">
        <f t="shared" si="97"/>
        <v>65.384222500254893</v>
      </c>
      <c r="AY174">
        <f t="shared" si="98"/>
        <v>42.876226029230601</v>
      </c>
      <c r="AZ174">
        <f t="shared" si="99"/>
        <v>33.426598642640016</v>
      </c>
      <c r="BA174">
        <f t="shared" si="100"/>
        <v>1327.8521041224319</v>
      </c>
      <c r="BB174">
        <f t="shared" si="101"/>
        <v>4.048856116653611</v>
      </c>
    </row>
    <row r="175" spans="1:54" x14ac:dyDescent="0.25">
      <c r="A175">
        <f t="shared" si="104"/>
        <v>542.50299999999868</v>
      </c>
      <c r="C175">
        <f t="shared" si="71"/>
        <v>1574.4716838310408</v>
      </c>
      <c r="D175">
        <f t="shared" si="103"/>
        <v>591.38083833691894</v>
      </c>
      <c r="E175">
        <f t="shared" si="103"/>
        <v>305.22187053736798</v>
      </c>
      <c r="F175">
        <f t="shared" si="103"/>
        <v>176.68991638217753</v>
      </c>
      <c r="G175">
        <f t="shared" si="103"/>
        <v>153.33267675848316</v>
      </c>
      <c r="H175">
        <f t="shared" si="103"/>
        <v>83.401975386626589</v>
      </c>
      <c r="I175">
        <f t="shared" si="103"/>
        <v>90.120346539960295</v>
      </c>
      <c r="J175">
        <f t="shared" si="103"/>
        <v>47.379569493708239</v>
      </c>
      <c r="K175">
        <f t="shared" si="103"/>
        <v>28.244589974621238</v>
      </c>
      <c r="L175">
        <f t="shared" si="72"/>
        <v>28.244589974621238</v>
      </c>
      <c r="N175">
        <f t="shared" si="73"/>
        <v>828.66930727949523</v>
      </c>
      <c r="O175">
        <f t="shared" si="74"/>
        <v>311.25307280890473</v>
      </c>
      <c r="P175">
        <f t="shared" si="75"/>
        <v>160.64308975650948</v>
      </c>
      <c r="Q175">
        <f t="shared" si="76"/>
        <v>92.994692832725022</v>
      </c>
      <c r="R175">
        <f t="shared" si="77"/>
        <v>80.701408820254301</v>
      </c>
      <c r="S175">
        <f t="shared" si="78"/>
        <v>43.895776519277156</v>
      </c>
      <c r="T175">
        <f t="shared" si="79"/>
        <v>47.431761336821211</v>
      </c>
      <c r="U175">
        <f t="shared" si="80"/>
        <v>24.936615523004338</v>
      </c>
      <c r="V175">
        <f t="shared" si="81"/>
        <v>14.865573670853284</v>
      </c>
      <c r="X175">
        <f t="shared" si="82"/>
        <v>55.744186240471507</v>
      </c>
      <c r="Y175">
        <f t="shared" si="83"/>
        <v>20.937844694091702</v>
      </c>
      <c r="Z175">
        <f t="shared" si="84"/>
        <v>10.806383481283341</v>
      </c>
      <c r="AA175">
        <f t="shared" si="85"/>
        <v>6.2557083158558742</v>
      </c>
      <c r="AB175">
        <f t="shared" si="86"/>
        <v>5.4287450055482482</v>
      </c>
      <c r="AC175">
        <f t="shared" si="87"/>
        <v>2.952847800643104</v>
      </c>
      <c r="AD175">
        <f t="shared" si="88"/>
        <v>3.1907118007709303</v>
      </c>
      <c r="AE175">
        <f t="shared" si="89"/>
        <v>1.6774741476608601</v>
      </c>
      <c r="AF175">
        <f t="shared" si="90"/>
        <v>1</v>
      </c>
      <c r="AR175">
        <f t="shared" si="91"/>
        <v>529.50685498002883</v>
      </c>
      <c r="AS175">
        <f t="shared" si="92"/>
        <v>259.53277517315206</v>
      </c>
      <c r="AT175">
        <f t="shared" si="93"/>
        <v>158.12432439572729</v>
      </c>
      <c r="AU175">
        <f t="shared" si="94"/>
        <v>104.04136195880993</v>
      </c>
      <c r="AV175">
        <f t="shared" si="95"/>
        <v>94.590878150594506</v>
      </c>
      <c r="AW175">
        <f t="shared" si="96"/>
        <v>59.62177371408449</v>
      </c>
      <c r="AX175">
        <f t="shared" si="97"/>
        <v>67.225540323371703</v>
      </c>
      <c r="AY175">
        <f t="shared" si="98"/>
        <v>44.285742289642897</v>
      </c>
      <c r="AZ175">
        <f t="shared" si="99"/>
        <v>34.633370907085229</v>
      </c>
      <c r="BA175">
        <f t="shared" si="100"/>
        <v>1351.562621892497</v>
      </c>
      <c r="BB175">
        <f t="shared" si="101"/>
        <v>4.0848449536021683</v>
      </c>
    </row>
    <row r="176" spans="1:54" x14ac:dyDescent="0.25">
      <c r="A176">
        <f t="shared" si="104"/>
        <v>545.23449999999866</v>
      </c>
      <c r="C176">
        <f t="shared" si="71"/>
        <v>1589.6121529973691</v>
      </c>
      <c r="D176">
        <f t="shared" si="103"/>
        <v>601.30849334173138</v>
      </c>
      <c r="E176">
        <f t="shared" si="103"/>
        <v>311.74583992033666</v>
      </c>
      <c r="F176">
        <f t="shared" si="103"/>
        <v>180.97932364850257</v>
      </c>
      <c r="G176">
        <f t="shared" si="103"/>
        <v>157.26673402857915</v>
      </c>
      <c r="H176">
        <f t="shared" si="103"/>
        <v>85.87473345358724</v>
      </c>
      <c r="I176">
        <f t="shared" si="103"/>
        <v>92.67150326509767</v>
      </c>
      <c r="J176">
        <f t="shared" si="103"/>
        <v>48.95808140921077</v>
      </c>
      <c r="K176">
        <f t="shared" si="103"/>
        <v>29.285003138414385</v>
      </c>
      <c r="L176">
        <f t="shared" si="72"/>
        <v>29.285003138414385</v>
      </c>
      <c r="N176">
        <f t="shared" si="73"/>
        <v>836.63797526177325</v>
      </c>
      <c r="O176">
        <f t="shared" si="74"/>
        <v>316.47815439038493</v>
      </c>
      <c r="P176">
        <f t="shared" si="75"/>
        <v>164.07675785280878</v>
      </c>
      <c r="Q176">
        <f t="shared" si="76"/>
        <v>95.252275604475045</v>
      </c>
      <c r="R176">
        <f t="shared" si="77"/>
        <v>82.771965278199559</v>
      </c>
      <c r="S176">
        <f t="shared" si="78"/>
        <v>45.197228133466972</v>
      </c>
      <c r="T176">
        <f t="shared" si="79"/>
        <v>48.774475402682988</v>
      </c>
      <c r="U176">
        <f t="shared" si="80"/>
        <v>25.76741126800567</v>
      </c>
      <c r="V176">
        <f t="shared" si="81"/>
        <v>15.413159546533889</v>
      </c>
      <c r="X176">
        <f t="shared" si="82"/>
        <v>54.280757474538468</v>
      </c>
      <c r="Y176">
        <f t="shared" si="83"/>
        <v>20.532983742554887</v>
      </c>
      <c r="Z176">
        <f t="shared" si="84"/>
        <v>10.645238398878858</v>
      </c>
      <c r="AA176">
        <f t="shared" si="85"/>
        <v>6.1799318508900649</v>
      </c>
      <c r="AB176">
        <f t="shared" si="86"/>
        <v>5.3702140063043284</v>
      </c>
      <c r="AC176">
        <f t="shared" si="87"/>
        <v>2.9323791787797933</v>
      </c>
      <c r="AD176">
        <f t="shared" si="88"/>
        <v>3.1644696374826919</v>
      </c>
      <c r="AE176">
        <f t="shared" si="89"/>
        <v>1.67177996115665</v>
      </c>
      <c r="AF176">
        <f t="shared" si="90"/>
        <v>1</v>
      </c>
      <c r="AR176">
        <f t="shared" si="91"/>
        <v>534.58909419982103</v>
      </c>
      <c r="AS176">
        <f t="shared" si="92"/>
        <v>263.8728282032327</v>
      </c>
      <c r="AT176">
        <f t="shared" si="93"/>
        <v>161.48278058981532</v>
      </c>
      <c r="AU176">
        <f t="shared" si="94"/>
        <v>106.54284238150784</v>
      </c>
      <c r="AV176">
        <f t="shared" si="95"/>
        <v>96.992139788927219</v>
      </c>
      <c r="AW176">
        <f t="shared" si="96"/>
        <v>61.359831633924699</v>
      </c>
      <c r="AX176">
        <f t="shared" si="97"/>
        <v>69.10027493168694</v>
      </c>
      <c r="AY176">
        <f t="shared" si="98"/>
        <v>45.727863032944427</v>
      </c>
      <c r="AZ176">
        <f t="shared" si="99"/>
        <v>35.872284336733564</v>
      </c>
      <c r="BA176">
        <f t="shared" si="100"/>
        <v>1375.5399390985938</v>
      </c>
      <c r="BB176">
        <f t="shared" si="101"/>
        <v>4.1209191398003391</v>
      </c>
    </row>
    <row r="177" spans="1:54" x14ac:dyDescent="0.25">
      <c r="A177">
        <f t="shared" si="104"/>
        <v>547.96599999999864</v>
      </c>
      <c r="C177">
        <f t="shared" si="71"/>
        <v>1604.7450972962838</v>
      </c>
      <c r="D177">
        <f t="shared" si="103"/>
        <v>611.30133849981644</v>
      </c>
      <c r="E177">
        <f t="shared" si="103"/>
        <v>318.34212652394831</v>
      </c>
      <c r="F177">
        <f t="shared" si="103"/>
        <v>185.32853864028962</v>
      </c>
      <c r="G177">
        <f t="shared" si="103"/>
        <v>161.26099361586608</v>
      </c>
      <c r="H177">
        <f t="shared" si="103"/>
        <v>88.395053334126544</v>
      </c>
      <c r="I177">
        <f t="shared" si="103"/>
        <v>95.268361931546806</v>
      </c>
      <c r="J177">
        <f t="shared" si="103"/>
        <v>50.572656844024934</v>
      </c>
      <c r="K177">
        <f t="shared" si="103"/>
        <v>30.35279250009593</v>
      </c>
      <c r="L177">
        <f t="shared" si="72"/>
        <v>30.35279250009593</v>
      </c>
      <c r="N177">
        <f t="shared" si="73"/>
        <v>844.60268278751778</v>
      </c>
      <c r="O177">
        <f t="shared" si="74"/>
        <v>321.73754657885075</v>
      </c>
      <c r="P177">
        <f t="shared" si="75"/>
        <v>167.54848764418333</v>
      </c>
      <c r="Q177">
        <f t="shared" si="76"/>
        <v>97.541336126468224</v>
      </c>
      <c r="R177">
        <f t="shared" si="77"/>
        <v>84.874207166245313</v>
      </c>
      <c r="S177">
        <f t="shared" si="78"/>
        <v>46.523712281119238</v>
      </c>
      <c r="T177">
        <f t="shared" si="79"/>
        <v>50.141243121866744</v>
      </c>
      <c r="U177">
        <f t="shared" si="80"/>
        <v>26.617187812644705</v>
      </c>
      <c r="V177">
        <f t="shared" si="81"/>
        <v>15.975153947418912</v>
      </c>
      <c r="X177">
        <f t="shared" si="82"/>
        <v>52.869767988932551</v>
      </c>
      <c r="Y177">
        <f t="shared" si="83"/>
        <v>20.139871430211386</v>
      </c>
      <c r="Z177">
        <f t="shared" si="84"/>
        <v>10.488067169534473</v>
      </c>
      <c r="AA177">
        <f t="shared" si="85"/>
        <v>6.1058150955864736</v>
      </c>
      <c r="AB177">
        <f t="shared" si="86"/>
        <v>5.3128882166395863</v>
      </c>
      <c r="AC177">
        <f t="shared" si="87"/>
        <v>2.9122543941829133</v>
      </c>
      <c r="AD177">
        <f t="shared" si="88"/>
        <v>3.1387017168600124</v>
      </c>
      <c r="AE177">
        <f t="shared" si="89"/>
        <v>1.6661615844362623</v>
      </c>
      <c r="AF177">
        <f t="shared" si="90"/>
        <v>1</v>
      </c>
      <c r="AR177">
        <f t="shared" si="91"/>
        <v>539.66880752851466</v>
      </c>
      <c r="AS177">
        <f t="shared" si="92"/>
        <v>268.24138028189083</v>
      </c>
      <c r="AT177">
        <f t="shared" si="93"/>
        <v>164.87846476634019</v>
      </c>
      <c r="AU177">
        <f t="shared" si="94"/>
        <v>109.07920124896053</v>
      </c>
      <c r="AV177">
        <f t="shared" si="95"/>
        <v>99.430147591559106</v>
      </c>
      <c r="AW177">
        <f t="shared" si="96"/>
        <v>63.131319911500604</v>
      </c>
      <c r="AX177">
        <f t="shared" si="97"/>
        <v>71.008593917708239</v>
      </c>
      <c r="AY177">
        <f t="shared" si="98"/>
        <v>47.202931230595205</v>
      </c>
      <c r="AZ177">
        <f t="shared" si="99"/>
        <v>37.143797064811565</v>
      </c>
      <c r="BA177">
        <f t="shared" si="100"/>
        <v>1399.7846435418805</v>
      </c>
      <c r="BB177">
        <f t="shared" si="101"/>
        <v>4.157077326148598</v>
      </c>
    </row>
    <row r="178" spans="1:54" x14ac:dyDescent="0.25">
      <c r="A178">
        <f t="shared" si="104"/>
        <v>550.69749999999863</v>
      </c>
      <c r="C178">
        <f t="shared" si="71"/>
        <v>1619.869843567971</v>
      </c>
      <c r="D178">
        <f t="shared" si="103"/>
        <v>621.35864738257578</v>
      </c>
      <c r="E178">
        <f t="shared" si="103"/>
        <v>325.01046945326289</v>
      </c>
      <c r="F178">
        <f t="shared" si="103"/>
        <v>189.7375689432439</v>
      </c>
      <c r="G178">
        <f t="shared" si="103"/>
        <v>165.31556285344283</v>
      </c>
      <c r="H178">
        <f t="shared" si="103"/>
        <v>90.963235575232432</v>
      </c>
      <c r="I178">
        <f t="shared" si="103"/>
        <v>97.911143206813179</v>
      </c>
      <c r="J178">
        <f t="shared" si="103"/>
        <v>52.223666728441209</v>
      </c>
      <c r="K178">
        <f t="shared" si="103"/>
        <v>31.448340945690187</v>
      </c>
      <c r="L178">
        <f t="shared" si="72"/>
        <v>31.448340945690187</v>
      </c>
      <c r="N178">
        <f t="shared" si="73"/>
        <v>852.56307556209003</v>
      </c>
      <c r="O178">
        <f t="shared" si="74"/>
        <v>327.03086704346094</v>
      </c>
      <c r="P178">
        <f t="shared" si="75"/>
        <v>171.05814181750679</v>
      </c>
      <c r="Q178">
        <f t="shared" si="76"/>
        <v>99.861878391181008</v>
      </c>
      <c r="R178">
        <f t="shared" si="77"/>
        <v>87.008190975496234</v>
      </c>
      <c r="S178">
        <f t="shared" si="78"/>
        <v>47.875387144859175</v>
      </c>
      <c r="T178">
        <f t="shared" si="79"/>
        <v>51.532180635164835</v>
      </c>
      <c r="U178">
        <f t="shared" si="80"/>
        <v>27.486140383390111</v>
      </c>
      <c r="V178">
        <f t="shared" si="81"/>
        <v>16.551758392468521</v>
      </c>
      <c r="X178">
        <f t="shared" si="82"/>
        <v>51.508912548531903</v>
      </c>
      <c r="Y178">
        <f t="shared" si="83"/>
        <v>19.758073993653053</v>
      </c>
      <c r="Z178">
        <f t="shared" si="84"/>
        <v>10.334741346595699</v>
      </c>
      <c r="AA178">
        <f t="shared" si="85"/>
        <v>6.0333093332621841</v>
      </c>
      <c r="AB178">
        <f t="shared" si="86"/>
        <v>5.2567339923888214</v>
      </c>
      <c r="AC178">
        <f t="shared" si="87"/>
        <v>2.8924653205815112</v>
      </c>
      <c r="AD178">
        <f t="shared" si="88"/>
        <v>3.1133961367278844</v>
      </c>
      <c r="AE178">
        <f t="shared" si="89"/>
        <v>1.6606175447737939</v>
      </c>
      <c r="AF178">
        <f t="shared" si="90"/>
        <v>1</v>
      </c>
      <c r="AR178">
        <f t="shared" si="91"/>
        <v>544.74576900486863</v>
      </c>
      <c r="AS178">
        <f t="shared" si="92"/>
        <v>272.63811383779279</v>
      </c>
      <c r="AT178">
        <f t="shared" si="93"/>
        <v>168.31124261991573</v>
      </c>
      <c r="AU178">
        <f t="shared" si="94"/>
        <v>111.65044298497111</v>
      </c>
      <c r="AV178">
        <f t="shared" si="95"/>
        <v>101.90496707224231</v>
      </c>
      <c r="AW178">
        <f t="shared" si="96"/>
        <v>64.936449795975506</v>
      </c>
      <c r="AX178">
        <f t="shared" si="97"/>
        <v>72.950659440430115</v>
      </c>
      <c r="AY178">
        <f t="shared" si="98"/>
        <v>48.711285762689172</v>
      </c>
      <c r="AZ178">
        <f t="shared" si="99"/>
        <v>38.448365028108626</v>
      </c>
      <c r="BA178">
        <f t="shared" si="100"/>
        <v>1424.2972955469938</v>
      </c>
      <c r="BB178">
        <f t="shared" si="101"/>
        <v>4.1933181645297601</v>
      </c>
    </row>
    <row r="179" spans="1:54" x14ac:dyDescent="0.25">
      <c r="A179">
        <f t="shared" si="104"/>
        <v>553.42899999999861</v>
      </c>
      <c r="C179">
        <f t="shared" si="71"/>
        <v>1634.9857335091694</v>
      </c>
      <c r="D179">
        <f t="shared" si="103"/>
        <v>631.47969376206788</v>
      </c>
      <c r="E179">
        <f t="shared" si="103"/>
        <v>331.75059947587192</v>
      </c>
      <c r="F179">
        <f t="shared" si="103"/>
        <v>194.20641320589931</v>
      </c>
      <c r="G179">
        <f t="shared" si="103"/>
        <v>169.43053957513666</v>
      </c>
      <c r="H179">
        <f t="shared" si="103"/>
        <v>93.579573254278046</v>
      </c>
      <c r="I179">
        <f t="shared" si="103"/>
        <v>100.60006038938401</v>
      </c>
      <c r="J179">
        <f t="shared" si="103"/>
        <v>53.911477437294934</v>
      </c>
      <c r="K179">
        <f t="shared" si="103"/>
        <v>32.572029409869231</v>
      </c>
      <c r="L179">
        <f t="shared" si="72"/>
        <v>32.572029409869231</v>
      </c>
      <c r="N179">
        <f t="shared" si="73"/>
        <v>860.51880711008926</v>
      </c>
      <c r="O179">
        <f t="shared" si="74"/>
        <v>332.35773355898311</v>
      </c>
      <c r="P179">
        <f t="shared" si="75"/>
        <v>174.60557867151155</v>
      </c>
      <c r="Q179">
        <f t="shared" si="76"/>
        <v>102.21390168731543</v>
      </c>
      <c r="R179">
        <f t="shared" si="77"/>
        <v>89.17396819744036</v>
      </c>
      <c r="S179">
        <f t="shared" si="78"/>
        <v>49.252406975935813</v>
      </c>
      <c r="T179">
        <f t="shared" si="79"/>
        <v>52.947400204938958</v>
      </c>
      <c r="U179">
        <f t="shared" si="80"/>
        <v>28.374461809102598</v>
      </c>
      <c r="V179">
        <f t="shared" si="81"/>
        <v>17.143173373615387</v>
      </c>
      <c r="X179">
        <f t="shared" si="82"/>
        <v>50.196004459389734</v>
      </c>
      <c r="Y179">
        <f t="shared" si="83"/>
        <v>19.387176826345716</v>
      </c>
      <c r="Z179">
        <f t="shared" si="84"/>
        <v>10.185137539368439</v>
      </c>
      <c r="AA179">
        <f t="shared" si="85"/>
        <v>5.9623676118582694</v>
      </c>
      <c r="AB179">
        <f t="shared" si="86"/>
        <v>5.2017188564799621</v>
      </c>
      <c r="AC179">
        <f t="shared" si="87"/>
        <v>2.8730040758812438</v>
      </c>
      <c r="AD179">
        <f t="shared" si="88"/>
        <v>3.0885413716009507</v>
      </c>
      <c r="AE179">
        <f t="shared" si="89"/>
        <v>1.6551464067191317</v>
      </c>
      <c r="AF179">
        <f t="shared" si="90"/>
        <v>1</v>
      </c>
      <c r="AR179">
        <f t="shared" si="91"/>
        <v>549.81975765457776</v>
      </c>
      <c r="AS179">
        <f t="shared" si="92"/>
        <v>277.06271138732575</v>
      </c>
      <c r="AT179">
        <f t="shared" si="93"/>
        <v>171.7809755531334</v>
      </c>
      <c r="AU179">
        <f t="shared" si="94"/>
        <v>114.25656680139663</v>
      </c>
      <c r="AV179">
        <f t="shared" si="95"/>
        <v>104.41665794658344</v>
      </c>
      <c r="AW179">
        <f t="shared" si="96"/>
        <v>66.775427286252523</v>
      </c>
      <c r="AX179">
        <f t="shared" si="97"/>
        <v>74.926628243674699</v>
      </c>
      <c r="AY179">
        <f t="shared" si="98"/>
        <v>50.253261347478805</v>
      </c>
      <c r="AZ179">
        <f t="shared" si="99"/>
        <v>39.786441839763725</v>
      </c>
      <c r="BA179">
        <f t="shared" si="100"/>
        <v>1449.078428060187</v>
      </c>
      <c r="BB179">
        <f t="shared" si="101"/>
        <v>4.2296403081758056</v>
      </c>
    </row>
    <row r="180" spans="1:54" x14ac:dyDescent="0.25">
      <c r="A180">
        <f t="shared" si="104"/>
        <v>556.16049999999859</v>
      </c>
      <c r="C180">
        <f t="shared" si="71"/>
        <v>1650.0921234207281</v>
      </c>
      <c r="D180">
        <f t="shared" si="103"/>
        <v>641.66375181931699</v>
      </c>
      <c r="E180">
        <f t="shared" si="103"/>
        <v>338.5622392583241</v>
      </c>
      <c r="F180">
        <f t="shared" si="103"/>
        <v>198.73506128421039</v>
      </c>
      <c r="G180">
        <f t="shared" si="103"/>
        <v>173.60601222760798</v>
      </c>
      <c r="H180">
        <f t="shared" si="103"/>
        <v>96.244351975286264</v>
      </c>
      <c r="I180">
        <f t="shared" si="103"/>
        <v>103.33531943675591</v>
      </c>
      <c r="J180">
        <f t="shared" si="103"/>
        <v>55.636450716411858</v>
      </c>
      <c r="K180">
        <f t="shared" si="103"/>
        <v>33.724236771592153</v>
      </c>
      <c r="L180">
        <f t="shared" si="72"/>
        <v>33.724236771592153</v>
      </c>
      <c r="N180">
        <f t="shared" si="73"/>
        <v>868.46953864248849</v>
      </c>
      <c r="O180">
        <f t="shared" si="74"/>
        <v>337.71776411542999</v>
      </c>
      <c r="P180">
        <f t="shared" si="75"/>
        <v>178.19065224122321</v>
      </c>
      <c r="Q180">
        <f t="shared" si="76"/>
        <v>104.5974006759002</v>
      </c>
      <c r="R180">
        <f t="shared" si="77"/>
        <v>91.371585382951565</v>
      </c>
      <c r="S180">
        <f t="shared" si="78"/>
        <v>50.65492209225593</v>
      </c>
      <c r="T180">
        <f t="shared" si="79"/>
        <v>54.387010229871535</v>
      </c>
      <c r="U180">
        <f t="shared" si="80"/>
        <v>29.282342482322033</v>
      </c>
      <c r="V180">
        <f t="shared" si="81"/>
        <v>17.749598300837977</v>
      </c>
      <c r="X180">
        <f t="shared" si="82"/>
        <v>48.928968640461413</v>
      </c>
      <c r="Y180">
        <f t="shared" si="83"/>
        <v>19.026783501882743</v>
      </c>
      <c r="Z180">
        <f t="shared" si="84"/>
        <v>10.039137180519216</v>
      </c>
      <c r="AA180">
        <f t="shared" si="85"/>
        <v>5.892944668554108</v>
      </c>
      <c r="AB180">
        <f t="shared" si="86"/>
        <v>5.1478114509576161</v>
      </c>
      <c r="AC180">
        <f t="shared" si="87"/>
        <v>2.8538630133316572</v>
      </c>
      <c r="AD180">
        <f t="shared" si="88"/>
        <v>3.0641262584124997</v>
      </c>
      <c r="AE180">
        <f t="shared" si="89"/>
        <v>1.6497467709418294</v>
      </c>
      <c r="AF180">
        <f t="shared" si="90"/>
        <v>1</v>
      </c>
      <c r="AR180">
        <f t="shared" si="91"/>
        <v>554.89055740553511</v>
      </c>
      <c r="AS180">
        <f t="shared" si="92"/>
        <v>281.51485562566353</v>
      </c>
      <c r="AT180">
        <f t="shared" si="93"/>
        <v>175.28752079827115</v>
      </c>
      <c r="AU180">
        <f t="shared" si="94"/>
        <v>116.89756678247076</v>
      </c>
      <c r="AV180">
        <f t="shared" si="95"/>
        <v>106.96527420046985</v>
      </c>
      <c r="AW180">
        <f t="shared" si="96"/>
        <v>68.648453128349075</v>
      </c>
      <c r="AX180">
        <f t="shared" si="97"/>
        <v>76.936651676687944</v>
      </c>
      <c r="AY180">
        <f t="shared" si="98"/>
        <v>51.829188474176121</v>
      </c>
      <c r="AZ180">
        <f t="shared" si="99"/>
        <v>41.15847866499368</v>
      </c>
      <c r="BA180">
        <f t="shared" si="100"/>
        <v>1474.128546756617</v>
      </c>
      <c r="BB180">
        <f t="shared" si="101"/>
        <v>4.2660424120246159</v>
      </c>
    </row>
    <row r="181" spans="1:54" x14ac:dyDescent="0.25">
      <c r="A181">
        <f t="shared" si="104"/>
        <v>558.89199999999857</v>
      </c>
      <c r="C181">
        <f t="shared" si="71"/>
        <v>1665.1883839580973</v>
      </c>
      <c r="D181">
        <f t="shared" si="103"/>
        <v>651.91009634559271</v>
      </c>
      <c r="E181">
        <f t="shared" si="103"/>
        <v>345.44510359972958</v>
      </c>
      <c r="F181">
        <f t="shared" si="103"/>
        <v>203.32349438667589</v>
      </c>
      <c r="G181">
        <f t="shared" si="103"/>
        <v>177.84205998426256</v>
      </c>
      <c r="H181">
        <f t="shared" si="103"/>
        <v>98.95784986891222</v>
      </c>
      <c r="I181">
        <f t="shared" si="103"/>
        <v>106.11711899641467</v>
      </c>
      <c r="J181">
        <f t="shared" si="103"/>
        <v>57.398943612597144</v>
      </c>
      <c r="K181">
        <f t="shared" si="103"/>
        <v>34.905339752231697</v>
      </c>
      <c r="L181">
        <f t="shared" si="72"/>
        <v>34.905339752231697</v>
      </c>
      <c r="N181">
        <f t="shared" si="73"/>
        <v>876.41493892531446</v>
      </c>
      <c r="O181">
        <f t="shared" si="74"/>
        <v>343.1105770239962</v>
      </c>
      <c r="P181">
        <f t="shared" si="75"/>
        <v>181.8132124209103</v>
      </c>
      <c r="Q181">
        <f t="shared" si="76"/>
        <v>107.01236546667153</v>
      </c>
      <c r="R181">
        <f t="shared" si="77"/>
        <v>93.601084202243456</v>
      </c>
      <c r="S181">
        <f t="shared" si="78"/>
        <v>52.083078878374856</v>
      </c>
      <c r="T181">
        <f t="shared" si="79"/>
        <v>55.851115261270884</v>
      </c>
      <c r="U181">
        <f t="shared" si="80"/>
        <v>30.209970322419551</v>
      </c>
      <c r="V181">
        <f t="shared" si="81"/>
        <v>18.371231448543</v>
      </c>
      <c r="X181">
        <f t="shared" si="82"/>
        <v>47.705835146659254</v>
      </c>
      <c r="Y181">
        <f t="shared" si="83"/>
        <v>18.67651485340183</v>
      </c>
      <c r="Z181">
        <f t="shared" si="84"/>
        <v>9.8966263056540882</v>
      </c>
      <c r="AA181">
        <f t="shared" si="85"/>
        <v>5.8249968580717297</v>
      </c>
      <c r="AB181">
        <f t="shared" si="86"/>
        <v>5.0949814912743285</v>
      </c>
      <c r="AC181">
        <f t="shared" si="87"/>
        <v>2.8350347130652205</v>
      </c>
      <c r="AD181">
        <f t="shared" si="88"/>
        <v>3.040139982869813</v>
      </c>
      <c r="AE181">
        <f t="shared" si="89"/>
        <v>1.644417273117283</v>
      </c>
      <c r="AF181">
        <f t="shared" si="90"/>
        <v>1</v>
      </c>
      <c r="AR181">
        <f t="shared" si="91"/>
        <v>559.95795700407905</v>
      </c>
      <c r="AS181">
        <f t="shared" si="92"/>
        <v>285.99422951475992</v>
      </c>
      <c r="AT181">
        <f t="shared" si="93"/>
        <v>178.83073153754998</v>
      </c>
      <c r="AU181">
        <f t="shared" si="94"/>
        <v>119.57343196943637</v>
      </c>
      <c r="AV181">
        <f t="shared" si="95"/>
        <v>109.55086415959919</v>
      </c>
      <c r="AW181">
        <f t="shared" si="96"/>
        <v>70.555722815384485</v>
      </c>
      <c r="AX181">
        <f t="shared" si="97"/>
        <v>78.980875716905445</v>
      </c>
      <c r="AY181">
        <f t="shared" si="98"/>
        <v>53.439393338990975</v>
      </c>
      <c r="AZ181">
        <f t="shared" si="99"/>
        <v>42.564924099783404</v>
      </c>
      <c r="BA181">
        <f t="shared" si="100"/>
        <v>1499.448130156489</v>
      </c>
      <c r="BB181">
        <f t="shared" si="101"/>
        <v>4.302523133066682</v>
      </c>
    </row>
    <row r="182" spans="1:54" x14ac:dyDescent="0.25">
      <c r="A182">
        <f>A181+$B$11</f>
        <v>561.62349999999856</v>
      </c>
      <c r="C182">
        <f t="shared" si="71"/>
        <v>1680.2738998847592</v>
      </c>
      <c r="D182">
        <f t="shared" si="103"/>
        <v>662.21800293680531</v>
      </c>
      <c r="E182">
        <f t="shared" si="103"/>
        <v>352.39889966247864</v>
      </c>
      <c r="F182">
        <f t="shared" si="103"/>
        <v>207.97168521986967</v>
      </c>
      <c r="G182">
        <f t="shared" si="103"/>
        <v>182.13875286082498</v>
      </c>
      <c r="H182">
        <f t="shared" si="103"/>
        <v>101.7203375960277</v>
      </c>
      <c r="I182">
        <f t="shared" si="103"/>
        <v>108.94565043965096</v>
      </c>
      <c r="J182">
        <f t="shared" si="103"/>
        <v>59.199308407121855</v>
      </c>
      <c r="K182">
        <f t="shared" si="103"/>
        <v>36.115712816202908</v>
      </c>
      <c r="L182">
        <f t="shared" si="72"/>
        <v>36.115712816202908</v>
      </c>
      <c r="N182">
        <f t="shared" si="73"/>
        <v>884.35468414987326</v>
      </c>
      <c r="O182">
        <f t="shared" si="74"/>
        <v>348.53579101937123</v>
      </c>
      <c r="P182">
        <f t="shared" si="75"/>
        <v>185.47310508551507</v>
      </c>
      <c r="Q182">
        <f t="shared" si="76"/>
        <v>109.45878169466825</v>
      </c>
      <c r="R182">
        <f t="shared" si="77"/>
        <v>95.862501505697367</v>
      </c>
      <c r="S182">
        <f t="shared" si="78"/>
        <v>53.537019787383002</v>
      </c>
      <c r="T182">
        <f t="shared" si="79"/>
        <v>57.33981602086893</v>
      </c>
      <c r="U182">
        <f t="shared" si="80"/>
        <v>31.157530740590452</v>
      </c>
      <c r="V182">
        <f t="shared" si="81"/>
        <v>19.00826990326469</v>
      </c>
      <c r="X182">
        <f t="shared" si="82"/>
        <v>46.524733110927919</v>
      </c>
      <c r="Y182">
        <f t="shared" si="83"/>
        <v>18.336008105583026</v>
      </c>
      <c r="Z182">
        <f t="shared" si="84"/>
        <v>9.7574953443637646</v>
      </c>
      <c r="AA182">
        <f t="shared" si="85"/>
        <v>5.7584820844672766</v>
      </c>
      <c r="AB182">
        <f t="shared" si="86"/>
        <v>5.0431997227287306</v>
      </c>
      <c r="AC182">
        <f t="shared" si="87"/>
        <v>2.8165119739902247</v>
      </c>
      <c r="AD182">
        <f t="shared" si="88"/>
        <v>3.0165720664046738</v>
      </c>
      <c r="AE182">
        <f t="shared" si="89"/>
        <v>1.6391565828533987</v>
      </c>
      <c r="AF182">
        <f t="shared" si="90"/>
        <v>1</v>
      </c>
      <c r="AR182">
        <f t="shared" si="91"/>
        <v>565.02174993222593</v>
      </c>
      <c r="AS182">
        <f t="shared" si="92"/>
        <v>290.50051636833155</v>
      </c>
      <c r="AT182">
        <f t="shared" si="93"/>
        <v>182.41045702190496</v>
      </c>
      <c r="AU182">
        <f t="shared" si="94"/>
        <v>122.28414644541567</v>
      </c>
      <c r="AV182">
        <f t="shared" si="95"/>
        <v>112.17347056002279</v>
      </c>
      <c r="AW182">
        <f t="shared" si="96"/>
        <v>72.497426590099465</v>
      </c>
      <c r="AX182">
        <f t="shared" si="97"/>
        <v>81.059440994802031</v>
      </c>
      <c r="AY182">
        <f t="shared" si="98"/>
        <v>55.084197784364662</v>
      </c>
      <c r="AZ182">
        <f t="shared" si="99"/>
        <v>44.006224052555503</v>
      </c>
      <c r="BA182">
        <f t="shared" si="100"/>
        <v>1525.0376297497228</v>
      </c>
      <c r="BB182">
        <f t="shared" si="101"/>
        <v>4.339081130681766</v>
      </c>
    </row>
    <row r="183" spans="1:54" x14ac:dyDescent="0.25">
      <c r="A183">
        <f t="shared" si="104"/>
        <v>564.35499999999854</v>
      </c>
      <c r="C183">
        <f t="shared" si="71"/>
        <v>1695.3480698286603</v>
      </c>
      <c r="D183">
        <f t="shared" si="103"/>
        <v>672.58674818117379</v>
      </c>
      <c r="E183">
        <f t="shared" ref="D183:K214" si="105">E$5/100*EXP(5.372697*(1+E$8)*(1-(E$2+273.15)/$A183))</f>
        <v>359.42332720002577</v>
      </c>
      <c r="F183">
        <f t="shared" si="105"/>
        <v>212.67959813425855</v>
      </c>
      <c r="G183">
        <f t="shared" si="105"/>
        <v>186.49615183243526</v>
      </c>
      <c r="H183">
        <f t="shared" si="105"/>
        <v>104.53207835479675</v>
      </c>
      <c r="I183">
        <f t="shared" si="105"/>
        <v>111.82109789809697</v>
      </c>
      <c r="J183">
        <f t="shared" si="105"/>
        <v>61.037892552659294</v>
      </c>
      <c r="K183">
        <f t="shared" si="105"/>
        <v>37.355728074104704</v>
      </c>
      <c r="L183">
        <f t="shared" si="72"/>
        <v>37.355728074104704</v>
      </c>
      <c r="N183">
        <f t="shared" si="73"/>
        <v>892.28845780455811</v>
      </c>
      <c r="O183">
        <f t="shared" si="74"/>
        <v>353.99302535851251</v>
      </c>
      <c r="P183">
        <f t="shared" si="75"/>
        <v>189.17017221053987</v>
      </c>
      <c r="Q183">
        <f t="shared" si="76"/>
        <v>111.93663059697819</v>
      </c>
      <c r="R183">
        <f t="shared" si="77"/>
        <v>98.155869385492252</v>
      </c>
      <c r="S183">
        <f t="shared" si="78"/>
        <v>55.016883344629875</v>
      </c>
      <c r="T183">
        <f t="shared" si="79"/>
        <v>58.853209420051037</v>
      </c>
      <c r="U183">
        <f t="shared" si="80"/>
        <v>32.125206606662786</v>
      </c>
      <c r="V183">
        <f t="shared" si="81"/>
        <v>19.660909512686686</v>
      </c>
      <c r="X183">
        <f t="shared" si="82"/>
        <v>45.383885075549884</v>
      </c>
      <c r="Y183">
        <f t="shared" si="83"/>
        <v>18.004916055897098</v>
      </c>
      <c r="Z183">
        <f t="shared" si="84"/>
        <v>9.621638922068847</v>
      </c>
      <c r="AA183">
        <f t="shared" si="85"/>
        <v>5.6933597362191364</v>
      </c>
      <c r="AB183">
        <f t="shared" si="86"/>
        <v>4.9924378789371238</v>
      </c>
      <c r="AC183">
        <f t="shared" si="87"/>
        <v>2.7982878060208187</v>
      </c>
      <c r="AD183">
        <f t="shared" si="88"/>
        <v>2.993412353689668</v>
      </c>
      <c r="AE183">
        <f t="shared" si="89"/>
        <v>1.6339634026560779</v>
      </c>
      <c r="AF183">
        <f t="shared" si="90"/>
        <v>1</v>
      </c>
      <c r="AR183">
        <f t="shared" si="91"/>
        <v>570.08173432591195</v>
      </c>
      <c r="AS183">
        <f t="shared" si="92"/>
        <v>295.0333999339008</v>
      </c>
      <c r="AT183">
        <f t="shared" si="93"/>
        <v>186.02654268824554</v>
      </c>
      <c r="AU183">
        <f t="shared" si="94"/>
        <v>125.0296894204478</v>
      </c>
      <c r="AV183">
        <f t="shared" si="95"/>
        <v>114.83313061961894</v>
      </c>
      <c r="AW183">
        <f t="shared" si="96"/>
        <v>74.473749449829455</v>
      </c>
      <c r="AX183">
        <f t="shared" si="97"/>
        <v>83.172482820741024</v>
      </c>
      <c r="AY183">
        <f t="shared" si="98"/>
        <v>56.763919241355211</v>
      </c>
      <c r="AZ183">
        <f t="shared" si="99"/>
        <v>45.482821628832241</v>
      </c>
      <c r="BA183">
        <f t="shared" si="100"/>
        <v>1550.8974701288828</v>
      </c>
      <c r="BB183">
        <f t="shared" si="101"/>
        <v>4.3757150669656451</v>
      </c>
    </row>
    <row r="184" spans="1:54" x14ac:dyDescent="0.25">
      <c r="A184">
        <f t="shared" si="104"/>
        <v>567.08649999999852</v>
      </c>
      <c r="C184">
        <f t="shared" ref="C184:K215" si="106">C$5/100*EXP(5.372697*(1+C$8)*(1-(C$2+273.15)/$A184))</f>
        <v>1710.4103060416385</v>
      </c>
      <c r="D184">
        <f t="shared" si="105"/>
        <v>683.01560984031858</v>
      </c>
      <c r="E184">
        <f t="shared" si="105"/>
        <v>366.51807878168438</v>
      </c>
      <c r="F184">
        <f t="shared" si="105"/>
        <v>217.44718927019767</v>
      </c>
      <c r="G184">
        <f t="shared" si="105"/>
        <v>190.9143089521333</v>
      </c>
      <c r="H184">
        <f t="shared" si="105"/>
        <v>107.39332789113016</v>
      </c>
      <c r="I184">
        <f t="shared" si="105"/>
        <v>114.74363830287274</v>
      </c>
      <c r="J184">
        <f t="shared" si="105"/>
        <v>62.915038613622727</v>
      </c>
      <c r="K184">
        <f t="shared" si="105"/>
        <v>38.625755188383025</v>
      </c>
      <c r="L184">
        <f t="shared" si="72"/>
        <v>38.625755188383025</v>
      </c>
      <c r="N184">
        <f t="shared" si="73"/>
        <v>900.21595054823081</v>
      </c>
      <c r="O184">
        <f t="shared" si="74"/>
        <v>359.48189991595717</v>
      </c>
      <c r="P184">
        <f t="shared" si="75"/>
        <v>192.90425199036022</v>
      </c>
      <c r="Q184">
        <f t="shared" si="76"/>
        <v>114.44588908957772</v>
      </c>
      <c r="R184">
        <f t="shared" si="77"/>
        <v>100.4812152379649</v>
      </c>
      <c r="S184">
        <f t="shared" si="78"/>
        <v>56.522804153226403</v>
      </c>
      <c r="T184">
        <f t="shared" si="79"/>
        <v>60.391388580459342</v>
      </c>
      <c r="U184">
        <f t="shared" si="80"/>
        <v>33.113178217696174</v>
      </c>
      <c r="V184">
        <f t="shared" si="81"/>
        <v>20.329344835991066</v>
      </c>
      <c r="X184">
        <f t="shared" si="82"/>
        <v>44.281601685190012</v>
      </c>
      <c r="Y184">
        <f t="shared" si="83"/>
        <v>17.682906302003914</v>
      </c>
      <c r="Z184">
        <f t="shared" si="84"/>
        <v>9.4889556720412642</v>
      </c>
      <c r="AA184">
        <f t="shared" si="85"/>
        <v>5.6295906244338356</v>
      </c>
      <c r="AB184">
        <f t="shared" si="86"/>
        <v>4.9426686422315482</v>
      </c>
      <c r="AC184">
        <f t="shared" si="87"/>
        <v>2.7803554226282023</v>
      </c>
      <c r="AD184">
        <f t="shared" si="88"/>
        <v>2.9706510006924787</v>
      </c>
      <c r="AE184">
        <f t="shared" si="89"/>
        <v>1.6288364669319109</v>
      </c>
      <c r="AF184">
        <f t="shared" si="90"/>
        <v>1</v>
      </c>
      <c r="AR184">
        <f t="shared" si="91"/>
        <v>575.13771289423892</v>
      </c>
      <c r="AS184">
        <f t="shared" si="92"/>
        <v>299.59256447196373</v>
      </c>
      <c r="AT184">
        <f t="shared" si="93"/>
        <v>189.67883027517701</v>
      </c>
      <c r="AU184">
        <f t="shared" si="94"/>
        <v>127.81003531662972</v>
      </c>
      <c r="AV184">
        <f t="shared" si="95"/>
        <v>117.52987611041311</v>
      </c>
      <c r="AW184">
        <f t="shared" si="96"/>
        <v>76.484871153852808</v>
      </c>
      <c r="AX184">
        <f t="shared" si="97"/>
        <v>85.320131213741163</v>
      </c>
      <c r="AY184">
        <f t="shared" si="98"/>
        <v>58.478870675130302</v>
      </c>
      <c r="AZ184">
        <f t="shared" si="99"/>
        <v>46.995157018900187</v>
      </c>
      <c r="BA184">
        <f t="shared" si="100"/>
        <v>1577.0280491300471</v>
      </c>
      <c r="BB184">
        <f t="shared" si="101"/>
        <v>4.4124236070469562</v>
      </c>
    </row>
    <row r="185" spans="1:54" x14ac:dyDescent="0.25">
      <c r="A185">
        <f t="shared" si="104"/>
        <v>569.81799999999851</v>
      </c>
      <c r="C185">
        <f t="shared" si="106"/>
        <v>1725.4600341619109</v>
      </c>
      <c r="D185">
        <f t="shared" si="105"/>
        <v>693.5038670239237</v>
      </c>
      <c r="E185">
        <f t="shared" si="105"/>
        <v>373.68284001438803</v>
      </c>
      <c r="F185">
        <f t="shared" si="105"/>
        <v>222.27440670399142</v>
      </c>
      <c r="G185">
        <f t="shared" si="105"/>
        <v>195.39326747060082</v>
      </c>
      <c r="H185">
        <f t="shared" si="105"/>
        <v>110.30433451240843</v>
      </c>
      <c r="I185">
        <f t="shared" si="105"/>
        <v>117.71344142623146</v>
      </c>
      <c r="J185">
        <f t="shared" si="105"/>
        <v>64.831084209852875</v>
      </c>
      <c r="K185">
        <f t="shared" si="105"/>
        <v>39.926161281521324</v>
      </c>
      <c r="L185">
        <f t="shared" si="72"/>
        <v>39.926161281521324</v>
      </c>
      <c r="N185">
        <f t="shared" si="73"/>
        <v>908.13686008521631</v>
      </c>
      <c r="O185">
        <f t="shared" si="74"/>
        <v>365.00203527574934</v>
      </c>
      <c r="P185">
        <f t="shared" si="75"/>
        <v>196.67517895494109</v>
      </c>
      <c r="Q185">
        <f t="shared" si="76"/>
        <v>116.98652984420602</v>
      </c>
      <c r="R185">
        <f t="shared" si="77"/>
        <v>102.83856182663202</v>
      </c>
      <c r="S185">
        <f t="shared" si="78"/>
        <v>58.054912901267599</v>
      </c>
      <c r="T185">
        <f t="shared" si="79"/>
        <v>61.954442855911296</v>
      </c>
      <c r="U185">
        <f t="shared" si="80"/>
        <v>34.121623268343619</v>
      </c>
      <c r="V185">
        <f t="shared" si="81"/>
        <v>21.01376909553754</v>
      </c>
      <c r="X185">
        <f t="shared" si="82"/>
        <v>43.216276716301564</v>
      </c>
      <c r="Y185">
        <f t="shared" si="83"/>
        <v>17.369660512414249</v>
      </c>
      <c r="Z185">
        <f t="shared" si="84"/>
        <v>9.3593480570178524</v>
      </c>
      <c r="AA185">
        <f t="shared" si="85"/>
        <v>5.5671369240013746</v>
      </c>
      <c r="AB185">
        <f t="shared" si="86"/>
        <v>4.8938656058836534</v>
      </c>
      <c r="AC185">
        <f t="shared" si="87"/>
        <v>2.7627082336978792</v>
      </c>
      <c r="AD185">
        <f t="shared" si="88"/>
        <v>2.9482784632418877</v>
      </c>
      <c r="AE185">
        <f t="shared" si="89"/>
        <v>1.6237745410265143</v>
      </c>
      <c r="AF185">
        <f t="shared" si="90"/>
        <v>1</v>
      </c>
      <c r="AR185">
        <f t="shared" si="91"/>
        <v>580.18949283974803</v>
      </c>
      <c r="AS185">
        <f t="shared" si="92"/>
        <v>304.17769483234639</v>
      </c>
      <c r="AT185">
        <f t="shared" si="93"/>
        <v>193.3671579371603</v>
      </c>
      <c r="AU185">
        <f t="shared" si="94"/>
        <v>130.62515385329564</v>
      </c>
      <c r="AV185">
        <f t="shared" si="95"/>
        <v>120.26373343166587</v>
      </c>
      <c r="AW185">
        <f t="shared" si="96"/>
        <v>78.530966233036494</v>
      </c>
      <c r="AX185">
        <f t="shared" si="97"/>
        <v>87.5025109320799</v>
      </c>
      <c r="AY185">
        <f t="shared" si="98"/>
        <v>60.229360533520364</v>
      </c>
      <c r="AZ185">
        <f t="shared" si="99"/>
        <v>48.543667388484359</v>
      </c>
      <c r="BA185">
        <f t="shared" si="100"/>
        <v>1603.4297379813374</v>
      </c>
      <c r="BB185">
        <f t="shared" si="101"/>
        <v>4.4492054193942456</v>
      </c>
    </row>
    <row r="186" spans="1:54" x14ac:dyDescent="0.25">
      <c r="A186">
        <f t="shared" si="104"/>
        <v>572.54949999999849</v>
      </c>
      <c r="C186">
        <f t="shared" si="106"/>
        <v>1740.4966929795823</v>
      </c>
      <c r="D186">
        <f t="shared" si="105"/>
        <v>704.05080035811579</v>
      </c>
      <c r="E186">
        <f t="shared" si="105"/>
        <v>380.91728976138631</v>
      </c>
      <c r="F186">
        <f t="shared" si="105"/>
        <v>227.16119059391795</v>
      </c>
      <c r="G186">
        <f t="shared" si="105"/>
        <v>199.93306195703565</v>
      </c>
      <c r="H186">
        <f t="shared" si="105"/>
        <v>113.26533910436443</v>
      </c>
      <c r="I186">
        <f t="shared" si="105"/>
        <v>120.73066992559652</v>
      </c>
      <c r="J186">
        <f t="shared" si="105"/>
        <v>66.786361963603866</v>
      </c>
      <c r="K186">
        <f t="shared" si="105"/>
        <v>41.257310846761001</v>
      </c>
      <c r="L186">
        <f t="shared" si="72"/>
        <v>41.257310846761001</v>
      </c>
      <c r="N186">
        <f t="shared" si="73"/>
        <v>916.05089104188551</v>
      </c>
      <c r="O186">
        <f t="shared" si="74"/>
        <v>370.55305282006094</v>
      </c>
      <c r="P186">
        <f t="shared" si="75"/>
        <v>200.48278408494016</v>
      </c>
      <c r="Q186">
        <f t="shared" si="76"/>
        <v>119.55852136521997</v>
      </c>
      <c r="R186">
        <f t="shared" si="77"/>
        <v>105.22792734580824</v>
      </c>
      <c r="S186">
        <f t="shared" si="78"/>
        <v>59.613336370718123</v>
      </c>
      <c r="T186">
        <f t="shared" si="79"/>
        <v>63.542457855577119</v>
      </c>
      <c r="U186">
        <f t="shared" si="80"/>
        <v>35.150716822949406</v>
      </c>
      <c r="V186">
        <f t="shared" si="81"/>
        <v>21.714374129874212</v>
      </c>
      <c r="X186">
        <f t="shared" si="82"/>
        <v>42.186382419450005</v>
      </c>
      <c r="Y186">
        <f t="shared" si="83"/>
        <v>17.064873737726629</v>
      </c>
      <c r="Z186">
        <f t="shared" si="84"/>
        <v>9.2327221998593032</v>
      </c>
      <c r="AA186">
        <f t="shared" si="85"/>
        <v>5.5059621175419329</v>
      </c>
      <c r="AB186">
        <f t="shared" si="86"/>
        <v>4.846003238059609</v>
      </c>
      <c r="AC186">
        <f t="shared" si="87"/>
        <v>2.7453398386787145</v>
      </c>
      <c r="AD186">
        <f t="shared" si="88"/>
        <v>2.9262854860806993</v>
      </c>
      <c r="AE186">
        <f t="shared" si="89"/>
        <v>1.6187764202970849</v>
      </c>
      <c r="AF186">
        <f t="shared" si="90"/>
        <v>1</v>
      </c>
      <c r="AR186">
        <f t="shared" si="91"/>
        <v>585.23688577970779</v>
      </c>
      <c r="AS186">
        <f t="shared" si="92"/>
        <v>308.78847652781525</v>
      </c>
      <c r="AT186">
        <f t="shared" si="93"/>
        <v>197.09136035709395</v>
      </c>
      <c r="AU186">
        <f t="shared" si="94"/>
        <v>133.4750101321749</v>
      </c>
      <c r="AV186">
        <f t="shared" si="95"/>
        <v>123.03472368365178</v>
      </c>
      <c r="AW186">
        <f t="shared" si="96"/>
        <v>80.612204001702622</v>
      </c>
      <c r="AX186">
        <f t="shared" si="97"/>
        <v>89.719741505654369</v>
      </c>
      <c r="AY186">
        <f t="shared" si="98"/>
        <v>62.015692698585234</v>
      </c>
      <c r="AZ186">
        <f t="shared" si="99"/>
        <v>50.128786772435042</v>
      </c>
      <c r="BA186">
        <f t="shared" si="100"/>
        <v>1630.1028814588208</v>
      </c>
      <c r="BB186">
        <f t="shared" si="101"/>
        <v>4.4860591761133044</v>
      </c>
    </row>
    <row r="187" spans="1:54" x14ac:dyDescent="0.25">
      <c r="A187">
        <f t="shared" si="104"/>
        <v>575.28099999999847</v>
      </c>
      <c r="C187">
        <f t="shared" si="106"/>
        <v>1755.5197342052541</v>
      </c>
      <c r="D187">
        <f t="shared" si="105"/>
        <v>714.65569214771654</v>
      </c>
      <c r="E187">
        <f t="shared" si="105"/>
        <v>388.22110035782777</v>
      </c>
      <c r="F187">
        <f t="shared" si="105"/>
        <v>232.10747332611743</v>
      </c>
      <c r="G187">
        <f t="shared" si="105"/>
        <v>204.53371842103547</v>
      </c>
      <c r="H187">
        <f t="shared" si="105"/>
        <v>116.27657515101734</v>
      </c>
      <c r="I187">
        <f t="shared" si="105"/>
        <v>123.79547938988237</v>
      </c>
      <c r="J187">
        <f t="shared" si="105"/>
        <v>68.781199449774221</v>
      </c>
      <c r="K187">
        <f t="shared" si="105"/>
        <v>42.619565661352354</v>
      </c>
      <c r="L187">
        <f t="shared" si="72"/>
        <v>42.619565661352354</v>
      </c>
      <c r="N187">
        <f t="shared" si="73"/>
        <v>923.95775484487058</v>
      </c>
      <c r="O187">
        <f t="shared" si="74"/>
        <v>376.13457481458767</v>
      </c>
      <c r="P187">
        <f t="shared" si="75"/>
        <v>204.32689492517252</v>
      </c>
      <c r="Q187">
        <f t="shared" si="76"/>
        <v>122.16182806637759</v>
      </c>
      <c r="R187">
        <f t="shared" si="77"/>
        <v>107.64932548475552</v>
      </c>
      <c r="S187">
        <f t="shared" si="78"/>
        <v>61.198197447903866</v>
      </c>
      <c r="T187">
        <f t="shared" si="79"/>
        <v>65.155515468359141</v>
      </c>
      <c r="U187">
        <f t="shared" si="80"/>
        <v>36.200631289354853</v>
      </c>
      <c r="V187">
        <f t="shared" si="81"/>
        <v>22.431350348080187</v>
      </c>
      <c r="X187">
        <f t="shared" si="82"/>
        <v>41.190465152890297</v>
      </c>
      <c r="Y187">
        <f t="shared" si="83"/>
        <v>16.768253759933788</v>
      </c>
      <c r="Z187">
        <f t="shared" si="84"/>
        <v>9.1089877227413574</v>
      </c>
      <c r="AA187">
        <f t="shared" si="85"/>
        <v>5.4460309419951152</v>
      </c>
      <c r="AB187">
        <f t="shared" si="86"/>
        <v>4.7990568474166251</v>
      </c>
      <c r="AC187">
        <f t="shared" si="87"/>
        <v>2.7282440200102167</v>
      </c>
      <c r="AD187">
        <f t="shared" si="88"/>
        <v>2.9046630923820222</v>
      </c>
      <c r="AE187">
        <f t="shared" si="89"/>
        <v>1.61384092921776</v>
      </c>
      <c r="AF187">
        <f t="shared" si="90"/>
        <v>1</v>
      </c>
      <c r="AR187">
        <f t="shared" si="91"/>
        <v>590.2797076684418</v>
      </c>
      <c r="AS187">
        <f t="shared" si="92"/>
        <v>313.42459580500849</v>
      </c>
      <c r="AT187">
        <f t="shared" si="93"/>
        <v>200.85126885729338</v>
      </c>
      <c r="AU187">
        <f t="shared" si="94"/>
        <v>136.35956472247065</v>
      </c>
      <c r="AV187">
        <f t="shared" si="95"/>
        <v>125.84286274205461</v>
      </c>
      <c r="AW187">
        <f t="shared" si="96"/>
        <v>82.728748571639585</v>
      </c>
      <c r="AX187">
        <f t="shared" si="97"/>
        <v>91.971937270020589</v>
      </c>
      <c r="AY187">
        <f t="shared" si="98"/>
        <v>63.838166441145418</v>
      </c>
      <c r="AZ187">
        <f t="shared" si="99"/>
        <v>51.75094597142791</v>
      </c>
      <c r="BA187">
        <f t="shared" si="100"/>
        <v>1657.0477980495025</v>
      </c>
      <c r="BB187">
        <f t="shared" si="101"/>
        <v>4.5229835532348961</v>
      </c>
    </row>
    <row r="188" spans="1:54" x14ac:dyDescent="0.25">
      <c r="A188">
        <f t="shared" si="104"/>
        <v>578.01249999999845</v>
      </c>
      <c r="C188">
        <f t="shared" si="106"/>
        <v>1770.528622241678</v>
      </c>
      <c r="D188">
        <f t="shared" si="105"/>
        <v>725.31782653249525</v>
      </c>
      <c r="E188">
        <f t="shared" si="105"/>
        <v>395.59393782321553</v>
      </c>
      <c r="F188">
        <f t="shared" si="105"/>
        <v>237.1131796602518</v>
      </c>
      <c r="G188">
        <f t="shared" si="105"/>
        <v>209.19525443537538</v>
      </c>
      <c r="H188">
        <f t="shared" si="105"/>
        <v>119.33826875755223</v>
      </c>
      <c r="I188">
        <f t="shared" si="105"/>
        <v>126.90801838799847</v>
      </c>
      <c r="J188">
        <f t="shared" si="105"/>
        <v>70.815919149327584</v>
      </c>
      <c r="K188">
        <f t="shared" si="105"/>
        <v>44.013284702334509</v>
      </c>
      <c r="L188">
        <f t="shared" si="72"/>
        <v>44.013284702334509</v>
      </c>
      <c r="N188">
        <f t="shared" si="73"/>
        <v>931.85716960088325</v>
      </c>
      <c r="O188">
        <f t="shared" si="74"/>
        <v>381.74622449078697</v>
      </c>
      <c r="P188">
        <f t="shared" si="75"/>
        <v>208.20733569642923</v>
      </c>
      <c r="Q188">
        <f t="shared" si="76"/>
        <v>124.79641034750095</v>
      </c>
      <c r="R188">
        <f t="shared" si="77"/>
        <v>110.10276549230284</v>
      </c>
      <c r="S188">
        <f t="shared" si="78"/>
        <v>62.809615135553805</v>
      </c>
      <c r="T188">
        <f t="shared" si="79"/>
        <v>66.79369388842025</v>
      </c>
      <c r="U188">
        <f t="shared" si="80"/>
        <v>37.271536394382942</v>
      </c>
      <c r="V188">
        <f t="shared" si="81"/>
        <v>23.164886685439217</v>
      </c>
      <c r="X188">
        <f t="shared" si="82"/>
        <v>40.227141287361526</v>
      </c>
      <c r="Y188">
        <f t="shared" si="83"/>
        <v>16.479520477462199</v>
      </c>
      <c r="Z188">
        <f t="shared" si="84"/>
        <v>8.9880575943979206</v>
      </c>
      <c r="AA188">
        <f t="shared" si="85"/>
        <v>5.387309337711736</v>
      </c>
      <c r="AB188">
        <f t="shared" si="86"/>
        <v>4.7530025502568192</v>
      </c>
      <c r="AC188">
        <f t="shared" si="87"/>
        <v>2.7114147368151871</v>
      </c>
      <c r="AD188">
        <f t="shared" si="88"/>
        <v>2.8834025737067321</v>
      </c>
      <c r="AE188">
        <f t="shared" si="89"/>
        <v>1.6089669205164194</v>
      </c>
      <c r="AF188">
        <f t="shared" si="90"/>
        <v>1</v>
      </c>
      <c r="AR188">
        <f t="shared" si="91"/>
        <v>595.31777872067994</v>
      </c>
      <c r="AS188">
        <f t="shared" si="92"/>
        <v>318.08573971274444</v>
      </c>
      <c r="AT188">
        <f t="shared" si="93"/>
        <v>204.64671150886028</v>
      </c>
      <c r="AU188">
        <f t="shared" si="94"/>
        <v>139.27877374580501</v>
      </c>
      <c r="AV188">
        <f t="shared" si="95"/>
        <v>128.68816133290801</v>
      </c>
      <c r="AW188">
        <f t="shared" si="96"/>
        <v>84.880758868183804</v>
      </c>
      <c r="AX188">
        <f t="shared" si="97"/>
        <v>94.259207402036836</v>
      </c>
      <c r="AY188">
        <f t="shared" si="98"/>
        <v>65.697076378227536</v>
      </c>
      <c r="AZ188">
        <f t="shared" si="99"/>
        <v>53.410572451675606</v>
      </c>
      <c r="BA188">
        <f t="shared" si="100"/>
        <v>1684.2647801211215</v>
      </c>
      <c r="BB188">
        <f t="shared" si="101"/>
        <v>4.5599772309929731</v>
      </c>
    </row>
    <row r="189" spans="1:54" x14ac:dyDescent="0.25">
      <c r="A189">
        <f t="shared" si="104"/>
        <v>580.74399999999844</v>
      </c>
      <c r="C189">
        <f t="shared" si="106"/>
        <v>1785.5228339585187</v>
      </c>
      <c r="D189">
        <f t="shared" si="105"/>
        <v>736.03648963758258</v>
      </c>
      <c r="E189">
        <f t="shared" si="105"/>
        <v>403.0354620706965</v>
      </c>
      <c r="F189">
        <f t="shared" si="105"/>
        <v>242.17822687484127</v>
      </c>
      <c r="G189">
        <f t="shared" si="105"/>
        <v>213.91767925956532</v>
      </c>
      <c r="H189">
        <f t="shared" si="105"/>
        <v>122.45063867603896</v>
      </c>
      <c r="I189">
        <f t="shared" si="105"/>
        <v>130.06842851943185</v>
      </c>
      <c r="J189">
        <f t="shared" si="105"/>
        <v>72.890838405848868</v>
      </c>
      <c r="K189">
        <f t="shared" si="105"/>
        <v>45.438824064839224</v>
      </c>
      <c r="L189">
        <f t="shared" si="72"/>
        <v>45.438824064839224</v>
      </c>
      <c r="N189">
        <f t="shared" si="73"/>
        <v>939.74885997816784</v>
      </c>
      <c r="O189">
        <f t="shared" si="74"/>
        <v>387.38762612504348</v>
      </c>
      <c r="P189">
        <f t="shared" si="75"/>
        <v>212.12392740562976</v>
      </c>
      <c r="Q189">
        <f t="shared" si="76"/>
        <v>127.46222467096909</v>
      </c>
      <c r="R189">
        <f t="shared" si="77"/>
        <v>112.58825224187649</v>
      </c>
      <c r="S189">
        <f t="shared" si="78"/>
        <v>64.447704566336299</v>
      </c>
      <c r="T189">
        <f t="shared" si="79"/>
        <v>68.457067641806233</v>
      </c>
      <c r="U189">
        <f t="shared" si="80"/>
        <v>38.363599160973088</v>
      </c>
      <c r="V189">
        <f t="shared" si="81"/>
        <v>23.915170560441698</v>
      </c>
      <c r="X189">
        <f t="shared" si="82"/>
        <v>39.295093363566259</v>
      </c>
      <c r="Y189">
        <f t="shared" si="83"/>
        <v>16.198405323766533</v>
      </c>
      <c r="Z189">
        <f t="shared" si="84"/>
        <v>8.8698479849650695</v>
      </c>
      <c r="AA189">
        <f t="shared" si="85"/>
        <v>5.3297643999163249</v>
      </c>
      <c r="AB189">
        <f t="shared" si="86"/>
        <v>4.7078172391590529</v>
      </c>
      <c r="AC189">
        <f t="shared" si="87"/>
        <v>2.6948461188455766</v>
      </c>
      <c r="AD189">
        <f t="shared" si="88"/>
        <v>2.8624954803810474</v>
      </c>
      <c r="AE189">
        <f t="shared" si="89"/>
        <v>1.6041532743417131</v>
      </c>
      <c r="AF189">
        <f t="shared" si="90"/>
        <v>1</v>
      </c>
      <c r="AR189">
        <f t="shared" si="91"/>
        <v>600.35092333595173</v>
      </c>
      <c r="AS189">
        <f t="shared" si="92"/>
        <v>322.77159616777817</v>
      </c>
      <c r="AT189">
        <f t="shared" si="93"/>
        <v>208.47751323942214</v>
      </c>
      <c r="AU189">
        <f t="shared" si="94"/>
        <v>142.23258896097607</v>
      </c>
      <c r="AV189">
        <f t="shared" si="95"/>
        <v>131.57062510801231</v>
      </c>
      <c r="AW189">
        <f t="shared" si="96"/>
        <v>87.068388648297002</v>
      </c>
      <c r="AX189">
        <f t="shared" si="97"/>
        <v>96.581655957034656</v>
      </c>
      <c r="AY189">
        <f t="shared" si="98"/>
        <v>67.592712433374132</v>
      </c>
      <c r="AZ189">
        <f t="shared" si="99"/>
        <v>55.108090247644732</v>
      </c>
      <c r="BA189">
        <f t="shared" si="100"/>
        <v>1711.7540940984909</v>
      </c>
      <c r="BB189">
        <f t="shared" si="101"/>
        <v>4.5970388940935152</v>
      </c>
    </row>
    <row r="190" spans="1:54" x14ac:dyDescent="0.25">
      <c r="A190">
        <f t="shared" si="104"/>
        <v>583.47549999999842</v>
      </c>
      <c r="C190">
        <f t="shared" si="106"/>
        <v>1800.5018584701818</v>
      </c>
      <c r="D190">
        <f t="shared" si="105"/>
        <v>746.81096971817806</v>
      </c>
      <c r="E190">
        <f t="shared" si="105"/>
        <v>410.54532711317199</v>
      </c>
      <c r="F190">
        <f t="shared" si="105"/>
        <v>247.30252491219673</v>
      </c>
      <c r="G190">
        <f t="shared" si="105"/>
        <v>218.70099396407835</v>
      </c>
      <c r="H190">
        <f t="shared" si="105"/>
        <v>125.61389633388865</v>
      </c>
      <c r="I190">
        <f t="shared" si="105"/>
        <v>133.2768444668103</v>
      </c>
      <c r="J190">
        <f t="shared" si="105"/>
        <v>75.006269385178058</v>
      </c>
      <c r="K190">
        <f t="shared" si="105"/>
        <v>46.896536882912443</v>
      </c>
      <c r="L190">
        <f t="shared" si="72"/>
        <v>46.896536882912443</v>
      </c>
      <c r="N190">
        <f t="shared" si="73"/>
        <v>947.63255708956945</v>
      </c>
      <c r="O190">
        <f t="shared" si="74"/>
        <v>393.05840511483058</v>
      </c>
      <c r="P190">
        <f t="shared" si="75"/>
        <v>216.07648795430106</v>
      </c>
      <c r="Q190">
        <f t="shared" si="76"/>
        <v>130.15922363799828</v>
      </c>
      <c r="R190">
        <f t="shared" si="77"/>
        <v>115.10578629688335</v>
      </c>
      <c r="S190">
        <f t="shared" si="78"/>
        <v>66.112577017836131</v>
      </c>
      <c r="T190">
        <f t="shared" si="79"/>
        <v>70.145707614110691</v>
      </c>
      <c r="U190">
        <f t="shared" si="80"/>
        <v>39.47698388693582</v>
      </c>
      <c r="V190">
        <f t="shared" si="81"/>
        <v>24.682387833111815</v>
      </c>
      <c r="X190">
        <f t="shared" si="82"/>
        <v>38.393066485176341</v>
      </c>
      <c r="Y190">
        <f t="shared" si="83"/>
        <v>15.924650717445438</v>
      </c>
      <c r="Z190">
        <f t="shared" si="84"/>
        <v>8.7542781280031203</v>
      </c>
      <c r="AA190">
        <f t="shared" si="85"/>
        <v>5.2733643324163166</v>
      </c>
      <c r="AB190">
        <f t="shared" si="86"/>
        <v>4.6634785530137046</v>
      </c>
      <c r="AC190">
        <f t="shared" si="87"/>
        <v>2.6785324606699952</v>
      </c>
      <c r="AD190">
        <f t="shared" si="88"/>
        <v>2.8419336122743002</v>
      </c>
      <c r="AE190">
        <f t="shared" si="89"/>
        <v>1.5993988974590547</v>
      </c>
      <c r="AF190">
        <f t="shared" si="90"/>
        <v>1</v>
      </c>
      <c r="AR190">
        <f t="shared" si="91"/>
        <v>605.37897002400985</v>
      </c>
      <c r="AS190">
        <f t="shared" si="92"/>
        <v>327.48185401806251</v>
      </c>
      <c r="AT190">
        <f t="shared" si="93"/>
        <v>212.3434959392352</v>
      </c>
      <c r="AU190">
        <f t="shared" si="94"/>
        <v>145.2209578484788</v>
      </c>
      <c r="AV190">
        <f t="shared" si="95"/>
        <v>134.49025472076059</v>
      </c>
      <c r="AW190">
        <f t="shared" si="96"/>
        <v>89.291786520567825</v>
      </c>
      <c r="AX190">
        <f t="shared" si="97"/>
        <v>98.939381907445267</v>
      </c>
      <c r="AY190">
        <f t="shared" si="98"/>
        <v>69.525359799765468</v>
      </c>
      <c r="AZ190">
        <f t="shared" si="99"/>
        <v>56.843919867771007</v>
      </c>
      <c r="BA190">
        <f t="shared" si="100"/>
        <v>1739.5159806460968</v>
      </c>
      <c r="BB190">
        <f t="shared" si="101"/>
        <v>4.634167231974093</v>
      </c>
    </row>
    <row r="191" spans="1:54" x14ac:dyDescent="0.25">
      <c r="A191">
        <f t="shared" si="104"/>
        <v>586.2069999999984</v>
      </c>
      <c r="C191">
        <f t="shared" si="106"/>
        <v>1815.4651969167523</v>
      </c>
      <c r="D191">
        <f t="shared" si="105"/>
        <v>757.64055729868744</v>
      </c>
      <c r="E191">
        <f t="shared" si="105"/>
        <v>418.12318126620681</v>
      </c>
      <c r="F191">
        <f t="shared" si="105"/>
        <v>252.48597652286378</v>
      </c>
      <c r="G191">
        <f t="shared" si="105"/>
        <v>223.54519155514618</v>
      </c>
      <c r="H191">
        <f t="shared" si="105"/>
        <v>128.82824586494382</v>
      </c>
      <c r="I191">
        <f t="shared" si="105"/>
        <v>136.53339405034927</v>
      </c>
      <c r="J191">
        <f t="shared" si="105"/>
        <v>77.162519038065867</v>
      </c>
      <c r="K191">
        <f t="shared" si="105"/>
        <v>48.386773252845082</v>
      </c>
      <c r="L191">
        <f t="shared" si="72"/>
        <v>48.386773252845082</v>
      </c>
      <c r="N191">
        <f t="shared" si="73"/>
        <v>955.5079983772381</v>
      </c>
      <c r="O191">
        <f t="shared" si="74"/>
        <v>398.75818805194075</v>
      </c>
      <c r="P191">
        <f t="shared" si="75"/>
        <v>220.06483224537203</v>
      </c>
      <c r="Q191">
        <f t="shared" si="76"/>
        <v>132.88735606466514</v>
      </c>
      <c r="R191">
        <f t="shared" si="77"/>
        <v>117.65536397639274</v>
      </c>
      <c r="S191">
        <f t="shared" si="78"/>
        <v>67.804339928917798</v>
      </c>
      <c r="T191">
        <f t="shared" si="79"/>
        <v>71.859681079131192</v>
      </c>
      <c r="U191">
        <f t="shared" si="80"/>
        <v>40.61185212529783</v>
      </c>
      <c r="V191">
        <f t="shared" si="81"/>
        <v>25.466722764655309</v>
      </c>
      <c r="X191">
        <f t="shared" si="82"/>
        <v>37.519864931477017</v>
      </c>
      <c r="Y191">
        <f t="shared" si="83"/>
        <v>15.658009541980341</v>
      </c>
      <c r="Z191">
        <f t="shared" si="84"/>
        <v>8.6412701892995454</v>
      </c>
      <c r="AA191">
        <f t="shared" si="85"/>
        <v>5.2180784034409218</v>
      </c>
      <c r="AB191">
        <f t="shared" si="86"/>
        <v>4.619964848389678</v>
      </c>
      <c r="AC191">
        <f t="shared" si="87"/>
        <v>2.6624682160918609</v>
      </c>
      <c r="AD191">
        <f t="shared" si="88"/>
        <v>2.821709009958032</v>
      </c>
      <c r="AE191">
        <f t="shared" si="89"/>
        <v>1.5947027224744483</v>
      </c>
      <c r="AF191">
        <f t="shared" si="90"/>
        <v>1</v>
      </c>
      <c r="AR191">
        <f t="shared" si="91"/>
        <v>610.4017513312964</v>
      </c>
      <c r="AS191">
        <f t="shared" si="92"/>
        <v>332.21620310357463</v>
      </c>
      <c r="AT191">
        <f t="shared" si="93"/>
        <v>216.2444785656397</v>
      </c>
      <c r="AU191">
        <f t="shared" si="94"/>
        <v>148.24382369474162</v>
      </c>
      <c r="AV191">
        <f t="shared" si="95"/>
        <v>137.4470459023112</v>
      </c>
      <c r="AW191">
        <f t="shared" si="96"/>
        <v>91.551095967064512</v>
      </c>
      <c r="AX191">
        <f t="shared" si="97"/>
        <v>101.33247918281015</v>
      </c>
      <c r="AY191">
        <f t="shared" si="98"/>
        <v>71.495298906101752</v>
      </c>
      <c r="AZ191">
        <f t="shared" si="99"/>
        <v>58.618478203162276</v>
      </c>
      <c r="BA191">
        <f t="shared" si="100"/>
        <v>1767.5506548567023</v>
      </c>
      <c r="BB191">
        <f t="shared" si="101"/>
        <v>4.6713609390542983</v>
      </c>
    </row>
    <row r="192" spans="1:54" x14ac:dyDescent="0.25">
      <c r="A192">
        <f t="shared" si="104"/>
        <v>588.93849999999838</v>
      </c>
      <c r="C192">
        <f t="shared" si="106"/>
        <v>1830.4123622479888</v>
      </c>
      <c r="D192">
        <f t="shared" si="105"/>
        <v>768.52454530643683</v>
      </c>
      <c r="E192">
        <f t="shared" si="105"/>
        <v>425.76866734772716</v>
      </c>
      <c r="F192">
        <f t="shared" si="105"/>
        <v>257.72847740950044</v>
      </c>
      <c r="G192">
        <f t="shared" si="105"/>
        <v>228.45025710001886</v>
      </c>
      <c r="H192">
        <f t="shared" si="105"/>
        <v>132.09388414310283</v>
      </c>
      <c r="I192">
        <f t="shared" si="105"/>
        <v>139.83819828408645</v>
      </c>
      <c r="J192">
        <f t="shared" si="105"/>
        <v>79.359889065791464</v>
      </c>
      <c r="K192">
        <f t="shared" si="105"/>
        <v>49.909880159001915</v>
      </c>
      <c r="L192">
        <f t="shared" si="72"/>
        <v>49.909880159001915</v>
      </c>
      <c r="N192">
        <f t="shared" si="73"/>
        <v>963.37492749894147</v>
      </c>
      <c r="O192">
        <f t="shared" si="74"/>
        <v>404.4866027928615</v>
      </c>
      <c r="P192">
        <f t="shared" si="75"/>
        <v>224.08877228827745</v>
      </c>
      <c r="Q192">
        <f t="shared" si="76"/>
        <v>135.64656705763181</v>
      </c>
      <c r="R192">
        <f t="shared" si="77"/>
        <v>120.23697742106256</v>
      </c>
      <c r="S192">
        <f t="shared" si="78"/>
        <v>69.523096917422549</v>
      </c>
      <c r="T192">
        <f t="shared" si="79"/>
        <v>73.599051728466549</v>
      </c>
      <c r="U192">
        <f t="shared" si="80"/>
        <v>41.768362666206038</v>
      </c>
      <c r="V192">
        <f t="shared" si="81"/>
        <v>26.268357978422063</v>
      </c>
      <c r="X192">
        <f t="shared" si="82"/>
        <v>36.674348974926346</v>
      </c>
      <c r="Y192">
        <f t="shared" si="83"/>
        <v>15.398244653324882</v>
      </c>
      <c r="Z192">
        <f t="shared" si="84"/>
        <v>8.5307491420801203</v>
      </c>
      <c r="AA192">
        <f t="shared" si="85"/>
        <v>5.16387690349955</v>
      </c>
      <c r="AB192">
        <f t="shared" si="86"/>
        <v>4.5772551721668435</v>
      </c>
      <c r="AC192">
        <f t="shared" si="87"/>
        <v>2.6466479927878153</v>
      </c>
      <c r="AD192">
        <f t="shared" si="88"/>
        <v>2.8018139462285356</v>
      </c>
      <c r="AE192">
        <f t="shared" si="89"/>
        <v>1.5900637070850159</v>
      </c>
      <c r="AF192">
        <f t="shared" si="90"/>
        <v>1</v>
      </c>
      <c r="AR192">
        <f t="shared" si="91"/>
        <v>615.41910376843691</v>
      </c>
      <c r="AS192">
        <f t="shared" si="92"/>
        <v>336.97433431477162</v>
      </c>
      <c r="AT192">
        <f t="shared" si="93"/>
        <v>220.18027724586153</v>
      </c>
      <c r="AU192">
        <f t="shared" si="94"/>
        <v>151.30112567603229</v>
      </c>
      <c r="AV192">
        <f t="shared" si="95"/>
        <v>140.44098953804348</v>
      </c>
      <c r="AW192">
        <f t="shared" si="96"/>
        <v>93.846455366968939</v>
      </c>
      <c r="AX192">
        <f t="shared" si="97"/>
        <v>103.76103671110555</v>
      </c>
      <c r="AY192">
        <f t="shared" si="98"/>
        <v>73.502805385191792</v>
      </c>
      <c r="AZ192">
        <f t="shared" si="99"/>
        <v>60.432178439276349</v>
      </c>
      <c r="BA192">
        <f t="shared" si="100"/>
        <v>1795.8583064456889</v>
      </c>
      <c r="BB192">
        <f t="shared" si="101"/>
        <v>4.7086187149771641</v>
      </c>
    </row>
    <row r="193" spans="1:54" x14ac:dyDescent="0.25">
      <c r="A193">
        <f t="shared" si="104"/>
        <v>591.66999999999837</v>
      </c>
      <c r="C193">
        <f t="shared" si="106"/>
        <v>1845.3428790104238</v>
      </c>
      <c r="D193">
        <f t="shared" si="105"/>
        <v>779.46222920009188</v>
      </c>
      <c r="E193">
        <f t="shared" si="105"/>
        <v>433.48142287449514</v>
      </c>
      <c r="F193">
        <f t="shared" si="105"/>
        <v>263.02991637011684</v>
      </c>
      <c r="G193">
        <f t="shared" si="105"/>
        <v>233.41616785259407</v>
      </c>
      <c r="H193">
        <f t="shared" si="105"/>
        <v>135.41100081838007</v>
      </c>
      <c r="I193">
        <f t="shared" si="105"/>
        <v>143.1913714338117</v>
      </c>
      <c r="J193">
        <f t="shared" si="105"/>
        <v>81.598675888685946</v>
      </c>
      <c r="K193">
        <f t="shared" si="105"/>
        <v>51.466201402136136</v>
      </c>
      <c r="L193">
        <f t="shared" si="72"/>
        <v>51.466201402136136</v>
      </c>
      <c r="N193">
        <f t="shared" si="73"/>
        <v>971.23309421601255</v>
      </c>
      <c r="O193">
        <f t="shared" si="74"/>
        <v>410.24327852636418</v>
      </c>
      <c r="P193">
        <f t="shared" si="75"/>
        <v>228.14811730236588</v>
      </c>
      <c r="Q193">
        <f t="shared" si="76"/>
        <v>138.43679808953519</v>
      </c>
      <c r="R193">
        <f t="shared" si="77"/>
        <v>122.85061465926005</v>
      </c>
      <c r="S193">
        <f t="shared" si="78"/>
        <v>71.268947799147412</v>
      </c>
      <c r="T193">
        <f t="shared" si="79"/>
        <v>75.363879702006159</v>
      </c>
      <c r="U193">
        <f t="shared" si="80"/>
        <v>42.946671520361029</v>
      </c>
      <c r="V193">
        <f t="shared" si="81"/>
        <v>27.087474422176914</v>
      </c>
      <c r="X193">
        <f t="shared" si="82"/>
        <v>35.85543188998269</v>
      </c>
      <c r="Y193">
        <f t="shared" si="83"/>
        <v>15.145128413688209</v>
      </c>
      <c r="Z193">
        <f t="shared" si="84"/>
        <v>8.4226426482779679</v>
      </c>
      <c r="AA193">
        <f t="shared" si="85"/>
        <v>5.1107311051559288</v>
      </c>
      <c r="AB193">
        <f t="shared" si="86"/>
        <v>4.5353292353708854</v>
      </c>
      <c r="AC193">
        <f t="shared" si="87"/>
        <v>2.6310665471565144</v>
      </c>
      <c r="AD193">
        <f t="shared" si="88"/>
        <v>2.7822409179758982</v>
      </c>
      <c r="AE193">
        <f t="shared" si="89"/>
        <v>1.5854808333552113</v>
      </c>
      <c r="AF193">
        <f t="shared" si="90"/>
        <v>1</v>
      </c>
      <c r="AR193">
        <f t="shared" si="91"/>
        <v>620.43086773877451</v>
      </c>
      <c r="AS193">
        <f t="shared" si="92"/>
        <v>341.75593964873127</v>
      </c>
      <c r="AT193">
        <f t="shared" si="93"/>
        <v>224.15070537815512</v>
      </c>
      <c r="AU193">
        <f t="shared" si="94"/>
        <v>154.39279894199186</v>
      </c>
      <c r="AV193">
        <f t="shared" si="95"/>
        <v>143.47207174423917</v>
      </c>
      <c r="AW193">
        <f t="shared" si="96"/>
        <v>96.177998021922647</v>
      </c>
      <c r="AX193">
        <f t="shared" si="97"/>
        <v>106.22513846131255</v>
      </c>
      <c r="AY193">
        <f t="shared" si="98"/>
        <v>75.548150045196095</v>
      </c>
      <c r="AZ193">
        <f t="shared" si="99"/>
        <v>62.285429970558702</v>
      </c>
      <c r="BA193">
        <f t="shared" si="100"/>
        <v>1824.4390999508819</v>
      </c>
      <c r="BB193">
        <f t="shared" si="101"/>
        <v>4.745939264841728</v>
      </c>
    </row>
    <row r="194" spans="1:54" x14ac:dyDescent="0.25">
      <c r="A194">
        <f t="shared" si="104"/>
        <v>594.40149999999835</v>
      </c>
      <c r="C194">
        <f t="shared" si="106"/>
        <v>1860.256283137521</v>
      </c>
      <c r="D194">
        <f t="shared" si="105"/>
        <v>790.45290709291703</v>
      </c>
      <c r="E194">
        <f t="shared" si="105"/>
        <v>441.26108025535154</v>
      </c>
      <c r="F194">
        <f t="shared" si="105"/>
        <v>268.39017544060431</v>
      </c>
      <c r="G194">
        <f t="shared" si="105"/>
        <v>238.44289337932148</v>
      </c>
      <c r="H194">
        <f t="shared" si="105"/>
        <v>138.77977835530433</v>
      </c>
      <c r="I194">
        <f t="shared" si="105"/>
        <v>146.59302107660255</v>
      </c>
      <c r="J194">
        <f t="shared" si="105"/>
        <v>83.879170617500307</v>
      </c>
      <c r="K194">
        <f t="shared" si="105"/>
        <v>53.056077530175408</v>
      </c>
      <c r="L194">
        <f t="shared" si="72"/>
        <v>53.056077530175408</v>
      </c>
      <c r="N194">
        <f t="shared" si="73"/>
        <v>979.08225428290586</v>
      </c>
      <c r="O194">
        <f t="shared" si="74"/>
        <v>416.0278458383774</v>
      </c>
      <c r="P194">
        <f t="shared" si="75"/>
        <v>232.24267381860608</v>
      </c>
      <c r="Q194">
        <f t="shared" si="76"/>
        <v>141.25798707400227</v>
      </c>
      <c r="R194">
        <f t="shared" si="77"/>
        <v>125.4962596733271</v>
      </c>
      <c r="S194">
        <f t="shared" si="78"/>
        <v>73.041988608054908</v>
      </c>
      <c r="T194">
        <f t="shared" si="79"/>
        <v>77.154221619264504</v>
      </c>
      <c r="U194">
        <f t="shared" si="80"/>
        <v>44.146931903947532</v>
      </c>
      <c r="V194">
        <f t="shared" si="81"/>
        <v>27.924251331671268</v>
      </c>
      <c r="X194">
        <f t="shared" si="82"/>
        <v>35.062077140540751</v>
      </c>
      <c r="Y194">
        <f t="shared" si="83"/>
        <v>14.898442249963738</v>
      </c>
      <c r="Z194">
        <f t="shared" si="84"/>
        <v>8.3168809455313824</v>
      </c>
      <c r="AA194">
        <f t="shared" si="85"/>
        <v>5.0586132246199051</v>
      </c>
      <c r="AB194">
        <f t="shared" si="86"/>
        <v>4.4941673881509265</v>
      </c>
      <c r="AC194">
        <f t="shared" si="87"/>
        <v>2.6157187793683758</v>
      </c>
      <c r="AD194">
        <f t="shared" si="88"/>
        <v>2.7629826383834808</v>
      </c>
      <c r="AE194">
        <f t="shared" si="89"/>
        <v>1.5809531070176532</v>
      </c>
      <c r="AF194">
        <f t="shared" si="90"/>
        <v>1</v>
      </c>
      <c r="AR194">
        <f t="shared" si="91"/>
        <v>625.43688746793214</v>
      </c>
      <c r="AS194">
        <f t="shared" si="92"/>
        <v>346.56071226303686</v>
      </c>
      <c r="AT194">
        <f t="shared" si="93"/>
        <v>228.15557373128198</v>
      </c>
      <c r="AU194">
        <f t="shared" si="94"/>
        <v>157.51877469875444</v>
      </c>
      <c r="AV194">
        <f t="shared" si="95"/>
        <v>146.54027394493153</v>
      </c>
      <c r="AW194">
        <f t="shared" si="96"/>
        <v>98.545852183016407</v>
      </c>
      <c r="AX194">
        <f t="shared" si="97"/>
        <v>108.72486348716716</v>
      </c>
      <c r="AY194">
        <f t="shared" si="98"/>
        <v>77.631598843468851</v>
      </c>
      <c r="AZ194">
        <f t="shared" si="99"/>
        <v>64.178638318023218</v>
      </c>
      <c r="BA194">
        <f t="shared" si="100"/>
        <v>1853.293174937613</v>
      </c>
      <c r="BB194">
        <f t="shared" si="101"/>
        <v>4.7833212994268717</v>
      </c>
    </row>
    <row r="195" spans="1:54" x14ac:dyDescent="0.25">
      <c r="A195">
        <f t="shared" si="104"/>
        <v>597.13299999999833</v>
      </c>
      <c r="C195">
        <f t="shared" si="106"/>
        <v>1875.1521217428956</v>
      </c>
      <c r="D195">
        <f t="shared" si="105"/>
        <v>801.49587987100949</v>
      </c>
      <c r="E195">
        <f t="shared" si="105"/>
        <v>449.10726698122795</v>
      </c>
      <c r="F195">
        <f t="shared" si="105"/>
        <v>273.8091300364901</v>
      </c>
      <c r="G195">
        <f t="shared" si="105"/>
        <v>243.53039568529232</v>
      </c>
      <c r="H195">
        <f t="shared" si="105"/>
        <v>142.20039207356058</v>
      </c>
      <c r="I195">
        <f t="shared" si="105"/>
        <v>150.0432481618754</v>
      </c>
      <c r="J195">
        <f t="shared" si="105"/>
        <v>86.201659027560055</v>
      </c>
      <c r="K195">
        <f t="shared" si="105"/>
        <v>54.679845771462439</v>
      </c>
      <c r="L195">
        <f t="shared" si="72"/>
        <v>54.679845771462439</v>
      </c>
      <c r="N195">
        <f t="shared" si="73"/>
        <v>986.92216933836619</v>
      </c>
      <c r="O195">
        <f t="shared" si="74"/>
        <v>421.83993677421552</v>
      </c>
      <c r="P195">
        <f t="shared" si="75"/>
        <v>236.37224577959367</v>
      </c>
      <c r="Q195">
        <f t="shared" si="76"/>
        <v>144.11006844025795</v>
      </c>
      <c r="R195">
        <f t="shared" si="77"/>
        <v>128.17389246594334</v>
      </c>
      <c r="S195">
        <f t="shared" si="78"/>
        <v>74.842311617663469</v>
      </c>
      <c r="T195">
        <f t="shared" si="79"/>
        <v>78.970130611513369</v>
      </c>
      <c r="U195">
        <f t="shared" si="80"/>
        <v>45.369294225031609</v>
      </c>
      <c r="V195">
        <f t="shared" si="81"/>
        <v>28.778866195506549</v>
      </c>
      <c r="X195">
        <f t="shared" si="82"/>
        <v>34.293295734230888</v>
      </c>
      <c r="Y195">
        <f t="shared" si="83"/>
        <v>14.657976235355667</v>
      </c>
      <c r="Z195">
        <f t="shared" si="84"/>
        <v>8.2133967396012348</v>
      </c>
      <c r="AA195">
        <f t="shared" si="85"/>
        <v>5.0074963850646386</v>
      </c>
      <c r="AB195">
        <f t="shared" si="86"/>
        <v>4.4537505958436974</v>
      </c>
      <c r="AC195">
        <f t="shared" si="87"/>
        <v>2.6005997286074161</v>
      </c>
      <c r="AD195">
        <f t="shared" si="88"/>
        <v>2.7440320294426175</v>
      </c>
      <c r="AE195">
        <f t="shared" si="89"/>
        <v>1.5764795567976699</v>
      </c>
      <c r="AF195">
        <f t="shared" si="90"/>
        <v>1</v>
      </c>
      <c r="AR195">
        <f t="shared" si="91"/>
        <v>630.43701093440256</v>
      </c>
      <c r="AS195">
        <f t="shared" si="92"/>
        <v>351.38834652746544</v>
      </c>
      <c r="AT195">
        <f t="shared" si="93"/>
        <v>232.1946905423269</v>
      </c>
      <c r="AU195">
        <f t="shared" si="94"/>
        <v>160.67898029161501</v>
      </c>
      <c r="AV195">
        <f t="shared" si="95"/>
        <v>149.64557294886774</v>
      </c>
      <c r="AW195">
        <f t="shared" si="96"/>
        <v>100.9501410793567</v>
      </c>
      <c r="AX195">
        <f t="shared" si="97"/>
        <v>111.26028597202422</v>
      </c>
      <c r="AY195">
        <f t="shared" si="98"/>
        <v>79.753412862945723</v>
      </c>
      <c r="AZ195">
        <f t="shared" si="99"/>
        <v>66.112205049755687</v>
      </c>
      <c r="BA195">
        <f t="shared" si="100"/>
        <v>1882.4206462087598</v>
      </c>
      <c r="BB195">
        <f t="shared" si="101"/>
        <v>4.8207635354065728</v>
      </c>
    </row>
    <row r="196" spans="1:54" x14ac:dyDescent="0.25">
      <c r="A196">
        <f t="shared" si="104"/>
        <v>599.86449999999832</v>
      </c>
      <c r="C196">
        <f t="shared" si="106"/>
        <v>1890.0299529165882</v>
      </c>
      <c r="D196">
        <f t="shared" si="105"/>
        <v>812.59045130663458</v>
      </c>
      <c r="E196">
        <f t="shared" si="105"/>
        <v>457.01960581192316</v>
      </c>
      <c r="F196">
        <f t="shared" si="105"/>
        <v>279.28664909385265</v>
      </c>
      <c r="G196">
        <f t="shared" si="105"/>
        <v>248.67862934042975</v>
      </c>
      <c r="H196">
        <f t="shared" si="105"/>
        <v>145.67301019077988</v>
      </c>
      <c r="I196">
        <f t="shared" si="105"/>
        <v>153.54214707386774</v>
      </c>
      <c r="J196">
        <f t="shared" si="105"/>
        <v>88.566421535646072</v>
      </c>
      <c r="K196">
        <f t="shared" si="105"/>
        <v>56.337839970433336</v>
      </c>
      <c r="L196">
        <f t="shared" si="72"/>
        <v>56.337839970433336</v>
      </c>
      <c r="N196">
        <f t="shared" si="73"/>
        <v>994.7526067982044</v>
      </c>
      <c r="O196">
        <f t="shared" si="74"/>
        <v>427.67918489822875</v>
      </c>
      <c r="P196">
        <f t="shared" si="75"/>
        <v>240.53663463785429</v>
      </c>
      <c r="Q196">
        <f t="shared" si="76"/>
        <v>146.99297320729087</v>
      </c>
      <c r="R196">
        <f t="shared" si="77"/>
        <v>130.88348912654197</v>
      </c>
      <c r="S196">
        <f t="shared" si="78"/>
        <v>76.670005363568364</v>
      </c>
      <c r="T196">
        <f t="shared" si="79"/>
        <v>80.811656354667235</v>
      </c>
      <c r="U196">
        <f t="shared" si="80"/>
        <v>46.61390607139267</v>
      </c>
      <c r="V196">
        <f t="shared" si="81"/>
        <v>29.651494721280706</v>
      </c>
      <c r="X196">
        <f t="shared" si="82"/>
        <v>33.548143732675854</v>
      </c>
      <c r="Y196">
        <f t="shared" si="83"/>
        <v>14.423528692848185</v>
      </c>
      <c r="Z196">
        <f t="shared" si="84"/>
        <v>8.1121251019167868</v>
      </c>
      <c r="AA196">
        <f t="shared" si="85"/>
        <v>4.9573545815818481</v>
      </c>
      <c r="AB196">
        <f t="shared" si="86"/>
        <v>4.4140604160709529</v>
      </c>
      <c r="AC196">
        <f t="shared" si="87"/>
        <v>2.5857045684966007</v>
      </c>
      <c r="AD196">
        <f t="shared" si="88"/>
        <v>2.7253822147680529</v>
      </c>
      <c r="AE196">
        <f t="shared" si="89"/>
        <v>1.5720592337605883</v>
      </c>
      <c r="AF196">
        <f t="shared" si="90"/>
        <v>1</v>
      </c>
      <c r="AR196">
        <f t="shared" si="91"/>
        <v>635.43108980116222</v>
      </c>
      <c r="AS196">
        <f t="shared" si="92"/>
        <v>356.23853807353447</v>
      </c>
      <c r="AT196">
        <f t="shared" si="93"/>
        <v>236.26786161284772</v>
      </c>
      <c r="AU196">
        <f t="shared" si="94"/>
        <v>163.87333928720795</v>
      </c>
      <c r="AV196">
        <f t="shared" si="95"/>
        <v>152.78794102653254</v>
      </c>
      <c r="AW196">
        <f t="shared" si="96"/>
        <v>103.39098294814177</v>
      </c>
      <c r="AX196">
        <f t="shared" si="97"/>
        <v>113.83147527477291</v>
      </c>
      <c r="AY196">
        <f t="shared" si="98"/>
        <v>81.913848291022248</v>
      </c>
      <c r="AZ196">
        <f t="shared" si="99"/>
        <v>68.086527704320332</v>
      </c>
      <c r="BA196">
        <f t="shared" si="100"/>
        <v>1911.8216040195423</v>
      </c>
      <c r="BB196">
        <f t="shared" si="101"/>
        <v>4.8582646955567492</v>
      </c>
    </row>
    <row r="197" spans="1:54" x14ac:dyDescent="0.25">
      <c r="A197">
        <f t="shared" si="104"/>
        <v>602.5959999999983</v>
      </c>
      <c r="C197">
        <f t="shared" si="106"/>
        <v>1904.8893455243742</v>
      </c>
      <c r="D197">
        <f t="shared" si="105"/>
        <v>823.73592816678809</v>
      </c>
      <c r="E197">
        <f t="shared" si="105"/>
        <v>464.99771495964677</v>
      </c>
      <c r="F197">
        <f t="shared" si="105"/>
        <v>284.82259520934235</v>
      </c>
      <c r="G197">
        <f t="shared" si="105"/>
        <v>253.8875416056961</v>
      </c>
      <c r="H197">
        <f t="shared" si="105"/>
        <v>149.19779386738907</v>
      </c>
      <c r="I197">
        <f t="shared" si="105"/>
        <v>157.08980569546708</v>
      </c>
      <c r="J197">
        <f t="shared" si="105"/>
        <v>90.973733179541867</v>
      </c>
      <c r="K197">
        <f t="shared" si="105"/>
        <v>58.030390525713479</v>
      </c>
      <c r="L197">
        <f t="shared" si="72"/>
        <v>58.030390525713479</v>
      </c>
      <c r="N197">
        <f t="shared" si="73"/>
        <v>1002.5733397496707</v>
      </c>
      <c r="O197">
        <f t="shared" si="74"/>
        <v>433.54522535094111</v>
      </c>
      <c r="P197">
        <f t="shared" si="75"/>
        <v>244.73563945244567</v>
      </c>
      <c r="Q197">
        <f t="shared" si="76"/>
        <v>149.90662905754863</v>
      </c>
      <c r="R197">
        <f t="shared" si="77"/>
        <v>133.6250218977348</v>
      </c>
      <c r="S197">
        <f t="shared" si="78"/>
        <v>78.525154667046877</v>
      </c>
      <c r="T197">
        <f t="shared" si="79"/>
        <v>82.678845102877418</v>
      </c>
      <c r="U197">
        <f t="shared" si="80"/>
        <v>47.880912199758882</v>
      </c>
      <c r="V197">
        <f t="shared" si="81"/>
        <v>30.542310803007094</v>
      </c>
      <c r="X197">
        <f t="shared" si="82"/>
        <v>32.82571990757689</v>
      </c>
      <c r="Y197">
        <f t="shared" si="83"/>
        <v>14.194905819249788</v>
      </c>
      <c r="Z197">
        <f t="shared" si="84"/>
        <v>8.0130033719763532</v>
      </c>
      <c r="AA197">
        <f t="shared" si="85"/>
        <v>4.9081626476929605</v>
      </c>
      <c r="AB197">
        <f t="shared" si="86"/>
        <v>4.3750789768198715</v>
      </c>
      <c r="AC197">
        <f t="shared" si="87"/>
        <v>2.5710286026987701</v>
      </c>
      <c r="AD197">
        <f t="shared" si="88"/>
        <v>2.7070265127004447</v>
      </c>
      <c r="AE197">
        <f t="shared" si="89"/>
        <v>1.5676912106809116</v>
      </c>
      <c r="AF197">
        <f t="shared" si="90"/>
        <v>1</v>
      </c>
      <c r="AR197">
        <f t="shared" si="91"/>
        <v>640.41897934830581</v>
      </c>
      <c r="AS197">
        <f t="shared" si="92"/>
        <v>361.11098384196163</v>
      </c>
      <c r="AT197">
        <f t="shared" si="93"/>
        <v>240.37489040336152</v>
      </c>
      <c r="AU197">
        <f t="shared" si="94"/>
        <v>167.10177155516382</v>
      </c>
      <c r="AV197">
        <f t="shared" si="95"/>
        <v>155.96734598718265</v>
      </c>
      <c r="AW197">
        <f t="shared" si="96"/>
        <v>105.86849106618587</v>
      </c>
      <c r="AX197">
        <f t="shared" si="97"/>
        <v>116.43849597674178</v>
      </c>
      <c r="AY197">
        <f t="shared" si="98"/>
        <v>84.113156400868363</v>
      </c>
      <c r="AZ197">
        <f t="shared" si="99"/>
        <v>70.10199971704489</v>
      </c>
      <c r="BA197">
        <f t="shared" si="100"/>
        <v>1941.4961142968164</v>
      </c>
      <c r="BB197">
        <f t="shared" si="101"/>
        <v>4.8958235089538205</v>
      </c>
    </row>
    <row r="198" spans="1:54" x14ac:dyDescent="0.25">
      <c r="A198">
        <f t="shared" si="104"/>
        <v>605.32749999999828</v>
      </c>
      <c r="C198">
        <f t="shared" si="106"/>
        <v>1919.7298790100922</v>
      </c>
      <c r="D198">
        <f t="shared" si="105"/>
        <v>834.93162031711722</v>
      </c>
      <c r="E198">
        <f t="shared" si="105"/>
        <v>473.04120826933973</v>
      </c>
      <c r="F198">
        <f t="shared" si="105"/>
        <v>290.41682477924479</v>
      </c>
      <c r="G198">
        <f t="shared" si="105"/>
        <v>259.15707255924002</v>
      </c>
      <c r="H198">
        <f t="shared" si="105"/>
        <v>152.77489725342659</v>
      </c>
      <c r="I198">
        <f t="shared" si="105"/>
        <v>160.68630547330395</v>
      </c>
      <c r="J198">
        <f t="shared" si="105"/>
        <v>93.423863600186749</v>
      </c>
      <c r="K198">
        <f t="shared" si="105"/>
        <v>59.757824330610312</v>
      </c>
      <c r="L198">
        <f t="shared" si="72"/>
        <v>59.757824330610312</v>
      </c>
      <c r="N198">
        <f t="shared" si="73"/>
        <v>1010.384146847417</v>
      </c>
      <c r="O198">
        <f t="shared" si="74"/>
        <v>439.43769490374592</v>
      </c>
      <c r="P198">
        <f t="shared" si="75"/>
        <v>248.96905698386303</v>
      </c>
      <c r="Q198">
        <f t="shared" si="76"/>
        <v>152.85096041012883</v>
      </c>
      <c r="R198">
        <f t="shared" si="77"/>
        <v>136.39845924170527</v>
      </c>
      <c r="S198">
        <f t="shared" si="78"/>
        <v>80.407840659698209</v>
      </c>
      <c r="T198">
        <f t="shared" si="79"/>
        <v>84.571739722791548</v>
      </c>
      <c r="U198">
        <f t="shared" si="80"/>
        <v>49.170454526414083</v>
      </c>
      <c r="V198">
        <f t="shared" si="81"/>
        <v>31.451486489794902</v>
      </c>
      <c r="X198">
        <f t="shared" si="82"/>
        <v>32.1251635332167</v>
      </c>
      <c r="Y198">
        <f t="shared" si="83"/>
        <v>13.971921328625619</v>
      </c>
      <c r="Z198">
        <f t="shared" si="84"/>
        <v>7.9159710643452827</v>
      </c>
      <c r="AA198">
        <f t="shared" si="85"/>
        <v>4.8598962233382696</v>
      </c>
      <c r="AB198">
        <f t="shared" si="86"/>
        <v>4.3367889554588341</v>
      </c>
      <c r="AC198">
        <f t="shared" si="87"/>
        <v>2.5565672606853806</v>
      </c>
      <c r="AD198">
        <f t="shared" si="88"/>
        <v>2.6889584296828906</v>
      </c>
      <c r="AE198">
        <f t="shared" si="89"/>
        <v>1.5633745814325333</v>
      </c>
      <c r="AF198">
        <f t="shared" si="90"/>
        <v>1</v>
      </c>
      <c r="AR198">
        <f t="shared" si="91"/>
        <v>645.40053840669293</v>
      </c>
      <c r="AS198">
        <f t="shared" si="92"/>
        <v>366.0053821280959</v>
      </c>
      <c r="AT198">
        <f t="shared" si="93"/>
        <v>244.51557812617111</v>
      </c>
      <c r="AU198">
        <f t="shared" si="94"/>
        <v>170.3641933492076</v>
      </c>
      <c r="AV198">
        <f t="shared" si="95"/>
        <v>159.18375125584387</v>
      </c>
      <c r="AW198">
        <f t="shared" si="96"/>
        <v>108.38277378282524</v>
      </c>
      <c r="AX198">
        <f t="shared" si="97"/>
        <v>119.08140792953282</v>
      </c>
      <c r="AY198">
        <f t="shared" si="98"/>
        <v>86.351583535123609</v>
      </c>
      <c r="AZ198">
        <f t="shared" si="99"/>
        <v>72.159010349160184</v>
      </c>
      <c r="BA198">
        <f t="shared" si="100"/>
        <v>1971.4442188626533</v>
      </c>
      <c r="BB198">
        <f t="shared" si="101"/>
        <v>4.9334387111651523</v>
      </c>
    </row>
    <row r="199" spans="1:54" x14ac:dyDescent="0.25">
      <c r="A199">
        <f t="shared" si="104"/>
        <v>608.05899999999826</v>
      </c>
      <c r="C199">
        <f t="shared" si="106"/>
        <v>1934.5511432009689</v>
      </c>
      <c r="D199">
        <f t="shared" si="105"/>
        <v>846.17684082131439</v>
      </c>
      <c r="E199">
        <f t="shared" si="105"/>
        <v>481.14969539577237</v>
      </c>
      <c r="F199">
        <f t="shared" si="105"/>
        <v>296.06918813754169</v>
      </c>
      <c r="G199">
        <f t="shared" si="105"/>
        <v>264.48715522240565</v>
      </c>
      <c r="H199">
        <f t="shared" si="105"/>
        <v>156.40446753723785</v>
      </c>
      <c r="I199">
        <f t="shared" si="105"/>
        <v>164.33172148403091</v>
      </c>
      <c r="J199">
        <f t="shared" si="105"/>
        <v>95.917077026375438</v>
      </c>
      <c r="K199">
        <f t="shared" si="105"/>
        <v>61.520464715981326</v>
      </c>
      <c r="L199">
        <f t="shared" si="72"/>
        <v>61.520464715981326</v>
      </c>
      <c r="N199">
        <f t="shared" si="73"/>
        <v>1018.1848122110363</v>
      </c>
      <c r="O199">
        <f t="shared" si="74"/>
        <v>445.35623201121814</v>
      </c>
      <c r="P199">
        <f t="shared" si="75"/>
        <v>253.23668178724861</v>
      </c>
      <c r="Q199">
        <f t="shared" si="76"/>
        <v>155.82588849344299</v>
      </c>
      <c r="R199">
        <f t="shared" si="77"/>
        <v>139.2037659065293</v>
      </c>
      <c r="S199">
        <f t="shared" si="78"/>
        <v>82.31814080907256</v>
      </c>
      <c r="T199">
        <f t="shared" si="79"/>
        <v>86.490379728437318</v>
      </c>
      <c r="U199">
        <f t="shared" si="80"/>
        <v>50.482672119144972</v>
      </c>
      <c r="V199">
        <f t="shared" si="81"/>
        <v>32.379191955779646</v>
      </c>
      <c r="X199">
        <f t="shared" si="82"/>
        <v>31.44565230662872</v>
      </c>
      <c r="Y199">
        <f t="shared" si="83"/>
        <v>13.754396114005635</v>
      </c>
      <c r="Z199">
        <f t="shared" si="84"/>
        <v>7.8209697800085518</v>
      </c>
      <c r="AA199">
        <f t="shared" si="85"/>
        <v>4.8125317242707863</v>
      </c>
      <c r="AB199">
        <f t="shared" si="86"/>
        <v>4.2991735586434725</v>
      </c>
      <c r="AC199">
        <f t="shared" si="87"/>
        <v>2.5423160936657925</v>
      </c>
      <c r="AD199">
        <f t="shared" si="88"/>
        <v>2.6711716538991301</v>
      </c>
      <c r="AE199">
        <f t="shared" si="89"/>
        <v>1.5591084603991754</v>
      </c>
      <c r="AF199">
        <f t="shared" si="90"/>
        <v>1</v>
      </c>
      <c r="AR199">
        <f t="shared" si="91"/>
        <v>650.37562929260116</v>
      </c>
      <c r="AS199">
        <f t="shared" si="92"/>
        <v>370.92143262536922</v>
      </c>
      <c r="AT199">
        <f t="shared" si="93"/>
        <v>248.68972383653298</v>
      </c>
      <c r="AU199">
        <f t="shared" si="94"/>
        <v>173.66051738767285</v>
      </c>
      <c r="AV199">
        <f t="shared" si="95"/>
        <v>162.43711595022455</v>
      </c>
      <c r="AW199">
        <f t="shared" si="96"/>
        <v>110.93393455414514</v>
      </c>
      <c r="AX199">
        <f t="shared" si="97"/>
        <v>121.76026630372709</v>
      </c>
      <c r="AY199">
        <f t="shared" si="98"/>
        <v>88.629371091918784</v>
      </c>
      <c r="AZ199">
        <f t="shared" si="99"/>
        <v>74.257944619767741</v>
      </c>
      <c r="BA199">
        <f t="shared" si="100"/>
        <v>2001.6659356619598</v>
      </c>
      <c r="BB199">
        <f t="shared" si="101"/>
        <v>4.9711090444315476</v>
      </c>
    </row>
    <row r="200" spans="1:54" x14ac:dyDescent="0.25">
      <c r="A200">
        <f t="shared" si="104"/>
        <v>610.79049999999825</v>
      </c>
      <c r="C200">
        <f t="shared" si="106"/>
        <v>1949.3527381159431</v>
      </c>
      <c r="D200">
        <f t="shared" si="105"/>
        <v>857.47090603611434</v>
      </c>
      <c r="E200">
        <f t="shared" si="105"/>
        <v>489.32278197743392</v>
      </c>
      <c r="F200">
        <f t="shared" si="105"/>
        <v>301.77952969291442</v>
      </c>
      <c r="G200">
        <f t="shared" si="105"/>
        <v>269.87771568553438</v>
      </c>
      <c r="H200">
        <f t="shared" si="105"/>
        <v>160.08664499596503</v>
      </c>
      <c r="I200">
        <f t="shared" si="105"/>
        <v>168.02612250170938</v>
      </c>
      <c r="J200">
        <f t="shared" si="105"/>
        <v>98.453632261943227</v>
      </c>
      <c r="K200">
        <f t="shared" si="105"/>
        <v>63.318631395453032</v>
      </c>
      <c r="L200">
        <f t="shared" si="72"/>
        <v>63.318631395453032</v>
      </c>
      <c r="N200">
        <f t="shared" si="73"/>
        <v>1025.9751253241807</v>
      </c>
      <c r="O200">
        <f t="shared" si="74"/>
        <v>451.30047686111283</v>
      </c>
      <c r="P200">
        <f t="shared" si="75"/>
        <v>257.53830630391258</v>
      </c>
      <c r="Q200">
        <f t="shared" si="76"/>
        <v>158.83133141732338</v>
      </c>
      <c r="R200">
        <f t="shared" si="77"/>
        <v>142.04090299238652</v>
      </c>
      <c r="S200">
        <f t="shared" si="78"/>
        <v>84.256128945244754</v>
      </c>
      <c r="T200">
        <f t="shared" si="79"/>
        <v>88.434801316689146</v>
      </c>
      <c r="U200">
        <f t="shared" si="80"/>
        <v>51.817701190496436</v>
      </c>
      <c r="V200">
        <f t="shared" si="81"/>
        <v>33.325595471291074</v>
      </c>
      <c r="X200">
        <f t="shared" si="82"/>
        <v>30.786400387294663</v>
      </c>
      <c r="Y200">
        <f t="shared" si="83"/>
        <v>13.542157926327038</v>
      </c>
      <c r="Z200">
        <f t="shared" si="84"/>
        <v>7.7279431218497976</v>
      </c>
      <c r="AA200">
        <f t="shared" si="85"/>
        <v>4.7660463127853623</v>
      </c>
      <c r="AB200">
        <f t="shared" si="86"/>
        <v>4.2622165030704462</v>
      </c>
      <c r="AC200">
        <f t="shared" si="87"/>
        <v>2.5282707706702108</v>
      </c>
      <c r="AD200">
        <f t="shared" si="88"/>
        <v>2.6536600491616991</v>
      </c>
      <c r="AE200">
        <f t="shared" si="89"/>
        <v>1.554891981904291</v>
      </c>
      <c r="AF200">
        <f t="shared" si="90"/>
        <v>1</v>
      </c>
      <c r="AR200">
        <f t="shared" si="91"/>
        <v>655.3441177433856</v>
      </c>
      <c r="AS200">
        <f t="shared" si="92"/>
        <v>375.85883646682629</v>
      </c>
      <c r="AT200">
        <f t="shared" si="93"/>
        <v>252.8971245221733</v>
      </c>
      <c r="AU200">
        <f t="shared" si="94"/>
        <v>176.99065293339856</v>
      </c>
      <c r="AV200">
        <f t="shared" si="95"/>
        <v>165.72739495750199</v>
      </c>
      <c r="AW200">
        <f t="shared" si="96"/>
        <v>113.52207197846829</v>
      </c>
      <c r="AX200">
        <f t="shared" si="97"/>
        <v>124.47512163840432</v>
      </c>
      <c r="AY200">
        <f t="shared" si="98"/>
        <v>90.94675551316837</v>
      </c>
      <c r="AZ200">
        <f t="shared" si="99"/>
        <v>76.399183240607201</v>
      </c>
      <c r="BA200">
        <f t="shared" si="100"/>
        <v>2032.1612589939339</v>
      </c>
      <c r="BB200">
        <f t="shared" si="101"/>
        <v>5.0088332578419275</v>
      </c>
    </row>
    <row r="201" spans="1:54" x14ac:dyDescent="0.25">
      <c r="A201">
        <f t="shared" si="104"/>
        <v>613.52199999999823</v>
      </c>
      <c r="C201">
        <f t="shared" si="106"/>
        <v>1964.1342737769321</v>
      </c>
      <c r="D201">
        <f t="shared" si="105"/>
        <v>868.81313570200507</v>
      </c>
      <c r="E201">
        <f t="shared" si="105"/>
        <v>497.560069807226</v>
      </c>
      <c r="F201">
        <f t="shared" si="105"/>
        <v>307.5476880646475</v>
      </c>
      <c r="G201">
        <f t="shared" si="105"/>
        <v>275.32867323348722</v>
      </c>
      <c r="H201">
        <f t="shared" si="105"/>
        <v>163.82156304774387</v>
      </c>
      <c r="I201">
        <f t="shared" si="105"/>
        <v>171.76957106622928</v>
      </c>
      <c r="J201">
        <f t="shared" si="105"/>
        <v>101.03378267537705</v>
      </c>
      <c r="K201">
        <f t="shared" si="105"/>
        <v>65.152640412966576</v>
      </c>
      <c r="L201">
        <f t="shared" si="72"/>
        <v>65.152640412966576</v>
      </c>
      <c r="N201">
        <f t="shared" si="73"/>
        <v>1033.7548809352274</v>
      </c>
      <c r="O201">
        <f t="shared" si="74"/>
        <v>457.27007142210795</v>
      </c>
      <c r="P201">
        <f t="shared" si="75"/>
        <v>261.87372095117161</v>
      </c>
      <c r="Q201">
        <f t="shared" si="76"/>
        <v>161.86720424455132</v>
      </c>
      <c r="R201">
        <f t="shared" si="77"/>
        <v>144.90982801762487</v>
      </c>
      <c r="S201">
        <f t="shared" si="78"/>
        <v>86.221875288286242</v>
      </c>
      <c r="T201">
        <f t="shared" si="79"/>
        <v>90.40503740327857</v>
      </c>
      <c r="U201">
        <f t="shared" si="80"/>
        <v>53.175675092303713</v>
      </c>
      <c r="V201">
        <f t="shared" si="81"/>
        <v>34.290863375245571</v>
      </c>
      <c r="X201">
        <f t="shared" si="82"/>
        <v>30.146656548796344</v>
      </c>
      <c r="Y201">
        <f t="shared" si="83"/>
        <v>13.335041069633998</v>
      </c>
      <c r="Z201">
        <f t="shared" si="84"/>
        <v>7.6368366140415453</v>
      </c>
      <c r="AA201">
        <f t="shared" si="85"/>
        <v>4.7204178697175232</v>
      </c>
      <c r="AB201">
        <f t="shared" si="86"/>
        <v>4.2259019970385072</v>
      </c>
      <c r="AC201">
        <f t="shared" si="87"/>
        <v>2.514427074779618</v>
      </c>
      <c r="AD201">
        <f t="shared" si="88"/>
        <v>2.6364176490388864</v>
      </c>
      <c r="AE201">
        <f t="shared" si="89"/>
        <v>1.5507242996596875</v>
      </c>
      <c r="AF201">
        <f t="shared" si="90"/>
        <v>1</v>
      </c>
      <c r="AR201">
        <f t="shared" si="91"/>
        <v>660.30587285412571</v>
      </c>
      <c r="AS201">
        <f t="shared" si="92"/>
        <v>380.81729626478034</v>
      </c>
      <c r="AT201">
        <f t="shared" si="93"/>
        <v>257.13757519115899</v>
      </c>
      <c r="AU201">
        <f t="shared" si="94"/>
        <v>180.3545058729851</v>
      </c>
      <c r="AV201">
        <f t="shared" si="95"/>
        <v>169.0545390109387</v>
      </c>
      <c r="AW201">
        <f t="shared" si="96"/>
        <v>116.1472798330431</v>
      </c>
      <c r="AX201">
        <f t="shared" si="97"/>
        <v>127.22601989142152</v>
      </c>
      <c r="AY201">
        <f t="shared" si="98"/>
        <v>93.303968275079242</v>
      </c>
      <c r="AZ201">
        <f t="shared" si="99"/>
        <v>78.583102553594117</v>
      </c>
      <c r="BA201">
        <f t="shared" si="100"/>
        <v>2062.9301597471267</v>
      </c>
      <c r="BB201">
        <f t="shared" si="101"/>
        <v>5.0466101075003822</v>
      </c>
    </row>
    <row r="202" spans="1:54" x14ac:dyDescent="0.25">
      <c r="A202">
        <f t="shared" si="104"/>
        <v>616.25349999999821</v>
      </c>
      <c r="C202">
        <f t="shared" si="106"/>
        <v>1978.8953700230531</v>
      </c>
      <c r="D202">
        <f t="shared" si="105"/>
        <v>880.20285302977277</v>
      </c>
      <c r="E202">
        <f t="shared" si="105"/>
        <v>505.86115699997248</v>
      </c>
      <c r="F202">
        <f t="shared" si="105"/>
        <v>313.37349621738349</v>
      </c>
      <c r="G202">
        <f t="shared" si="105"/>
        <v>280.83994047082501</v>
      </c>
      <c r="H202">
        <f t="shared" si="105"/>
        <v>167.60934830552759</v>
      </c>
      <c r="I202">
        <f t="shared" si="105"/>
        <v>175.56212355268838</v>
      </c>
      <c r="J202">
        <f t="shared" si="105"/>
        <v>103.65777619179177</v>
      </c>
      <c r="K202">
        <f t="shared" si="105"/>
        <v>67.022804092624128</v>
      </c>
      <c r="L202">
        <f t="shared" si="72"/>
        <v>67.022804092624128</v>
      </c>
      <c r="N202">
        <f t="shared" si="73"/>
        <v>1041.5238789595016</v>
      </c>
      <c r="O202">
        <f t="shared" si="74"/>
        <v>463.26465948935413</v>
      </c>
      <c r="P202">
        <f t="shared" si="75"/>
        <v>266.24271421051185</v>
      </c>
      <c r="Q202">
        <f t="shared" si="76"/>
        <v>164.9334190617808</v>
      </c>
      <c r="R202">
        <f t="shared" si="77"/>
        <v>147.81049498464475</v>
      </c>
      <c r="S202">
        <f t="shared" si="78"/>
        <v>88.21544647659347</v>
      </c>
      <c r="T202">
        <f t="shared" si="79"/>
        <v>92.401117659309676</v>
      </c>
      <c r="U202">
        <f t="shared" si="80"/>
        <v>54.556724311469353</v>
      </c>
      <c r="V202">
        <f t="shared" si="81"/>
        <v>35.275160048749541</v>
      </c>
      <c r="X202">
        <f t="shared" si="82"/>
        <v>29.525702435372008</v>
      </c>
      <c r="Y202">
        <f t="shared" si="83"/>
        <v>13.132886111618825</v>
      </c>
      <c r="Z202">
        <f t="shared" si="84"/>
        <v>7.5475976251438661</v>
      </c>
      <c r="AA202">
        <f t="shared" si="85"/>
        <v>4.6756249676499335</v>
      </c>
      <c r="AB202">
        <f t="shared" si="86"/>
        <v>4.1902147227786832</v>
      </c>
      <c r="AC202">
        <f t="shared" si="87"/>
        <v>2.5007808994964602</v>
      </c>
      <c r="AD202">
        <f t="shared" si="88"/>
        <v>2.6194386512098951</v>
      </c>
      <c r="AE202">
        <f t="shared" si="89"/>
        <v>1.5466045862321556</v>
      </c>
      <c r="AF202">
        <f t="shared" si="90"/>
        <v>1</v>
      </c>
      <c r="AR202">
        <f t="shared" si="91"/>
        <v>665.26076701526586</v>
      </c>
      <c r="AS202">
        <f t="shared" si="92"/>
        <v>385.79651614864804</v>
      </c>
      <c r="AT202">
        <f t="shared" si="93"/>
        <v>261.41086895812913</v>
      </c>
      <c r="AU202">
        <f t="shared" si="94"/>
        <v>183.75197879537996</v>
      </c>
      <c r="AV202">
        <f t="shared" si="95"/>
        <v>172.41849476628948</v>
      </c>
      <c r="AW202">
        <f t="shared" si="96"/>
        <v>118.80964711187555</v>
      </c>
      <c r="AX202">
        <f t="shared" si="97"/>
        <v>130.0130024903969</v>
      </c>
      <c r="AY202">
        <f t="shared" si="98"/>
        <v>95.701235880820235</v>
      </c>
      <c r="AZ202">
        <f t="shared" si="99"/>
        <v>80.810074471097579</v>
      </c>
      <c r="BA202">
        <f t="shared" si="100"/>
        <v>2093.9725856379027</v>
      </c>
      <c r="BB202">
        <f t="shared" si="101"/>
        <v>5.0844383566857285</v>
      </c>
    </row>
    <row r="203" spans="1:54" x14ac:dyDescent="0.25">
      <c r="A203">
        <f t="shared" si="104"/>
        <v>618.98499999999819</v>
      </c>
      <c r="C203">
        <f t="shared" si="106"/>
        <v>1993.6356563277609</v>
      </c>
      <c r="D203">
        <f t="shared" si="105"/>
        <v>891.63938478299951</v>
      </c>
      <c r="E203">
        <f t="shared" si="105"/>
        <v>514.22563815676392</v>
      </c>
      <c r="F203">
        <f t="shared" si="105"/>
        <v>319.25678159469498</v>
      </c>
      <c r="G203">
        <f t="shared" si="105"/>
        <v>286.41142344658175</v>
      </c>
      <c r="H203">
        <f t="shared" si="105"/>
        <v>171.45012063245565</v>
      </c>
      <c r="I203">
        <f t="shared" si="105"/>
        <v>179.40383024166002</v>
      </c>
      <c r="J203">
        <f t="shared" si="105"/>
        <v>106.3258552872129</v>
      </c>
      <c r="K203">
        <f t="shared" si="105"/>
        <v>68.929430990809337</v>
      </c>
      <c r="L203">
        <f t="shared" si="72"/>
        <v>68.929430990809337</v>
      </c>
      <c r="N203">
        <f t="shared" si="73"/>
        <v>1049.281924383032</v>
      </c>
      <c r="O203">
        <f t="shared" si="74"/>
        <v>469.28388672789453</v>
      </c>
      <c r="P203">
        <f t="shared" si="75"/>
        <v>270.64507271408627</v>
      </c>
      <c r="Q203">
        <f t="shared" si="76"/>
        <v>168.02988504983946</v>
      </c>
      <c r="R203">
        <f t="shared" si="77"/>
        <v>150.74285444556935</v>
      </c>
      <c r="S203">
        <f t="shared" si="78"/>
        <v>90.236905596029288</v>
      </c>
      <c r="T203">
        <f t="shared" si="79"/>
        <v>94.423068548242114</v>
      </c>
      <c r="U203">
        <f t="shared" si="80"/>
        <v>55.960976466954165</v>
      </c>
      <c r="V203">
        <f t="shared" si="81"/>
        <v>36.278647889899652</v>
      </c>
      <c r="X203">
        <f t="shared" si="82"/>
        <v>28.922850916810571</v>
      </c>
      <c r="Y203">
        <f t="shared" si="83"/>
        <v>12.935539608645335</v>
      </c>
      <c r="Z203">
        <f t="shared" si="84"/>
        <v>7.4601752947203046</v>
      </c>
      <c r="AA203">
        <f t="shared" si="85"/>
        <v>4.6316468452679214</v>
      </c>
      <c r="AB203">
        <f t="shared" si="86"/>
        <v>4.1551398195173013</v>
      </c>
      <c r="AC203">
        <f t="shared" si="87"/>
        <v>2.4873282452500711</v>
      </c>
      <c r="AD203">
        <f t="shared" si="88"/>
        <v>2.6027174120381282</v>
      </c>
      <c r="AE203">
        <f t="shared" si="89"/>
        <v>1.5425320325274381</v>
      </c>
      <c r="AF203">
        <f t="shared" si="90"/>
        <v>1</v>
      </c>
      <c r="AR203">
        <f t="shared" si="91"/>
        <v>670.2086758512321</v>
      </c>
      <c r="AS203">
        <f t="shared" si="92"/>
        <v>390.79620180101455</v>
      </c>
      <c r="AT203">
        <f t="shared" si="93"/>
        <v>265.71679712889807</v>
      </c>
      <c r="AU203">
        <f t="shared" si="94"/>
        <v>187.18297106977369</v>
      </c>
      <c r="AV203">
        <f t="shared" si="95"/>
        <v>175.81920487796052</v>
      </c>
      <c r="AW203">
        <f t="shared" si="96"/>
        <v>121.50925806464679</v>
      </c>
      <c r="AX203">
        <f t="shared" si="97"/>
        <v>132.83610638434658</v>
      </c>
      <c r="AY203">
        <f t="shared" si="98"/>
        <v>98.138779855298935</v>
      </c>
      <c r="AZ203">
        <f t="shared" si="99"/>
        <v>83.080466418925766</v>
      </c>
      <c r="BA203">
        <f t="shared" si="100"/>
        <v>2125.2884614520972</v>
      </c>
      <c r="BB203">
        <f t="shared" si="101"/>
        <v>5.122316776003764</v>
      </c>
    </row>
    <row r="204" spans="1:54" x14ac:dyDescent="0.25">
      <c r="A204">
        <f t="shared" si="104"/>
        <v>621.71649999999818</v>
      </c>
      <c r="C204">
        <f t="shared" si="106"/>
        <v>2008.3547716188627</v>
      </c>
      <c r="D204">
        <f t="shared" si="105"/>
        <v>903.12206135661313</v>
      </c>
      <c r="E204">
        <f t="shared" si="105"/>
        <v>522.65310452615188</v>
      </c>
      <c r="F204">
        <f t="shared" si="105"/>
        <v>325.19736625143003</v>
      </c>
      <c r="G204">
        <f t="shared" si="105"/>
        <v>292.04302177856999</v>
      </c>
      <c r="H204">
        <f t="shared" si="105"/>
        <v>175.34399319868837</v>
      </c>
      <c r="I204">
        <f t="shared" si="105"/>
        <v>183.29473539028101</v>
      </c>
      <c r="J204">
        <f t="shared" si="105"/>
        <v>109.03825698510516</v>
      </c>
      <c r="K204">
        <f t="shared" si="105"/>
        <v>70.87282585055361</v>
      </c>
      <c r="L204">
        <f t="shared" si="72"/>
        <v>70.87282585055361</v>
      </c>
      <c r="N204">
        <f t="shared" si="73"/>
        <v>1057.0288271678226</v>
      </c>
      <c r="O204">
        <f t="shared" si="74"/>
        <v>475.32740071400696</v>
      </c>
      <c r="P204">
        <f t="shared" si="75"/>
        <v>275.08058132955364</v>
      </c>
      <c r="Q204">
        <f t="shared" si="76"/>
        <v>171.15650855338424</v>
      </c>
      <c r="R204">
        <f t="shared" si="77"/>
        <v>153.70685356766842</v>
      </c>
      <c r="S204">
        <f t="shared" si="78"/>
        <v>92.286312209835984</v>
      </c>
      <c r="T204">
        <f t="shared" si="79"/>
        <v>96.470913363305797</v>
      </c>
      <c r="U204">
        <f t="shared" si="80"/>
        <v>57.38855630795009</v>
      </c>
      <c r="V204">
        <f t="shared" si="81"/>
        <v>37.301487289765063</v>
      </c>
      <c r="X204">
        <f t="shared" si="82"/>
        <v>28.337444535565599</v>
      </c>
      <c r="Y204">
        <f t="shared" si="83"/>
        <v>12.742853844447893</v>
      </c>
      <c r="Z204">
        <f t="shared" si="84"/>
        <v>7.3745204632907875</v>
      </c>
      <c r="AA204">
        <f t="shared" si="85"/>
        <v>4.5884633828085155</v>
      </c>
      <c r="AB204">
        <f t="shared" si="86"/>
        <v>4.1206628672375532</v>
      </c>
      <c r="AC204">
        <f t="shared" si="87"/>
        <v>2.4740652160311551</v>
      </c>
      <c r="AD204">
        <f t="shared" si="88"/>
        <v>2.586248441353058</v>
      </c>
      <c r="AE204">
        <f t="shared" si="89"/>
        <v>1.5385058472908828</v>
      </c>
      <c r="AF204">
        <f t="shared" si="90"/>
        <v>1</v>
      </c>
      <c r="AR204">
        <f t="shared" si="91"/>
        <v>675.149478160017</v>
      </c>
      <c r="AS204">
        <f t="shared" si="92"/>
        <v>395.81606049197336</v>
      </c>
      <c r="AT204">
        <f t="shared" si="93"/>
        <v>270.0551492834357</v>
      </c>
      <c r="AU204">
        <f t="shared" si="94"/>
        <v>190.64737892278083</v>
      </c>
      <c r="AV204">
        <f t="shared" si="95"/>
        <v>179.25660807488242</v>
      </c>
      <c r="AW204">
        <f t="shared" si="96"/>
        <v>124.24619223666134</v>
      </c>
      <c r="AX204">
        <f t="shared" si="97"/>
        <v>135.69536409592405</v>
      </c>
      <c r="AY204">
        <f t="shared" si="98"/>
        <v>100.61681674199005</v>
      </c>
      <c r="AZ204">
        <f t="shared" si="99"/>
        <v>85.39464128198567</v>
      </c>
      <c r="BA204">
        <f t="shared" si="100"/>
        <v>2156.8776892896499</v>
      </c>
      <c r="BB204">
        <f t="shared" si="101"/>
        <v>5.1602441435323456</v>
      </c>
    </row>
    <row r="205" spans="1:54" x14ac:dyDescent="0.25">
      <c r="A205">
        <f t="shared" si="104"/>
        <v>624.44799999999816</v>
      </c>
      <c r="C205">
        <f t="shared" si="106"/>
        <v>2023.0523641014311</v>
      </c>
      <c r="D205">
        <f t="shared" si="105"/>
        <v>914.65021685161219</v>
      </c>
      <c r="E205">
        <f t="shared" si="105"/>
        <v>531.14314416221737</v>
      </c>
      <c r="F205">
        <f t="shared" si="105"/>
        <v>331.19506698479819</v>
      </c>
      <c r="G205">
        <f t="shared" si="105"/>
        <v>297.73462877716526</v>
      </c>
      <c r="H205">
        <f t="shared" si="105"/>
        <v>179.2910725396315</v>
      </c>
      <c r="I205">
        <f t="shared" si="105"/>
        <v>187.23487730409315</v>
      </c>
      <c r="J205">
        <f t="shared" si="105"/>
        <v>111.79521285508838</v>
      </c>
      <c r="K205">
        <f t="shared" si="105"/>
        <v>72.853289558119315</v>
      </c>
      <c r="L205">
        <f t="shared" si="72"/>
        <v>72.853289558119315</v>
      </c>
      <c r="N205">
        <f t="shared" si="73"/>
        <v>1064.764402158648</v>
      </c>
      <c r="O205">
        <f t="shared" si="74"/>
        <v>481.39485097453274</v>
      </c>
      <c r="P205">
        <f t="shared" si="75"/>
        <v>279.5490232432723</v>
      </c>
      <c r="Q205">
        <f t="shared" si="76"/>
        <v>174.31319314989378</v>
      </c>
      <c r="R205">
        <f t="shared" si="77"/>
        <v>156.70243619850802</v>
      </c>
      <c r="S205">
        <f t="shared" si="78"/>
        <v>94.363722389279744</v>
      </c>
      <c r="T205">
        <f t="shared" si="79"/>
        <v>98.544672265312187</v>
      </c>
      <c r="U205">
        <f t="shared" si="80"/>
        <v>58.839585713204414</v>
      </c>
      <c r="V205">
        <f t="shared" si="81"/>
        <v>38.343836609536481</v>
      </c>
      <c r="X205">
        <f t="shared" si="82"/>
        <v>27.768854040386525</v>
      </c>
      <c r="Y205">
        <f t="shared" si="83"/>
        <v>12.554686581749234</v>
      </c>
      <c r="Z205">
        <f t="shared" si="84"/>
        <v>7.2905856054515361</v>
      </c>
      <c r="AA205">
        <f t="shared" si="85"/>
        <v>4.5460550785504967</v>
      </c>
      <c r="AB205">
        <f t="shared" si="86"/>
        <v>4.0867698711071236</v>
      </c>
      <c r="AC205">
        <f t="shared" si="87"/>
        <v>2.4609880161499169</v>
      </c>
      <c r="AD205">
        <f t="shared" si="88"/>
        <v>2.5700263974315805</v>
      </c>
      <c r="AE205">
        <f t="shared" si="89"/>
        <v>1.5345252566241752</v>
      </c>
      <c r="AF205">
        <f t="shared" si="90"/>
        <v>1</v>
      </c>
      <c r="AR205">
        <f t="shared" si="91"/>
        <v>680.08305585373546</v>
      </c>
      <c r="AS205">
        <f t="shared" si="92"/>
        <v>400.85580111179326</v>
      </c>
      <c r="AT205">
        <f t="shared" si="93"/>
        <v>274.42571335723926</v>
      </c>
      <c r="AU205">
        <f t="shared" si="94"/>
        <v>194.14509551488592</v>
      </c>
      <c r="AV205">
        <f t="shared" si="95"/>
        <v>182.7306392360656</v>
      </c>
      <c r="AW205">
        <f t="shared" si="96"/>
        <v>127.0205245097721</v>
      </c>
      <c r="AX205">
        <f t="shared" si="97"/>
        <v>138.59080377421324</v>
      </c>
      <c r="AY205">
        <f t="shared" si="98"/>
        <v>103.13555810176241</v>
      </c>
      <c r="AZ205">
        <f t="shared" si="99"/>
        <v>87.752957352582882</v>
      </c>
      <c r="BA205">
        <f t="shared" si="100"/>
        <v>2188.7401488120504</v>
      </c>
      <c r="BB205">
        <f t="shared" si="101"/>
        <v>5.1982192449594979</v>
      </c>
    </row>
    <row r="206" spans="1:54" x14ac:dyDescent="0.25">
      <c r="A206">
        <f t="shared" si="104"/>
        <v>627.17949999999814</v>
      </c>
      <c r="C206">
        <f t="shared" si="106"/>
        <v>2037.7280910835213</v>
      </c>
      <c r="D206">
        <f t="shared" si="105"/>
        <v>926.22318914607217</v>
      </c>
      <c r="E206">
        <f t="shared" si="105"/>
        <v>539.69534207953075</v>
      </c>
      <c r="F206">
        <f t="shared" si="105"/>
        <v>337.24969546416452</v>
      </c>
      <c r="G206">
        <f t="shared" si="105"/>
        <v>303.48613156851172</v>
      </c>
      <c r="H206">
        <f t="shared" si="105"/>
        <v>183.29145861547335</v>
      </c>
      <c r="I206">
        <f t="shared" si="105"/>
        <v>191.22428840957161</v>
      </c>
      <c r="J206">
        <f t="shared" si="105"/>
        <v>114.59694901378131</v>
      </c>
      <c r="K206">
        <f t="shared" si="105"/>
        <v>74.871119101771427</v>
      </c>
      <c r="L206">
        <f t="shared" ref="L206:L269" si="107">MIN(C206:K206)</f>
        <v>74.871119101771427</v>
      </c>
      <c r="N206">
        <f t="shared" ref="N206:N269" si="108">C206/($B$9*10)</f>
        <v>1072.4884689913272</v>
      </c>
      <c r="O206">
        <f t="shared" ref="O206:O269" si="109">D206/($B$9*10)</f>
        <v>487.48588902424854</v>
      </c>
      <c r="P206">
        <f t="shared" ref="P206:P269" si="110">E206/($B$9*10)</f>
        <v>284.05018004185831</v>
      </c>
      <c r="Q206">
        <f t="shared" ref="Q206:Q269" si="111">F206/($B$9*10)</f>
        <v>177.49983971798133</v>
      </c>
      <c r="R206">
        <f t="shared" ref="R206:R269" si="112">G206/($B$9*10)</f>
        <v>159.72954293079565</v>
      </c>
      <c r="S206">
        <f t="shared" ref="S206:S269" si="113">H206/($B$9*10)</f>
        <v>96.469188744985971</v>
      </c>
      <c r="T206">
        <f t="shared" ref="T206:T269" si="114">I206/($B$9*10)</f>
        <v>100.64436232082717</v>
      </c>
      <c r="U206">
        <f t="shared" ref="U206:U269" si="115">J206/($B$9*10)</f>
        <v>60.314183691463853</v>
      </c>
      <c r="V206">
        <f t="shared" ref="V206:V269" si="116">K206/($B$9*10)</f>
        <v>39.405852158827066</v>
      </c>
      <c r="X206">
        <f t="shared" ref="X206:X269" si="117">C206/$L206</f>
        <v>27.216477001147286</v>
      </c>
      <c r="Y206">
        <f t="shared" ref="Y206:Y269" si="118">D206/$L206</f>
        <v>12.370900826085796</v>
      </c>
      <c r="Z206">
        <f t="shared" ref="Z206:Z269" si="119">E206/$L206</f>
        <v>7.208324766001283</v>
      </c>
      <c r="AA206">
        <f t="shared" ref="AA206:AA269" si="120">F206/$L206</f>
        <v>4.5044030262956936</v>
      </c>
      <c r="AB206">
        <f t="shared" ref="AB206:AB269" si="121">G206/$L206</f>
        <v>4.053447246540907</v>
      </c>
      <c r="AC206">
        <f t="shared" ref="AC206:AC269" si="122">H206/$L206</f>
        <v>2.4480929471125901</v>
      </c>
      <c r="AD206">
        <f t="shared" ref="AD206:AD269" si="123">I206/$L206</f>
        <v>2.5540460821701183</v>
      </c>
      <c r="AE206">
        <f t="shared" ref="AE206:AE269" si="124">J206/$L206</f>
        <v>1.5305895035175183</v>
      </c>
      <c r="AF206">
        <f t="shared" ref="AF206:AF269" si="125">K206/$L206</f>
        <v>1</v>
      </c>
      <c r="AR206">
        <f t="shared" ref="AR206:AR269" si="126">((AH$13+N206)/AH$13)</f>
        <v>685.00929390012425</v>
      </c>
      <c r="AS206">
        <f t="shared" ref="AS206:AS269" si="127">((AI$13+O206)/AI$13)</f>
        <v>405.91513420196037</v>
      </c>
      <c r="AT206">
        <f t="shared" ref="AT206:AT269" si="128">((AJ$13+P206)/AJ$13)</f>
        <v>278.82827572110466</v>
      </c>
      <c r="AU206">
        <f t="shared" ref="AU206:AU269" si="129">((AK$13+Q206)/AK$13)</f>
        <v>197.67601101613656</v>
      </c>
      <c r="AV206">
        <f t="shared" ref="AV206:AV269" si="130">((AL$13+R206)/AL$13)</f>
        <v>186.24122946580235</v>
      </c>
      <c r="AW206">
        <f t="shared" ref="AW206:AW269" si="131">((AM$13+S206)/AM$13)</f>
        <v>129.83232514422778</v>
      </c>
      <c r="AX206">
        <f t="shared" ref="AX206:AX269" si="132">((AN$13+T206)/AN$13)</f>
        <v>141.52244924802665</v>
      </c>
      <c r="AY206">
        <f t="shared" ref="AY206:AY269" si="133">((AO$13+U206)/AO$13)</f>
        <v>105.6952105136498</v>
      </c>
      <c r="AZ206">
        <f t="shared" ref="AZ206:AZ269" si="134">((AP$13+V206)/AP$13)</f>
        <v>90.15576828132734</v>
      </c>
      <c r="BA206">
        <f t="shared" ref="BA206:BA269" si="135">SUM(AR206:AZ206)</f>
        <v>2220.8756974923594</v>
      </c>
      <c r="BB206">
        <f t="shared" ref="BB206:BB269" si="136">(BA206^0.5)/9</f>
        <v>5.2362408737146531</v>
      </c>
    </row>
    <row r="207" spans="1:54" x14ac:dyDescent="0.25">
      <c r="A207">
        <f t="shared" si="104"/>
        <v>629.91099999999813</v>
      </c>
      <c r="C207">
        <f t="shared" si="106"/>
        <v>2052.3816188047363</v>
      </c>
      <c r="D207">
        <f t="shared" si="105"/>
        <v>937.84031996252918</v>
      </c>
      <c r="E207">
        <f t="shared" si="105"/>
        <v>548.30928040502772</v>
      </c>
      <c r="F207">
        <f t="shared" si="105"/>
        <v>343.3610583595198</v>
      </c>
      <c r="G207">
        <f t="shared" si="105"/>
        <v>309.29741121709793</v>
      </c>
      <c r="H207">
        <f t="shared" si="105"/>
        <v>187.34524487196387</v>
      </c>
      <c r="I207">
        <f t="shared" si="105"/>
        <v>195.26299532728001</v>
      </c>
      <c r="J207">
        <f t="shared" si="105"/>
        <v>117.44368612771505</v>
      </c>
      <c r="K207">
        <f t="shared" si="105"/>
        <v>76.926607532705418</v>
      </c>
      <c r="L207">
        <f t="shared" si="107"/>
        <v>76.926607532705418</v>
      </c>
      <c r="N207">
        <f t="shared" si="108"/>
        <v>1080.2008520024929</v>
      </c>
      <c r="O207">
        <f t="shared" si="109"/>
        <v>493.60016840133119</v>
      </c>
      <c r="P207">
        <f t="shared" si="110"/>
        <v>288.58383179211989</v>
      </c>
      <c r="Q207">
        <f t="shared" si="111"/>
        <v>180.71634650501042</v>
      </c>
      <c r="R207">
        <f t="shared" si="112"/>
        <v>162.78811116689366</v>
      </c>
      <c r="S207">
        <f t="shared" si="113"/>
        <v>98.602760458928358</v>
      </c>
      <c r="T207">
        <f t="shared" si="114"/>
        <v>102.7699975406737</v>
      </c>
      <c r="U207">
        <f t="shared" si="115"/>
        <v>61.812466383007923</v>
      </c>
      <c r="V207">
        <f t="shared" si="116"/>
        <v>40.487688175108119</v>
      </c>
      <c r="X207">
        <f t="shared" si="117"/>
        <v>26.679736499912131</v>
      </c>
      <c r="Y207">
        <f t="shared" si="118"/>
        <v>12.191364601172689</v>
      </c>
      <c r="Z207">
        <f t="shared" si="119"/>
        <v>7.1276934989225094</v>
      </c>
      <c r="AA207">
        <f t="shared" si="120"/>
        <v>4.4634888937945112</v>
      </c>
      <c r="AB207">
        <f t="shared" si="121"/>
        <v>4.0206818048696586</v>
      </c>
      <c r="AC207">
        <f t="shared" si="122"/>
        <v>2.4353764046115498</v>
      </c>
      <c r="AD207">
        <f t="shared" si="123"/>
        <v>2.5383024364393525</v>
      </c>
      <c r="AE207">
        <f t="shared" si="124"/>
        <v>1.5266978473967381</v>
      </c>
      <c r="AF207">
        <f t="shared" si="125"/>
        <v>1</v>
      </c>
      <c r="AR207">
        <f t="shared" si="126"/>
        <v>689.92808026499415</v>
      </c>
      <c r="AS207">
        <f t="shared" si="127"/>
        <v>410.99377198463583</v>
      </c>
      <c r="AT207">
        <f t="shared" si="128"/>
        <v>283.26262125931038</v>
      </c>
      <c r="AU207">
        <f t="shared" si="129"/>
        <v>201.24001268106383</v>
      </c>
      <c r="AV207">
        <f t="shared" si="130"/>
        <v>189.78830616848418</v>
      </c>
      <c r="AW207">
        <f t="shared" si="131"/>
        <v>132.68165982139371</v>
      </c>
      <c r="AX207">
        <f t="shared" si="132"/>
        <v>144.49032007966377</v>
      </c>
      <c r="AY207">
        <f t="shared" si="133"/>
        <v>108.29597557751262</v>
      </c>
      <c r="AZ207">
        <f t="shared" si="134"/>
        <v>92.60342303060655</v>
      </c>
      <c r="BA207">
        <f t="shared" si="135"/>
        <v>2253.2841708676651</v>
      </c>
      <c r="BB207">
        <f t="shared" si="136"/>
        <v>5.2743078310932576</v>
      </c>
    </row>
    <row r="208" spans="1:54" x14ac:dyDescent="0.25">
      <c r="A208">
        <f t="shared" si="104"/>
        <v>632.64249999999811</v>
      </c>
      <c r="C208">
        <f t="shared" si="106"/>
        <v>2067.0126222675503</v>
      </c>
      <c r="D208">
        <f t="shared" si="105"/>
        <v>949.50095493185188</v>
      </c>
      <c r="E208">
        <f t="shared" si="105"/>
        <v>556.98453852682962</v>
      </c>
      <c r="F208">
        <f t="shared" si="105"/>
        <v>349.52895746859912</v>
      </c>
      <c r="G208">
        <f t="shared" si="105"/>
        <v>315.16834284765588</v>
      </c>
      <c r="H208">
        <f t="shared" si="105"/>
        <v>191.45251830236134</v>
      </c>
      <c r="I208">
        <f t="shared" si="105"/>
        <v>199.35101894558929</v>
      </c>
      <c r="J208">
        <f t="shared" si="105"/>
        <v>120.3356394182581</v>
      </c>
      <c r="K208">
        <f t="shared" si="105"/>
        <v>79.020043928101728</v>
      </c>
      <c r="L208">
        <f t="shared" si="107"/>
        <v>79.020043928101728</v>
      </c>
      <c r="N208">
        <f t="shared" si="108"/>
        <v>1087.9013801408159</v>
      </c>
      <c r="O208">
        <f t="shared" si="109"/>
        <v>499.73734470097469</v>
      </c>
      <c r="P208">
        <f t="shared" si="110"/>
        <v>293.14975711938405</v>
      </c>
      <c r="Q208">
        <f t="shared" si="111"/>
        <v>183.96260919399955</v>
      </c>
      <c r="R208">
        <f t="shared" si="112"/>
        <v>165.87807518297677</v>
      </c>
      <c r="S208">
        <f t="shared" si="113"/>
        <v>100.76448331703229</v>
      </c>
      <c r="T208">
        <f t="shared" si="114"/>
        <v>104.9215889187312</v>
      </c>
      <c r="U208">
        <f t="shared" si="115"/>
        <v>63.334547062241107</v>
      </c>
      <c r="V208">
        <f t="shared" si="116"/>
        <v>41.589496804264073</v>
      </c>
      <c r="X208">
        <f t="shared" si="117"/>
        <v>26.158079893606121</v>
      </c>
      <c r="Y208">
        <f t="shared" si="118"/>
        <v>12.015950735180279</v>
      </c>
      <c r="Z208">
        <f t="shared" si="119"/>
        <v>7.0486488090745087</v>
      </c>
      <c r="AA208">
        <f t="shared" si="120"/>
        <v>4.4232949020710031</v>
      </c>
      <c r="AB208">
        <f t="shared" si="121"/>
        <v>3.9884607395867726</v>
      </c>
      <c r="AC208">
        <f t="shared" si="122"/>
        <v>2.422834875624202</v>
      </c>
      <c r="AD208">
        <f t="shared" si="123"/>
        <v>2.522790535613642</v>
      </c>
      <c r="AE208">
        <f t="shared" si="124"/>
        <v>1.5228495636847323</v>
      </c>
      <c r="AF208">
        <f t="shared" si="125"/>
        <v>1</v>
      </c>
      <c r="AR208">
        <f t="shared" si="126"/>
        <v>694.83930585561166</v>
      </c>
      <c r="AS208">
        <f t="shared" si="127"/>
        <v>416.09142839057876</v>
      </c>
      <c r="AT208">
        <f t="shared" si="128"/>
        <v>287.72853344622814</v>
      </c>
      <c r="AU208">
        <f t="shared" si="129"/>
        <v>204.83698492281522</v>
      </c>
      <c r="AV208">
        <f t="shared" si="130"/>
        <v>193.37179312300654</v>
      </c>
      <c r="AW208">
        <f t="shared" si="131"/>
        <v>135.56858968729279</v>
      </c>
      <c r="AX208">
        <f t="shared" si="132"/>
        <v>147.49443161908391</v>
      </c>
      <c r="AY208">
        <f t="shared" si="133"/>
        <v>110.93804991853749</v>
      </c>
      <c r="AZ208">
        <f t="shared" si="134"/>
        <v>95.096265830591292</v>
      </c>
      <c r="BA208">
        <f t="shared" si="135"/>
        <v>2285.9653827937459</v>
      </c>
      <c r="BB208">
        <f t="shared" si="136"/>
        <v>5.3124189263748303</v>
      </c>
    </row>
    <row r="209" spans="1:54" x14ac:dyDescent="0.25">
      <c r="A209">
        <f t="shared" si="104"/>
        <v>635.37399999999809</v>
      </c>
      <c r="C209">
        <f t="shared" si="106"/>
        <v>2081.6207850714081</v>
      </c>
      <c r="D209">
        <f t="shared" si="105"/>
        <v>961.2044436537052</v>
      </c>
      <c r="E209">
        <f t="shared" si="105"/>
        <v>565.72069324002439</v>
      </c>
      <c r="F209">
        <f t="shared" si="105"/>
        <v>355.75318984262401</v>
      </c>
      <c r="G209">
        <f t="shared" si="105"/>
        <v>321.09879576633489</v>
      </c>
      <c r="H209">
        <f t="shared" si="105"/>
        <v>195.6133595104788</v>
      </c>
      <c r="I209">
        <f t="shared" si="105"/>
        <v>203.48837449490327</v>
      </c>
      <c r="J209">
        <f t="shared" si="105"/>
        <v>123.27301866849551</v>
      </c>
      <c r="K209">
        <f t="shared" si="105"/>
        <v>81.151713356274769</v>
      </c>
      <c r="L209">
        <f t="shared" si="107"/>
        <v>81.151713356274769</v>
      </c>
      <c r="N209">
        <f t="shared" si="108"/>
        <v>1095.5898868796885</v>
      </c>
      <c r="O209">
        <f t="shared" si="109"/>
        <v>505.89707560721331</v>
      </c>
      <c r="P209">
        <f t="shared" si="110"/>
        <v>297.74773328422339</v>
      </c>
      <c r="Q209">
        <f t="shared" si="111"/>
        <v>187.23852096980212</v>
      </c>
      <c r="R209">
        <f t="shared" si="112"/>
        <v>168.99936619280786</v>
      </c>
      <c r="S209">
        <f t="shared" si="113"/>
        <v>102.95439974235727</v>
      </c>
      <c r="T209">
        <f t="shared" si="114"/>
        <v>107.09914447100172</v>
      </c>
      <c r="U209">
        <f t="shared" si="115"/>
        <v>64.880536141313428</v>
      </c>
      <c r="V209">
        <f t="shared" si="116"/>
        <v>42.711428082249881</v>
      </c>
      <c r="X209">
        <f t="shared" si="117"/>
        <v>25.650977643966826</v>
      </c>
      <c r="Y209">
        <f t="shared" si="118"/>
        <v>11.844536657332121</v>
      </c>
      <c r="Z209">
        <f t="shared" si="119"/>
        <v>6.9711490964630638</v>
      </c>
      <c r="AA209">
        <f t="shared" si="120"/>
        <v>4.3838038056052531</v>
      </c>
      <c r="AB209">
        <f t="shared" si="121"/>
        <v>3.9567716131468105</v>
      </c>
      <c r="AC209">
        <f t="shared" si="122"/>
        <v>2.4104649356162202</v>
      </c>
      <c r="AD209">
        <f t="shared" si="123"/>
        <v>2.5075055852677108</v>
      </c>
      <c r="AE209">
        <f t="shared" si="124"/>
        <v>1.5190439433767526</v>
      </c>
      <c r="AF209">
        <f t="shared" si="125"/>
        <v>1</v>
      </c>
      <c r="AR209">
        <f t="shared" si="126"/>
        <v>699.74286446500969</v>
      </c>
      <c r="AS209">
        <f t="shared" si="127"/>
        <v>421.20781908557899</v>
      </c>
      <c r="AT209">
        <f t="shared" si="128"/>
        <v>292.22579442136924</v>
      </c>
      <c r="AU209">
        <f t="shared" si="129"/>
        <v>208.46680938648413</v>
      </c>
      <c r="AV209">
        <f t="shared" si="130"/>
        <v>196.99161055673059</v>
      </c>
      <c r="AW209">
        <f t="shared" si="131"/>
        <v>138.49317139691991</v>
      </c>
      <c r="AX209">
        <f t="shared" si="132"/>
        <v>150.53479505845135</v>
      </c>
      <c r="AY209">
        <f t="shared" si="133"/>
        <v>113.62162519352191</v>
      </c>
      <c r="AZ209">
        <f t="shared" si="134"/>
        <v>97.63463613773537</v>
      </c>
      <c r="BA209">
        <f t="shared" si="135"/>
        <v>2318.9191257018015</v>
      </c>
      <c r="BB209">
        <f t="shared" si="136"/>
        <v>5.3505729769346875</v>
      </c>
    </row>
    <row r="210" spans="1:54" x14ac:dyDescent="0.25">
      <c r="A210">
        <f t="shared" si="104"/>
        <v>638.10549999999807</v>
      </c>
      <c r="C210">
        <f t="shared" si="106"/>
        <v>2096.2057992495479</v>
      </c>
      <c r="D210">
        <f t="shared" si="105"/>
        <v>972.95013975369875</v>
      </c>
      <c r="E210">
        <f t="shared" si="105"/>
        <v>574.51731888944835</v>
      </c>
      <c r="F210">
        <f t="shared" si="105"/>
        <v>362.03354791064277</v>
      </c>
      <c r="G210">
        <f t="shared" si="105"/>
        <v>327.0886335811071</v>
      </c>
      <c r="H210">
        <f t="shared" si="105"/>
        <v>199.82784277476097</v>
      </c>
      <c r="I210">
        <f t="shared" si="105"/>
        <v>207.67507162233193</v>
      </c>
      <c r="J210">
        <f t="shared" si="105"/>
        <v>126.25602823200438</v>
      </c>
      <c r="K210">
        <f t="shared" si="105"/>
        <v>83.321896843883252</v>
      </c>
      <c r="L210">
        <f t="shared" si="107"/>
        <v>83.321896843883252</v>
      </c>
      <c r="N210">
        <f t="shared" si="108"/>
        <v>1103.266210131341</v>
      </c>
      <c r="O210">
        <f t="shared" si="109"/>
        <v>512.07902092299935</v>
      </c>
      <c r="P210">
        <f t="shared" si="110"/>
        <v>302.37753625760439</v>
      </c>
      <c r="Q210">
        <f t="shared" si="111"/>
        <v>190.54397258454884</v>
      </c>
      <c r="R210">
        <f t="shared" si="112"/>
        <v>172.15191241110901</v>
      </c>
      <c r="S210">
        <f t="shared" si="113"/>
        <v>105.17254882882156</v>
      </c>
      <c r="T210">
        <f t="shared" si="114"/>
        <v>109.30266927491155</v>
      </c>
      <c r="U210">
        <f t="shared" si="115"/>
        <v>66.450541174739158</v>
      </c>
      <c r="V210">
        <f t="shared" si="116"/>
        <v>43.853629917833295</v>
      </c>
      <c r="X210">
        <f t="shared" si="117"/>
        <v>25.157922210737965</v>
      </c>
      <c r="Y210">
        <f t="shared" si="118"/>
        <v>11.677004204269073</v>
      </c>
      <c r="Z210">
        <f t="shared" si="119"/>
        <v>6.8951541029592427</v>
      </c>
      <c r="AA210">
        <f t="shared" si="120"/>
        <v>4.3449988733330187</v>
      </c>
      <c r="AB210">
        <f t="shared" si="121"/>
        <v>3.9256023442908337</v>
      </c>
      <c r="AC210">
        <f t="shared" si="122"/>
        <v>2.3982632458448472</v>
      </c>
      <c r="AD210">
        <f t="shared" si="123"/>
        <v>2.4924429170334901</v>
      </c>
      <c r="AE210">
        <f t="shared" si="124"/>
        <v>1.5152802926290194</v>
      </c>
      <c r="AF210">
        <f t="shared" si="125"/>
        <v>1</v>
      </c>
      <c r="AR210">
        <f t="shared" si="126"/>
        <v>704.63865271721374</v>
      </c>
      <c r="AS210">
        <f t="shared" si="127"/>
        <v>426.34266149544032</v>
      </c>
      <c r="AT210">
        <f t="shared" si="128"/>
        <v>296.75418506288662</v>
      </c>
      <c r="AU210">
        <f t="shared" si="129"/>
        <v>212.12936502162239</v>
      </c>
      <c r="AV210">
        <f t="shared" si="130"/>
        <v>200.64767521897585</v>
      </c>
      <c r="AW210">
        <f t="shared" si="131"/>
        <v>141.4554571592804</v>
      </c>
      <c r="AX210">
        <f t="shared" si="132"/>
        <v>153.61141748700948</v>
      </c>
      <c r="AY210">
        <f t="shared" si="133"/>
        <v>116.34688809889154</v>
      </c>
      <c r="AZ210">
        <f t="shared" si="134"/>
        <v>100.21886859573007</v>
      </c>
      <c r="BA210">
        <f t="shared" si="135"/>
        <v>2352.1451708570503</v>
      </c>
      <c r="BB210">
        <f t="shared" si="136"/>
        <v>5.3887688083494663</v>
      </c>
    </row>
    <row r="211" spans="1:54" x14ac:dyDescent="0.25">
      <c r="A211">
        <f t="shared" si="104"/>
        <v>640.83699999999806</v>
      </c>
      <c r="C211">
        <f t="shared" si="106"/>
        <v>2110.7673651085106</v>
      </c>
      <c r="D211">
        <f t="shared" si="105"/>
        <v>984.73740093732147</v>
      </c>
      <c r="E211">
        <f t="shared" si="105"/>
        <v>583.37398750948262</v>
      </c>
      <c r="F211">
        <f t="shared" si="105"/>
        <v>368.36981960244759</v>
      </c>
      <c r="G211">
        <f t="shared" si="105"/>
        <v>333.13771432136429</v>
      </c>
      <c r="H211">
        <f t="shared" si="105"/>
        <v>204.0960361133271</v>
      </c>
      <c r="I211">
        <f t="shared" si="105"/>
        <v>211.91111446675893</v>
      </c>
      <c r="J211">
        <f t="shared" si="105"/>
        <v>129.28486704347063</v>
      </c>
      <c r="K211">
        <f t="shared" si="105"/>
        <v>85.53087134517051</v>
      </c>
      <c r="L211">
        <f t="shared" si="107"/>
        <v>85.53087134517051</v>
      </c>
      <c r="N211">
        <f t="shared" si="108"/>
        <v>1110.9301921623739</v>
      </c>
      <c r="O211">
        <f t="shared" si="109"/>
        <v>518.28284259859026</v>
      </c>
      <c r="P211">
        <f t="shared" si="110"/>
        <v>307.03894079446457</v>
      </c>
      <c r="Q211">
        <f t="shared" si="111"/>
        <v>193.87885242234086</v>
      </c>
      <c r="R211">
        <f t="shared" si="112"/>
        <v>175.33563911650754</v>
      </c>
      <c r="S211">
        <f t="shared" si="113"/>
        <v>107.41896637543532</v>
      </c>
      <c r="T211">
        <f t="shared" si="114"/>
        <v>111.5321655088205</v>
      </c>
      <c r="U211">
        <f t="shared" si="115"/>
        <v>68.044666864984549</v>
      </c>
      <c r="V211">
        <f t="shared" si="116"/>
        <v>45.016248076405532</v>
      </c>
      <c r="X211">
        <f t="shared" si="117"/>
        <v>24.678427004329762</v>
      </c>
      <c r="Y211">
        <f t="shared" si="118"/>
        <v>11.513239435656988</v>
      </c>
      <c r="Z211">
        <f t="shared" si="119"/>
        <v>6.8206248613463094</v>
      </c>
      <c r="AA211">
        <f t="shared" si="120"/>
        <v>4.3068638704245767</v>
      </c>
      <c r="AB211">
        <f t="shared" si="121"/>
        <v>3.8949411958747087</v>
      </c>
      <c r="AC211">
        <f t="shared" si="122"/>
        <v>2.3862265507581708</v>
      </c>
      <c r="AD211">
        <f t="shared" si="123"/>
        <v>2.4775979846103189</v>
      </c>
      <c r="AE211">
        <f t="shared" si="124"/>
        <v>1.5115579323601813</v>
      </c>
      <c r="AF211">
        <f t="shared" si="125"/>
        <v>1</v>
      </c>
      <c r="AR211">
        <f t="shared" si="126"/>
        <v>709.52657001336922</v>
      </c>
      <c r="AS211">
        <f t="shared" si="127"/>
        <v>431.49567482955956</v>
      </c>
      <c r="AT211">
        <f t="shared" si="128"/>
        <v>301.3134850595406</v>
      </c>
      <c r="AU211">
        <f t="shared" si="129"/>
        <v>215.82452815392256</v>
      </c>
      <c r="AV211">
        <f t="shared" si="130"/>
        <v>204.33990045401987</v>
      </c>
      <c r="AW211">
        <f t="shared" si="131"/>
        <v>144.45549478310758</v>
      </c>
      <c r="AX211">
        <f t="shared" si="132"/>
        <v>156.72430194624465</v>
      </c>
      <c r="AY211">
        <f t="shared" si="133"/>
        <v>119.11402038039962</v>
      </c>
      <c r="AZ211">
        <f t="shared" si="134"/>
        <v>102.84929299887577</v>
      </c>
      <c r="BA211">
        <f t="shared" si="135"/>
        <v>2385.6432686190396</v>
      </c>
      <c r="BB211">
        <f t="shared" si="136"/>
        <v>5.4270052544966108</v>
      </c>
    </row>
    <row r="212" spans="1:54" x14ac:dyDescent="0.25">
      <c r="A212">
        <f t="shared" si="104"/>
        <v>643.56849999999804</v>
      </c>
      <c r="C212">
        <f t="shared" si="106"/>
        <v>2125.3051910703357</v>
      </c>
      <c r="D212">
        <f t="shared" si="105"/>
        <v>996.56558904075325</v>
      </c>
      <c r="E212">
        <f t="shared" si="105"/>
        <v>592.29026896090852</v>
      </c>
      <c r="F212">
        <f t="shared" si="105"/>
        <v>374.7617884700519</v>
      </c>
      <c r="G212">
        <f t="shared" si="105"/>
        <v>339.24589055666343</v>
      </c>
      <c r="H212">
        <f t="shared" si="105"/>
        <v>208.41800134991328</v>
      </c>
      <c r="I212">
        <f t="shared" si="105"/>
        <v>216.19650173424984</v>
      </c>
      <c r="J212">
        <f t="shared" si="105"/>
        <v>132.35972863108958</v>
      </c>
      <c r="K212">
        <f t="shared" si="105"/>
        <v>87.778909713199909</v>
      </c>
      <c r="L212">
        <f t="shared" si="107"/>
        <v>87.778909713199909</v>
      </c>
      <c r="N212">
        <f t="shared" si="108"/>
        <v>1118.581679510703</v>
      </c>
      <c r="O212">
        <f t="shared" si="109"/>
        <v>524.50820475829119</v>
      </c>
      <c r="P212">
        <f t="shared" si="110"/>
        <v>311.73172050574135</v>
      </c>
      <c r="Q212">
        <f t="shared" si="111"/>
        <v>197.24304656318523</v>
      </c>
      <c r="R212">
        <f t="shared" si="112"/>
        <v>178.5504687140334</v>
      </c>
      <c r="S212">
        <f t="shared" si="113"/>
        <v>109.69368492100699</v>
      </c>
      <c r="T212">
        <f t="shared" si="114"/>
        <v>113.78763249171044</v>
      </c>
      <c r="U212">
        <f t="shared" si="115"/>
        <v>69.663015068994525</v>
      </c>
      <c r="V212">
        <f t="shared" si="116"/>
        <v>46.199426164842059</v>
      </c>
      <c r="X212">
        <f t="shared" si="117"/>
        <v>24.212025394418166</v>
      </c>
      <c r="Y212">
        <f t="shared" si="118"/>
        <v>11.353132458546508</v>
      </c>
      <c r="Z212">
        <f t="shared" si="119"/>
        <v>6.7475236465809258</v>
      </c>
      <c r="AA212">
        <f t="shared" si="120"/>
        <v>4.269383040806856</v>
      </c>
      <c r="AB212">
        <f t="shared" si="121"/>
        <v>3.864776763177872</v>
      </c>
      <c r="AC212">
        <f t="shared" si="122"/>
        <v>2.3743516754864871</v>
      </c>
      <c r="AD212">
        <f t="shared" si="123"/>
        <v>2.4629663599220906</v>
      </c>
      <c r="AE212">
        <f t="shared" si="124"/>
        <v>1.5078761978651662</v>
      </c>
      <c r="AF212">
        <f t="shared" si="125"/>
        <v>1</v>
      </c>
      <c r="AR212">
        <f t="shared" si="126"/>
        <v>714.40651847877189</v>
      </c>
      <c r="AS212">
        <f t="shared" si="127"/>
        <v>436.6665801031391</v>
      </c>
      <c r="AT212">
        <f t="shared" si="128"/>
        <v>305.90347298114966</v>
      </c>
      <c r="AU212">
        <f t="shared" si="129"/>
        <v>219.55217255606058</v>
      </c>
      <c r="AV212">
        <f t="shared" si="130"/>
        <v>208.06819627357754</v>
      </c>
      <c r="AW212">
        <f t="shared" si="131"/>
        <v>147.49332772321225</v>
      </c>
      <c r="AX212">
        <f t="shared" si="132"/>
        <v>159.87344748530046</v>
      </c>
      <c r="AY212">
        <f t="shared" si="133"/>
        <v>121.92319884445618</v>
      </c>
      <c r="AZ212">
        <f t="shared" si="134"/>
        <v>105.52623425782939</v>
      </c>
      <c r="BA212">
        <f t="shared" si="135"/>
        <v>2419.413148703497</v>
      </c>
      <c r="BB212">
        <f t="shared" si="136"/>
        <v>5.4652811576479703</v>
      </c>
    </row>
    <row r="213" spans="1:54" x14ac:dyDescent="0.25">
      <c r="A213">
        <f t="shared" si="104"/>
        <v>646.29999999999802</v>
      </c>
      <c r="C213">
        <f t="shared" si="106"/>
        <v>2139.8189935173777</v>
      </c>
      <c r="D213">
        <f t="shared" si="105"/>
        <v>1008.4340700786498</v>
      </c>
      <c r="E213">
        <f t="shared" si="105"/>
        <v>601.26573106483568</v>
      </c>
      <c r="F213">
        <f t="shared" si="105"/>
        <v>381.20923380770392</v>
      </c>
      <c r="G213">
        <f t="shared" si="105"/>
        <v>345.41300951458982</v>
      </c>
      <c r="H213">
        <f t="shared" si="105"/>
        <v>212.79379418065395</v>
      </c>
      <c r="I213">
        <f t="shared" si="105"/>
        <v>220.53122677374932</v>
      </c>
      <c r="J213">
        <f t="shared" si="105"/>
        <v>135.48080113069625</v>
      </c>
      <c r="K213">
        <f t="shared" si="105"/>
        <v>90.066280673052844</v>
      </c>
      <c r="L213">
        <f t="shared" si="107"/>
        <v>90.066280673052844</v>
      </c>
      <c r="N213">
        <f t="shared" si="108"/>
        <v>1126.220522903883</v>
      </c>
      <c r="O213">
        <f t="shared" si="109"/>
        <v>530.75477372560522</v>
      </c>
      <c r="P213">
        <f t="shared" si="110"/>
        <v>316.45564792886091</v>
      </c>
      <c r="Q213">
        <f t="shared" si="111"/>
        <v>200.63643884615996</v>
      </c>
      <c r="R213">
        <f t="shared" si="112"/>
        <v>181.79632079715253</v>
      </c>
      <c r="S213">
        <f t="shared" si="113"/>
        <v>111.99673377929156</v>
      </c>
      <c r="T213">
        <f t="shared" si="114"/>
        <v>116.06906672302597</v>
      </c>
      <c r="U213">
        <f t="shared" si="115"/>
        <v>71.30568480562961</v>
      </c>
      <c r="V213">
        <f t="shared" si="116"/>
        <v>47.403305617396235</v>
      </c>
      <c r="X213">
        <f t="shared" si="117"/>
        <v>23.758269771181919</v>
      </c>
      <c r="Y213">
        <f t="shared" si="118"/>
        <v>11.19657726002186</v>
      </c>
      <c r="Z213">
        <f t="shared" si="119"/>
        <v>6.6758139291603928</v>
      </c>
      <c r="AA213">
        <f t="shared" si="120"/>
        <v>4.232541090394542</v>
      </c>
      <c r="AB213">
        <f t="shared" si="121"/>
        <v>3.8350979626711155</v>
      </c>
      <c r="AC213">
        <f t="shared" si="122"/>
        <v>2.3626355234220329</v>
      </c>
      <c r="AD213">
        <f t="shared" si="123"/>
        <v>2.4485437294151597</v>
      </c>
      <c r="AE213">
        <f t="shared" si="124"/>
        <v>1.504234438440968</v>
      </c>
      <c r="AF213">
        <f t="shared" si="125"/>
        <v>1</v>
      </c>
      <c r="AR213">
        <f t="shared" si="126"/>
        <v>719.27840291077587</v>
      </c>
      <c r="AS213">
        <f t="shared" si="127"/>
        <v>441.85510015807745</v>
      </c>
      <c r="AT213">
        <f t="shared" si="128"/>
        <v>310.52392634753562</v>
      </c>
      <c r="AU213">
        <f t="shared" si="129"/>
        <v>223.31216951768488</v>
      </c>
      <c r="AV213">
        <f t="shared" si="130"/>
        <v>211.83246942874226</v>
      </c>
      <c r="AW213">
        <f t="shared" si="131"/>
        <v>150.56899512742251</v>
      </c>
      <c r="AX213">
        <f t="shared" si="132"/>
        <v>163.05884921660444</v>
      </c>
      <c r="AY213">
        <f t="shared" si="133"/>
        <v>124.77459537103724</v>
      </c>
      <c r="AZ213">
        <f t="shared" si="134"/>
        <v>108.25001236768884</v>
      </c>
      <c r="BA213">
        <f t="shared" si="135"/>
        <v>2453.454520445569</v>
      </c>
      <c r="BB213">
        <f t="shared" si="136"/>
        <v>5.5035953685576748</v>
      </c>
    </row>
    <row r="214" spans="1:54" x14ac:dyDescent="0.25">
      <c r="A214">
        <f t="shared" si="104"/>
        <v>649.031499999998</v>
      </c>
      <c r="C214">
        <f t="shared" si="106"/>
        <v>2154.3084966397355</v>
      </c>
      <c r="D214">
        <f t="shared" si="105"/>
        <v>1020.3422142889934</v>
      </c>
      <c r="E214">
        <f t="shared" si="105"/>
        <v>610.29993973375156</v>
      </c>
      <c r="F214">
        <f t="shared" si="105"/>
        <v>387.71193077042727</v>
      </c>
      <c r="G214">
        <f t="shared" si="105"/>
        <v>351.63891319769533</v>
      </c>
      <c r="H214">
        <f t="shared" si="105"/>
        <v>217.22346424163874</v>
      </c>
      <c r="I214">
        <f t="shared" si="105"/>
        <v>224.91527765301666</v>
      </c>
      <c r="J214">
        <f t="shared" si="105"/>
        <v>138.6482673015696</v>
      </c>
      <c r="K214">
        <f t="shared" si="105"/>
        <v>92.393248796953927</v>
      </c>
      <c r="L214">
        <f t="shared" si="107"/>
        <v>92.393248796953927</v>
      </c>
      <c r="N214">
        <f t="shared" si="108"/>
        <v>1133.8465771788083</v>
      </c>
      <c r="O214">
        <f t="shared" si="109"/>
        <v>537.0222180468387</v>
      </c>
      <c r="P214">
        <f t="shared" si="110"/>
        <v>321.21049459671138</v>
      </c>
      <c r="Q214">
        <f t="shared" si="111"/>
        <v>204.05891093180384</v>
      </c>
      <c r="R214">
        <f t="shared" si="112"/>
        <v>185.07311220931334</v>
      </c>
      <c r="S214">
        <f t="shared" si="113"/>
        <v>114.32813907454671</v>
      </c>
      <c r="T214">
        <f t="shared" si="114"/>
        <v>118.37646192264035</v>
      </c>
      <c r="U214">
        <f t="shared" si="115"/>
        <v>72.972772263984012</v>
      </c>
      <c r="V214">
        <f t="shared" si="116"/>
        <v>48.62802568260733</v>
      </c>
      <c r="X214">
        <f t="shared" si="117"/>
        <v>23.316730656090535</v>
      </c>
      <c r="Y214">
        <f t="shared" si="118"/>
        <v>11.043471547702874</v>
      </c>
      <c r="Z214">
        <f t="shared" si="119"/>
        <v>6.6054603304941075</v>
      </c>
      <c r="AA214">
        <f t="shared" si="120"/>
        <v>4.1963231709978528</v>
      </c>
      <c r="AB214">
        <f t="shared" si="121"/>
        <v>3.8058940212229917</v>
      </c>
      <c r="AC214">
        <f t="shared" si="122"/>
        <v>2.35107507388354</v>
      </c>
      <c r="AD214">
        <f t="shared" si="123"/>
        <v>2.4343258904911655</v>
      </c>
      <c r="AE214">
        <f t="shared" si="124"/>
        <v>1.5006320170239607</v>
      </c>
      <c r="AF214">
        <f t="shared" si="125"/>
        <v>1</v>
      </c>
      <c r="AR214">
        <f t="shared" si="126"/>
        <v>724.14213072758082</v>
      </c>
      <c r="AS214">
        <f t="shared" si="127"/>
        <v>447.06095968257608</v>
      </c>
      <c r="AT214">
        <f t="shared" si="128"/>
        <v>315.17462169598593</v>
      </c>
      <c r="AU214">
        <f t="shared" si="129"/>
        <v>227.10438791454649</v>
      </c>
      <c r="AV214">
        <f t="shared" si="130"/>
        <v>215.63262348136254</v>
      </c>
      <c r="AW214">
        <f t="shared" si="131"/>
        <v>153.68253188406803</v>
      </c>
      <c r="AX214">
        <f t="shared" si="132"/>
        <v>166.28049837166947</v>
      </c>
      <c r="AY214">
        <f t="shared" si="133"/>
        <v>127.66837692812365</v>
      </c>
      <c r="AZ214">
        <f t="shared" si="134"/>
        <v>111.02094237837238</v>
      </c>
      <c r="BA214">
        <f t="shared" si="135"/>
        <v>2487.7670730642853</v>
      </c>
      <c r="BB214">
        <f t="shared" si="136"/>
        <v>5.5419467465444292</v>
      </c>
    </row>
    <row r="215" spans="1:54" x14ac:dyDescent="0.25">
      <c r="A215">
        <f t="shared" si="104"/>
        <v>651.76299999999799</v>
      </c>
      <c r="C215">
        <f t="shared" si="106"/>
        <v>2168.7734322852548</v>
      </c>
      <c r="D215">
        <f t="shared" si="106"/>
        <v>1032.2893961750949</v>
      </c>
      <c r="E215">
        <f t="shared" si="106"/>
        <v>619.39245909970839</v>
      </c>
      <c r="F215">
        <f t="shared" si="106"/>
        <v>394.26965049106855</v>
      </c>
      <c r="G215">
        <f t="shared" si="106"/>
        <v>357.92343849948787</v>
      </c>
      <c r="H215">
        <f t="shared" si="106"/>
        <v>221.70705517718955</v>
      </c>
      <c r="I215">
        <f t="shared" si="106"/>
        <v>229.3486372347553</v>
      </c>
      <c r="J215">
        <f t="shared" si="106"/>
        <v>141.86230454385884</v>
      </c>
      <c r="K215">
        <f t="shared" si="106"/>
        <v>94.760074481290701</v>
      </c>
      <c r="L215">
        <f t="shared" si="107"/>
        <v>94.760074481290701</v>
      </c>
      <c r="N215">
        <f t="shared" si="108"/>
        <v>1141.4597012027657</v>
      </c>
      <c r="O215">
        <f t="shared" si="109"/>
        <v>543.31020851320784</v>
      </c>
      <c r="P215">
        <f t="shared" si="110"/>
        <v>325.99603110510969</v>
      </c>
      <c r="Q215">
        <f t="shared" si="111"/>
        <v>207.5103423637203</v>
      </c>
      <c r="R215">
        <f t="shared" si="112"/>
        <v>188.38075710499362</v>
      </c>
      <c r="S215">
        <f t="shared" si="113"/>
        <v>116.68792377746819</v>
      </c>
      <c r="T215">
        <f t="shared" si="114"/>
        <v>120.70980907092385</v>
      </c>
      <c r="U215">
        <f t="shared" si="115"/>
        <v>74.664370812557294</v>
      </c>
      <c r="V215">
        <f t="shared" si="116"/>
        <v>49.873723411205631</v>
      </c>
      <c r="X215">
        <f t="shared" si="117"/>
        <v>22.886995859352712</v>
      </c>
      <c r="Y215">
        <f t="shared" si="118"/>
        <v>10.893716597689131</v>
      </c>
      <c r="Z215">
        <f t="shared" si="119"/>
        <v>6.5364285801822621</v>
      </c>
      <c r="AA215">
        <f t="shared" si="120"/>
        <v>4.1607148648760575</v>
      </c>
      <c r="AB215">
        <f t="shared" si="121"/>
        <v>3.7771544657254967</v>
      </c>
      <c r="AC215">
        <f t="shared" si="122"/>
        <v>2.3396673798622127</v>
      </c>
      <c r="AD215">
        <f t="shared" si="123"/>
        <v>2.4203087480691838</v>
      </c>
      <c r="AE215">
        <f t="shared" si="124"/>
        <v>1.4970683098383164</v>
      </c>
      <c r="AF215">
        <f t="shared" si="125"/>
        <v>1</v>
      </c>
      <c r="AR215">
        <f t="shared" si="126"/>
        <v>728.99761191788104</v>
      </c>
      <c r="AS215">
        <f t="shared" si="127"/>
        <v>452.28388522950172</v>
      </c>
      <c r="AT215">
        <f t="shared" si="128"/>
        <v>319.85533464724256</v>
      </c>
      <c r="AU215">
        <f t="shared" si="129"/>
        <v>230.92869427675825</v>
      </c>
      <c r="AV215">
        <f t="shared" si="130"/>
        <v>219.46855887483929</v>
      </c>
      <c r="AW215">
        <f t="shared" si="131"/>
        <v>156.83396866997086</v>
      </c>
      <c r="AX215">
        <f t="shared" si="132"/>
        <v>169.53838235703847</v>
      </c>
      <c r="AY215">
        <f t="shared" si="133"/>
        <v>130.60470558762151</v>
      </c>
      <c r="AZ215">
        <f t="shared" si="134"/>
        <v>113.83933436725385</v>
      </c>
      <c r="BA215">
        <f t="shared" si="135"/>
        <v>2522.3504759281072</v>
      </c>
      <c r="BB215">
        <f t="shared" si="136"/>
        <v>5.5803341595683831</v>
      </c>
    </row>
    <row r="216" spans="1:54" x14ac:dyDescent="0.25">
      <c r="A216">
        <f t="shared" si="104"/>
        <v>654.49449999999797</v>
      </c>
      <c r="C216">
        <f t="shared" ref="C216:K244" si="137">C$5/100*EXP(5.372697*(1+C$8)*(1-(C$2+273.15)/$A216))</f>
        <v>2183.2135398120677</v>
      </c>
      <c r="D216">
        <f t="shared" si="137"/>
        <v>1044.2749945448252</v>
      </c>
      <c r="E216">
        <f t="shared" si="137"/>
        <v>628.54285163968916</v>
      </c>
      <c r="F216">
        <f t="shared" si="137"/>
        <v>400.88216019584542</v>
      </c>
      <c r="G216">
        <f t="shared" si="137"/>
        <v>364.26641731943238</v>
      </c>
      <c r="H216">
        <f t="shared" si="137"/>
        <v>226.24460470879578</v>
      </c>
      <c r="I216">
        <f t="shared" si="137"/>
        <v>233.83128325288453</v>
      </c>
      <c r="J216">
        <f t="shared" si="137"/>
        <v>145.12308491757545</v>
      </c>
      <c r="K216">
        <f t="shared" si="137"/>
        <v>97.167013925491347</v>
      </c>
      <c r="L216">
        <f t="shared" si="107"/>
        <v>97.167013925491347</v>
      </c>
      <c r="N216">
        <f t="shared" si="108"/>
        <v>1149.0597577958251</v>
      </c>
      <c r="O216">
        <f t="shared" si="109"/>
        <v>549.61841818148696</v>
      </c>
      <c r="P216">
        <f t="shared" si="110"/>
        <v>330.81202717878381</v>
      </c>
      <c r="Q216">
        <f t="shared" si="111"/>
        <v>210.99061062939234</v>
      </c>
      <c r="R216">
        <f t="shared" si="112"/>
        <v>191.71916701022758</v>
      </c>
      <c r="S216">
        <f t="shared" si="113"/>
        <v>119.07610774147146</v>
      </c>
      <c r="T216">
        <f t="shared" si="114"/>
        <v>123.0690964488866</v>
      </c>
      <c r="U216">
        <f t="shared" si="115"/>
        <v>76.380571009250247</v>
      </c>
      <c r="V216">
        <f t="shared" si="116"/>
        <v>51.14053364499545</v>
      </c>
      <c r="X216">
        <f t="shared" si="117"/>
        <v>22.468669681319813</v>
      </c>
      <c r="Y216">
        <f t="shared" si="118"/>
        <v>10.747217109559278</v>
      </c>
      <c r="Z216">
        <f t="shared" si="119"/>
        <v>6.4686854751105374</v>
      </c>
      <c r="AA216">
        <f t="shared" si="120"/>
        <v>4.1257021699076386</v>
      </c>
      <c r="AB216">
        <f t="shared" si="121"/>
        <v>3.7488691131205862</v>
      </c>
      <c r="AC216">
        <f t="shared" si="122"/>
        <v>2.3284095658458996</v>
      </c>
      <c r="AD216">
        <f t="shared" si="123"/>
        <v>2.4064883112718554</v>
      </c>
      <c r="AE216">
        <f t="shared" si="124"/>
        <v>1.4935427060551363</v>
      </c>
      <c r="AF216">
        <f t="shared" si="125"/>
        <v>1</v>
      </c>
      <c r="AR216">
        <f t="shared" si="126"/>
        <v>733.84475899136771</v>
      </c>
      <c r="AS216">
        <f t="shared" si="127"/>
        <v>457.52360523353713</v>
      </c>
      <c r="AT216">
        <f t="shared" si="128"/>
        <v>324.56583997003906</v>
      </c>
      <c r="AU216">
        <f t="shared" si="129"/>
        <v>234.78495285617984</v>
      </c>
      <c r="AV216">
        <f t="shared" si="130"/>
        <v>223.34017300431992</v>
      </c>
      <c r="AW216">
        <f t="shared" si="131"/>
        <v>160.02333199889895</v>
      </c>
      <c r="AX216">
        <f t="shared" si="132"/>
        <v>172.83248481033277</v>
      </c>
      <c r="AY216">
        <f t="shared" si="133"/>
        <v>133.58373854271338</v>
      </c>
      <c r="AZ216">
        <f t="shared" si="134"/>
        <v>116.70549341401055</v>
      </c>
      <c r="BA216">
        <f t="shared" si="135"/>
        <v>2557.2043788213996</v>
      </c>
      <c r="BB216">
        <f t="shared" si="136"/>
        <v>5.6187564843027165</v>
      </c>
    </row>
    <row r="217" spans="1:54" x14ac:dyDescent="0.25">
      <c r="A217">
        <f t="shared" si="104"/>
        <v>657.22599999999795</v>
      </c>
      <c r="C217">
        <f t="shared" si="137"/>
        <v>2197.6285659436535</v>
      </c>
      <c r="D217">
        <f t="shared" si="137"/>
        <v>1056.2983925471865</v>
      </c>
      <c r="E217">
        <f t="shared" si="137"/>
        <v>637.75067829818715</v>
      </c>
      <c r="F217">
        <f t="shared" si="137"/>
        <v>407.54922331837912</v>
      </c>
      <c r="G217">
        <f t="shared" si="137"/>
        <v>370.66767667694239</v>
      </c>
      <c r="H217">
        <f t="shared" si="137"/>
        <v>230.83614470465631</v>
      </c>
      <c r="I217">
        <f t="shared" si="137"/>
        <v>238.36318838891495</v>
      </c>
      <c r="J217">
        <f t="shared" si="137"/>
        <v>148.4307751631018</v>
      </c>
      <c r="K217">
        <f t="shared" si="137"/>
        <v>99.614319112726022</v>
      </c>
      <c r="L217">
        <f t="shared" si="107"/>
        <v>99.614319112726022</v>
      </c>
      <c r="N217">
        <f t="shared" si="108"/>
        <v>1156.6466136545546</v>
      </c>
      <c r="O217">
        <f t="shared" si="109"/>
        <v>555.94652239325603</v>
      </c>
      <c r="P217">
        <f t="shared" si="110"/>
        <v>335.65825173588797</v>
      </c>
      <c r="Q217">
        <f t="shared" si="111"/>
        <v>214.49959122019953</v>
      </c>
      <c r="R217">
        <f t="shared" si="112"/>
        <v>195.08825088260127</v>
      </c>
      <c r="S217">
        <f t="shared" si="113"/>
        <v>121.4927077392928</v>
      </c>
      <c r="T217">
        <f t="shared" si="114"/>
        <v>125.45430967837629</v>
      </c>
      <c r="U217">
        <f t="shared" si="115"/>
        <v>78.121460612158842</v>
      </c>
      <c r="V217">
        <f t="shared" si="116"/>
        <v>52.428589006697912</v>
      </c>
      <c r="X217">
        <f t="shared" si="117"/>
        <v>22.06137215530995</v>
      </c>
      <c r="Y217">
        <f t="shared" si="118"/>
        <v>10.603881068060639</v>
      </c>
      <c r="Z217">
        <f t="shared" si="119"/>
        <v>6.4021988402740853</v>
      </c>
      <c r="AA217">
        <f t="shared" si="120"/>
        <v>4.0912714853492735</v>
      </c>
      <c r="AB217">
        <f t="shared" si="121"/>
        <v>3.7210280608100699</v>
      </c>
      <c r="AC217">
        <f t="shared" si="122"/>
        <v>2.3172988257183831</v>
      </c>
      <c r="AD217">
        <f t="shared" si="123"/>
        <v>2.3928606902304606</v>
      </c>
      <c r="AE217">
        <f t="shared" si="124"/>
        <v>1.4900546074619441</v>
      </c>
      <c r="AF217">
        <f t="shared" si="125"/>
        <v>1</v>
      </c>
      <c r="AR217">
        <f t="shared" si="126"/>
        <v>738.6834869300767</v>
      </c>
      <c r="AS217">
        <f t="shared" si="127"/>
        <v>462.77985002716849</v>
      </c>
      <c r="AT217">
        <f t="shared" si="128"/>
        <v>329.30591164420281</v>
      </c>
      <c r="AU217">
        <f t="shared" si="129"/>
        <v>238.67302569291883</v>
      </c>
      <c r="AV217">
        <f t="shared" si="130"/>
        <v>227.24736028627629</v>
      </c>
      <c r="AW217">
        <f t="shared" si="131"/>
        <v>163.25064427044578</v>
      </c>
      <c r="AX217">
        <f t="shared" si="132"/>
        <v>176.16278565637757</v>
      </c>
      <c r="AY217">
        <f t="shared" si="133"/>
        <v>136.60562812659472</v>
      </c>
      <c r="AZ217">
        <f t="shared" si="134"/>
        <v>119.6197195776425</v>
      </c>
      <c r="BA217">
        <f t="shared" si="135"/>
        <v>2592.3284122117038</v>
      </c>
      <c r="BB217">
        <f t="shared" si="136"/>
        <v>5.6572126062001091</v>
      </c>
    </row>
    <row r="218" spans="1:54" x14ac:dyDescent="0.25">
      <c r="A218">
        <f t="shared" si="104"/>
        <v>659.95749999999794</v>
      </c>
      <c r="C218">
        <f t="shared" si="137"/>
        <v>2212.0182646263615</v>
      </c>
      <c r="D218">
        <f t="shared" si="137"/>
        <v>1068.3589777062746</v>
      </c>
      <c r="E218">
        <f t="shared" si="137"/>
        <v>647.01549860702312</v>
      </c>
      <c r="F218">
        <f t="shared" si="137"/>
        <v>414.27059961220436</v>
      </c>
      <c r="G218">
        <f t="shared" si="137"/>
        <v>377.12703882433232</v>
      </c>
      <c r="H218">
        <f t="shared" si="137"/>
        <v>235.48170124977048</v>
      </c>
      <c r="I218">
        <f t="shared" si="137"/>
        <v>242.94432034838002</v>
      </c>
      <c r="J218">
        <f t="shared" si="137"/>
        <v>151.78553672316147</v>
      </c>
      <c r="K218">
        <f t="shared" si="137"/>
        <v>102.10223779239769</v>
      </c>
      <c r="L218">
        <f t="shared" si="107"/>
        <v>102.10223779239769</v>
      </c>
      <c r="N218">
        <f t="shared" si="108"/>
        <v>1164.2201392770326</v>
      </c>
      <c r="O218">
        <f t="shared" si="109"/>
        <v>562.29419879277611</v>
      </c>
      <c r="P218">
        <f t="shared" si="110"/>
        <v>340.5344729510648</v>
      </c>
      <c r="Q218">
        <f t="shared" si="111"/>
        <v>218.03715769063388</v>
      </c>
      <c r="R218">
        <f t="shared" si="112"/>
        <v>198.48791517070123</v>
      </c>
      <c r="S218">
        <f t="shared" si="113"/>
        <v>123.9377374998792</v>
      </c>
      <c r="T218">
        <f t="shared" si="114"/>
        <v>127.86543176230528</v>
      </c>
      <c r="U218">
        <f t="shared" si="115"/>
        <v>79.887124591137621</v>
      </c>
      <c r="V218">
        <f t="shared" si="116"/>
        <v>53.738019890735629</v>
      </c>
      <c r="X218">
        <f t="shared" si="117"/>
        <v>21.664738329477277</v>
      </c>
      <c r="Y218">
        <f t="shared" si="118"/>
        <v>10.46361961114453</v>
      </c>
      <c r="Z218">
        <f t="shared" si="119"/>
        <v>6.3369374912485856</v>
      </c>
      <c r="AA218">
        <f t="shared" si="120"/>
        <v>4.0574095981572116</v>
      </c>
      <c r="AB218">
        <f t="shared" si="121"/>
        <v>3.6936216774321511</v>
      </c>
      <c r="AC218">
        <f t="shared" si="122"/>
        <v>2.306332420730782</v>
      </c>
      <c r="AD218">
        <f t="shared" si="123"/>
        <v>2.3794220930040098</v>
      </c>
      <c r="AE218">
        <f t="shared" si="124"/>
        <v>1.4866034281421312</v>
      </c>
      <c r="AF218">
        <f t="shared" si="125"/>
        <v>1</v>
      </c>
      <c r="AR218">
        <f t="shared" si="126"/>
        <v>743.51371314056246</v>
      </c>
      <c r="AS218">
        <f t="shared" si="127"/>
        <v>468.05235185553312</v>
      </c>
      <c r="AT218">
        <f t="shared" si="128"/>
        <v>334.07532292233549</v>
      </c>
      <c r="AU218">
        <f t="shared" si="129"/>
        <v>242.59277268094371</v>
      </c>
      <c r="AV218">
        <f t="shared" si="130"/>
        <v>231.19001222744828</v>
      </c>
      <c r="AW218">
        <f t="shared" si="131"/>
        <v>166.51592381929606</v>
      </c>
      <c r="AX218">
        <f t="shared" si="132"/>
        <v>179.52926116336772</v>
      </c>
      <c r="AY218">
        <f t="shared" si="133"/>
        <v>139.67052183254592</v>
      </c>
      <c r="AZ218">
        <f t="shared" si="134"/>
        <v>122.58230787562273</v>
      </c>
      <c r="BA218">
        <f t="shared" si="135"/>
        <v>2627.7221875176551</v>
      </c>
      <c r="BB218">
        <f t="shared" si="136"/>
        <v>5.6957014195542053</v>
      </c>
    </row>
    <row r="219" spans="1:54" x14ac:dyDescent="0.25">
      <c r="A219">
        <f t="shared" si="104"/>
        <v>662.68899999999792</v>
      </c>
      <c r="C219">
        <f t="shared" si="137"/>
        <v>2226.3823968893917</v>
      </c>
      <c r="D219">
        <f t="shared" si="137"/>
        <v>1080.4561419527381</v>
      </c>
      <c r="E219">
        <f t="shared" si="137"/>
        <v>656.33687080244772</v>
      </c>
      <c r="F219">
        <f t="shared" si="137"/>
        <v>421.04604526174882</v>
      </c>
      <c r="G219">
        <f t="shared" si="137"/>
        <v>383.64432135870209</v>
      </c>
      <c r="H219">
        <f t="shared" si="137"/>
        <v>240.18129471652838</v>
      </c>
      <c r="I219">
        <f t="shared" si="137"/>
        <v>247.57464193728515</v>
      </c>
      <c r="J219">
        <f t="shared" si="137"/>
        <v>155.18752576620287</v>
      </c>
      <c r="K219">
        <f t="shared" si="137"/>
        <v>104.63101346438602</v>
      </c>
      <c r="L219">
        <f t="shared" si="107"/>
        <v>104.63101346438602</v>
      </c>
      <c r="N219">
        <f t="shared" si="108"/>
        <v>1171.7802088891535</v>
      </c>
      <c r="O219">
        <f t="shared" si="109"/>
        <v>568.66112734354635</v>
      </c>
      <c r="P219">
        <f t="shared" si="110"/>
        <v>345.44045831707774</v>
      </c>
      <c r="Q219">
        <f t="shared" si="111"/>
        <v>221.60318171670991</v>
      </c>
      <c r="R219">
        <f t="shared" si="112"/>
        <v>201.9180638730011</v>
      </c>
      <c r="S219">
        <f t="shared" si="113"/>
        <v>126.41120774554126</v>
      </c>
      <c r="T219">
        <f t="shared" si="114"/>
        <v>130.30244312488693</v>
      </c>
      <c r="U219">
        <f t="shared" si="115"/>
        <v>81.677645140106776</v>
      </c>
      <c r="V219">
        <f t="shared" si="116"/>
        <v>55.068954454940013</v>
      </c>
      <c r="X219">
        <f t="shared" si="117"/>
        <v>21.278417585501082</v>
      </c>
      <c r="Y219">
        <f t="shared" si="118"/>
        <v>10.326346904022873</v>
      </c>
      <c r="Z219">
        <f t="shared" si="119"/>
        <v>6.2728711982308161</v>
      </c>
      <c r="AA219">
        <f t="shared" si="120"/>
        <v>4.024103669846065</v>
      </c>
      <c r="AB219">
        <f t="shared" si="121"/>
        <v>3.6666405939887583</v>
      </c>
      <c r="AC219">
        <f t="shared" si="122"/>
        <v>2.295507677542286</v>
      </c>
      <c r="AD219">
        <f t="shared" si="123"/>
        <v>2.3661688226077811</v>
      </c>
      <c r="AE219">
        <f t="shared" si="124"/>
        <v>1.4831885941640537</v>
      </c>
      <c r="AF219">
        <f t="shared" si="125"/>
        <v>1</v>
      </c>
      <c r="AR219">
        <f t="shared" si="126"/>
        <v>748.33535740689763</v>
      </c>
      <c r="AS219">
        <f t="shared" si="127"/>
        <v>473.34084489017187</v>
      </c>
      <c r="AT219">
        <f t="shared" si="128"/>
        <v>338.87384639009559</v>
      </c>
      <c r="AU219">
        <f t="shared" si="129"/>
        <v>246.54405163280458</v>
      </c>
      <c r="AV219">
        <f t="shared" si="130"/>
        <v>235.16801749313575</v>
      </c>
      <c r="AW219">
        <f t="shared" si="131"/>
        <v>169.81918496484261</v>
      </c>
      <c r="AX219">
        <f t="shared" si="132"/>
        <v>182.93188399904716</v>
      </c>
      <c r="AY219">
        <f t="shared" si="133"/>
        <v>142.77856233529539</v>
      </c>
      <c r="AZ219">
        <f t="shared" si="134"/>
        <v>125.59354826513515</v>
      </c>
      <c r="BA219">
        <f t="shared" si="135"/>
        <v>2663.3852973774256</v>
      </c>
      <c r="BB219">
        <f t="shared" si="136"/>
        <v>5.73422182755625</v>
      </c>
    </row>
    <row r="220" spans="1:54" x14ac:dyDescent="0.25">
      <c r="A220">
        <f>A219+$B$11</f>
        <v>665.4204999999979</v>
      </c>
      <c r="C220">
        <f t="shared" si="137"/>
        <v>2240.7207307071762</v>
      </c>
      <c r="D220">
        <f t="shared" si="137"/>
        <v>1092.5892816527969</v>
      </c>
      <c r="E220">
        <f t="shared" si="137"/>
        <v>665.71435193955097</v>
      </c>
      <c r="F220">
        <f t="shared" si="137"/>
        <v>427.87531299177607</v>
      </c>
      <c r="G220">
        <f t="shared" si="137"/>
        <v>390.21933733273761</v>
      </c>
      <c r="H220">
        <f t="shared" si="137"/>
        <v>244.93493983574766</v>
      </c>
      <c r="I220">
        <f t="shared" si="137"/>
        <v>252.25411113853374</v>
      </c>
      <c r="J220">
        <f t="shared" si="137"/>
        <v>158.63689321114467</v>
      </c>
      <c r="K220">
        <f t="shared" si="137"/>
        <v>107.20088536500884</v>
      </c>
      <c r="L220">
        <f t="shared" si="107"/>
        <v>107.20088536500884</v>
      </c>
      <c r="N220">
        <f t="shared" si="108"/>
        <v>1179.326700372198</v>
      </c>
      <c r="O220">
        <f t="shared" si="109"/>
        <v>575.04699034357736</v>
      </c>
      <c r="P220">
        <f t="shared" si="110"/>
        <v>350.37597470502686</v>
      </c>
      <c r="Q220">
        <f t="shared" si="111"/>
        <v>225.19753315356635</v>
      </c>
      <c r="R220">
        <f t="shared" si="112"/>
        <v>205.37859859617771</v>
      </c>
      <c r="S220">
        <f t="shared" si="113"/>
        <v>128.91312622934089</v>
      </c>
      <c r="T220">
        <f t="shared" si="114"/>
        <v>132.76532165185986</v>
      </c>
      <c r="U220">
        <f t="shared" si="115"/>
        <v>83.493101690076145</v>
      </c>
      <c r="V220">
        <f t="shared" si="116"/>
        <v>56.421518613162554</v>
      </c>
      <c r="X220">
        <f t="shared" si="117"/>
        <v>20.902072992006872</v>
      </c>
      <c r="Y220">
        <f t="shared" si="118"/>
        <v>10.191980018939526</v>
      </c>
      <c r="Z220">
        <f t="shared" si="119"/>
        <v>6.209970651574908</v>
      </c>
      <c r="AA220">
        <f t="shared" si="120"/>
        <v>3.9913412238611765</v>
      </c>
      <c r="AB220">
        <f t="shared" si="121"/>
        <v>3.6400756953086515</v>
      </c>
      <c r="AC220">
        <f t="shared" si="122"/>
        <v>2.2848219863275143</v>
      </c>
      <c r="AD220">
        <f t="shared" si="123"/>
        <v>2.3530972741468732</v>
      </c>
      <c r="AE220">
        <f t="shared" si="124"/>
        <v>1.4798095432794338</v>
      </c>
      <c r="AF220">
        <f t="shared" si="125"/>
        <v>1</v>
      </c>
      <c r="AR220">
        <f t="shared" si="126"/>
        <v>753.14834184447886</v>
      </c>
      <c r="AS220">
        <f t="shared" si="127"/>
        <v>478.64506524171577</v>
      </c>
      <c r="AT220">
        <f t="shared" si="128"/>
        <v>343.70125402509547</v>
      </c>
      <c r="AU220">
        <f t="shared" si="129"/>
        <v>250.52671834345756</v>
      </c>
      <c r="AV220">
        <f t="shared" si="130"/>
        <v>239.18126197482857</v>
      </c>
      <c r="AW220">
        <f t="shared" si="131"/>
        <v>173.16043806111659</v>
      </c>
      <c r="AX220">
        <f t="shared" si="132"/>
        <v>186.37062328687102</v>
      </c>
      <c r="AY220">
        <f t="shared" si="133"/>
        <v>145.92988751362699</v>
      </c>
      <c r="AZ220">
        <f t="shared" si="134"/>
        <v>128.6537256263575</v>
      </c>
      <c r="BA220">
        <f t="shared" si="135"/>
        <v>2699.3173159175481</v>
      </c>
      <c r="BB220">
        <f t="shared" si="136"/>
        <v>5.7727727423470041</v>
      </c>
    </row>
    <row r="221" spans="1:54" x14ac:dyDescent="0.25">
      <c r="A221">
        <f t="shared" ref="A221:A259" si="138">A220+$B$11</f>
        <v>668.15199999999788</v>
      </c>
      <c r="C221">
        <f t="shared" si="137"/>
        <v>2255.0330408641635</v>
      </c>
      <c r="D221">
        <f t="shared" si="137"/>
        <v>1104.7577976349073</v>
      </c>
      <c r="E221">
        <f t="shared" si="137"/>
        <v>675.14749800402581</v>
      </c>
      <c r="F221">
        <f t="shared" si="137"/>
        <v>434.75815217528572</v>
      </c>
      <c r="G221">
        <f t="shared" si="137"/>
        <v>396.85189536440072</v>
      </c>
      <c r="H221">
        <f t="shared" si="137"/>
        <v>249.74264576810924</v>
      </c>
      <c r="I221">
        <f t="shared" si="137"/>
        <v>256.98268118829151</v>
      </c>
      <c r="J221">
        <f t="shared" si="137"/>
        <v>162.1337847534333</v>
      </c>
      <c r="K221">
        <f t="shared" si="137"/>
        <v>109.8120884546671</v>
      </c>
      <c r="L221">
        <f t="shared" si="107"/>
        <v>109.8120884546671</v>
      </c>
      <c r="N221">
        <f t="shared" si="108"/>
        <v>1186.859495191665</v>
      </c>
      <c r="O221">
        <f t="shared" si="109"/>
        <v>581.45147243942495</v>
      </c>
      <c r="P221">
        <f t="shared" si="110"/>
        <v>355.34078842317149</v>
      </c>
      <c r="Q221">
        <f t="shared" si="111"/>
        <v>228.82008009225564</v>
      </c>
      <c r="R221">
        <f t="shared" si="112"/>
        <v>208.86941861284248</v>
      </c>
      <c r="S221">
        <f t="shared" si="113"/>
        <v>131.44349777268908</v>
      </c>
      <c r="T221">
        <f t="shared" si="114"/>
        <v>135.25404273067974</v>
      </c>
      <c r="U221">
        <f t="shared" si="115"/>
        <v>85.333570922859636</v>
      </c>
      <c r="V221">
        <f t="shared" si="116"/>
        <v>57.795836028772165</v>
      </c>
      <c r="X221">
        <f t="shared" si="117"/>
        <v>20.535380690761489</v>
      </c>
      <c r="Y221">
        <f t="shared" si="118"/>
        <v>10.060438820366995</v>
      </c>
      <c r="Z221">
        <f t="shared" si="119"/>
        <v>6.148207428754457</v>
      </c>
      <c r="AA221">
        <f t="shared" si="120"/>
        <v>3.9591101334418535</v>
      </c>
      <c r="AB221">
        <f t="shared" si="121"/>
        <v>3.6139181118318326</v>
      </c>
      <c r="AC221">
        <f t="shared" si="122"/>
        <v>2.2742727989478917</v>
      </c>
      <c r="AD221">
        <f t="shared" si="123"/>
        <v>2.3402039320505201</v>
      </c>
      <c r="AE221">
        <f t="shared" si="124"/>
        <v>1.4764657246307247</v>
      </c>
      <c r="AF221">
        <f t="shared" si="125"/>
        <v>1</v>
      </c>
      <c r="AR221">
        <f t="shared" si="126"/>
        <v>757.95259085463749</v>
      </c>
      <c r="AS221">
        <f t="shared" si="127"/>
        <v>483.96475097154246</v>
      </c>
      <c r="AT221">
        <f t="shared" si="128"/>
        <v>348.55731725443525</v>
      </c>
      <c r="AU221">
        <f t="shared" si="129"/>
        <v>254.54062665318969</v>
      </c>
      <c r="AV221">
        <f t="shared" si="130"/>
        <v>243.22962885715904</v>
      </c>
      <c r="AW221">
        <f t="shared" si="131"/>
        <v>176.53968954699872</v>
      </c>
      <c r="AX221">
        <f t="shared" si="132"/>
        <v>189.84544466212247</v>
      </c>
      <c r="AY221">
        <f t="shared" si="133"/>
        <v>149.12463047418592</v>
      </c>
      <c r="AZ221">
        <f t="shared" si="134"/>
        <v>131.7631197477491</v>
      </c>
      <c r="BA221">
        <f t="shared" si="135"/>
        <v>2735.51779902202</v>
      </c>
      <c r="BB221">
        <f t="shared" si="136"/>
        <v>5.8113530850641144</v>
      </c>
    </row>
    <row r="222" spans="1:54" x14ac:dyDescent="0.25">
      <c r="A222">
        <f t="shared" si="138"/>
        <v>670.88349999999787</v>
      </c>
      <c r="C222">
        <f t="shared" si="137"/>
        <v>2269.3191088219123</v>
      </c>
      <c r="D222">
        <f t="shared" si="137"/>
        <v>1116.9610952141441</v>
      </c>
      <c r="E222">
        <f t="shared" si="137"/>
        <v>684.63586402131443</v>
      </c>
      <c r="F222">
        <f t="shared" si="137"/>
        <v>441.69430893986862</v>
      </c>
      <c r="G222">
        <f t="shared" si="137"/>
        <v>403.54179974549055</v>
      </c>
      <c r="H222">
        <f t="shared" si="137"/>
        <v>254.60441617594239</v>
      </c>
      <c r="I222">
        <f t="shared" si="137"/>
        <v>261.76030065225501</v>
      </c>
      <c r="J222">
        <f t="shared" si="137"/>
        <v>165.67834089236416</v>
      </c>
      <c r="K222">
        <f t="shared" si="137"/>
        <v>112.46485340713629</v>
      </c>
      <c r="L222">
        <f t="shared" si="107"/>
        <v>112.46485340713629</v>
      </c>
      <c r="N222">
        <f t="shared" si="108"/>
        <v>1194.3784783273222</v>
      </c>
      <c r="O222">
        <f t="shared" si="109"/>
        <v>587.87426063902319</v>
      </c>
      <c r="P222">
        <f t="shared" si="110"/>
        <v>360.33466527437605</v>
      </c>
      <c r="Q222">
        <f t="shared" si="111"/>
        <v>232.47068891572033</v>
      </c>
      <c r="R222">
        <f t="shared" si="112"/>
        <v>212.39042091867924</v>
      </c>
      <c r="S222">
        <f t="shared" si="113"/>
        <v>134.00232430312758</v>
      </c>
      <c r="T222">
        <f t="shared" si="114"/>
        <v>137.76857929066054</v>
      </c>
      <c r="U222">
        <f t="shared" si="115"/>
        <v>87.199126785454823</v>
      </c>
      <c r="V222">
        <f t="shared" si="116"/>
        <v>59.192028109019105</v>
      </c>
      <c r="X222">
        <f t="shared" si="117"/>
        <v>20.178029313804416</v>
      </c>
      <c r="Y222">
        <f t="shared" si="118"/>
        <v>9.9316458553554554</v>
      </c>
      <c r="Z222">
        <f t="shared" si="119"/>
        <v>6.0875539626842379</v>
      </c>
      <c r="AA222">
        <f t="shared" si="120"/>
        <v>3.9273986099540106</v>
      </c>
      <c r="AB222">
        <f t="shared" si="121"/>
        <v>3.588159211701639</v>
      </c>
      <c r="AC222">
        <f t="shared" si="122"/>
        <v>2.2638576271845907</v>
      </c>
      <c r="AD222">
        <f t="shared" si="123"/>
        <v>2.3274853674031943</v>
      </c>
      <c r="AE222">
        <f t="shared" si="124"/>
        <v>1.4731565984671553</v>
      </c>
      <c r="AF222">
        <f t="shared" si="125"/>
        <v>1</v>
      </c>
      <c r="AR222">
        <f t="shared" si="126"/>
        <v>762.74803108002743</v>
      </c>
      <c r="AS222">
        <f t="shared" si="127"/>
        <v>489.29964210243577</v>
      </c>
      <c r="AT222">
        <f t="shared" si="128"/>
        <v>353.44180701089044</v>
      </c>
      <c r="AU222">
        <f t="shared" si="129"/>
        <v>258.58562850964273</v>
      </c>
      <c r="AV222">
        <f t="shared" si="130"/>
        <v>247.31299868416539</v>
      </c>
      <c r="AW222">
        <f t="shared" si="131"/>
        <v>179.95694199667543</v>
      </c>
      <c r="AX222">
        <f t="shared" si="132"/>
        <v>193.35631032795905</v>
      </c>
      <c r="AY222">
        <f t="shared" si="133"/>
        <v>152.36291957643931</v>
      </c>
      <c r="AZ222">
        <f t="shared" si="134"/>
        <v>134.92200531329919</v>
      </c>
      <c r="BA222">
        <f t="shared" si="135"/>
        <v>2771.9862846015344</v>
      </c>
      <c r="BB222">
        <f t="shared" si="136"/>
        <v>5.8499617858850357</v>
      </c>
    </row>
    <row r="223" spans="1:54" x14ac:dyDescent="0.25">
      <c r="A223">
        <f t="shared" si="138"/>
        <v>673.61499999999785</v>
      </c>
      <c r="C223">
        <f t="shared" si="137"/>
        <v>2283.5787225885369</v>
      </c>
      <c r="D223">
        <f t="shared" si="137"/>
        <v>1129.1985842143754</v>
      </c>
      <c r="E223">
        <f t="shared" si="137"/>
        <v>694.17900416317025</v>
      </c>
      <c r="F223">
        <f t="shared" si="137"/>
        <v>448.68352627251335</v>
      </c>
      <c r="G223">
        <f t="shared" si="137"/>
        <v>410.28885054905732</v>
      </c>
      <c r="H223">
        <f t="shared" si="137"/>
        <v>259.52024929531484</v>
      </c>
      <c r="I223">
        <f t="shared" si="137"/>
        <v>266.58691350178384</v>
      </c>
      <c r="J223">
        <f t="shared" si="137"/>
        <v>169.27069695962024</v>
      </c>
      <c r="K223">
        <f t="shared" si="137"/>
        <v>115.15940660047004</v>
      </c>
      <c r="L223">
        <f t="shared" si="107"/>
        <v>115.15940660047004</v>
      </c>
      <c r="N223">
        <f t="shared" si="108"/>
        <v>1201.8835382044931</v>
      </c>
      <c r="O223">
        <f t="shared" si="109"/>
        <v>594.31504432335555</v>
      </c>
      <c r="P223">
        <f t="shared" si="110"/>
        <v>365.35737061219487</v>
      </c>
      <c r="Q223">
        <f t="shared" si="111"/>
        <v>236.14922435395439</v>
      </c>
      <c r="R223">
        <f t="shared" si="112"/>
        <v>215.94150028897755</v>
      </c>
      <c r="S223">
        <f t="shared" si="113"/>
        <v>136.58960489227098</v>
      </c>
      <c r="T223">
        <f t="shared" si="114"/>
        <v>140.30890184304414</v>
      </c>
      <c r="U223">
        <f t="shared" si="115"/>
        <v>89.089840505063293</v>
      </c>
      <c r="V223">
        <f t="shared" si="116"/>
        <v>60.610214000247389</v>
      </c>
      <c r="X223">
        <f t="shared" si="117"/>
        <v>19.829719429790952</v>
      </c>
      <c r="Y223">
        <f t="shared" si="118"/>
        <v>9.8055262487759851</v>
      </c>
      <c r="Z223">
        <f t="shared" si="119"/>
        <v>6.0279835113385944</v>
      </c>
      <c r="AA223">
        <f t="shared" si="120"/>
        <v>3.8961951916716631</v>
      </c>
      <c r="AB223">
        <f t="shared" si="121"/>
        <v>3.5627905931514472</v>
      </c>
      <c r="AC223">
        <f t="shared" si="122"/>
        <v>2.2535740410306664</v>
      </c>
      <c r="AD223">
        <f t="shared" si="123"/>
        <v>2.3149382353685706</v>
      </c>
      <c r="AE223">
        <f t="shared" si="124"/>
        <v>1.4698816358691564</v>
      </c>
      <c r="AF223">
        <f t="shared" si="125"/>
        <v>1</v>
      </c>
      <c r="AR223">
        <f t="shared" si="126"/>
        <v>767.53459136080119</v>
      </c>
      <c r="AS223">
        <f t="shared" si="127"/>
        <v>494.64948062827972</v>
      </c>
      <c r="AT223">
        <f t="shared" si="128"/>
        <v>358.35449378776821</v>
      </c>
      <c r="AU223">
        <f t="shared" si="129"/>
        <v>262.66157402893367</v>
      </c>
      <c r="AV223">
        <f t="shared" si="130"/>
        <v>251.43124942485466</v>
      </c>
      <c r="AW223">
        <f t="shared" si="131"/>
        <v>183.41219417030996</v>
      </c>
      <c r="AX223">
        <f t="shared" si="132"/>
        <v>196.90317911135907</v>
      </c>
      <c r="AY223">
        <f t="shared" si="133"/>
        <v>155.64487845874896</v>
      </c>
      <c r="AZ223">
        <f t="shared" si="134"/>
        <v>138.13065189169515</v>
      </c>
      <c r="BA223">
        <f t="shared" si="135"/>
        <v>2808.7222928627507</v>
      </c>
      <c r="BB223">
        <f t="shared" si="136"/>
        <v>5.8885977840656683</v>
      </c>
    </row>
    <row r="224" spans="1:54" x14ac:dyDescent="0.25">
      <c r="A224">
        <f t="shared" si="138"/>
        <v>676.34649999999783</v>
      </c>
      <c r="C224">
        <f t="shared" si="137"/>
        <v>2297.8116765904142</v>
      </c>
      <c r="D224">
        <f t="shared" si="137"/>
        <v>1141.4696789882976</v>
      </c>
      <c r="E224">
        <f t="shared" si="137"/>
        <v>703.77647185168405</v>
      </c>
      <c r="F224">
        <f t="shared" si="137"/>
        <v>455.72554412286257</v>
      </c>
      <c r="G224">
        <f t="shared" si="137"/>
        <v>417.09284373565271</v>
      </c>
      <c r="H224">
        <f t="shared" si="137"/>
        <v>264.49013800838139</v>
      </c>
      <c r="I224">
        <f t="shared" si="137"/>
        <v>271.46245918987017</v>
      </c>
      <c r="J224">
        <f t="shared" si="137"/>
        <v>172.9109831489784</v>
      </c>
      <c r="K224">
        <f t="shared" si="137"/>
        <v>117.8959701094799</v>
      </c>
      <c r="L224">
        <f t="shared" si="107"/>
        <v>117.8959701094799</v>
      </c>
      <c r="N224">
        <f t="shared" si="108"/>
        <v>1209.3745666265338</v>
      </c>
      <c r="O224">
        <f t="shared" si="109"/>
        <v>600.77351525699873</v>
      </c>
      <c r="P224">
        <f t="shared" si="110"/>
        <v>370.40866939562318</v>
      </c>
      <c r="Q224">
        <f t="shared" si="111"/>
        <v>239.85554953834873</v>
      </c>
      <c r="R224">
        <f t="shared" si="112"/>
        <v>219.52254933455407</v>
      </c>
      <c r="S224">
        <f t="shared" si="113"/>
        <v>139.20533579388496</v>
      </c>
      <c r="T224">
        <f t="shared" si="114"/>
        <v>142.87497852098431</v>
      </c>
      <c r="U224">
        <f t="shared" si="115"/>
        <v>91.005780604725473</v>
      </c>
      <c r="V224">
        <f t="shared" si="116"/>
        <v>62.050510583936791</v>
      </c>
      <c r="X224">
        <f t="shared" si="117"/>
        <v>19.490163017927017</v>
      </c>
      <c r="Y224">
        <f t="shared" si="118"/>
        <v>9.682007603214192</v>
      </c>
      <c r="Z224">
        <f t="shared" si="119"/>
        <v>5.969470128607</v>
      </c>
      <c r="AA224">
        <f t="shared" si="120"/>
        <v>3.8654887329878131</v>
      </c>
      <c r="AB224">
        <f t="shared" si="121"/>
        <v>3.5378040771735817</v>
      </c>
      <c r="AC224">
        <f t="shared" si="122"/>
        <v>2.2434196670401203</v>
      </c>
      <c r="AD224">
        <f t="shared" si="123"/>
        <v>2.3025592727027582</v>
      </c>
      <c r="AE224">
        <f t="shared" si="124"/>
        <v>1.4666403184808672</v>
      </c>
      <c r="AF224">
        <f t="shared" si="125"/>
        <v>1</v>
      </c>
      <c r="AR224">
        <f t="shared" si="126"/>
        <v>772.31220269154574</v>
      </c>
      <c r="AS224">
        <f t="shared" si="127"/>
        <v>500.01401052281687</v>
      </c>
      <c r="AT224">
        <f t="shared" si="128"/>
        <v>363.29514769245924</v>
      </c>
      <c r="AU224">
        <f t="shared" si="129"/>
        <v>266.76831155587172</v>
      </c>
      <c r="AV224">
        <f t="shared" si="130"/>
        <v>255.5842565380556</v>
      </c>
      <c r="AW224">
        <f t="shared" si="131"/>
        <v>186.90544106489472</v>
      </c>
      <c r="AX224">
        <f t="shared" si="132"/>
        <v>200.48600651894822</v>
      </c>
      <c r="AY224">
        <f t="shared" si="133"/>
        <v>158.97062606551071</v>
      </c>
      <c r="AZ224">
        <f t="shared" si="134"/>
        <v>141.38932392736726</v>
      </c>
      <c r="BA224">
        <f t="shared" si="135"/>
        <v>2845.7253265774702</v>
      </c>
      <c r="BB224">
        <f t="shared" si="136"/>
        <v>5.9272600279748167</v>
      </c>
    </row>
    <row r="225" spans="1:54" x14ac:dyDescent="0.25">
      <c r="A225">
        <f t="shared" si="138"/>
        <v>679.07799999999781</v>
      </c>
      <c r="C225">
        <f t="shared" si="137"/>
        <v>2312.0177715461455</v>
      </c>
      <c r="D225">
        <f t="shared" si="137"/>
        <v>1153.7737984354046</v>
      </c>
      <c r="E225">
        <f t="shared" si="137"/>
        <v>713.42781986079808</v>
      </c>
      <c r="F225">
        <f t="shared" si="137"/>
        <v>462.8200995049196</v>
      </c>
      <c r="G225">
        <f t="shared" si="137"/>
        <v>423.9535712584007</v>
      </c>
      <c r="H225">
        <f t="shared" si="137"/>
        <v>269.51406991594996</v>
      </c>
      <c r="I225">
        <f t="shared" si="137"/>
        <v>276.38687272690595</v>
      </c>
      <c r="J225">
        <f t="shared" si="137"/>
        <v>176.59932454713916</v>
      </c>
      <c r="K225">
        <f t="shared" si="137"/>
        <v>120.67476169975578</v>
      </c>
      <c r="L225">
        <f t="shared" si="107"/>
        <v>120.67476169975578</v>
      </c>
      <c r="N225">
        <f t="shared" si="108"/>
        <v>1216.8514587084976</v>
      </c>
      <c r="O225">
        <f t="shared" si="109"/>
        <v>607.24936759758145</v>
      </c>
      <c r="P225">
        <f t="shared" si="110"/>
        <v>375.48832624252532</v>
      </c>
      <c r="Q225">
        <f t="shared" si="111"/>
        <v>243.58952605522086</v>
      </c>
      <c r="R225">
        <f t="shared" si="112"/>
        <v>223.13345855705302</v>
      </c>
      <c r="S225">
        <f t="shared" si="113"/>
        <v>141.84951048207893</v>
      </c>
      <c r="T225">
        <f t="shared" si="114"/>
        <v>145.4667751194242</v>
      </c>
      <c r="U225">
        <f t="shared" si="115"/>
        <v>92.947012919546935</v>
      </c>
      <c r="V225">
        <f t="shared" si="116"/>
        <v>63.513032473555675</v>
      </c>
      <c r="X225">
        <f t="shared" si="117"/>
        <v>19.159082967974278</v>
      </c>
      <c r="Y225">
        <f t="shared" si="118"/>
        <v>9.5610199032838832</v>
      </c>
      <c r="Z225">
        <f t="shared" si="119"/>
        <v>5.9119886363300926</v>
      </c>
      <c r="AA225">
        <f t="shared" si="120"/>
        <v>3.8352683940361678</v>
      </c>
      <c r="AB225">
        <f t="shared" si="121"/>
        <v>3.5131917004585946</v>
      </c>
      <c r="AC225">
        <f t="shared" si="122"/>
        <v>2.2333921867317463</v>
      </c>
      <c r="AD225">
        <f t="shared" si="123"/>
        <v>2.2903452953532146</v>
      </c>
      <c r="AE225">
        <f t="shared" si="124"/>
        <v>1.4634321382504671</v>
      </c>
      <c r="AF225">
        <f t="shared" si="125"/>
        <v>1</v>
      </c>
      <c r="AR225">
        <f t="shared" si="126"/>
        <v>777.08079817897453</v>
      </c>
      <c r="AS225">
        <f t="shared" si="127"/>
        <v>505.39297774750446</v>
      </c>
      <c r="AT225">
        <f t="shared" si="128"/>
        <v>368.26353849869554</v>
      </c>
      <c r="AU225">
        <f t="shared" si="129"/>
        <v>270.90568772327083</v>
      </c>
      <c r="AV225">
        <f t="shared" si="130"/>
        <v>259.77189303655177</v>
      </c>
      <c r="AW225">
        <f t="shared" si="131"/>
        <v>190.43667396525692</v>
      </c>
      <c r="AX225">
        <f t="shared" si="132"/>
        <v>204.10474479267771</v>
      </c>
      <c r="AY225">
        <f t="shared" si="133"/>
        <v>162.34027667532069</v>
      </c>
      <c r="AZ225">
        <f t="shared" si="134"/>
        <v>144.69828073336853</v>
      </c>
      <c r="BA225">
        <f t="shared" si="135"/>
        <v>2882.994871351621</v>
      </c>
      <c r="BB225">
        <f t="shared" si="136"/>
        <v>5.9659474751246293</v>
      </c>
    </row>
    <row r="226" spans="1:54" x14ac:dyDescent="0.25">
      <c r="A226">
        <f t="shared" si="138"/>
        <v>681.8094999999978</v>
      </c>
      <c r="C226">
        <f t="shared" si="137"/>
        <v>2326.1968143427371</v>
      </c>
      <c r="D226">
        <f t="shared" si="137"/>
        <v>1166.1103660179606</v>
      </c>
      <c r="E226">
        <f t="shared" si="137"/>
        <v>723.13260041535079</v>
      </c>
      <c r="F226">
        <f t="shared" si="137"/>
        <v>469.9669265972077</v>
      </c>
      <c r="G226">
        <f t="shared" si="137"/>
        <v>430.87082116687571</v>
      </c>
      <c r="H226">
        <f t="shared" si="137"/>
        <v>274.59202741022187</v>
      </c>
      <c r="I226">
        <f t="shared" si="137"/>
        <v>281.36008475622214</v>
      </c>
      <c r="J226">
        <f t="shared" si="137"/>
        <v>180.33584116563483</v>
      </c>
      <c r="K226">
        <f t="shared" si="137"/>
        <v>123.49599482319267</v>
      </c>
      <c r="L226">
        <f t="shared" si="107"/>
        <v>123.49599482319267</v>
      </c>
      <c r="N226">
        <f t="shared" si="108"/>
        <v>1224.3141128119669</v>
      </c>
      <c r="O226">
        <f t="shared" si="109"/>
        <v>613.74229790418985</v>
      </c>
      <c r="P226">
        <f t="shared" si="110"/>
        <v>380.59610548176357</v>
      </c>
      <c r="Q226">
        <f t="shared" si="111"/>
        <v>247.35101399853039</v>
      </c>
      <c r="R226">
        <f t="shared" si="112"/>
        <v>226.77411640361882</v>
      </c>
      <c r="S226">
        <f t="shared" si="113"/>
        <v>144.52211968959045</v>
      </c>
      <c r="T226">
        <f t="shared" si="114"/>
        <v>148.08425513485378</v>
      </c>
      <c r="U226">
        <f t="shared" si="115"/>
        <v>94.913600613492022</v>
      </c>
      <c r="V226">
        <f t="shared" si="116"/>
        <v>64.997892012206677</v>
      </c>
      <c r="X226">
        <f t="shared" si="117"/>
        <v>18.836212604895547</v>
      </c>
      <c r="Y226">
        <f t="shared" si="118"/>
        <v>9.4424954241428072</v>
      </c>
      <c r="Z226">
        <f t="shared" si="119"/>
        <v>5.8555145974624416</v>
      </c>
      <c r="AA226">
        <f t="shared" si="120"/>
        <v>3.8055236307060172</v>
      </c>
      <c r="AB226">
        <f t="shared" si="121"/>
        <v>3.4889457085936018</v>
      </c>
      <c r="AC226">
        <f t="shared" si="122"/>
        <v>2.2234893350456515</v>
      </c>
      <c r="AD226">
        <f t="shared" si="123"/>
        <v>2.2782931961400128</v>
      </c>
      <c r="AE226">
        <f t="shared" si="124"/>
        <v>1.4602565971780614</v>
      </c>
      <c r="AF226">
        <f t="shared" si="125"/>
        <v>1</v>
      </c>
      <c r="AR226">
        <f t="shared" si="126"/>
        <v>781.84031300036531</v>
      </c>
      <c r="AS226">
        <f t="shared" si="127"/>
        <v>510.78613025849654</v>
      </c>
      <c r="AT226">
        <f t="shared" si="128"/>
        <v>373.2594356975373</v>
      </c>
      <c r="AU226">
        <f t="shared" si="129"/>
        <v>275.07354751036036</v>
      </c>
      <c r="AV226">
        <f t="shared" si="130"/>
        <v>263.99402955048618</v>
      </c>
      <c r="AW226">
        <f t="shared" si="131"/>
        <v>194.00588049518618</v>
      </c>
      <c r="AX226">
        <f t="shared" si="132"/>
        <v>207.75934296533475</v>
      </c>
      <c r="AY226">
        <f t="shared" si="133"/>
        <v>165.75393993012611</v>
      </c>
      <c r="AZ226">
        <f t="shared" si="134"/>
        <v>148.0577764860478</v>
      </c>
      <c r="BA226">
        <f t="shared" si="135"/>
        <v>2920.5303958939412</v>
      </c>
      <c r="BB226">
        <f t="shared" si="136"/>
        <v>6.0046590921971124</v>
      </c>
    </row>
    <row r="227" spans="1:54" x14ac:dyDescent="0.25">
      <c r="A227">
        <f t="shared" si="138"/>
        <v>684.54099999999778</v>
      </c>
      <c r="C227">
        <f t="shared" si="137"/>
        <v>2340.3486179139613</v>
      </c>
      <c r="D227">
        <f t="shared" si="137"/>
        <v>1178.478809775037</v>
      </c>
      <c r="E227">
        <f t="shared" si="137"/>
        <v>732.89036528768747</v>
      </c>
      <c r="F227">
        <f t="shared" si="137"/>
        <v>477.16575684137985</v>
      </c>
      <c r="G227">
        <f t="shared" si="137"/>
        <v>437.84437770977479</v>
      </c>
      <c r="H227">
        <f t="shared" si="137"/>
        <v>279.72398774766515</v>
      </c>
      <c r="I227">
        <f t="shared" si="137"/>
        <v>286.38202162936756</v>
      </c>
      <c r="J227">
        <f t="shared" si="137"/>
        <v>184.12064797376931</v>
      </c>
      <c r="K227">
        <f t="shared" si="137"/>
        <v>126.35987861498758</v>
      </c>
      <c r="L227">
        <f t="shared" si="107"/>
        <v>126.35987861498758</v>
      </c>
      <c r="N227">
        <f t="shared" si="108"/>
        <v>1231.7624304810324</v>
      </c>
      <c r="O227">
        <f t="shared" si="109"/>
        <v>620.25200514475637</v>
      </c>
      <c r="P227">
        <f t="shared" si="110"/>
        <v>385.73177120404608</v>
      </c>
      <c r="Q227">
        <f t="shared" si="111"/>
        <v>251.13987202177887</v>
      </c>
      <c r="R227">
        <f t="shared" si="112"/>
        <v>230.44440932093411</v>
      </c>
      <c r="S227">
        <f t="shared" si="113"/>
        <v>147.22315144613955</v>
      </c>
      <c r="T227">
        <f t="shared" si="114"/>
        <v>150.72737980493031</v>
      </c>
      <c r="U227">
        <f t="shared" si="115"/>
        <v>96.905604196720688</v>
      </c>
      <c r="V227">
        <f t="shared" si="116"/>
        <v>66.505199271046095</v>
      </c>
      <c r="X227">
        <f t="shared" si="117"/>
        <v>18.521295236796561</v>
      </c>
      <c r="Y227">
        <f t="shared" si="118"/>
        <v>9.3263686440045159</v>
      </c>
      <c r="Z227">
        <f t="shared" si="119"/>
        <v>5.8000242903110797</v>
      </c>
      <c r="AA227">
        <f t="shared" si="120"/>
        <v>3.7762441850334532</v>
      </c>
      <c r="AB227">
        <f t="shared" si="121"/>
        <v>3.4650585495089414</v>
      </c>
      <c r="AC227">
        <f t="shared" si="122"/>
        <v>2.2137088988504852</v>
      </c>
      <c r="AD227">
        <f t="shared" si="123"/>
        <v>2.2663999425162449</v>
      </c>
      <c r="AE227">
        <f t="shared" si="124"/>
        <v>1.4571132070708614</v>
      </c>
      <c r="AF227">
        <f t="shared" si="125"/>
        <v>1</v>
      </c>
      <c r="AR227">
        <f t="shared" si="126"/>
        <v>786.59068436272867</v>
      </c>
      <c r="AS227">
        <f t="shared" si="127"/>
        <v>516.1932180127809</v>
      </c>
      <c r="AT227">
        <f t="shared" si="128"/>
        <v>378.28260854710726</v>
      </c>
      <c r="AU227">
        <f t="shared" si="129"/>
        <v>279.27173430029194</v>
      </c>
      <c r="AV227">
        <f t="shared" si="130"/>
        <v>268.2505343900304</v>
      </c>
      <c r="AW227">
        <f t="shared" si="131"/>
        <v>197.61304466865604</v>
      </c>
      <c r="AX227">
        <f t="shared" si="132"/>
        <v>211.4497469158616</v>
      </c>
      <c r="AY227">
        <f t="shared" si="133"/>
        <v>169.21172086531908</v>
      </c>
      <c r="AZ227">
        <f t="shared" si="134"/>
        <v>151.46806022147382</v>
      </c>
      <c r="BA227">
        <f t="shared" si="135"/>
        <v>2958.3313522842495</v>
      </c>
      <c r="BB227">
        <f t="shared" si="136"/>
        <v>6.0433938550668591</v>
      </c>
    </row>
    <row r="228" spans="1:54" x14ac:dyDescent="0.25">
      <c r="A228">
        <f t="shared" si="138"/>
        <v>687.27249999999776</v>
      </c>
      <c r="C228">
        <f t="shared" si="137"/>
        <v>2354.4730011208721</v>
      </c>
      <c r="D228">
        <f t="shared" si="137"/>
        <v>1190.8785623346794</v>
      </c>
      <c r="E228">
        <f t="shared" si="137"/>
        <v>742.70066589187456</v>
      </c>
      <c r="F228">
        <f t="shared" si="137"/>
        <v>484.41631903928482</v>
      </c>
      <c r="G228">
        <f t="shared" si="137"/>
        <v>444.87402143637189</v>
      </c>
      <c r="H228">
        <f t="shared" si="137"/>
        <v>284.9099231219858</v>
      </c>
      <c r="I228">
        <f t="shared" si="137"/>
        <v>291.45260548109962</v>
      </c>
      <c r="J228">
        <f t="shared" si="137"/>
        <v>187.95385493254881</v>
      </c>
      <c r="K228">
        <f t="shared" si="137"/>
        <v>129.26661789207225</v>
      </c>
      <c r="L228">
        <f t="shared" si="107"/>
        <v>129.26661789207225</v>
      </c>
      <c r="N228">
        <f t="shared" si="108"/>
        <v>1239.1963163794064</v>
      </c>
      <c r="O228">
        <f t="shared" si="109"/>
        <v>626.77819070246289</v>
      </c>
      <c r="P228">
        <f t="shared" si="110"/>
        <v>390.89508731151295</v>
      </c>
      <c r="Q228">
        <f t="shared" si="111"/>
        <v>254.95595738909728</v>
      </c>
      <c r="R228">
        <f t="shared" si="112"/>
        <v>234.14422180861681</v>
      </c>
      <c r="S228">
        <f t="shared" si="113"/>
        <v>149.95259111683464</v>
      </c>
      <c r="T228">
        <f t="shared" si="114"/>
        <v>153.39610814794719</v>
      </c>
      <c r="U228">
        <f t="shared" si="115"/>
        <v>98.923081543446742</v>
      </c>
      <c r="V228">
        <f t="shared" si="116"/>
        <v>68.035062048459082</v>
      </c>
      <c r="X228">
        <f t="shared" si="117"/>
        <v>18.214083724900092</v>
      </c>
      <c r="Y228">
        <f t="shared" si="118"/>
        <v>9.2125761604513556</v>
      </c>
      <c r="Z228">
        <f t="shared" si="119"/>
        <v>5.7454946838012955</v>
      </c>
      <c r="AA228">
        <f t="shared" si="120"/>
        <v>3.747420075952907</v>
      </c>
      <c r="AB228">
        <f t="shared" si="121"/>
        <v>3.4415228671628721</v>
      </c>
      <c r="AC228">
        <f t="shared" si="122"/>
        <v>2.2040487154994945</v>
      </c>
      <c r="AD228">
        <f t="shared" si="123"/>
        <v>2.2546625744044784</v>
      </c>
      <c r="AE228">
        <f t="shared" si="124"/>
        <v>1.4540014893054285</v>
      </c>
      <c r="AF228">
        <f t="shared" si="125"/>
        <v>1</v>
      </c>
      <c r="AR228">
        <f t="shared" si="126"/>
        <v>791.33185146270057</v>
      </c>
      <c r="AS228">
        <f t="shared" si="127"/>
        <v>521.61399297349817</v>
      </c>
      <c r="AT228">
        <f t="shared" si="128"/>
        <v>383.33282612109065</v>
      </c>
      <c r="AU228">
        <f t="shared" si="129"/>
        <v>283.50008993674606</v>
      </c>
      <c r="AV228">
        <f t="shared" si="130"/>
        <v>272.54127360730973</v>
      </c>
      <c r="AW228">
        <f t="shared" si="131"/>
        <v>201.25814694111421</v>
      </c>
      <c r="AX228">
        <f t="shared" si="132"/>
        <v>215.17589942446321</v>
      </c>
      <c r="AY228">
        <f t="shared" si="133"/>
        <v>172.7137199407355</v>
      </c>
      <c r="AZ228">
        <f t="shared" si="134"/>
        <v>154.92937583356894</v>
      </c>
      <c r="BA228">
        <f t="shared" si="135"/>
        <v>2996.3971762412275</v>
      </c>
      <c r="BB228">
        <f t="shared" si="136"/>
        <v>6.0821507488201227</v>
      </c>
    </row>
    <row r="229" spans="1:54" x14ac:dyDescent="0.25">
      <c r="A229">
        <f t="shared" si="138"/>
        <v>690.00399999999775</v>
      </c>
      <c r="C229">
        <f t="shared" si="137"/>
        <v>2368.5697886344451</v>
      </c>
      <c r="D229">
        <f t="shared" si="137"/>
        <v>1203.3090609242772</v>
      </c>
      <c r="E229">
        <f t="shared" si="137"/>
        <v>752.56305337555557</v>
      </c>
      <c r="F229">
        <f t="shared" si="137"/>
        <v>491.71833944849425</v>
      </c>
      <c r="G229">
        <f t="shared" si="137"/>
        <v>451.95952929674974</v>
      </c>
      <c r="H229">
        <f t="shared" si="137"/>
        <v>290.1498007371539</v>
      </c>
      <c r="I229">
        <f t="shared" si="137"/>
        <v>296.57175430405994</v>
      </c>
      <c r="J229">
        <f t="shared" si="137"/>
        <v>191.83556702955897</v>
      </c>
      <c r="K229">
        <f t="shared" si="137"/>
        <v>132.21641315294664</v>
      </c>
      <c r="L229">
        <f t="shared" si="107"/>
        <v>132.21641315294664</v>
      </c>
      <c r="N229">
        <f t="shared" si="108"/>
        <v>1246.6156782286553</v>
      </c>
      <c r="O229">
        <f t="shared" si="109"/>
        <v>633.32055838119857</v>
      </c>
      <c r="P229">
        <f t="shared" si="110"/>
        <v>396.08581756608191</v>
      </c>
      <c r="Q229">
        <f t="shared" si="111"/>
        <v>258.79912602552332</v>
      </c>
      <c r="R229">
        <f t="shared" si="112"/>
        <v>237.87343647197355</v>
      </c>
      <c r="S229">
        <f t="shared" si="113"/>
        <v>152.71042144060732</v>
      </c>
      <c r="T229">
        <f t="shared" si="114"/>
        <v>156.09039700213683</v>
      </c>
      <c r="U229">
        <f t="shared" si="115"/>
        <v>100.96608791029421</v>
      </c>
      <c r="V229">
        <f t="shared" si="116"/>
        <v>69.587585869971917</v>
      </c>
      <c r="X229">
        <f t="shared" si="117"/>
        <v>17.91434007436359</v>
      </c>
      <c r="Y229">
        <f t="shared" si="118"/>
        <v>9.1010566103642603</v>
      </c>
      <c r="Z229">
        <f t="shared" si="119"/>
        <v>5.6919034137236659</v>
      </c>
      <c r="AA229">
        <f t="shared" si="120"/>
        <v>3.7190415903937684</v>
      </c>
      <c r="AB229">
        <f t="shared" si="121"/>
        <v>3.4183314954545576</v>
      </c>
      <c r="AC229">
        <f t="shared" si="122"/>
        <v>2.1945066714335342</v>
      </c>
      <c r="AD229">
        <f t="shared" si="123"/>
        <v>2.2430782021063349</v>
      </c>
      <c r="AE229">
        <f t="shared" si="124"/>
        <v>1.4509209745967431</v>
      </c>
      <c r="AF229">
        <f t="shared" si="125"/>
        <v>1</v>
      </c>
      <c r="AR229">
        <f t="shared" si="126"/>
        <v>796.0637554471482</v>
      </c>
      <c r="AS229">
        <f t="shared" si="127"/>
        <v>527.04820911447462</v>
      </c>
      <c r="AT229">
        <f t="shared" si="128"/>
        <v>388.40985735602152</v>
      </c>
      <c r="AU229">
        <f t="shared" si="129"/>
        <v>287.7584547796414</v>
      </c>
      <c r="AV229">
        <f t="shared" si="130"/>
        <v>276.86611105758277</v>
      </c>
      <c r="AW229">
        <f t="shared" si="131"/>
        <v>204.94116426081112</v>
      </c>
      <c r="AX229">
        <f t="shared" si="132"/>
        <v>218.93774022748292</v>
      </c>
      <c r="AY229">
        <f t="shared" si="133"/>
        <v>176.26003307251872</v>
      </c>
      <c r="AZ229">
        <f t="shared" si="134"/>
        <v>158.44196207391073</v>
      </c>
      <c r="BA229">
        <f t="shared" si="135"/>
        <v>3034.7272873895922</v>
      </c>
      <c r="BB229">
        <f t="shared" si="136"/>
        <v>6.120928767770331</v>
      </c>
    </row>
    <row r="230" spans="1:54" x14ac:dyDescent="0.25">
      <c r="A230">
        <f t="shared" si="138"/>
        <v>692.73549999999773</v>
      </c>
      <c r="C230">
        <f t="shared" si="137"/>
        <v>2382.6388108202991</v>
      </c>
      <c r="D230">
        <f t="shared" si="137"/>
        <v>1215.7697473791782</v>
      </c>
      <c r="E230">
        <f t="shared" si="137"/>
        <v>762.47707870948</v>
      </c>
      <c r="F230">
        <f t="shared" si="137"/>
        <v>499.07154187629146</v>
      </c>
      <c r="G230">
        <f t="shared" si="137"/>
        <v>459.10067474078915</v>
      </c>
      <c r="H230">
        <f t="shared" si="137"/>
        <v>295.44358288045385</v>
      </c>
      <c r="I230">
        <f t="shared" si="137"/>
        <v>301.73938202310956</v>
      </c>
      <c r="J230">
        <f t="shared" si="137"/>
        <v>195.76588431474633</v>
      </c>
      <c r="K230">
        <f t="shared" si="137"/>
        <v>135.20946057887906</v>
      </c>
      <c r="L230">
        <f t="shared" si="107"/>
        <v>135.20946057887906</v>
      </c>
      <c r="N230">
        <f t="shared" si="108"/>
        <v>1254.020426747526</v>
      </c>
      <c r="O230">
        <f t="shared" si="109"/>
        <v>639.87881441009381</v>
      </c>
      <c r="P230">
        <f t="shared" si="110"/>
        <v>401.30372563656846</v>
      </c>
      <c r="Q230">
        <f t="shared" si="111"/>
        <v>262.66923256646919</v>
      </c>
      <c r="R230">
        <f t="shared" si="112"/>
        <v>241.63193407409958</v>
      </c>
      <c r="S230">
        <f t="shared" si="113"/>
        <v>155.49662256865992</v>
      </c>
      <c r="T230">
        <f t="shared" si="114"/>
        <v>158.81020106479451</v>
      </c>
      <c r="U230">
        <f t="shared" si="115"/>
        <v>103.03467595512966</v>
      </c>
      <c r="V230">
        <f t="shared" si="116"/>
        <v>71.162873988883717</v>
      </c>
      <c r="X230">
        <f t="shared" si="117"/>
        <v>17.621835044821477</v>
      </c>
      <c r="Y230">
        <f t="shared" si="118"/>
        <v>8.9917505932945971</v>
      </c>
      <c r="Z230">
        <f t="shared" si="119"/>
        <v>5.6392287599184892</v>
      </c>
      <c r="AA230">
        <f t="shared" si="120"/>
        <v>3.69109927470749</v>
      </c>
      <c r="AB230">
        <f t="shared" si="121"/>
        <v>3.3954774523559101</v>
      </c>
      <c r="AC230">
        <f t="shared" si="122"/>
        <v>2.1850807008293383</v>
      </c>
      <c r="AD230">
        <f t="shared" si="123"/>
        <v>2.2316440042823746</v>
      </c>
      <c r="AE230">
        <f t="shared" si="124"/>
        <v>1.4478712027738592</v>
      </c>
      <c r="AF230">
        <f t="shared" si="125"/>
        <v>1</v>
      </c>
      <c r="AR230">
        <f t="shared" si="126"/>
        <v>800.7863393744741</v>
      </c>
      <c r="AS230">
        <f t="shared" si="127"/>
        <v>532.49562242398861</v>
      </c>
      <c r="AT230">
        <f t="shared" si="128"/>
        <v>393.51347109737134</v>
      </c>
      <c r="AU230">
        <f t="shared" si="129"/>
        <v>292.04666775994627</v>
      </c>
      <c r="AV230">
        <f t="shared" si="130"/>
        <v>281.22490845966229</v>
      </c>
      <c r="AW230">
        <f t="shared" si="131"/>
        <v>208.66207012014584</v>
      </c>
      <c r="AX230">
        <f t="shared" si="132"/>
        <v>222.73520607202829</v>
      </c>
      <c r="AY230">
        <f t="shared" si="133"/>
        <v>179.85075166580901</v>
      </c>
      <c r="AZ230">
        <f t="shared" si="134"/>
        <v>162.00605255316123</v>
      </c>
      <c r="BA230">
        <f t="shared" si="135"/>
        <v>3073.3210895265875</v>
      </c>
      <c r="BB230">
        <f t="shared" si="136"/>
        <v>6.159726915470177</v>
      </c>
    </row>
    <row r="231" spans="1:54" x14ac:dyDescent="0.25">
      <c r="A231">
        <f t="shared" si="138"/>
        <v>695.46699999999771</v>
      </c>
      <c r="C231">
        <f t="shared" si="137"/>
        <v>2396.679903625477</v>
      </c>
      <c r="D231">
        <f t="shared" si="137"/>
        <v>1228.2600681496335</v>
      </c>
      <c r="E231">
        <f t="shared" si="137"/>
        <v>772.44229277475017</v>
      </c>
      <c r="F231">
        <f t="shared" si="137"/>
        <v>506.47564777213103</v>
      </c>
      <c r="G231">
        <f t="shared" si="137"/>
        <v>466.29722781592153</v>
      </c>
      <c r="H231">
        <f t="shared" si="137"/>
        <v>300.79122699552011</v>
      </c>
      <c r="I231">
        <f t="shared" si="137"/>
        <v>306.95539856929821</v>
      </c>
      <c r="J231">
        <f t="shared" si="137"/>
        <v>199.7449019370647</v>
      </c>
      <c r="K231">
        <f t="shared" si="137"/>
        <v>138.24595203643761</v>
      </c>
      <c r="L231">
        <f t="shared" si="107"/>
        <v>138.24595203643761</v>
      </c>
      <c r="N231">
        <f t="shared" si="108"/>
        <v>1261.4104755923563</v>
      </c>
      <c r="O231">
        <f t="shared" si="109"/>
        <v>646.4526674471756</v>
      </c>
      <c r="P231">
        <f t="shared" si="110"/>
        <v>406.54857514460537</v>
      </c>
      <c r="Q231">
        <f t="shared" si="111"/>
        <v>266.56613040638479</v>
      </c>
      <c r="R231">
        <f t="shared" si="112"/>
        <v>245.41959358732714</v>
      </c>
      <c r="S231">
        <f t="shared" si="113"/>
        <v>158.31117210290532</v>
      </c>
      <c r="T231">
        <f t="shared" si="114"/>
        <v>161.55547293120958</v>
      </c>
      <c r="U231">
        <f t="shared" si="115"/>
        <v>105.12889575634985</v>
      </c>
      <c r="V231">
        <f t="shared" si="116"/>
        <v>72.761027387598745</v>
      </c>
      <c r="X231">
        <f t="shared" si="117"/>
        <v>17.33634777959923</v>
      </c>
      <c r="Y231">
        <f t="shared" si="118"/>
        <v>8.884600598112991</v>
      </c>
      <c r="Z231">
        <f t="shared" si="119"/>
        <v>5.5874496243561387</v>
      </c>
      <c r="AA231">
        <f t="shared" si="120"/>
        <v>3.663583926411377</v>
      </c>
      <c r="AB231">
        <f t="shared" si="121"/>
        <v>3.37295393425349</v>
      </c>
      <c r="AC231">
        <f t="shared" si="122"/>
        <v>2.1757687842913498</v>
      </c>
      <c r="AD231">
        <f t="shared" si="123"/>
        <v>2.2203572259995989</v>
      </c>
      <c r="AE231">
        <f t="shared" si="124"/>
        <v>1.4448517225619579</v>
      </c>
      <c r="AF231">
        <f t="shared" si="125"/>
        <v>1</v>
      </c>
      <c r="AR231">
        <f t="shared" si="126"/>
        <v>805.49954817661057</v>
      </c>
      <c r="AS231">
        <f t="shared" si="127"/>
        <v>537.95599090780638</v>
      </c>
      <c r="AT231">
        <f t="shared" si="128"/>
        <v>398.6434361444621</v>
      </c>
      <c r="AU231">
        <f t="shared" si="129"/>
        <v>296.36456643359992</v>
      </c>
      <c r="AV231">
        <f t="shared" si="130"/>
        <v>285.61752545558085</v>
      </c>
      <c r="AW231">
        <f t="shared" si="131"/>
        <v>212.42083460700161</v>
      </c>
      <c r="AX231">
        <f t="shared" si="132"/>
        <v>226.56823077032792</v>
      </c>
      <c r="AY231">
        <f t="shared" si="133"/>
        <v>183.48596264822396</v>
      </c>
      <c r="AZ231">
        <f t="shared" si="134"/>
        <v>165.62187574408125</v>
      </c>
      <c r="BA231">
        <f t="shared" si="135"/>
        <v>3112.1779708876948</v>
      </c>
      <c r="BB231">
        <f t="shared" si="136"/>
        <v>6.1985442047203936</v>
      </c>
    </row>
    <row r="232" spans="1:54" x14ac:dyDescent="0.25">
      <c r="A232">
        <f t="shared" si="138"/>
        <v>698.19849999999769</v>
      </c>
      <c r="C232">
        <f t="shared" si="137"/>
        <v>2410.6929084672502</v>
      </c>
      <c r="D232">
        <f t="shared" si="137"/>
        <v>1240.7794743061033</v>
      </c>
      <c r="E232">
        <f t="shared" si="137"/>
        <v>782.45824644781544</v>
      </c>
      <c r="F232">
        <f t="shared" si="137"/>
        <v>513.93037631857385</v>
      </c>
      <c r="G232">
        <f t="shared" si="137"/>
        <v>473.54895526362856</v>
      </c>
      <c r="H232">
        <f t="shared" si="137"/>
        <v>306.1926857553259</v>
      </c>
      <c r="I232">
        <f t="shared" si="137"/>
        <v>312.21970995344367</v>
      </c>
      <c r="J232">
        <f t="shared" si="137"/>
        <v>203.77271018194421</v>
      </c>
      <c r="K232">
        <f t="shared" si="137"/>
        <v>141.32607508132028</v>
      </c>
      <c r="L232">
        <f t="shared" si="107"/>
        <v>141.32607508132028</v>
      </c>
      <c r="N232">
        <f t="shared" si="108"/>
        <v>1268.7857412985527</v>
      </c>
      <c r="O232">
        <f t="shared" si="109"/>
        <v>653.04182858215972</v>
      </c>
      <c r="P232">
        <f t="shared" si="110"/>
        <v>411.82012970937654</v>
      </c>
      <c r="Q232">
        <f t="shared" si="111"/>
        <v>270.48967174661783</v>
      </c>
      <c r="R232">
        <f t="shared" si="112"/>
        <v>249.23629224401503</v>
      </c>
      <c r="S232">
        <f t="shared" si="113"/>
        <v>161.15404513438205</v>
      </c>
      <c r="T232">
        <f t="shared" si="114"/>
        <v>164.32616313339142</v>
      </c>
      <c r="U232">
        <f t="shared" si="115"/>
        <v>107.24879483260221</v>
      </c>
      <c r="V232">
        <f t="shared" si="116"/>
        <v>74.38214477964226</v>
      </c>
      <c r="X232">
        <f t="shared" si="117"/>
        <v>17.057665452607495</v>
      </c>
      <c r="Y232">
        <f t="shared" si="118"/>
        <v>8.7795509327783119</v>
      </c>
      <c r="Z232">
        <f t="shared" si="119"/>
        <v>5.5365455100736503</v>
      </c>
      <c r="AA232">
        <f t="shared" si="120"/>
        <v>3.6364865862357934</v>
      </c>
      <c r="AB232">
        <f t="shared" si="121"/>
        <v>3.3507543104918485</v>
      </c>
      <c r="AC232">
        <f t="shared" si="122"/>
        <v>2.1665689475855032</v>
      </c>
      <c r="AD232">
        <f t="shared" si="123"/>
        <v>2.2092151768439736</v>
      </c>
      <c r="AE232">
        <f t="shared" si="124"/>
        <v>1.4418620913705527</v>
      </c>
      <c r="AF232">
        <f t="shared" si="125"/>
        <v>1</v>
      </c>
      <c r="AR232">
        <f t="shared" si="126"/>
        <v>810.20332862169619</v>
      </c>
      <c r="AS232">
        <f t="shared" si="127"/>
        <v>543.42907459150194</v>
      </c>
      <c r="AT232">
        <f t="shared" si="128"/>
        <v>403.79952129422077</v>
      </c>
      <c r="AU232">
        <f t="shared" si="129"/>
        <v>300.7119870345424</v>
      </c>
      <c r="AV232">
        <f t="shared" si="130"/>
        <v>290.04381966949251</v>
      </c>
      <c r="AW232">
        <f t="shared" si="131"/>
        <v>216.21742445604812</v>
      </c>
      <c r="AX232">
        <f t="shared" si="132"/>
        <v>230.43674525380169</v>
      </c>
      <c r="AY232">
        <f t="shared" si="133"/>
        <v>187.16574850408966</v>
      </c>
      <c r="AZ232">
        <f t="shared" si="134"/>
        <v>169.28965498609128</v>
      </c>
      <c r="BA232">
        <f t="shared" si="135"/>
        <v>3151.2973044114847</v>
      </c>
      <c r="BB232">
        <f t="shared" si="136"/>
        <v>6.2373796575753166</v>
      </c>
    </row>
    <row r="233" spans="1:54" x14ac:dyDescent="0.25">
      <c r="A233">
        <f t="shared" si="138"/>
        <v>700.92999999999768</v>
      </c>
      <c r="C233">
        <f t="shared" si="137"/>
        <v>2424.6776721239276</v>
      </c>
      <c r="D233">
        <f t="shared" si="137"/>
        <v>1253.3274215430044</v>
      </c>
      <c r="E233">
        <f t="shared" si="137"/>
        <v>792.52449068325643</v>
      </c>
      <c r="F233">
        <f t="shared" si="137"/>
        <v>521.43544452070489</v>
      </c>
      <c r="G233">
        <f t="shared" si="137"/>
        <v>480.85562061468676</v>
      </c>
      <c r="H233">
        <f t="shared" si="137"/>
        <v>311.6479071350949</v>
      </c>
      <c r="I233">
        <f t="shared" si="137"/>
        <v>317.53221833930013</v>
      </c>
      <c r="J233">
        <f t="shared" si="137"/>
        <v>207.84939450954499</v>
      </c>
      <c r="K233">
        <f t="shared" si="137"/>
        <v>144.45001296344802</v>
      </c>
      <c r="L233">
        <f t="shared" si="107"/>
        <v>144.45001296344802</v>
      </c>
      <c r="N233">
        <f t="shared" si="108"/>
        <v>1276.1461432231199</v>
      </c>
      <c r="O233">
        <f t="shared" si="109"/>
        <v>659.64601133842348</v>
      </c>
      <c r="P233">
        <f t="shared" si="110"/>
        <v>417.11815299118763</v>
      </c>
      <c r="Q233">
        <f t="shared" si="111"/>
        <v>274.43970764247626</v>
      </c>
      <c r="R233">
        <f t="shared" si="112"/>
        <v>253.08190558667727</v>
      </c>
      <c r="S233">
        <f t="shared" si="113"/>
        <v>164.02521428162891</v>
      </c>
      <c r="T233">
        <f t="shared" si="114"/>
        <v>167.12222017857903</v>
      </c>
      <c r="U233">
        <f t="shared" si="115"/>
        <v>109.39441816291843</v>
      </c>
      <c r="V233">
        <f t="shared" si="116"/>
        <v>76.026322612341062</v>
      </c>
      <c r="X233">
        <f t="shared" si="117"/>
        <v>16.785582931982663</v>
      </c>
      <c r="Y233">
        <f t="shared" si="118"/>
        <v>8.6765476570787818</v>
      </c>
      <c r="Z233">
        <f t="shared" si="119"/>
        <v>5.4864965009300395</v>
      </c>
      <c r="AA233">
        <f t="shared" si="120"/>
        <v>3.6097985304622311</v>
      </c>
      <c r="AB233">
        <f t="shared" si="121"/>
        <v>3.3288721181102532</v>
      </c>
      <c r="AC233">
        <f t="shared" si="122"/>
        <v>2.1574792604134623</v>
      </c>
      <c r="AD233">
        <f t="shared" si="123"/>
        <v>2.1982152290955437</v>
      </c>
      <c r="AE233">
        <f t="shared" si="124"/>
        <v>1.4389018750876796</v>
      </c>
      <c r="AF233">
        <f t="shared" si="125"/>
        <v>1</v>
      </c>
      <c r="AR233">
        <f t="shared" si="126"/>
        <v>814.89762927742197</v>
      </c>
      <c r="AS233">
        <f t="shared" si="127"/>
        <v>548.91463552209495</v>
      </c>
      <c r="AT233">
        <f t="shared" si="128"/>
        <v>408.98149538379511</v>
      </c>
      <c r="AU233">
        <f t="shared" si="129"/>
        <v>305.08876452686195</v>
      </c>
      <c r="AV233">
        <f t="shared" si="130"/>
        <v>294.50364676580796</v>
      </c>
      <c r="AW233">
        <f t="shared" si="131"/>
        <v>220.05180309999011</v>
      </c>
      <c r="AX233">
        <f t="shared" si="132"/>
        <v>234.34067762682898</v>
      </c>
      <c r="AY233">
        <f t="shared" si="133"/>
        <v>190.8901873093892</v>
      </c>
      <c r="AZ233">
        <f t="shared" si="134"/>
        <v>173.00960849133614</v>
      </c>
      <c r="BA233">
        <f t="shared" si="135"/>
        <v>3190.6784480035262</v>
      </c>
      <c r="BB233">
        <f t="shared" si="136"/>
        <v>6.276232305345367</v>
      </c>
    </row>
    <row r="234" spans="1:54" x14ac:dyDescent="0.25">
      <c r="A234">
        <f t="shared" si="138"/>
        <v>703.66149999999766</v>
      </c>
      <c r="C234">
        <f t="shared" si="137"/>
        <v>2438.6340466276097</v>
      </c>
      <c r="D234">
        <f t="shared" si="137"/>
        <v>1265.9033701809381</v>
      </c>
      <c r="E234">
        <f t="shared" si="137"/>
        <v>802.6405765943905</v>
      </c>
      <c r="F234">
        <f t="shared" si="137"/>
        <v>528.99056729403947</v>
      </c>
      <c r="G234">
        <f t="shared" si="137"/>
        <v>488.21698428315392</v>
      </c>
      <c r="H234">
        <f t="shared" si="137"/>
        <v>317.15683448509827</v>
      </c>
      <c r="I234">
        <f t="shared" si="137"/>
        <v>322.8928221162945</v>
      </c>
      <c r="J234">
        <f t="shared" si="137"/>
        <v>211.97503559375676</v>
      </c>
      <c r="K234">
        <f t="shared" si="137"/>
        <v>147.61794463328934</v>
      </c>
      <c r="L234">
        <f t="shared" si="107"/>
        <v>147.61794463328934</v>
      </c>
      <c r="N234">
        <f t="shared" si="108"/>
        <v>1283.4916034882158</v>
      </c>
      <c r="O234">
        <f t="shared" si="109"/>
        <v>666.264931674178</v>
      </c>
      <c r="P234">
        <f t="shared" si="110"/>
        <v>422.44240873388975</v>
      </c>
      <c r="Q234">
        <f t="shared" si="111"/>
        <v>278.41608804949448</v>
      </c>
      <c r="R234">
        <f t="shared" si="112"/>
        <v>256.95630751744943</v>
      </c>
      <c r="S234">
        <f t="shared" si="113"/>
        <v>166.9246497289991</v>
      </c>
      <c r="T234">
        <f t="shared" si="114"/>
        <v>169.94359058752343</v>
      </c>
      <c r="U234">
        <f t="shared" si="115"/>
        <v>111.56580820724041</v>
      </c>
      <c r="V234">
        <f t="shared" si="116"/>
        <v>77.693655070152289</v>
      </c>
      <c r="X234">
        <f t="shared" si="117"/>
        <v>16.519902459593474</v>
      </c>
      <c r="Y234">
        <f t="shared" si="118"/>
        <v>8.5755385182044055</v>
      </c>
      <c r="Z234">
        <f t="shared" si="119"/>
        <v>5.4372832421444439</v>
      </c>
      <c r="AA234">
        <f t="shared" si="120"/>
        <v>3.583511263540156</v>
      </c>
      <c r="AB234">
        <f t="shared" si="121"/>
        <v>3.3073010567649921</v>
      </c>
      <c r="AC234">
        <f t="shared" si="122"/>
        <v>2.14849783522576</v>
      </c>
      <c r="AD234">
        <f t="shared" si="123"/>
        <v>2.1873548159637424</v>
      </c>
      <c r="AE234">
        <f t="shared" si="124"/>
        <v>1.4359706478798531</v>
      </c>
      <c r="AF234">
        <f t="shared" si="125"/>
        <v>1</v>
      </c>
      <c r="AR234">
        <f t="shared" si="126"/>
        <v>819.58240047503216</v>
      </c>
      <c r="AS234">
        <f t="shared" si="127"/>
        <v>554.4124377690249</v>
      </c>
      <c r="AT234">
        <f t="shared" si="128"/>
        <v>414.18912733204854</v>
      </c>
      <c r="AU234">
        <f t="shared" si="129"/>
        <v>309.49473265605928</v>
      </c>
      <c r="AV234">
        <f t="shared" si="130"/>
        <v>298.99686050656135</v>
      </c>
      <c r="AW234">
        <f t="shared" si="131"/>
        <v>223.92393072073483</v>
      </c>
      <c r="AX234">
        <f t="shared" si="132"/>
        <v>238.2799532201995</v>
      </c>
      <c r="AY234">
        <f t="shared" si="133"/>
        <v>194.65935276739253</v>
      </c>
      <c r="AZ234">
        <f t="shared" si="134"/>
        <v>176.78194935221649</v>
      </c>
      <c r="BA234">
        <f t="shared" si="135"/>
        <v>3230.3207447992695</v>
      </c>
      <c r="BB234">
        <f t="shared" si="136"/>
        <v>6.3151011885965218</v>
      </c>
    </row>
    <row r="235" spans="1:54" x14ac:dyDescent="0.25">
      <c r="A235">
        <f t="shared" si="138"/>
        <v>706.39299999999764</v>
      </c>
      <c r="C235">
        <f t="shared" si="137"/>
        <v>2452.561889158887</v>
      </c>
      <c r="D235">
        <f t="shared" si="137"/>
        <v>1278.5067851674582</v>
      </c>
      <c r="E235">
        <f t="shared" si="137"/>
        <v>812.80605553174109</v>
      </c>
      <c r="F235">
        <f t="shared" si="137"/>
        <v>536.59545755093211</v>
      </c>
      <c r="G235">
        <f t="shared" si="137"/>
        <v>495.63280365909191</v>
      </c>
      <c r="H235">
        <f t="shared" si="137"/>
        <v>322.71940660331683</v>
      </c>
      <c r="I235">
        <f t="shared" si="137"/>
        <v>328.30141597180796</v>
      </c>
      <c r="J235">
        <f t="shared" si="137"/>
        <v>216.14970936190571</v>
      </c>
      <c r="K235">
        <f t="shared" si="137"/>
        <v>150.83004474938096</v>
      </c>
      <c r="L235">
        <f t="shared" si="107"/>
        <v>150.83004474938096</v>
      </c>
      <c r="N235">
        <f t="shared" si="108"/>
        <v>1290.8220469257301</v>
      </c>
      <c r="O235">
        <f t="shared" si="109"/>
        <v>672.89830798287278</v>
      </c>
      <c r="P235">
        <f t="shared" si="110"/>
        <v>427.79266080617953</v>
      </c>
      <c r="Q235">
        <f t="shared" si="111"/>
        <v>282.41866186891167</v>
      </c>
      <c r="R235">
        <f t="shared" si="112"/>
        <v>260.8593703468905</v>
      </c>
      <c r="S235">
        <f t="shared" si="113"/>
        <v>169.8523192649036</v>
      </c>
      <c r="T235">
        <f t="shared" si="114"/>
        <v>172.79021893253051</v>
      </c>
      <c r="U235">
        <f t="shared" si="115"/>
        <v>113.7630049273188</v>
      </c>
      <c r="V235">
        <f t="shared" si="116"/>
        <v>79.38423407862156</v>
      </c>
      <c r="X235">
        <f t="shared" si="117"/>
        <v>16.260433345584836</v>
      </c>
      <c r="Y235">
        <f t="shared" si="118"/>
        <v>8.4764728890177263</v>
      </c>
      <c r="Z235">
        <f t="shared" si="119"/>
        <v>5.388886921583155</v>
      </c>
      <c r="AA235">
        <f t="shared" si="120"/>
        <v>3.5576165109712625</v>
      </c>
      <c r="AB235">
        <f t="shared" si="121"/>
        <v>3.2860349838298784</v>
      </c>
      <c r="AC235">
        <f t="shared" si="122"/>
        <v>2.139622826072531</v>
      </c>
      <c r="AD235">
        <f t="shared" si="123"/>
        <v>2.1766314298806528</v>
      </c>
      <c r="AE235">
        <f t="shared" si="124"/>
        <v>1.4330679919976144</v>
      </c>
      <c r="AF235">
        <f t="shared" si="125"/>
        <v>1</v>
      </c>
      <c r="AR235">
        <f t="shared" si="126"/>
        <v>824.25759427397782</v>
      </c>
      <c r="AS235">
        <f t="shared" si="127"/>
        <v>559.92224742448684</v>
      </c>
      <c r="AT235">
        <f t="shared" si="128"/>
        <v>419.42218617995525</v>
      </c>
      <c r="AU235">
        <f t="shared" si="129"/>
        <v>313.92972399943932</v>
      </c>
      <c r="AV235">
        <f t="shared" si="130"/>
        <v>303.52331280800684</v>
      </c>
      <c r="AW235">
        <f t="shared" si="131"/>
        <v>227.83376430046525</v>
      </c>
      <c r="AX235">
        <f t="shared" si="132"/>
        <v>242.25449464422988</v>
      </c>
      <c r="AY235">
        <f t="shared" si="133"/>
        <v>198.47331424493245</v>
      </c>
      <c r="AZ235">
        <f t="shared" si="134"/>
        <v>180.60688555034409</v>
      </c>
      <c r="BA235">
        <f t="shared" si="135"/>
        <v>3270.2235234258374</v>
      </c>
      <c r="BB235">
        <f t="shared" si="136"/>
        <v>6.3539853571469216</v>
      </c>
    </row>
    <row r="236" spans="1:54" x14ac:dyDescent="0.25">
      <c r="A236">
        <f t="shared" si="138"/>
        <v>709.12449999999762</v>
      </c>
      <c r="C236">
        <f t="shared" si="137"/>
        <v>2466.4610619434411</v>
      </c>
      <c r="D236">
        <f t="shared" si="137"/>
        <v>1291.1371360764397</v>
      </c>
      <c r="E236">
        <f t="shared" si="137"/>
        <v>823.02047915940295</v>
      </c>
      <c r="F236">
        <f t="shared" si="137"/>
        <v>544.24982628548787</v>
      </c>
      <c r="G236">
        <f t="shared" si="137"/>
        <v>503.10283320002304</v>
      </c>
      <c r="H236">
        <f t="shared" si="137"/>
        <v>328.33555780793108</v>
      </c>
      <c r="I236">
        <f t="shared" si="137"/>
        <v>333.75789096298604</v>
      </c>
      <c r="J236">
        <f t="shared" si="137"/>
        <v>220.37348703513456</v>
      </c>
      <c r="K236">
        <f t="shared" si="137"/>
        <v>154.08648368701395</v>
      </c>
      <c r="L236">
        <f t="shared" si="107"/>
        <v>154.08648368701395</v>
      </c>
      <c r="N236">
        <f t="shared" si="108"/>
        <v>1298.1374010228637</v>
      </c>
      <c r="O236">
        <f t="shared" si="109"/>
        <v>679.54586109286299</v>
      </c>
      <c r="P236">
        <f t="shared" si="110"/>
        <v>433.16867324179105</v>
      </c>
      <c r="Q236">
        <f t="shared" si="111"/>
        <v>286.44727699236205</v>
      </c>
      <c r="R236">
        <f t="shared" si="112"/>
        <v>264.79096484211738</v>
      </c>
      <c r="S236">
        <f t="shared" si="113"/>
        <v>172.80818831996373</v>
      </c>
      <c r="T236">
        <f t="shared" si="114"/>
        <v>175.66204787525581</v>
      </c>
      <c r="U236">
        <f t="shared" si="115"/>
        <v>115.98604580796557</v>
      </c>
      <c r="V236">
        <f t="shared" si="116"/>
        <v>81.098149308954717</v>
      </c>
      <c r="X236">
        <f t="shared" si="117"/>
        <v>16.006991677176604</v>
      </c>
      <c r="Y236">
        <f t="shared" si="118"/>
        <v>8.3793017088964419</v>
      </c>
      <c r="Z236">
        <f t="shared" si="119"/>
        <v>5.3412892517630031</v>
      </c>
      <c r="AA236">
        <f t="shared" si="120"/>
        <v>3.5321062124500671</v>
      </c>
      <c r="AB236">
        <f t="shared" si="121"/>
        <v>3.2650679096678186</v>
      </c>
      <c r="AC236">
        <f t="shared" si="122"/>
        <v>2.1308524274903835</v>
      </c>
      <c r="AD236">
        <f t="shared" si="123"/>
        <v>2.1660426208500363</v>
      </c>
      <c r="AE236">
        <f t="shared" si="124"/>
        <v>1.4301934975864929</v>
      </c>
      <c r="AF236">
        <f t="shared" si="125"/>
        <v>1</v>
      </c>
      <c r="AR236">
        <f t="shared" si="126"/>
        <v>828.92316442720823</v>
      </c>
      <c r="AS236">
        <f t="shared" si="127"/>
        <v>565.44383260315533</v>
      </c>
      <c r="AT236">
        <f t="shared" si="128"/>
        <v>424.68044112991186</v>
      </c>
      <c r="AU236">
        <f t="shared" si="129"/>
        <v>318.39357001562951</v>
      </c>
      <c r="AV236">
        <f t="shared" si="130"/>
        <v>308.08285379644099</v>
      </c>
      <c r="AW236">
        <f t="shared" si="131"/>
        <v>231.78125767259192</v>
      </c>
      <c r="AX236">
        <f t="shared" si="132"/>
        <v>246.26422184153378</v>
      </c>
      <c r="AY236">
        <f t="shared" si="133"/>
        <v>202.33213680929555</v>
      </c>
      <c r="AZ236">
        <f t="shared" si="134"/>
        <v>184.48461996688536</v>
      </c>
      <c r="BA236">
        <f t="shared" si="135"/>
        <v>3310.3860982626529</v>
      </c>
      <c r="BB236">
        <f t="shared" si="136"/>
        <v>6.3928838700606896</v>
      </c>
    </row>
    <row r="237" spans="1:54" x14ac:dyDescent="0.25">
      <c r="A237">
        <f t="shared" si="138"/>
        <v>711.85599999999761</v>
      </c>
      <c r="C237">
        <f t="shared" si="137"/>
        <v>2480.3314321505036</v>
      </c>
      <c r="D237">
        <f t="shared" si="137"/>
        <v>1303.7938971060837</v>
      </c>
      <c r="E237">
        <f t="shared" si="137"/>
        <v>833.28339952933618</v>
      </c>
      <c r="F237">
        <f t="shared" si="137"/>
        <v>551.95338265699502</v>
      </c>
      <c r="G237">
        <f t="shared" si="137"/>
        <v>510.62682452111989</v>
      </c>
      <c r="H237">
        <f t="shared" si="137"/>
        <v>334.00521800961536</v>
      </c>
      <c r="I237">
        <f t="shared" si="137"/>
        <v>339.26213458805933</v>
      </c>
      <c r="J237">
        <f t="shared" si="137"/>
        <v>224.64643516941598</v>
      </c>
      <c r="K237">
        <f t="shared" si="137"/>
        <v>157.38742754804994</v>
      </c>
      <c r="L237">
        <f t="shared" si="107"/>
        <v>157.38742754804994</v>
      </c>
      <c r="N237">
        <f t="shared" si="108"/>
        <v>1305.4375958686862</v>
      </c>
      <c r="O237">
        <f t="shared" si="109"/>
        <v>686.20731426635984</v>
      </c>
      <c r="P237">
        <f t="shared" si="110"/>
        <v>438.57021027859798</v>
      </c>
      <c r="Q237">
        <f t="shared" si="111"/>
        <v>290.50178034578687</v>
      </c>
      <c r="R237">
        <f t="shared" si="112"/>
        <v>268.75096027427361</v>
      </c>
      <c r="S237">
        <f t="shared" si="113"/>
        <v>175.79222000506073</v>
      </c>
      <c r="T237">
        <f t="shared" si="114"/>
        <v>178.55901820424177</v>
      </c>
      <c r="U237">
        <f t="shared" si="115"/>
        <v>118.23496587864</v>
      </c>
      <c r="V237">
        <f t="shared" si="116"/>
        <v>82.835488183184182</v>
      </c>
      <c r="X237">
        <f t="shared" si="117"/>
        <v>15.759400040980182</v>
      </c>
      <c r="Y237">
        <f t="shared" si="118"/>
        <v>8.2839774270282103</v>
      </c>
      <c r="Z237">
        <f t="shared" si="119"/>
        <v>5.2944724525403215</v>
      </c>
      <c r="AA237">
        <f t="shared" si="120"/>
        <v>3.5069725152505287</v>
      </c>
      <c r="AB237">
        <f t="shared" si="121"/>
        <v>3.2443939930667391</v>
      </c>
      <c r="AC237">
        <f t="shared" si="122"/>
        <v>2.1221848734241782</v>
      </c>
      <c r="AD237">
        <f t="shared" si="123"/>
        <v>2.1555859948500875</v>
      </c>
      <c r="AE237">
        <f t="shared" si="124"/>
        <v>1.4273467625031997</v>
      </c>
      <c r="AF237">
        <f t="shared" si="125"/>
        <v>1</v>
      </c>
      <c r="AR237">
        <f t="shared" si="126"/>
        <v>833.57906634708684</v>
      </c>
      <c r="AS237">
        <f t="shared" si="127"/>
        <v>570.97696344131259</v>
      </c>
      <c r="AT237">
        <f t="shared" si="128"/>
        <v>429.96366158398308</v>
      </c>
      <c r="AU237">
        <f t="shared" si="129"/>
        <v>322.88610109323565</v>
      </c>
      <c r="AV237">
        <f t="shared" si="130"/>
        <v>312.67533186325295</v>
      </c>
      <c r="AW237">
        <f t="shared" si="131"/>
        <v>235.76636157256721</v>
      </c>
      <c r="AX237">
        <f t="shared" si="132"/>
        <v>250.30905213943242</v>
      </c>
      <c r="AY237">
        <f t="shared" si="133"/>
        <v>206.23588126569206</v>
      </c>
      <c r="AZ237">
        <f t="shared" si="134"/>
        <v>188.41535039425025</v>
      </c>
      <c r="BA237">
        <f t="shared" si="135"/>
        <v>3350.807769700813</v>
      </c>
      <c r="BB237">
        <f t="shared" si="136"/>
        <v>6.4317957956390499</v>
      </c>
    </row>
    <row r="238" spans="1:54" x14ac:dyDescent="0.25">
      <c r="A238">
        <f t="shared" si="138"/>
        <v>714.58749999999759</v>
      </c>
      <c r="C238">
        <f t="shared" si="137"/>
        <v>2494.1728717931701</v>
      </c>
      <c r="D238">
        <f t="shared" si="137"/>
        <v>1316.4765470756145</v>
      </c>
      <c r="E238">
        <f t="shared" si="137"/>
        <v>843.59436915363858</v>
      </c>
      <c r="F238">
        <f t="shared" si="137"/>
        <v>559.70583407188076</v>
      </c>
      <c r="G238">
        <f t="shared" si="137"/>
        <v>518.20452648412936</v>
      </c>
      <c r="H238">
        <f t="shared" si="137"/>
        <v>339.72831278360917</v>
      </c>
      <c r="I238">
        <f t="shared" si="137"/>
        <v>344.8140308571538</v>
      </c>
      <c r="J238">
        <f t="shared" si="137"/>
        <v>228.9686156971668</v>
      </c>
      <c r="K238">
        <f t="shared" si="137"/>
        <v>160.73303817183816</v>
      </c>
      <c r="L238">
        <f t="shared" si="107"/>
        <v>160.73303817183816</v>
      </c>
      <c r="N238">
        <f t="shared" si="108"/>
        <v>1312.7225641016685</v>
      </c>
      <c r="O238">
        <f t="shared" si="109"/>
        <v>692.88239319769184</v>
      </c>
      <c r="P238">
        <f t="shared" si="110"/>
        <v>443.99703639665188</v>
      </c>
      <c r="Q238">
        <f t="shared" si="111"/>
        <v>294.58201793256882</v>
      </c>
      <c r="R238">
        <f t="shared" si="112"/>
        <v>272.73922446533123</v>
      </c>
      <c r="S238">
        <f t="shared" si="113"/>
        <v>178.804375149268</v>
      </c>
      <c r="T238">
        <f t="shared" si="114"/>
        <v>181.48106887218623</v>
      </c>
      <c r="U238">
        <f t="shared" si="115"/>
        <v>120.50979773535096</v>
      </c>
      <c r="V238">
        <f t="shared" si="116"/>
        <v>84.596335879914818</v>
      </c>
      <c r="X238">
        <f t="shared" si="117"/>
        <v>15.517487258137146</v>
      </c>
      <c r="Y238">
        <f t="shared" si="118"/>
        <v>8.1904539480438476</v>
      </c>
      <c r="Z238">
        <f t="shared" si="119"/>
        <v>5.2484192344560787</v>
      </c>
      <c r="AA238">
        <f t="shared" si="120"/>
        <v>3.4822077678486023</v>
      </c>
      <c r="AB238">
        <f t="shared" si="121"/>
        <v>3.2240075368333536</v>
      </c>
      <c r="AC238">
        <f t="shared" si="122"/>
        <v>2.1136184361824162</v>
      </c>
      <c r="AD238">
        <f t="shared" si="123"/>
        <v>2.1452592122878706</v>
      </c>
      <c r="AE238">
        <f t="shared" si="124"/>
        <v>1.4245273921368837</v>
      </c>
      <c r="AF238">
        <f t="shared" si="125"/>
        <v>1</v>
      </c>
      <c r="AR238">
        <f t="shared" si="126"/>
        <v>838.22525707192835</v>
      </c>
      <c r="AS238">
        <f t="shared" si="127"/>
        <v>576.52141209540378</v>
      </c>
      <c r="AT238">
        <f t="shared" si="128"/>
        <v>435.27161718110676</v>
      </c>
      <c r="AU238">
        <f t="shared" si="129"/>
        <v>327.40714659863664</v>
      </c>
      <c r="AV238">
        <f t="shared" si="130"/>
        <v>317.30059371920174</v>
      </c>
      <c r="AW238">
        <f t="shared" si="131"/>
        <v>239.78902368854295</v>
      </c>
      <c r="AX238">
        <f t="shared" si="132"/>
        <v>254.38890030198982</v>
      </c>
      <c r="AY238">
        <f t="shared" si="133"/>
        <v>210.18460419527418</v>
      </c>
      <c r="AZ238">
        <f t="shared" si="134"/>
        <v>192.39926954909231</v>
      </c>
      <c r="BA238">
        <f t="shared" si="135"/>
        <v>3391.4878244011761</v>
      </c>
      <c r="BB238">
        <f t="shared" si="136"/>
        <v>6.4707202114088895</v>
      </c>
    </row>
    <row r="239" spans="1:54" x14ac:dyDescent="0.25">
      <c r="A239">
        <f t="shared" si="138"/>
        <v>717.31899999999757</v>
      </c>
      <c r="C239">
        <f t="shared" si="137"/>
        <v>2507.9852576305248</v>
      </c>
      <c r="D239">
        <f t="shared" si="137"/>
        <v>1329.184569420725</v>
      </c>
      <c r="E239">
        <f t="shared" si="137"/>
        <v>853.95294107481322</v>
      </c>
      <c r="F239">
        <f t="shared" si="137"/>
        <v>567.50688626420822</v>
      </c>
      <c r="G239">
        <f t="shared" si="137"/>
        <v>525.83568528502303</v>
      </c>
      <c r="H239">
        <f t="shared" si="137"/>
        <v>345.50476344154129</v>
      </c>
      <c r="I239">
        <f t="shared" si="137"/>
        <v>350.41346036258079</v>
      </c>
      <c r="J239">
        <f t="shared" si="137"/>
        <v>233.34008596942886</v>
      </c>
      <c r="K239">
        <f t="shared" si="137"/>
        <v>164.12347314719926</v>
      </c>
      <c r="L239">
        <f t="shared" si="107"/>
        <v>164.12347314719926</v>
      </c>
      <c r="N239">
        <f t="shared" si="108"/>
        <v>1319.992240858171</v>
      </c>
      <c r="O239">
        <f t="shared" si="109"/>
        <v>699.57082601090792</v>
      </c>
      <c r="P239">
        <f t="shared" si="110"/>
        <v>449.4489163551649</v>
      </c>
      <c r="Q239">
        <f t="shared" si="111"/>
        <v>298.68783487589906</v>
      </c>
      <c r="R239">
        <f t="shared" si="112"/>
        <v>276.75562383422266</v>
      </c>
      <c r="S239">
        <f t="shared" si="113"/>
        <v>181.84461233765333</v>
      </c>
      <c r="T239">
        <f t="shared" si="114"/>
        <v>184.42813703293726</v>
      </c>
      <c r="U239">
        <f t="shared" si="115"/>
        <v>122.81057156285731</v>
      </c>
      <c r="V239">
        <f t="shared" si="116"/>
        <v>86.380775340631189</v>
      </c>
      <c r="X239">
        <f t="shared" si="117"/>
        <v>15.281088131623681</v>
      </c>
      <c r="Y239">
        <f t="shared" si="118"/>
        <v>8.0986865798812602</v>
      </c>
      <c r="Z239">
        <f t="shared" si="119"/>
        <v>5.2031127827091428</v>
      </c>
      <c r="AA239">
        <f t="shared" si="120"/>
        <v>3.4578045137712992</v>
      </c>
      <c r="AB239">
        <f t="shared" si="121"/>
        <v>3.2039029835385637</v>
      </c>
      <c r="AC239">
        <f t="shared" si="122"/>
        <v>2.1051514254250794</v>
      </c>
      <c r="AD239">
        <f t="shared" si="123"/>
        <v>2.1350599865035851</v>
      </c>
      <c r="AE239">
        <f t="shared" si="124"/>
        <v>1.4217349992353046</v>
      </c>
      <c r="AF239">
        <f t="shared" si="125"/>
        <v>1</v>
      </c>
      <c r="AR239">
        <f t="shared" si="126"/>
        <v>842.86169523314618</v>
      </c>
      <c r="AS239">
        <f t="shared" si="127"/>
        <v>582.07695274004686</v>
      </c>
      <c r="AT239">
        <f t="shared" si="128"/>
        <v>440.60407783326656</v>
      </c>
      <c r="AU239">
        <f t="shared" si="129"/>
        <v>331.95653492292854</v>
      </c>
      <c r="AV239">
        <f t="shared" si="130"/>
        <v>321.95848444791602</v>
      </c>
      <c r="AW239">
        <f t="shared" si="131"/>
        <v>243.84918871185451</v>
      </c>
      <c r="AX239">
        <f t="shared" si="132"/>
        <v>258.50367858166612</v>
      </c>
      <c r="AY239">
        <f t="shared" si="133"/>
        <v>214.17835799367239</v>
      </c>
      <c r="AZ239">
        <f t="shared" si="134"/>
        <v>196.43656508657881</v>
      </c>
      <c r="BA239">
        <f t="shared" si="135"/>
        <v>3432.4255355510754</v>
      </c>
      <c r="BB239">
        <f t="shared" si="136"/>
        <v>6.5096562041088077</v>
      </c>
    </row>
    <row r="240" spans="1:54" x14ac:dyDescent="0.25">
      <c r="A240">
        <f t="shared" si="138"/>
        <v>720.05049999999756</v>
      </c>
      <c r="C240">
        <f t="shared" si="137"/>
        <v>2521.7684710715348</v>
      </c>
      <c r="D240">
        <f t="shared" si="137"/>
        <v>1341.9174521878072</v>
      </c>
      <c r="E240">
        <f t="shared" si="137"/>
        <v>864.3586689340832</v>
      </c>
      <c r="F240">
        <f t="shared" si="137"/>
        <v>575.35624337471893</v>
      </c>
      <c r="G240">
        <f t="shared" si="137"/>
        <v>533.52004454038752</v>
      </c>
      <c r="H240">
        <f t="shared" si="137"/>
        <v>351.33448710297932</v>
      </c>
      <c r="I240">
        <f t="shared" si="137"/>
        <v>356.06030034858389</v>
      </c>
      <c r="J240">
        <f t="shared" si="137"/>
        <v>237.76089879858159</v>
      </c>
      <c r="K240">
        <f t="shared" si="137"/>
        <v>167.55888582544458</v>
      </c>
      <c r="L240">
        <f t="shared" si="107"/>
        <v>167.55888582544458</v>
      </c>
      <c r="N240">
        <f t="shared" si="108"/>
        <v>1327.2465637218604</v>
      </c>
      <c r="O240">
        <f t="shared" si="109"/>
        <v>706.27234325674067</v>
      </c>
      <c r="P240">
        <f t="shared" si="110"/>
        <v>454.92561522846484</v>
      </c>
      <c r="Q240">
        <f t="shared" si="111"/>
        <v>302.81907546037837</v>
      </c>
      <c r="R240">
        <f t="shared" si="112"/>
        <v>280.80002344230923</v>
      </c>
      <c r="S240">
        <f t="shared" si="113"/>
        <v>184.91288794893649</v>
      </c>
      <c r="T240">
        <f t="shared" si="114"/>
        <v>187.40015807820205</v>
      </c>
      <c r="U240">
        <f t="shared" si="115"/>
        <v>125.13731515714821</v>
      </c>
      <c r="V240">
        <f t="shared" si="116"/>
        <v>88.188887276549778</v>
      </c>
      <c r="X240">
        <f t="shared" si="117"/>
        <v>15.05004320510105</v>
      </c>
      <c r="Y240">
        <f t="shared" si="118"/>
        <v>8.0086319837776756</v>
      </c>
      <c r="Z240">
        <f t="shared" si="119"/>
        <v>5.1585367417311057</v>
      </c>
      <c r="AA240">
        <f t="shared" si="120"/>
        <v>3.4337554856631094</v>
      </c>
      <c r="AB240">
        <f t="shared" si="121"/>
        <v>3.1840749114086679</v>
      </c>
      <c r="AC240">
        <f t="shared" si="122"/>
        <v>2.0967821871827437</v>
      </c>
      <c r="AD240">
        <f t="shared" si="123"/>
        <v>2.1249860823227946</v>
      </c>
      <c r="AE240">
        <f t="shared" si="124"/>
        <v>1.4189692037357562</v>
      </c>
      <c r="AF240">
        <f t="shared" si="125"/>
        <v>1</v>
      </c>
      <c r="AR240">
        <f t="shared" si="126"/>
        <v>847.48834102299088</v>
      </c>
      <c r="AS240">
        <f t="shared" si="127"/>
        <v>587.64336156550962</v>
      </c>
      <c r="AT240">
        <f t="shared" si="128"/>
        <v>445.96081376065945</v>
      </c>
      <c r="AU240">
        <f t="shared" si="129"/>
        <v>336.53409352801975</v>
      </c>
      <c r="AV240">
        <f t="shared" si="130"/>
        <v>326.64884755862471</v>
      </c>
      <c r="AW240">
        <f t="shared" si="131"/>
        <v>247.94679838731142</v>
      </c>
      <c r="AX240">
        <f t="shared" si="132"/>
        <v>262.6532967705715</v>
      </c>
      <c r="AY240">
        <f t="shared" si="133"/>
        <v>218.21719091001756</v>
      </c>
      <c r="AZ240">
        <f t="shared" si="134"/>
        <v>200.52741961589393</v>
      </c>
      <c r="BA240">
        <f t="shared" si="135"/>
        <v>3473.6201631195991</v>
      </c>
      <c r="BB240">
        <f t="shared" si="136"/>
        <v>6.5486028696727674</v>
      </c>
    </row>
    <row r="241" spans="1:54" x14ac:dyDescent="0.25">
      <c r="A241">
        <f t="shared" si="138"/>
        <v>722.78199999999754</v>
      </c>
      <c r="C241">
        <f t="shared" si="137"/>
        <v>2535.5223980807141</v>
      </c>
      <c r="D241">
        <f t="shared" si="137"/>
        <v>1354.6746880270166</v>
      </c>
      <c r="E241">
        <f t="shared" si="137"/>
        <v>874.81110703778108</v>
      </c>
      <c r="F241">
        <f t="shared" si="137"/>
        <v>583.25360802843795</v>
      </c>
      <c r="G241">
        <f t="shared" si="137"/>
        <v>541.25734537254334</v>
      </c>
      <c r="H241">
        <f t="shared" si="137"/>
        <v>357.21739676668653</v>
      </c>
      <c r="I241">
        <f t="shared" si="137"/>
        <v>361.75442478053594</v>
      </c>
      <c r="J241">
        <f t="shared" si="137"/>
        <v>242.23110250155366</v>
      </c>
      <c r="K241">
        <f t="shared" si="137"/>
        <v>171.03942533440119</v>
      </c>
      <c r="L241">
        <f t="shared" si="107"/>
        <v>171.03942533440119</v>
      </c>
      <c r="N241">
        <f t="shared" si="108"/>
        <v>1334.48547267406</v>
      </c>
      <c r="O241">
        <f t="shared" si="109"/>
        <v>712.98667790895615</v>
      </c>
      <c r="P241">
        <f t="shared" si="110"/>
        <v>460.42689844093741</v>
      </c>
      <c r="Q241">
        <f t="shared" si="111"/>
        <v>306.97558317286212</v>
      </c>
      <c r="R241">
        <f t="shared" si="112"/>
        <v>284.87228703818073</v>
      </c>
      <c r="S241">
        <f t="shared" si="113"/>
        <v>188.00915619299292</v>
      </c>
      <c r="T241">
        <f t="shared" si="114"/>
        <v>190.3970656739663</v>
      </c>
      <c r="U241">
        <f t="shared" si="115"/>
        <v>127.49005394818614</v>
      </c>
      <c r="V241">
        <f t="shared" si="116"/>
        <v>90.020750176000632</v>
      </c>
      <c r="X241">
        <f t="shared" si="117"/>
        <v>14.824198532727086</v>
      </c>
      <c r="Y241">
        <f t="shared" si="118"/>
        <v>7.9202481262929654</v>
      </c>
      <c r="Z241">
        <f t="shared" si="119"/>
        <v>5.1146752003371603</v>
      </c>
      <c r="AA241">
        <f t="shared" si="120"/>
        <v>3.410053599561107</v>
      </c>
      <c r="AB241">
        <f t="shared" si="121"/>
        <v>3.1645180303565961</v>
      </c>
      <c r="AC241">
        <f t="shared" si="122"/>
        <v>2.0885091029058747</v>
      </c>
      <c r="AD241">
        <f t="shared" si="123"/>
        <v>2.115035314654885</v>
      </c>
      <c r="AE241">
        <f t="shared" si="124"/>
        <v>1.4162296326005819</v>
      </c>
      <c r="AF241">
        <f t="shared" si="125"/>
        <v>1</v>
      </c>
      <c r="AR241">
        <f t="shared" si="126"/>
        <v>852.10515616288535</v>
      </c>
      <c r="AS241">
        <f t="shared" si="127"/>
        <v>593.22041677467791</v>
      </c>
      <c r="AT241">
        <f t="shared" si="128"/>
        <v>451.34159552587249</v>
      </c>
      <c r="AU241">
        <f t="shared" si="129"/>
        <v>341.13964899188926</v>
      </c>
      <c r="AV241">
        <f t="shared" si="130"/>
        <v>331.371525038112</v>
      </c>
      <c r="AW241">
        <f t="shared" si="131"/>
        <v>252.08179156328296</v>
      </c>
      <c r="AX241">
        <f t="shared" si="132"/>
        <v>266.83766225131598</v>
      </c>
      <c r="AY241">
        <f t="shared" si="133"/>
        <v>222.30114708641867</v>
      </c>
      <c r="AZ241">
        <f t="shared" si="134"/>
        <v>204.67201071693972</v>
      </c>
      <c r="BA241">
        <f t="shared" si="135"/>
        <v>3515.0709541113943</v>
      </c>
      <c r="BB241">
        <f t="shared" si="136"/>
        <v>6.5875593132114529</v>
      </c>
    </row>
    <row r="242" spans="1:54" x14ac:dyDescent="0.25">
      <c r="A242">
        <f t="shared" si="138"/>
        <v>725.51349999999752</v>
      </c>
      <c r="C242">
        <f t="shared" si="137"/>
        <v>2549.2469290854947</v>
      </c>
      <c r="D242">
        <f t="shared" si="137"/>
        <v>1367.4557741842116</v>
      </c>
      <c r="E242">
        <f t="shared" si="137"/>
        <v>885.30981042184476</v>
      </c>
      <c r="F242">
        <f t="shared" si="137"/>
        <v>591.19868141084839</v>
      </c>
      <c r="G242">
        <f t="shared" si="137"/>
        <v>549.04732649340519</v>
      </c>
      <c r="H242">
        <f t="shared" si="137"/>
        <v>363.15340138155625</v>
      </c>
      <c r="I242">
        <f t="shared" si="137"/>
        <v>367.49570441356474</v>
      </c>
      <c r="J242">
        <f t="shared" si="137"/>
        <v>246.75074094350407</v>
      </c>
      <c r="K242">
        <f t="shared" si="137"/>
        <v>174.56523659340951</v>
      </c>
      <c r="L242">
        <f t="shared" si="107"/>
        <v>174.56523659340951</v>
      </c>
      <c r="N242">
        <f t="shared" si="108"/>
        <v>1341.7089100449973</v>
      </c>
      <c r="O242">
        <f t="shared" si="109"/>
        <v>719.71356536011137</v>
      </c>
      <c r="P242">
        <f t="shared" si="110"/>
        <v>465.95253180097097</v>
      </c>
      <c r="Q242">
        <f t="shared" si="111"/>
        <v>311.15720074255182</v>
      </c>
      <c r="R242">
        <f t="shared" si="112"/>
        <v>288.9722771017922</v>
      </c>
      <c r="S242">
        <f t="shared" si="113"/>
        <v>191.13336914818751</v>
      </c>
      <c r="T242">
        <f t="shared" si="114"/>
        <v>193.41879179661302</v>
      </c>
      <c r="U242">
        <f t="shared" si="115"/>
        <v>129.86881102289689</v>
      </c>
      <c r="V242">
        <f t="shared" si="116"/>
        <v>91.876440312320796</v>
      </c>
      <c r="X242">
        <f t="shared" si="117"/>
        <v>14.603405459376201</v>
      </c>
      <c r="Y242">
        <f t="shared" si="118"/>
        <v>7.8334942332718622</v>
      </c>
      <c r="Z242">
        <f t="shared" si="119"/>
        <v>5.0715126774288608</v>
      </c>
      <c r="AA242">
        <f t="shared" si="120"/>
        <v>3.3866919493704533</v>
      </c>
      <c r="AB242">
        <f t="shared" si="121"/>
        <v>3.1452271781478731</v>
      </c>
      <c r="AC242">
        <f t="shared" si="122"/>
        <v>2.0803305885432328</v>
      </c>
      <c r="AD242">
        <f t="shared" si="123"/>
        <v>2.1052055471360616</v>
      </c>
      <c r="AE242">
        <f t="shared" si="124"/>
        <v>1.4135159196571663</v>
      </c>
      <c r="AF242">
        <f t="shared" si="125"/>
        <v>1</v>
      </c>
      <c r="AR242">
        <f t="shared" si="126"/>
        <v>856.71210387233111</v>
      </c>
      <c r="AS242">
        <f t="shared" si="127"/>
        <v>598.80789857953175</v>
      </c>
      <c r="AT242">
        <f t="shared" si="128"/>
        <v>456.74619406708416</v>
      </c>
      <c r="AU242">
        <f t="shared" si="129"/>
        <v>345.773027053009</v>
      </c>
      <c r="AV242">
        <f t="shared" si="130"/>
        <v>336.12635740190348</v>
      </c>
      <c r="AW242">
        <f t="shared" si="131"/>
        <v>256.25410424155621</v>
      </c>
      <c r="AX242">
        <f t="shared" si="132"/>
        <v>271.05668004743939</v>
      </c>
      <c r="AY242">
        <f t="shared" si="133"/>
        <v>226.43026659786989</v>
      </c>
      <c r="AZ242">
        <f t="shared" si="134"/>
        <v>208.87051095819501</v>
      </c>
      <c r="BA242">
        <f t="shared" si="135"/>
        <v>3556.7771428189199</v>
      </c>
      <c r="BB242">
        <f t="shared" si="136"/>
        <v>6.6265246489913823</v>
      </c>
    </row>
    <row r="243" spans="1:54" x14ac:dyDescent="0.25">
      <c r="A243">
        <f t="shared" si="138"/>
        <v>728.2449999999975</v>
      </c>
      <c r="C243">
        <f t="shared" si="137"/>
        <v>2562.941958885307</v>
      </c>
      <c r="D243">
        <f t="shared" si="137"/>
        <v>1380.2602124918283</v>
      </c>
      <c r="E243">
        <f t="shared" si="137"/>
        <v>895.85433491446565</v>
      </c>
      <c r="F243">
        <f t="shared" si="137"/>
        <v>599.19116334265436</v>
      </c>
      <c r="G243">
        <f t="shared" si="137"/>
        <v>556.88972428707609</v>
      </c>
      <c r="H243">
        <f t="shared" si="137"/>
        <v>369.14240591721193</v>
      </c>
      <c r="I243">
        <f t="shared" si="137"/>
        <v>373.28400686060348</v>
      </c>
      <c r="J243">
        <f t="shared" si="137"/>
        <v>251.31985358193913</v>
      </c>
      <c r="K243">
        <f t="shared" si="137"/>
        <v>178.1364603292669</v>
      </c>
      <c r="L243">
        <f t="shared" si="107"/>
        <v>178.1364603292669</v>
      </c>
      <c r="N243">
        <f t="shared" si="108"/>
        <v>1348.9168204659511</v>
      </c>
      <c r="O243">
        <f t="shared" si="109"/>
        <v>726.45274341675179</v>
      </c>
      <c r="P243">
        <f t="shared" si="110"/>
        <v>471.50228153392931</v>
      </c>
      <c r="Q243">
        <f t="shared" si="111"/>
        <v>315.36377018034443</v>
      </c>
      <c r="R243">
        <f t="shared" si="112"/>
        <v>293.09985488793478</v>
      </c>
      <c r="S243">
        <f t="shared" si="113"/>
        <v>194.28547679853261</v>
      </c>
      <c r="T243">
        <f t="shared" si="114"/>
        <v>196.46526676873867</v>
      </c>
      <c r="U243">
        <f t="shared" si="115"/>
        <v>132.27360714838903</v>
      </c>
      <c r="V243">
        <f t="shared" si="116"/>
        <v>93.756031752245732</v>
      </c>
      <c r="X243">
        <f t="shared" si="117"/>
        <v>14.387520410745632</v>
      </c>
      <c r="Y243">
        <f t="shared" si="118"/>
        <v>7.7483307456573431</v>
      </c>
      <c r="Z243">
        <f t="shared" si="119"/>
        <v>5.0290341082256331</v>
      </c>
      <c r="AA243">
        <f t="shared" si="120"/>
        <v>3.3636638015323266</v>
      </c>
      <c r="AB243">
        <f t="shared" si="121"/>
        <v>3.1261973166959915</v>
      </c>
      <c r="AC243">
        <f t="shared" si="122"/>
        <v>2.0722450936483763</v>
      </c>
      <c r="AD243">
        <f t="shared" si="123"/>
        <v>2.0954946908152685</v>
      </c>
      <c r="AE243">
        <f t="shared" si="124"/>
        <v>1.4108277054422227</v>
      </c>
      <c r="AF243">
        <f t="shared" si="125"/>
        <v>1</v>
      </c>
      <c r="AR243">
        <f t="shared" si="126"/>
        <v>861.30914883838921</v>
      </c>
      <c r="AS243">
        <f t="shared" si="127"/>
        <v>604.40558919715647</v>
      </c>
      <c r="AT243">
        <f t="shared" si="128"/>
        <v>462.17438073031479</v>
      </c>
      <c r="AU243">
        <f t="shared" si="129"/>
        <v>350.43405265394443</v>
      </c>
      <c r="AV243">
        <f t="shared" si="130"/>
        <v>340.91318374468</v>
      </c>
      <c r="AW243">
        <f t="shared" si="131"/>
        <v>260.46366962695987</v>
      </c>
      <c r="AX243">
        <f t="shared" si="132"/>
        <v>275.3102528734189</v>
      </c>
      <c r="AY243">
        <f t="shared" si="133"/>
        <v>230.6045854925554</v>
      </c>
      <c r="AZ243">
        <f t="shared" si="134"/>
        <v>213.12308791570095</v>
      </c>
      <c r="BA243">
        <f t="shared" si="135"/>
        <v>3598.7379510731203</v>
      </c>
      <c r="BB243">
        <f t="shared" si="136"/>
        <v>6.6654980004119206</v>
      </c>
    </row>
    <row r="244" spans="1:54" x14ac:dyDescent="0.25">
      <c r="A244">
        <f t="shared" si="138"/>
        <v>730.97649999999749</v>
      </c>
      <c r="C244">
        <f t="shared" si="137"/>
        <v>2576.607386562323</v>
      </c>
      <c r="D244">
        <f t="shared" si="137"/>
        <v>1393.0875093587003</v>
      </c>
      <c r="E244">
        <f t="shared" si="137"/>
        <v>906.44423719691065</v>
      </c>
      <c r="F244">
        <f t="shared" ref="D244:K276" si="139">F$5/100*EXP(5.372697*(1+F$8)*(1-(F$2+273.15)/$A244))</f>
        <v>607.23075235313399</v>
      </c>
      <c r="G244">
        <f t="shared" si="139"/>
        <v>564.78427289118974</v>
      </c>
      <c r="H244">
        <f t="shared" si="139"/>
        <v>375.18431143424374</v>
      </c>
      <c r="I244">
        <f t="shared" si="139"/>
        <v>379.11919665984408</v>
      </c>
      <c r="J244">
        <f t="shared" si="139"/>
        <v>255.93847551123511</v>
      </c>
      <c r="K244">
        <f t="shared" si="139"/>
        <v>181.75323309308166</v>
      </c>
      <c r="L244">
        <f t="shared" si="107"/>
        <v>181.75323309308166</v>
      </c>
      <c r="N244">
        <f t="shared" si="108"/>
        <v>1356.1091508222753</v>
      </c>
      <c r="O244">
        <f t="shared" si="109"/>
        <v>733.2039522940529</v>
      </c>
      <c r="P244">
        <f t="shared" si="110"/>
        <v>477.07591431416353</v>
      </c>
      <c r="Q244">
        <f t="shared" si="111"/>
        <v>319.59513281743898</v>
      </c>
      <c r="R244">
        <f t="shared" si="112"/>
        <v>297.25488046904724</v>
      </c>
      <c r="S244">
        <f t="shared" si="113"/>
        <v>197.46542707065461</v>
      </c>
      <c r="T244">
        <f t="shared" si="114"/>
        <v>199.53641929465479</v>
      </c>
      <c r="U244">
        <f t="shared" si="115"/>
        <v>134.70446079538689</v>
      </c>
      <c r="V244">
        <f t="shared" si="116"/>
        <v>95.65959636477983</v>
      </c>
      <c r="X244">
        <f t="shared" si="117"/>
        <v>14.176404692854954</v>
      </c>
      <c r="Y244">
        <f t="shared" si="118"/>
        <v>7.6647192770719821</v>
      </c>
      <c r="Z244">
        <f t="shared" si="119"/>
        <v>4.9872248310030969</v>
      </c>
      <c r="AA244">
        <f t="shared" si="120"/>
        <v>3.3409625898767459</v>
      </c>
      <c r="AB244">
        <f t="shared" si="121"/>
        <v>3.1074235284824101</v>
      </c>
      <c r="AC244">
        <f t="shared" si="122"/>
        <v>2.0642511005132977</v>
      </c>
      <c r="AD244">
        <f t="shared" si="123"/>
        <v>2.0859007028814998</v>
      </c>
      <c r="AE244">
        <f t="shared" si="124"/>
        <v>1.4081646370502845</v>
      </c>
      <c r="AF244">
        <f t="shared" si="125"/>
        <v>1</v>
      </c>
      <c r="AR244">
        <f t="shared" si="126"/>
        <v>865.89625718571961</v>
      </c>
      <c r="AS244">
        <f t="shared" si="127"/>
        <v>610.01327284529145</v>
      </c>
      <c r="AT244">
        <f t="shared" si="128"/>
        <v>467.62592730073732</v>
      </c>
      <c r="AU244">
        <f t="shared" si="129"/>
        <v>355.12254998413198</v>
      </c>
      <c r="AV244">
        <f t="shared" si="130"/>
        <v>345.73184178992716</v>
      </c>
      <c r="AW244">
        <f t="shared" si="131"/>
        <v>264.71041817673233</v>
      </c>
      <c r="AX244">
        <f t="shared" si="132"/>
        <v>279.59828118423758</v>
      </c>
      <c r="AY244">
        <f t="shared" si="133"/>
        <v>234.82413583252514</v>
      </c>
      <c r="AZ244">
        <f t="shared" si="134"/>
        <v>217.42990419313065</v>
      </c>
      <c r="BA244">
        <f t="shared" si="135"/>
        <v>3640.9525884924333</v>
      </c>
      <c r="BB244">
        <f t="shared" si="136"/>
        <v>6.7044784999801967</v>
      </c>
    </row>
    <row r="245" spans="1:54" x14ac:dyDescent="0.25">
      <c r="A245">
        <f>A244+$B$11</f>
        <v>733.70799999999747</v>
      </c>
      <c r="C245">
        <f t="shared" ref="C245:C306" si="140">C$5/100*EXP(5.372697*(1+C$8)*(1-(C$2+273.15)/$A245))</f>
        <v>2590.2431153938414</v>
      </c>
      <c r="D245">
        <f t="shared" si="139"/>
        <v>1405.9371757588965</v>
      </c>
      <c r="E245">
        <f t="shared" si="139"/>
        <v>917.07907486256477</v>
      </c>
      <c r="F245">
        <f t="shared" si="139"/>
        <v>615.31714575211004</v>
      </c>
      <c r="G245">
        <f t="shared" si="139"/>
        <v>572.73070427699906</v>
      </c>
      <c r="H245">
        <f t="shared" si="139"/>
        <v>381.27901515406876</v>
      </c>
      <c r="I245">
        <f t="shared" si="139"/>
        <v>385.00113534159124</v>
      </c>
      <c r="J245">
        <f t="shared" si="139"/>
        <v>260.60663750754048</v>
      </c>
      <c r="K245">
        <f t="shared" si="139"/>
        <v>185.41568727801416</v>
      </c>
      <c r="L245">
        <f t="shared" si="107"/>
        <v>185.41568727801416</v>
      </c>
      <c r="N245">
        <f t="shared" si="108"/>
        <v>1363.285850207285</v>
      </c>
      <c r="O245">
        <f t="shared" si="109"/>
        <v>739.96693460994561</v>
      </c>
      <c r="P245">
        <f t="shared" si="110"/>
        <v>482.67319729608676</v>
      </c>
      <c r="Q245">
        <f t="shared" si="111"/>
        <v>323.8511293432158</v>
      </c>
      <c r="R245">
        <f t="shared" si="112"/>
        <v>301.43721277736796</v>
      </c>
      <c r="S245">
        <f t="shared" si="113"/>
        <v>200.67316587056251</v>
      </c>
      <c r="T245">
        <f t="shared" si="114"/>
        <v>202.63217649557436</v>
      </c>
      <c r="U245">
        <f t="shared" si="115"/>
        <v>137.16138816186341</v>
      </c>
      <c r="V245">
        <f t="shared" si="116"/>
        <v>97.587203830533767</v>
      </c>
      <c r="X245">
        <f t="shared" si="117"/>
        <v>13.96992430047197</v>
      </c>
      <c r="Y245">
        <f t="shared" si="118"/>
        <v>7.5826225730880044</v>
      </c>
      <c r="Z245">
        <f t="shared" si="119"/>
        <v>4.9460705743170861</v>
      </c>
      <c r="AA245">
        <f t="shared" si="120"/>
        <v>3.3185819106529926</v>
      </c>
      <c r="AB245">
        <f t="shared" si="121"/>
        <v>3.0889010130962697</v>
      </c>
      <c r="AC245">
        <f t="shared" si="122"/>
        <v>2.0563471233282171</v>
      </c>
      <c r="AD245">
        <f t="shared" si="123"/>
        <v>2.0764215854309924</v>
      </c>
      <c r="AE245">
        <f t="shared" si="124"/>
        <v>1.405526367986244</v>
      </c>
      <c r="AF245">
        <f t="shared" si="125"/>
        <v>1</v>
      </c>
      <c r="AR245">
        <f t="shared" si="126"/>
        <v>870.47339644717078</v>
      </c>
      <c r="AS245">
        <f t="shared" si="127"/>
        <v>615.63073573745112</v>
      </c>
      <c r="AT245">
        <f t="shared" si="128"/>
        <v>473.10060603307136</v>
      </c>
      <c r="AU245">
        <f t="shared" si="129"/>
        <v>359.83834252185068</v>
      </c>
      <c r="AV245">
        <f t="shared" si="130"/>
        <v>350.58216793881962</v>
      </c>
      <c r="AW245">
        <f t="shared" si="131"/>
        <v>268.99427764962513</v>
      </c>
      <c r="AX245">
        <f t="shared" si="132"/>
        <v>283.92066322451217</v>
      </c>
      <c r="AY245">
        <f t="shared" si="133"/>
        <v>239.08894573471756</v>
      </c>
      <c r="AZ245">
        <f t="shared" si="134"/>
        <v>221.79111744291487</v>
      </c>
      <c r="BA245">
        <f t="shared" si="135"/>
        <v>3683.4202527301336</v>
      </c>
      <c r="BB245">
        <f t="shared" si="136"/>
        <v>6.7434652892840949</v>
      </c>
    </row>
    <row r="246" spans="1:54" x14ac:dyDescent="0.25">
      <c r="A246">
        <f t="shared" si="138"/>
        <v>736.43949999999745</v>
      </c>
      <c r="C246">
        <f t="shared" si="140"/>
        <v>2603.8490527662748</v>
      </c>
      <c r="D246">
        <f t="shared" si="139"/>
        <v>1418.8087272195974</v>
      </c>
      <c r="E246">
        <f t="shared" si="139"/>
        <v>927.75840647421501</v>
      </c>
      <c r="F246">
        <f t="shared" si="139"/>
        <v>623.45003970053949</v>
      </c>
      <c r="G246">
        <f t="shared" si="139"/>
        <v>580.7287483282139</v>
      </c>
      <c r="H246">
        <f t="shared" si="139"/>
        <v>387.4264105283915</v>
      </c>
      <c r="I246">
        <f t="shared" si="139"/>
        <v>390.92968149450098</v>
      </c>
      <c r="J246">
        <f t="shared" si="139"/>
        <v>265.32436607402286</v>
      </c>
      <c r="K246">
        <f t="shared" si="139"/>
        <v>189.12395113787142</v>
      </c>
      <c r="L246">
        <f t="shared" si="107"/>
        <v>189.12395113787142</v>
      </c>
      <c r="N246">
        <f t="shared" si="108"/>
        <v>1370.4468698769867</v>
      </c>
      <c r="O246">
        <f t="shared" si="109"/>
        <v>746.74143537873545</v>
      </c>
      <c r="P246">
        <f t="shared" si="110"/>
        <v>488.29389814432369</v>
      </c>
      <c r="Q246">
        <f t="shared" si="111"/>
        <v>328.13159984238922</v>
      </c>
      <c r="R246">
        <f t="shared" si="112"/>
        <v>305.64670964642841</v>
      </c>
      <c r="S246">
        <f t="shared" si="113"/>
        <v>203.90863712020607</v>
      </c>
      <c r="T246">
        <f t="shared" si="114"/>
        <v>205.75246394447421</v>
      </c>
      <c r="U246">
        <f t="shared" si="115"/>
        <v>139.64440319685414</v>
      </c>
      <c r="V246">
        <f t="shared" si="116"/>
        <v>99.538921651511274</v>
      </c>
      <c r="X246">
        <f t="shared" si="117"/>
        <v>13.767949734024265</v>
      </c>
      <c r="Y246">
        <f t="shared" si="118"/>
        <v>7.5020044721109143</v>
      </c>
      <c r="Z246">
        <f t="shared" si="119"/>
        <v>4.9055574446933949</v>
      </c>
      <c r="AA246">
        <f t="shared" si="120"/>
        <v>3.2965155177307195</v>
      </c>
      <c r="AB246">
        <f t="shared" si="121"/>
        <v>3.0706250838893614</v>
      </c>
      <c r="AC246">
        <f t="shared" si="122"/>
        <v>2.0485317073666547</v>
      </c>
      <c r="AD246">
        <f t="shared" si="123"/>
        <v>2.0670553842728947</v>
      </c>
      <c r="AE246">
        <f t="shared" si="124"/>
        <v>1.4029125580218094</v>
      </c>
      <c r="AF246">
        <f t="shared" si="125"/>
        <v>1</v>
      </c>
      <c r="AR246">
        <f t="shared" si="126"/>
        <v>875.04053553490792</v>
      </c>
      <c r="AS246">
        <f t="shared" si="127"/>
        <v>621.25776607762441</v>
      </c>
      <c r="AT246">
        <f t="shared" si="128"/>
        <v>478.5981896810722</v>
      </c>
      <c r="AU246">
        <f t="shared" si="129"/>
        <v>364.58125307538847</v>
      </c>
      <c r="AV246">
        <f t="shared" si="130"/>
        <v>355.46399731834174</v>
      </c>
      <c r="AW246">
        <f t="shared" si="131"/>
        <v>273.31517315472541</v>
      </c>
      <c r="AX246">
        <f t="shared" si="132"/>
        <v>288.2772950771693</v>
      </c>
      <c r="AY246">
        <f t="shared" si="133"/>
        <v>243.39903941229647</v>
      </c>
      <c r="AZ246">
        <f t="shared" si="134"/>
        <v>226.20688038838463</v>
      </c>
      <c r="BA246">
        <f t="shared" si="135"/>
        <v>3726.14012971991</v>
      </c>
      <c r="BB246">
        <f t="shared" si="136"/>
        <v>6.7824575189633221</v>
      </c>
    </row>
    <row r="247" spans="1:54" x14ac:dyDescent="0.25">
      <c r="A247">
        <f t="shared" si="138"/>
        <v>739.17099999999743</v>
      </c>
      <c r="C247">
        <f t="shared" si="140"/>
        <v>2617.4251100907295</v>
      </c>
      <c r="D247">
        <f t="shared" si="139"/>
        <v>1431.7016838080576</v>
      </c>
      <c r="E247">
        <f t="shared" si="139"/>
        <v>938.48179161962014</v>
      </c>
      <c r="F247">
        <f t="shared" si="139"/>
        <v>631.62912927974071</v>
      </c>
      <c r="G247">
        <f t="shared" si="139"/>
        <v>588.77813291859741</v>
      </c>
      <c r="H247">
        <f t="shared" si="139"/>
        <v>393.62638730825273</v>
      </c>
      <c r="I247">
        <f t="shared" si="139"/>
        <v>396.90469083119768</v>
      </c>
      <c r="J247">
        <f t="shared" si="139"/>
        <v>270.09168348643908</v>
      </c>
      <c r="K247">
        <f t="shared" si="139"/>
        <v>192.8781488065282</v>
      </c>
      <c r="L247">
        <f t="shared" si="107"/>
        <v>192.8781488065282</v>
      </c>
      <c r="N247">
        <f t="shared" si="108"/>
        <v>1377.5921632056472</v>
      </c>
      <c r="O247">
        <f t="shared" si="109"/>
        <v>753.52720200424085</v>
      </c>
      <c r="P247">
        <f t="shared" si="110"/>
        <v>493.93778506295797</v>
      </c>
      <c r="Q247">
        <f t="shared" si="111"/>
        <v>332.43638383144247</v>
      </c>
      <c r="R247">
        <f t="shared" si="112"/>
        <v>309.88322785189337</v>
      </c>
      <c r="S247">
        <f t="shared" si="113"/>
        <v>207.17178279381724</v>
      </c>
      <c r="T247">
        <f t="shared" si="114"/>
        <v>208.89720570063037</v>
      </c>
      <c r="U247">
        <f t="shared" si="115"/>
        <v>142.15351762444163</v>
      </c>
      <c r="V247">
        <f t="shared" si="116"/>
        <v>101.51481516133063</v>
      </c>
      <c r="X247">
        <f t="shared" si="117"/>
        <v>13.570355824579231</v>
      </c>
      <c r="Y247">
        <f t="shared" si="118"/>
        <v>7.4228298678051177</v>
      </c>
      <c r="Z247">
        <f t="shared" si="119"/>
        <v>4.8656719147641265</v>
      </c>
      <c r="AA247">
        <f t="shared" si="120"/>
        <v>3.2747573179651051</v>
      </c>
      <c r="AB247">
        <f t="shared" si="121"/>
        <v>3.0525911647419828</v>
      </c>
      <c r="AC247">
        <f t="shared" si="122"/>
        <v>2.0408034281949203</v>
      </c>
      <c r="AD247">
        <f t="shared" si="123"/>
        <v>2.0578001877720427</v>
      </c>
      <c r="AE247">
        <f t="shared" si="124"/>
        <v>1.4003228730557864</v>
      </c>
      <c r="AF247">
        <f t="shared" si="125"/>
        <v>1</v>
      </c>
      <c r="AR247">
        <f t="shared" si="126"/>
        <v>879.59764471207507</v>
      </c>
      <c r="AS247">
        <f t="shared" si="127"/>
        <v>626.89415405457578</v>
      </c>
      <c r="AT247">
        <f t="shared" si="128"/>
        <v>484.11845152613773</v>
      </c>
      <c r="AU247">
        <f t="shared" si="129"/>
        <v>369.35110382341344</v>
      </c>
      <c r="AV247">
        <f t="shared" si="130"/>
        <v>360.37716382865096</v>
      </c>
      <c r="AW247">
        <f t="shared" si="131"/>
        <v>277.67302719998924</v>
      </c>
      <c r="AX247">
        <f t="shared" si="132"/>
        <v>292.6680707116646</v>
      </c>
      <c r="AY247">
        <f t="shared" si="133"/>
        <v>247.75443721628409</v>
      </c>
      <c r="AZ247">
        <f t="shared" si="134"/>
        <v>230.67734084689732</v>
      </c>
      <c r="BA247">
        <f t="shared" si="135"/>
        <v>3769.1113939196885</v>
      </c>
      <c r="BB247">
        <f t="shared" si="136"/>
        <v>6.8214543486786798</v>
      </c>
    </row>
    <row r="248" spans="1:54" x14ac:dyDescent="0.25">
      <c r="A248">
        <f t="shared" si="138"/>
        <v>741.90249999999742</v>
      </c>
      <c r="C248">
        <f t="shared" si="140"/>
        <v>2630.9712027201558</v>
      </c>
      <c r="D248">
        <f t="shared" si="139"/>
        <v>1444.6155701176813</v>
      </c>
      <c r="E248">
        <f t="shared" si="139"/>
        <v>949.24879096539235</v>
      </c>
      <c r="F248">
        <f t="shared" si="139"/>
        <v>639.85410855927125</v>
      </c>
      <c r="G248">
        <f t="shared" si="139"/>
        <v>596.87858398832839</v>
      </c>
      <c r="H248">
        <f t="shared" si="139"/>
        <v>399.87883161264341</v>
      </c>
      <c r="I248">
        <f t="shared" si="139"/>
        <v>402.92601625325699</v>
      </c>
      <c r="J248">
        <f t="shared" si="139"/>
        <v>274.90860783899865</v>
      </c>
      <c r="K248">
        <f t="shared" si="139"/>
        <v>196.67840031814606</v>
      </c>
      <c r="L248">
        <f t="shared" si="107"/>
        <v>196.67840031814606</v>
      </c>
      <c r="N248">
        <f t="shared" si="108"/>
        <v>1384.7216856421874</v>
      </c>
      <c r="O248">
        <f t="shared" si="109"/>
        <v>760.32398427246392</v>
      </c>
      <c r="P248">
        <f t="shared" si="110"/>
        <v>499.60462682389073</v>
      </c>
      <c r="Q248">
        <f t="shared" si="111"/>
        <v>336.76532029435333</v>
      </c>
      <c r="R248">
        <f t="shared" si="112"/>
        <v>314.14662315175178</v>
      </c>
      <c r="S248">
        <f t="shared" si="113"/>
        <v>210.46254295402287</v>
      </c>
      <c r="T248">
        <f t="shared" si="114"/>
        <v>212.06632434381947</v>
      </c>
      <c r="U248">
        <f t="shared" si="115"/>
        <v>144.68874096789403</v>
      </c>
      <c r="V248">
        <f t="shared" si="116"/>
        <v>103.51494753586636</v>
      </c>
      <c r="X248">
        <f t="shared" si="117"/>
        <v>13.377021566497943</v>
      </c>
      <c r="Y248">
        <f t="shared" si="118"/>
        <v>7.3450646729934652</v>
      </c>
      <c r="Z248">
        <f t="shared" si="119"/>
        <v>4.8264008118323716</v>
      </c>
      <c r="AA248">
        <f t="shared" si="120"/>
        <v>3.2533013667197124</v>
      </c>
      <c r="AB248">
        <f t="shared" si="121"/>
        <v>3.0347947869355272</v>
      </c>
      <c r="AC248">
        <f t="shared" si="122"/>
        <v>2.0331608909051595</v>
      </c>
      <c r="AD248">
        <f t="shared" si="123"/>
        <v>2.048654125727511</v>
      </c>
      <c r="AE248">
        <f t="shared" si="124"/>
        <v>1.3977569849780545</v>
      </c>
      <c r="AF248">
        <f t="shared" si="125"/>
        <v>1</v>
      </c>
      <c r="AR248">
        <f t="shared" si="126"/>
        <v>884.14469556498489</v>
      </c>
      <c r="AS248">
        <f t="shared" si="127"/>
        <v>632.53969183575691</v>
      </c>
      <c r="AT248">
        <f t="shared" si="128"/>
        <v>489.66116540504561</v>
      </c>
      <c r="AU248">
        <f t="shared" si="129"/>
        <v>374.14771635455907</v>
      </c>
      <c r="AV248">
        <f t="shared" si="130"/>
        <v>365.32150018968758</v>
      </c>
      <c r="AW248">
        <f t="shared" si="131"/>
        <v>282.06775974046906</v>
      </c>
      <c r="AX248">
        <f t="shared" si="132"/>
        <v>297.09288203173554</v>
      </c>
      <c r="AY248">
        <f t="shared" si="133"/>
        <v>252.15515567746147</v>
      </c>
      <c r="AZ248">
        <f t="shared" si="134"/>
        <v>235.20264175391355</v>
      </c>
      <c r="BA248">
        <f t="shared" si="135"/>
        <v>3812.333208553614</v>
      </c>
      <c r="BB248">
        <f t="shared" si="136"/>
        <v>6.8604549470795897</v>
      </c>
    </row>
    <row r="249" spans="1:54" x14ac:dyDescent="0.25">
      <c r="A249">
        <f t="shared" si="138"/>
        <v>744.6339999999974</v>
      </c>
      <c r="C249">
        <f t="shared" si="140"/>
        <v>2644.4872498680124</v>
      </c>
      <c r="D249">
        <f t="shared" si="139"/>
        <v>1457.5499152532677</v>
      </c>
      <c r="E249">
        <f t="shared" si="139"/>
        <v>960.05896630923144</v>
      </c>
      <c r="F249">
        <f t="shared" si="139"/>
        <v>648.12467066347153</v>
      </c>
      <c r="G249">
        <f t="shared" si="139"/>
        <v>605.02982561912734</v>
      </c>
      <c r="H249">
        <f t="shared" si="139"/>
        <v>406.18362599667296</v>
      </c>
      <c r="I249">
        <f t="shared" si="139"/>
        <v>408.99350791554906</v>
      </c>
      <c r="J249">
        <f t="shared" si="139"/>
        <v>279.77515309049033</v>
      </c>
      <c r="K249">
        <f t="shared" si="139"/>
        <v>200.52482162816341</v>
      </c>
      <c r="L249">
        <f t="shared" si="107"/>
        <v>200.52482162816341</v>
      </c>
      <c r="N249">
        <f t="shared" si="108"/>
        <v>1391.8353946673751</v>
      </c>
      <c r="O249">
        <f t="shared" si="109"/>
        <v>767.13153434382514</v>
      </c>
      <c r="P249">
        <f t="shared" si="110"/>
        <v>505.29419279433233</v>
      </c>
      <c r="Q249">
        <f t="shared" si="111"/>
        <v>341.11824771761661</v>
      </c>
      <c r="R249">
        <f t="shared" si="112"/>
        <v>318.43675032585651</v>
      </c>
      <c r="S249">
        <f t="shared" si="113"/>
        <v>213.78085578772263</v>
      </c>
      <c r="T249">
        <f t="shared" si="114"/>
        <v>215.25974100818374</v>
      </c>
      <c r="U249">
        <f t="shared" si="115"/>
        <v>147.25008057394228</v>
      </c>
      <c r="V249">
        <f t="shared" si="116"/>
        <v>105.53937980429653</v>
      </c>
      <c r="X249">
        <f t="shared" si="117"/>
        <v>13.187829957389166</v>
      </c>
      <c r="Y249">
        <f t="shared" si="118"/>
        <v>7.2686757849660495</v>
      </c>
      <c r="Z249">
        <f t="shared" si="119"/>
        <v>4.7877313068478129</v>
      </c>
      <c r="AA249">
        <f t="shared" si="120"/>
        <v>3.2321418635409644</v>
      </c>
      <c r="AB249">
        <f t="shared" si="121"/>
        <v>3.0172315861277483</v>
      </c>
      <c r="AC249">
        <f t="shared" si="122"/>
        <v>2.0256027293711609</v>
      </c>
      <c r="AD249">
        <f t="shared" si="123"/>
        <v>2.0396153682856912</v>
      </c>
      <c r="AE249">
        <f t="shared" si="124"/>
        <v>1.3952145715370947</v>
      </c>
      <c r="AF249">
        <f t="shared" si="125"/>
        <v>1</v>
      </c>
      <c r="AR249">
        <f t="shared" si="126"/>
        <v>888.68166097581673</v>
      </c>
      <c r="AS249">
        <f t="shared" si="127"/>
        <v>638.19417356085694</v>
      </c>
      <c r="AT249">
        <f t="shared" si="128"/>
        <v>495.22610573684307</v>
      </c>
      <c r="AU249">
        <f t="shared" si="129"/>
        <v>378.97091170623037</v>
      </c>
      <c r="AV249">
        <f t="shared" si="130"/>
        <v>370.29683798702996</v>
      </c>
      <c r="AW249">
        <f t="shared" si="131"/>
        <v>286.49928822622809</v>
      </c>
      <c r="AX249">
        <f t="shared" si="132"/>
        <v>301.55161892268472</v>
      </c>
      <c r="AY249">
        <f t="shared" si="133"/>
        <v>256.60120754850954</v>
      </c>
      <c r="AZ249">
        <f t="shared" si="134"/>
        <v>239.78292118799178</v>
      </c>
      <c r="BA249">
        <f t="shared" si="135"/>
        <v>3855.804725852191</v>
      </c>
      <c r="BB249">
        <f t="shared" si="136"/>
        <v>6.8994584917699653</v>
      </c>
    </row>
    <row r="250" spans="1:54" x14ac:dyDescent="0.25">
      <c r="A250">
        <f t="shared" si="138"/>
        <v>747.36549999999738</v>
      </c>
      <c r="C250">
        <f t="shared" si="140"/>
        <v>2657.9731745284275</v>
      </c>
      <c r="D250">
        <f t="shared" si="139"/>
        <v>1470.5042528154306</v>
      </c>
      <c r="E250">
        <f t="shared" si="139"/>
        <v>970.9118806305305</v>
      </c>
      <c r="F250">
        <f t="shared" si="139"/>
        <v>656.44050783668547</v>
      </c>
      <c r="G250">
        <f t="shared" si="139"/>
        <v>613.23158010816383</v>
      </c>
      <c r="H250">
        <f t="shared" si="139"/>
        <v>412.54064951927518</v>
      </c>
      <c r="I250">
        <f t="shared" si="139"/>
        <v>415.10701328993474</v>
      </c>
      <c r="J250">
        <f t="shared" si="139"/>
        <v>284.69132911065481</v>
      </c>
      <c r="K250">
        <f t="shared" si="139"/>
        <v>204.41752463502817</v>
      </c>
      <c r="L250">
        <f t="shared" si="107"/>
        <v>204.41752463502817</v>
      </c>
      <c r="N250">
        <f t="shared" si="108"/>
        <v>1398.9332497518039</v>
      </c>
      <c r="O250">
        <f t="shared" si="109"/>
        <v>773.94960674496349</v>
      </c>
      <c r="P250">
        <f t="shared" si="110"/>
        <v>511.00625296343713</v>
      </c>
      <c r="Q250">
        <f t="shared" si="111"/>
        <v>345.49500412457132</v>
      </c>
      <c r="R250">
        <f t="shared" si="112"/>
        <v>322.75346321482306</v>
      </c>
      <c r="S250">
        <f t="shared" si="113"/>
        <v>217.1266576417238</v>
      </c>
      <c r="T250">
        <f t="shared" si="114"/>
        <v>218.47737541575515</v>
      </c>
      <c r="U250">
        <f t="shared" si="115"/>
        <v>149.83754163718675</v>
      </c>
      <c r="V250">
        <f t="shared" si="116"/>
        <v>107.58817086054115</v>
      </c>
      <c r="X250">
        <f t="shared" si="117"/>
        <v>13.002667845010036</v>
      </c>
      <c r="Y250">
        <f t="shared" si="118"/>
        <v>7.1936310521365687</v>
      </c>
      <c r="Z250">
        <f t="shared" si="119"/>
        <v>4.7496509037765682</v>
      </c>
      <c r="AA250">
        <f t="shared" si="120"/>
        <v>3.2112731479784316</v>
      </c>
      <c r="AB250">
        <f t="shared" si="121"/>
        <v>2.9998972994269537</v>
      </c>
      <c r="AC250">
        <f t="shared" si="122"/>
        <v>2.0181276055261645</v>
      </c>
      <c r="AD250">
        <f t="shared" si="123"/>
        <v>2.0306821248866824</v>
      </c>
      <c r="AE250">
        <f t="shared" si="124"/>
        <v>1.3926953162110214</v>
      </c>
      <c r="AF250">
        <f t="shared" si="125"/>
        <v>1</v>
      </c>
      <c r="AR250">
        <f t="shared" si="126"/>
        <v>893.20851509581644</v>
      </c>
      <c r="AS250">
        <f t="shared" si="127"/>
        <v>643.85739533499191</v>
      </c>
      <c r="AT250">
        <f t="shared" si="128"/>
        <v>500.813047548898</v>
      </c>
      <c r="AU250">
        <f t="shared" si="129"/>
        <v>383.82051040263963</v>
      </c>
      <c r="AV250">
        <f t="shared" si="130"/>
        <v>375.30300771700587</v>
      </c>
      <c r="AW250">
        <f t="shared" si="131"/>
        <v>290.96752764992954</v>
      </c>
      <c r="AX250">
        <f t="shared" si="132"/>
        <v>306.0441692981874</v>
      </c>
      <c r="AY250">
        <f t="shared" si="133"/>
        <v>261.09260184637503</v>
      </c>
      <c r="AZ250">
        <f t="shared" si="134"/>
        <v>244.41831239666749</v>
      </c>
      <c r="BA250">
        <f t="shared" si="135"/>
        <v>3899.5250872905117</v>
      </c>
      <c r="BB250">
        <f t="shared" si="136"/>
        <v>6.9384641692724713</v>
      </c>
    </row>
    <row r="251" spans="1:54" x14ac:dyDescent="0.25">
      <c r="A251">
        <f t="shared" si="138"/>
        <v>750.09699999999737</v>
      </c>
      <c r="C251">
        <f t="shared" si="140"/>
        <v>2671.4289033978821</v>
      </c>
      <c r="D251">
        <f t="shared" si="139"/>
        <v>1483.478120884258</v>
      </c>
      <c r="E251">
        <f t="shared" si="139"/>
        <v>981.80709813940098</v>
      </c>
      <c r="F251">
        <f t="shared" si="139"/>
        <v>664.80131150717943</v>
      </c>
      <c r="G251">
        <f t="shared" si="139"/>
        <v>621.48356804074228</v>
      </c>
      <c r="H251">
        <f t="shared" si="139"/>
        <v>418.94977781043622</v>
      </c>
      <c r="I251">
        <f t="shared" si="139"/>
        <v>421.26637722830583</v>
      </c>
      <c r="J251">
        <f t="shared" si="139"/>
        <v>289.65714172676883</v>
      </c>
      <c r="K251">
        <f t="shared" si="139"/>
        <v>208.35661720264542</v>
      </c>
      <c r="L251">
        <f t="shared" si="107"/>
        <v>208.35661720264542</v>
      </c>
      <c r="N251">
        <f t="shared" si="108"/>
        <v>1406.015212314675</v>
      </c>
      <c r="O251">
        <f t="shared" si="109"/>
        <v>780.77795836013581</v>
      </c>
      <c r="P251">
        <f t="shared" si="110"/>
        <v>516.74057796810575</v>
      </c>
      <c r="Q251">
        <f t="shared" si="111"/>
        <v>349.8954271090418</v>
      </c>
      <c r="R251">
        <f t="shared" si="112"/>
        <v>327.09661475828545</v>
      </c>
      <c r="S251">
        <f t="shared" si="113"/>
        <v>220.49988305812434</v>
      </c>
      <c r="T251">
        <f t="shared" si="114"/>
        <v>221.71914590963465</v>
      </c>
      <c r="U251">
        <f t="shared" si="115"/>
        <v>152.45112722461519</v>
      </c>
      <c r="V251">
        <f t="shared" si="116"/>
        <v>109.66137747507655</v>
      </c>
      <c r="X251">
        <f t="shared" si="117"/>
        <v>12.821425780778917</v>
      </c>
      <c r="Y251">
        <f t="shared" si="118"/>
        <v>7.1198992419878033</v>
      </c>
      <c r="Z251">
        <f t="shared" si="119"/>
        <v>4.7121474293494883</v>
      </c>
      <c r="AA251">
        <f t="shared" si="120"/>
        <v>3.190689695545406</v>
      </c>
      <c r="AB251">
        <f t="shared" si="121"/>
        <v>2.982787762561407</v>
      </c>
      <c r="AC251">
        <f t="shared" si="122"/>
        <v>2.0107342086619218</v>
      </c>
      <c r="AD251">
        <f t="shared" si="123"/>
        <v>2.021852643242843</v>
      </c>
      <c r="AE251">
        <f t="shared" si="124"/>
        <v>1.3901989080819612</v>
      </c>
      <c r="AF251">
        <f t="shared" si="125"/>
        <v>1</v>
      </c>
      <c r="AR251">
        <f t="shared" si="126"/>
        <v>897.72523331900845</v>
      </c>
      <c r="AS251">
        <f t="shared" si="127"/>
        <v>649.5291552215599</v>
      </c>
      <c r="AT251">
        <f t="shared" si="128"/>
        <v>506.42176650213628</v>
      </c>
      <c r="AU251">
        <f t="shared" si="129"/>
        <v>388.69633249208181</v>
      </c>
      <c r="AV251">
        <f t="shared" si="130"/>
        <v>380.33983883105873</v>
      </c>
      <c r="AW251">
        <f t="shared" si="131"/>
        <v>295.47239059408975</v>
      </c>
      <c r="AX251">
        <f t="shared" si="132"/>
        <v>310.57041914661693</v>
      </c>
      <c r="AY251">
        <f t="shared" si="133"/>
        <v>265.62934389482933</v>
      </c>
      <c r="AZ251">
        <f t="shared" si="134"/>
        <v>249.10894382318335</v>
      </c>
      <c r="BA251">
        <f t="shared" si="135"/>
        <v>3943.4934238245642</v>
      </c>
      <c r="BB251">
        <f t="shared" si="136"/>
        <v>6.9774711749912752</v>
      </c>
    </row>
    <row r="252" spans="1:54" x14ac:dyDescent="0.25">
      <c r="A252">
        <f t="shared" si="138"/>
        <v>752.82849999999735</v>
      </c>
      <c r="C252">
        <f t="shared" si="140"/>
        <v>2684.8543667982881</v>
      </c>
      <c r="D252">
        <f t="shared" si="139"/>
        <v>1496.4710620022261</v>
      </c>
      <c r="E252">
        <f t="shared" si="139"/>
        <v>992.74418432413597</v>
      </c>
      <c r="F252">
        <f t="shared" si="139"/>
        <v>673.2067723497629</v>
      </c>
      <c r="G252">
        <f t="shared" si="139"/>
        <v>629.78550836178306</v>
      </c>
      <c r="H252">
        <f t="shared" si="139"/>
        <v>425.41088313793358</v>
      </c>
      <c r="I252">
        <f t="shared" si="139"/>
        <v>427.47144202496435</v>
      </c>
      <c r="J252">
        <f t="shared" si="139"/>
        <v>294.67259277042331</v>
      </c>
      <c r="K252">
        <f t="shared" si="139"/>
        <v>212.34220318351575</v>
      </c>
      <c r="L252">
        <f t="shared" si="107"/>
        <v>212.34220318351575</v>
      </c>
      <c r="N252">
        <f t="shared" si="108"/>
        <v>1413.0812456833096</v>
      </c>
      <c r="O252">
        <f t="shared" si="109"/>
        <v>787.61634842222429</v>
      </c>
      <c r="P252">
        <f t="shared" si="110"/>
        <v>522.49693911796635</v>
      </c>
      <c r="Q252">
        <f t="shared" si="111"/>
        <v>354.31935386829628</v>
      </c>
      <c r="R252">
        <f t="shared" si="112"/>
        <v>331.46605703251743</v>
      </c>
      <c r="S252">
        <f t="shared" si="113"/>
        <v>223.90046480943874</v>
      </c>
      <c r="T252">
        <f t="shared" si="114"/>
        <v>224.98496948682336</v>
      </c>
      <c r="U252">
        <f t="shared" si="115"/>
        <v>155.0908383002228</v>
      </c>
      <c r="V252">
        <f t="shared" si="116"/>
        <v>111.75905430711356</v>
      </c>
      <c r="X252">
        <f t="shared" si="117"/>
        <v>12.643997879582681</v>
      </c>
      <c r="Y252">
        <f t="shared" si="118"/>
        <v>7.0474500102502375</v>
      </c>
      <c r="Z252">
        <f t="shared" si="119"/>
        <v>4.6752090231736059</v>
      </c>
      <c r="AA252">
        <f t="shared" si="120"/>
        <v>3.1703861138143465</v>
      </c>
      <c r="AB252">
        <f t="shared" si="121"/>
        <v>2.965898907140442</v>
      </c>
      <c r="AC252">
        <f t="shared" si="122"/>
        <v>2.003421254748281</v>
      </c>
      <c r="AD252">
        <f t="shared" si="123"/>
        <v>2.0131252083483573</v>
      </c>
      <c r="AE252">
        <f t="shared" si="124"/>
        <v>1.3877250417136997</v>
      </c>
      <c r="AF252">
        <f t="shared" si="125"/>
        <v>1</v>
      </c>
      <c r="AR252">
        <f t="shared" si="126"/>
        <v>902.23179225637409</v>
      </c>
      <c r="AS252">
        <f t="shared" si="127"/>
        <v>655.20925323477263</v>
      </c>
      <c r="AT252">
        <f t="shared" si="128"/>
        <v>512.05203891547558</v>
      </c>
      <c r="AU252">
        <f t="shared" si="129"/>
        <v>393.5981975834539</v>
      </c>
      <c r="AV252">
        <f t="shared" si="130"/>
        <v>385.40715977937737</v>
      </c>
      <c r="AW252">
        <f t="shared" si="131"/>
        <v>300.01378727798834</v>
      </c>
      <c r="AX252">
        <f t="shared" si="132"/>
        <v>315.13025257688491</v>
      </c>
      <c r="AY252">
        <f t="shared" si="133"/>
        <v>270.2114353672049</v>
      </c>
      <c r="AZ252">
        <f t="shared" si="134"/>
        <v>253.85493913404247</v>
      </c>
      <c r="BA252">
        <f t="shared" si="135"/>
        <v>3987.7088561255737</v>
      </c>
      <c r="BB252">
        <f t="shared" si="136"/>
        <v>7.0164787131733313</v>
      </c>
    </row>
    <row r="253" spans="1:54" x14ac:dyDescent="0.25">
      <c r="A253">
        <f t="shared" si="138"/>
        <v>755.55999999999733</v>
      </c>
      <c r="C253">
        <f t="shared" si="140"/>
        <v>2698.2494986015586</v>
      </c>
      <c r="D253">
        <f t="shared" si="139"/>
        <v>1509.4826231563998</v>
      </c>
      <c r="E253">
        <f t="shared" si="139"/>
        <v>1003.7227059971535</v>
      </c>
      <c r="F253">
        <f t="shared" si="139"/>
        <v>681.65658034713863</v>
      </c>
      <c r="G253">
        <f t="shared" si="139"/>
        <v>638.13711844609873</v>
      </c>
      <c r="H253">
        <f t="shared" si="139"/>
        <v>431.9238344735715</v>
      </c>
      <c r="I253">
        <f t="shared" si="139"/>
        <v>433.72204747833308</v>
      </c>
      <c r="J253">
        <f t="shared" si="139"/>
        <v>299.73768012446959</v>
      </c>
      <c r="K253">
        <f t="shared" si="139"/>
        <v>216.3743824425371</v>
      </c>
      <c r="L253">
        <f t="shared" si="107"/>
        <v>216.3743824425371</v>
      </c>
      <c r="N253">
        <f t="shared" si="108"/>
        <v>1420.131315053452</v>
      </c>
      <c r="O253">
        <f t="shared" si="109"/>
        <v>794.46453850336832</v>
      </c>
      <c r="P253">
        <f t="shared" si="110"/>
        <v>528.2751084195545</v>
      </c>
      <c r="Q253">
        <f t="shared" si="111"/>
        <v>358.76662123533612</v>
      </c>
      <c r="R253">
        <f t="shared" si="112"/>
        <v>335.86164128742041</v>
      </c>
      <c r="S253">
        <f t="shared" si="113"/>
        <v>227.32833393345871</v>
      </c>
      <c r="T253">
        <f t="shared" si="114"/>
        <v>228.27476183070164</v>
      </c>
      <c r="U253">
        <f t="shared" si="115"/>
        <v>157.75667374972085</v>
      </c>
      <c r="V253">
        <f t="shared" si="116"/>
        <v>113.88125391712479</v>
      </c>
      <c r="X253">
        <f t="shared" si="117"/>
        <v>12.470281685578639</v>
      </c>
      <c r="Y253">
        <f t="shared" si="118"/>
        <v>6.9762538712607327</v>
      </c>
      <c r="Z253">
        <f t="shared" si="119"/>
        <v>4.6388241281923186</v>
      </c>
      <c r="AA253">
        <f t="shared" si="120"/>
        <v>3.1503571386421738</v>
      </c>
      <c r="AB253">
        <f t="shared" si="121"/>
        <v>2.9492267580038956</v>
      </c>
      <c r="AC253">
        <f t="shared" si="122"/>
        <v>1.9961874857726203</v>
      </c>
      <c r="AD253">
        <f t="shared" si="123"/>
        <v>2.0044981415187508</v>
      </c>
      <c r="AE253">
        <f t="shared" si="124"/>
        <v>1.3852734170324965</v>
      </c>
      <c r="AF253">
        <f t="shared" si="125"/>
        <v>1</v>
      </c>
      <c r="AR253">
        <f t="shared" si="126"/>
        <v>906.72816971053305</v>
      </c>
      <c r="AS253">
        <f t="shared" si="127"/>
        <v>660.89749133187388</v>
      </c>
      <c r="AT253">
        <f t="shared" si="128"/>
        <v>517.7036417894758</v>
      </c>
      <c r="AU253">
        <f t="shared" si="129"/>
        <v>398.52592488203254</v>
      </c>
      <c r="AV253">
        <f t="shared" si="130"/>
        <v>390.50479805379183</v>
      </c>
      <c r="AW253">
        <f t="shared" si="131"/>
        <v>304.5916256042234</v>
      </c>
      <c r="AX253">
        <f t="shared" si="132"/>
        <v>319.72355186378911</v>
      </c>
      <c r="AY253">
        <f t="shared" si="133"/>
        <v>274.8388743292852</v>
      </c>
      <c r="AZ253">
        <f t="shared" si="134"/>
        <v>258.6564172473511</v>
      </c>
      <c r="BA253">
        <f t="shared" si="135"/>
        <v>4032.1704948123561</v>
      </c>
      <c r="BB253">
        <f t="shared" si="136"/>
        <v>7.0554859968682813</v>
      </c>
    </row>
    <row r="254" spans="1:54" x14ac:dyDescent="0.25">
      <c r="A254">
        <f t="shared" si="138"/>
        <v>758.29149999999731</v>
      </c>
      <c r="C254">
        <f t="shared" si="140"/>
        <v>2711.6142361555326</v>
      </c>
      <c r="D254">
        <f t="shared" si="139"/>
        <v>1522.5123557599684</v>
      </c>
      <c r="E254">
        <f t="shared" si="139"/>
        <v>1014.7422313394391</v>
      </c>
      <c r="F254">
        <f t="shared" si="139"/>
        <v>690.15042484998798</v>
      </c>
      <c r="G254">
        <f t="shared" si="139"/>
        <v>646.53811416747931</v>
      </c>
      <c r="H254">
        <f t="shared" si="139"/>
        <v>438.48849755890103</v>
      </c>
      <c r="I254">
        <f t="shared" si="139"/>
        <v>440.01803095199813</v>
      </c>
      <c r="J254">
        <f t="shared" si="139"/>
        <v>304.85239777011014</v>
      </c>
      <c r="K254">
        <f t="shared" si="139"/>
        <v>220.45325088144335</v>
      </c>
      <c r="L254">
        <f t="shared" si="107"/>
        <v>220.45325088144335</v>
      </c>
      <c r="N254">
        <f t="shared" si="108"/>
        <v>1427.1653874502804</v>
      </c>
      <c r="O254">
        <f t="shared" si="109"/>
        <v>801.32229250524654</v>
      </c>
      <c r="P254">
        <f t="shared" si="110"/>
        <v>534.07485859970484</v>
      </c>
      <c r="Q254">
        <f t="shared" si="111"/>
        <v>363.23706571052003</v>
      </c>
      <c r="R254">
        <f t="shared" si="112"/>
        <v>340.28321798288385</v>
      </c>
      <c r="S254">
        <f t="shared" si="113"/>
        <v>230.78341976784264</v>
      </c>
      <c r="T254">
        <f t="shared" si="114"/>
        <v>231.58843734315693</v>
      </c>
      <c r="U254">
        <f t="shared" si="115"/>
        <v>160.44863040532113</v>
      </c>
      <c r="V254">
        <f t="shared" si="116"/>
        <v>116.02802677970703</v>
      </c>
      <c r="X254">
        <f t="shared" si="117"/>
        <v>12.300178043705968</v>
      </c>
      <c r="Y254">
        <f t="shared" si="118"/>
        <v>6.9062821694507655</v>
      </c>
      <c r="Z254">
        <f t="shared" si="119"/>
        <v>4.6029814814804118</v>
      </c>
      <c r="AA254">
        <f t="shared" si="120"/>
        <v>3.1305976305205006</v>
      </c>
      <c r="AB254">
        <f t="shared" si="121"/>
        <v>2.9327674306566629</v>
      </c>
      <c r="AC254">
        <f t="shared" si="122"/>
        <v>1.98903166909847</v>
      </c>
      <c r="AD254">
        <f t="shared" si="123"/>
        <v>1.9959697994593584</v>
      </c>
      <c r="AE254">
        <f t="shared" si="124"/>
        <v>1.3828437392109743</v>
      </c>
      <c r="AF254">
        <f t="shared" si="125"/>
        <v>1</v>
      </c>
      <c r="AR254">
        <f t="shared" si="126"/>
        <v>911.21434465087714</v>
      </c>
      <c r="AS254">
        <f t="shared" si="127"/>
        <v>666.59367340506697</v>
      </c>
      <c r="AT254">
        <f t="shared" si="128"/>
        <v>523.37635282921849</v>
      </c>
      <c r="AU254">
        <f t="shared" si="129"/>
        <v>403.47933322451468</v>
      </c>
      <c r="AV254">
        <f t="shared" si="130"/>
        <v>395.63258022994103</v>
      </c>
      <c r="AW254">
        <f t="shared" si="131"/>
        <v>309.20581120490516</v>
      </c>
      <c r="AX254">
        <f t="shared" si="132"/>
        <v>324.35019749287136</v>
      </c>
      <c r="AY254">
        <f t="shared" si="133"/>
        <v>279.51165528232627</v>
      </c>
      <c r="AZ254">
        <f t="shared" si="134"/>
        <v>263.5134923619201</v>
      </c>
      <c r="BA254">
        <f t="shared" si="135"/>
        <v>4076.8774406816415</v>
      </c>
      <c r="BB254">
        <f t="shared" si="136"/>
        <v>7.094492247887012</v>
      </c>
    </row>
    <row r="255" spans="1:54" x14ac:dyDescent="0.25">
      <c r="A255">
        <f t="shared" si="138"/>
        <v>761.0229999999973</v>
      </c>
      <c r="C255">
        <f t="shared" si="140"/>
        <v>2724.9485202113005</v>
      </c>
      <c r="D255">
        <f t="shared" si="139"/>
        <v>1535.5598156331196</v>
      </c>
      <c r="E255">
        <f t="shared" si="139"/>
        <v>1025.8023299435304</v>
      </c>
      <c r="F255">
        <f t="shared" si="139"/>
        <v>698.68799463580899</v>
      </c>
      <c r="G255">
        <f t="shared" si="139"/>
        <v>654.98820996659219</v>
      </c>
      <c r="H255">
        <f t="shared" si="139"/>
        <v>445.10473497041568</v>
      </c>
      <c r="I255">
        <f t="shared" si="139"/>
        <v>446.35922743506876</v>
      </c>
      <c r="J255">
        <f t="shared" si="139"/>
        <v>310.01673583411224</v>
      </c>
      <c r="K255">
        <f t="shared" si="139"/>
        <v>224.5789004638568</v>
      </c>
      <c r="L255">
        <f t="shared" si="107"/>
        <v>224.5789004638568</v>
      </c>
      <c r="N255">
        <f t="shared" si="108"/>
        <v>1434.1834316901582</v>
      </c>
      <c r="O255">
        <f t="shared" si="109"/>
        <v>808.18937664901034</v>
      </c>
      <c r="P255">
        <f t="shared" si="110"/>
        <v>539.89596312817389</v>
      </c>
      <c r="Q255">
        <f t="shared" si="111"/>
        <v>367.73052349253106</v>
      </c>
      <c r="R255">
        <f t="shared" si="112"/>
        <v>344.73063682452221</v>
      </c>
      <c r="S255">
        <f t="shared" si="113"/>
        <v>234.2656499844293</v>
      </c>
      <c r="T255">
        <f t="shared" si="114"/>
        <v>234.92590917635198</v>
      </c>
      <c r="U255">
        <f t="shared" si="115"/>
        <v>163.16670307058538</v>
      </c>
      <c r="V255">
        <f t="shared" si="116"/>
        <v>118.19942129676674</v>
      </c>
      <c r="X255">
        <f t="shared" si="117"/>
        <v>12.133590976636949</v>
      </c>
      <c r="Y255">
        <f t="shared" si="118"/>
        <v>6.8375070519158099</v>
      </c>
      <c r="Z255">
        <f t="shared" si="119"/>
        <v>4.5676701053606799</v>
      </c>
      <c r="AA255">
        <f t="shared" si="120"/>
        <v>3.1111025710460907</v>
      </c>
      <c r="AB255">
        <f t="shared" si="121"/>
        <v>2.9165171287852325</v>
      </c>
      <c r="AC255">
        <f t="shared" si="122"/>
        <v>1.9819525968426841</v>
      </c>
      <c r="AD255">
        <f t="shared" si="123"/>
        <v>1.9875385733616804</v>
      </c>
      <c r="AE255">
        <f t="shared" si="124"/>
        <v>1.3804357185549834</v>
      </c>
      <c r="AF255">
        <f t="shared" si="125"/>
        <v>1</v>
      </c>
      <c r="AR255">
        <f t="shared" si="126"/>
        <v>915.69029718917659</v>
      </c>
      <c r="AS255">
        <f t="shared" si="127"/>
        <v>672.29760527315432</v>
      </c>
      <c r="AT255">
        <f t="shared" si="128"/>
        <v>529.06995046643362</v>
      </c>
      <c r="AU255">
        <f t="shared" si="129"/>
        <v>408.45824111333019</v>
      </c>
      <c r="AV255">
        <f t="shared" si="130"/>
        <v>400.79033200871748</v>
      </c>
      <c r="AW255">
        <f t="shared" si="131"/>
        <v>313.85624748748108</v>
      </c>
      <c r="AX255">
        <f t="shared" si="132"/>
        <v>329.01006820477329</v>
      </c>
      <c r="AY255">
        <f t="shared" si="133"/>
        <v>284.22976920619118</v>
      </c>
      <c r="AZ255">
        <f t="shared" si="134"/>
        <v>268.42627398709692</v>
      </c>
      <c r="BA255">
        <f t="shared" si="135"/>
        <v>4121.8287849363551</v>
      </c>
      <c r="BB255">
        <f t="shared" si="136"/>
        <v>7.1334966967589644</v>
      </c>
    </row>
    <row r="256" spans="1:54" x14ac:dyDescent="0.25">
      <c r="A256">
        <f t="shared" si="138"/>
        <v>763.75449999999728</v>
      </c>
      <c r="C256">
        <f t="shared" si="140"/>
        <v>2738.2522948518895</v>
      </c>
      <c r="D256">
        <f t="shared" si="139"/>
        <v>1548.6245629833063</v>
      </c>
      <c r="E256">
        <f t="shared" si="139"/>
        <v>1036.9025728550635</v>
      </c>
      <c r="F256">
        <f t="shared" si="139"/>
        <v>707.26897796652509</v>
      </c>
      <c r="G256">
        <f t="shared" si="139"/>
        <v>663.4871189177079</v>
      </c>
      <c r="H256">
        <f t="shared" si="139"/>
        <v>451.77240618420643</v>
      </c>
      <c r="I256">
        <f t="shared" si="139"/>
        <v>452.74546960186041</v>
      </c>
      <c r="J256">
        <f t="shared" si="139"/>
        <v>315.23068063612385</v>
      </c>
      <c r="K256">
        <f t="shared" si="139"/>
        <v>228.75141924092853</v>
      </c>
      <c r="L256">
        <f t="shared" si="107"/>
        <v>228.75141924092853</v>
      </c>
      <c r="N256">
        <f t="shared" si="108"/>
        <v>1441.1854183430999</v>
      </c>
      <c r="O256">
        <f t="shared" si="109"/>
        <v>815.06555946489812</v>
      </c>
      <c r="P256">
        <f t="shared" si="110"/>
        <v>545.73819623950715</v>
      </c>
      <c r="Q256">
        <f t="shared" si="111"/>
        <v>372.24683050869743</v>
      </c>
      <c r="R256">
        <f t="shared" si="112"/>
        <v>349.20374679879365</v>
      </c>
      <c r="S256">
        <f t="shared" si="113"/>
        <v>237.77495062326656</v>
      </c>
      <c r="T256">
        <f t="shared" si="114"/>
        <v>238.28708926413708</v>
      </c>
      <c r="U256">
        <f t="shared" si="115"/>
        <v>165.91088454532834</v>
      </c>
      <c r="V256">
        <f t="shared" si="116"/>
        <v>120.39548381101503</v>
      </c>
      <c r="X256">
        <f t="shared" si="117"/>
        <v>11.970427566912152</v>
      </c>
      <c r="Y256">
        <f t="shared" si="118"/>
        <v>6.7699014420200996</v>
      </c>
      <c r="Z256">
        <f t="shared" si="119"/>
        <v>4.5328792988294575</v>
      </c>
      <c r="AA256">
        <f t="shared" si="120"/>
        <v>3.0918670595070981</v>
      </c>
      <c r="AB256">
        <f t="shared" si="121"/>
        <v>2.9004721418532551</v>
      </c>
      <c r="AC256">
        <f t="shared" si="122"/>
        <v>1.9749490852705263</v>
      </c>
      <c r="AD256">
        <f t="shared" si="123"/>
        <v>1.9792028880267361</v>
      </c>
      <c r="AE256">
        <f t="shared" si="124"/>
        <v>1.3780490703933623</v>
      </c>
      <c r="AF256">
        <f t="shared" si="125"/>
        <v>1</v>
      </c>
      <c r="AR256">
        <f t="shared" si="126"/>
        <v>920.15600855564117</v>
      </c>
      <c r="AS256">
        <f t="shared" si="127"/>
        <v>678.00909467290978</v>
      </c>
      <c r="AT256">
        <f t="shared" si="128"/>
        <v>534.78421388088827</v>
      </c>
      <c r="AU256">
        <f t="shared" si="129"/>
        <v>413.46246675023826</v>
      </c>
      <c r="AV256">
        <f t="shared" si="130"/>
        <v>405.97787825699533</v>
      </c>
      <c r="AW256">
        <f t="shared" si="131"/>
        <v>318.54283568018036</v>
      </c>
      <c r="AX256">
        <f t="shared" si="132"/>
        <v>333.7030410390949</v>
      </c>
      <c r="AY256">
        <f t="shared" si="133"/>
        <v>288.9932036025773</v>
      </c>
      <c r="AZ256">
        <f t="shared" si="134"/>
        <v>273.39486697329812</v>
      </c>
      <c r="BA256">
        <f t="shared" si="135"/>
        <v>4167.0236094118236</v>
      </c>
      <c r="BB256">
        <f t="shared" si="136"/>
        <v>7.1724985826882168</v>
      </c>
    </row>
    <row r="257" spans="1:54" x14ac:dyDescent="0.25">
      <c r="A257">
        <f t="shared" si="138"/>
        <v>766.48599999999726</v>
      </c>
      <c r="C257">
        <f t="shared" si="140"/>
        <v>2751.525507422275</v>
      </c>
      <c r="D257">
        <f t="shared" si="139"/>
        <v>1561.706162384927</v>
      </c>
      <c r="E257">
        <f t="shared" si="139"/>
        <v>1048.0425326129209</v>
      </c>
      <c r="F257">
        <f t="shared" si="139"/>
        <v>715.89306264487686</v>
      </c>
      <c r="G257">
        <f t="shared" si="139"/>
        <v>672.03455279425896</v>
      </c>
      <c r="H257">
        <f t="shared" si="139"/>
        <v>458.49136764007483</v>
      </c>
      <c r="I257">
        <f t="shared" si="139"/>
        <v>459.17658787089272</v>
      </c>
      <c r="J257">
        <f t="shared" si="139"/>
        <v>320.49421473606947</v>
      </c>
      <c r="K257">
        <f t="shared" si="139"/>
        <v>232.97089137754287</v>
      </c>
      <c r="L257">
        <f t="shared" si="107"/>
        <v>232.97089137754287</v>
      </c>
      <c r="N257">
        <f t="shared" si="108"/>
        <v>1448.1713196959342</v>
      </c>
      <c r="O257">
        <f t="shared" si="109"/>
        <v>821.9506117815406</v>
      </c>
      <c r="P257">
        <f t="shared" si="110"/>
        <v>551.60133295416892</v>
      </c>
      <c r="Q257">
        <f t="shared" si="111"/>
        <v>376.78582244467208</v>
      </c>
      <c r="R257">
        <f t="shared" si="112"/>
        <v>353.70239620750471</v>
      </c>
      <c r="S257">
        <f t="shared" si="113"/>
        <v>241.31124612635517</v>
      </c>
      <c r="T257">
        <f t="shared" si="114"/>
        <v>241.67188835310145</v>
      </c>
      <c r="U257">
        <f t="shared" si="115"/>
        <v>168.68116565056289</v>
      </c>
      <c r="V257">
        <f t="shared" si="116"/>
        <v>122.61625861975941</v>
      </c>
      <c r="X257">
        <f t="shared" si="117"/>
        <v>11.81059784401678</v>
      </c>
      <c r="Y257">
        <f t="shared" si="118"/>
        <v>6.7034390139929174</v>
      </c>
      <c r="Z257">
        <f t="shared" si="119"/>
        <v>4.498598629278999</v>
      </c>
      <c r="AA257">
        <f t="shared" si="120"/>
        <v>3.0728863095807561</v>
      </c>
      <c r="AB257">
        <f t="shared" si="121"/>
        <v>2.8846288427732714</v>
      </c>
      <c r="AC257">
        <f t="shared" si="122"/>
        <v>1.9680199742081208</v>
      </c>
      <c r="AD257">
        <f t="shared" si="123"/>
        <v>1.9709612010144666</v>
      </c>
      <c r="AE257">
        <f t="shared" si="124"/>
        <v>1.3756835149705031</v>
      </c>
      <c r="AF257">
        <f t="shared" si="125"/>
        <v>1</v>
      </c>
      <c r="AR257">
        <f t="shared" si="126"/>
        <v>924.61146107542663</v>
      </c>
      <c r="AS257">
        <f t="shared" si="127"/>
        <v>683.72795125019661</v>
      </c>
      <c r="AT257">
        <f t="shared" si="128"/>
        <v>540.51892302105341</v>
      </c>
      <c r="AU257">
        <f t="shared" si="129"/>
        <v>418.4918280692134</v>
      </c>
      <c r="AV257">
        <f t="shared" si="130"/>
        <v>411.19504304764581</v>
      </c>
      <c r="AW257">
        <f t="shared" si="131"/>
        <v>323.26547487707791</v>
      </c>
      <c r="AX257">
        <f t="shared" si="132"/>
        <v>338.42899137774924</v>
      </c>
      <c r="AY257">
        <f t="shared" si="133"/>
        <v>293.80194253831729</v>
      </c>
      <c r="AZ257">
        <f t="shared" si="134"/>
        <v>278.41937154321317</v>
      </c>
      <c r="BA257">
        <f t="shared" si="135"/>
        <v>4212.4609867998934</v>
      </c>
      <c r="BB257">
        <f t="shared" si="136"/>
        <v>7.2114971535084447</v>
      </c>
    </row>
    <row r="258" spans="1:54" x14ac:dyDescent="0.25">
      <c r="A258">
        <f t="shared" si="138"/>
        <v>769.21749999999724</v>
      </c>
      <c r="C258">
        <f t="shared" si="140"/>
        <v>2764.7681084607025</v>
      </c>
      <c r="D258">
        <f t="shared" si="139"/>
        <v>1574.8041827584336</v>
      </c>
      <c r="E258">
        <f t="shared" si="139"/>
        <v>1059.2217832879978</v>
      </c>
      <c r="F258">
        <f t="shared" si="139"/>
        <v>724.55993606961465</v>
      </c>
      <c r="G258">
        <f t="shared" si="139"/>
        <v>680.63022213324416</v>
      </c>
      <c r="H258">
        <f t="shared" si="139"/>
        <v>465.26147280508604</v>
      </c>
      <c r="I258">
        <f t="shared" si="139"/>
        <v>465.65241046319727</v>
      </c>
      <c r="J258">
        <f t="shared" si="139"/>
        <v>325.80731698160611</v>
      </c>
      <c r="K258">
        <f t="shared" si="139"/>
        <v>237.23739717906074</v>
      </c>
      <c r="L258">
        <f t="shared" si="107"/>
        <v>237.23739717906074</v>
      </c>
      <c r="N258">
        <f t="shared" si="108"/>
        <v>1455.1411097161592</v>
      </c>
      <c r="O258">
        <f t="shared" si="109"/>
        <v>828.84430671496511</v>
      </c>
      <c r="P258">
        <f t="shared" si="110"/>
        <v>557.48514909894629</v>
      </c>
      <c r="Q258">
        <f t="shared" si="111"/>
        <v>381.34733477348141</v>
      </c>
      <c r="R258">
        <f t="shared" si="112"/>
        <v>358.22643270170749</v>
      </c>
      <c r="S258">
        <f t="shared" si="113"/>
        <v>244.87445937109794</v>
      </c>
      <c r="T258">
        <f t="shared" si="114"/>
        <v>245.08021603326173</v>
      </c>
      <c r="U258">
        <f t="shared" si="115"/>
        <v>171.4775352534769</v>
      </c>
      <c r="V258">
        <f t="shared" si="116"/>
        <v>124.86178798897934</v>
      </c>
      <c r="X258">
        <f t="shared" si="117"/>
        <v>11.654014676168133</v>
      </c>
      <c r="Y258">
        <f t="shared" si="118"/>
        <v>6.6380941684746757</v>
      </c>
      <c r="Z258">
        <f t="shared" si="119"/>
        <v>4.4648179245050654</v>
      </c>
      <c r="AA258">
        <f t="shared" si="120"/>
        <v>3.0541556461384345</v>
      </c>
      <c r="AB258">
        <f t="shared" si="121"/>
        <v>2.8689836856518949</v>
      </c>
      <c r="AC258">
        <f t="shared" si="122"/>
        <v>1.9611641264716733</v>
      </c>
      <c r="AD258">
        <f t="shared" si="123"/>
        <v>1.9628120018183082</v>
      </c>
      <c r="AE258">
        <f t="shared" si="124"/>
        <v>1.3733387773416477</v>
      </c>
      <c r="AF258">
        <f t="shared" si="125"/>
        <v>1</v>
      </c>
      <c r="AR258">
        <f t="shared" si="126"/>
        <v>929.05663814558193</v>
      </c>
      <c r="AS258">
        <f t="shared" si="127"/>
        <v>689.45398655083295</v>
      </c>
      <c r="AT258">
        <f t="shared" si="128"/>
        <v>546.27385862406061</v>
      </c>
      <c r="AU258">
        <f t="shared" si="129"/>
        <v>423.54614276863265</v>
      </c>
      <c r="AV258">
        <f t="shared" si="130"/>
        <v>416.44164969884855</v>
      </c>
      <c r="AW258">
        <f t="shared" si="131"/>
        <v>328.02406208276517</v>
      </c>
      <c r="AX258">
        <f t="shared" si="132"/>
        <v>343.18779298781072</v>
      </c>
      <c r="AY258">
        <f t="shared" si="133"/>
        <v>298.65596668873434</v>
      </c>
      <c r="AZ258">
        <f t="shared" si="134"/>
        <v>283.49988332365035</v>
      </c>
      <c r="BA258">
        <f t="shared" si="135"/>
        <v>4258.1399808709166</v>
      </c>
      <c r="BB258">
        <f t="shared" si="136"/>
        <v>7.2504916656367584</v>
      </c>
    </row>
    <row r="259" spans="1:54" x14ac:dyDescent="0.25">
      <c r="A259">
        <f t="shared" si="138"/>
        <v>771.94899999999723</v>
      </c>
      <c r="C259">
        <f t="shared" si="140"/>
        <v>2777.9800516312966</v>
      </c>
      <c r="D259">
        <f t="shared" si="139"/>
        <v>1587.918197348919</v>
      </c>
      <c r="E259">
        <f t="shared" si="139"/>
        <v>1070.4399005206258</v>
      </c>
      <c r="F259">
        <f t="shared" si="139"/>
        <v>733.26928528950202</v>
      </c>
      <c r="G259">
        <f t="shared" si="139"/>
        <v>689.27383629848282</v>
      </c>
      <c r="H259">
        <f t="shared" si="139"/>
        <v>472.08257223655784</v>
      </c>
      <c r="I259">
        <f t="shared" si="139"/>
        <v>472.17276345993798</v>
      </c>
      <c r="J259">
        <f t="shared" si="139"/>
        <v>331.16996255562071</v>
      </c>
      <c r="K259">
        <f t="shared" si="139"/>
        <v>241.55101311858243</v>
      </c>
      <c r="L259">
        <f t="shared" si="107"/>
        <v>241.55101311858243</v>
      </c>
      <c r="N259">
        <f t="shared" si="108"/>
        <v>1462.094764016472</v>
      </c>
      <c r="O259">
        <f t="shared" si="109"/>
        <v>835.74641965732576</v>
      </c>
      <c r="P259">
        <f t="shared" si="110"/>
        <v>563.38942132664522</v>
      </c>
      <c r="Q259">
        <f t="shared" si="111"/>
        <v>385.93120278394844</v>
      </c>
      <c r="R259">
        <f t="shared" si="112"/>
        <v>362.77570331499095</v>
      </c>
      <c r="S259">
        <f t="shared" si="113"/>
        <v>248.46451170345151</v>
      </c>
      <c r="T259">
        <f t="shared" si="114"/>
        <v>248.51198076838841</v>
      </c>
      <c r="U259">
        <f t="shared" si="115"/>
        <v>174.29998029243197</v>
      </c>
      <c r="V259">
        <f t="shared" si="116"/>
        <v>127.13211216767498</v>
      </c>
      <c r="X259">
        <f t="shared" si="117"/>
        <v>11.500593666595504</v>
      </c>
      <c r="Y259">
        <f t="shared" si="118"/>
        <v>6.5738420089729734</v>
      </c>
      <c r="Z259">
        <f t="shared" si="119"/>
        <v>4.4315272649886364</v>
      </c>
      <c r="AA259">
        <f t="shared" si="120"/>
        <v>3.0356705021540309</v>
      </c>
      <c r="AB259">
        <f t="shared" si="121"/>
        <v>2.8535332036057488</v>
      </c>
      <c r="AC259">
        <f t="shared" si="122"/>
        <v>1.9543804273128951</v>
      </c>
      <c r="AD259">
        <f t="shared" si="123"/>
        <v>1.9547538110640774</v>
      </c>
      <c r="AE259">
        <f t="shared" si="124"/>
        <v>1.3710145872708159</v>
      </c>
      <c r="AF259">
        <f t="shared" si="125"/>
        <v>1</v>
      </c>
      <c r="AR259">
        <f t="shared" si="126"/>
        <v>933.49152421242775</v>
      </c>
      <c r="AS259">
        <f t="shared" si="127"/>
        <v>695.18701401123201</v>
      </c>
      <c r="AT259">
        <f t="shared" si="128"/>
        <v>552.04880223496718</v>
      </c>
      <c r="AU259">
        <f t="shared" si="129"/>
        <v>428.62522834276905</v>
      </c>
      <c r="AV259">
        <f t="shared" si="130"/>
        <v>421.71752081269995</v>
      </c>
      <c r="AW259">
        <f t="shared" si="131"/>
        <v>332.81849225662324</v>
      </c>
      <c r="AX259">
        <f t="shared" si="132"/>
        <v>347.97931806385776</v>
      </c>
      <c r="AY259">
        <f t="shared" si="133"/>
        <v>303.5552533810357</v>
      </c>
      <c r="AZ259">
        <f t="shared" si="134"/>
        <v>288.63649337800092</v>
      </c>
      <c r="BA259">
        <f t="shared" si="135"/>
        <v>4304.0596466936131</v>
      </c>
      <c r="BB259">
        <f t="shared" si="136"/>
        <v>7.2894813840265265</v>
      </c>
    </row>
    <row r="260" spans="1:54" x14ac:dyDescent="0.25">
      <c r="A260">
        <f>A259+$B$11</f>
        <v>774.68049999999721</v>
      </c>
      <c r="C260">
        <f t="shared" si="140"/>
        <v>2791.1612936579281</v>
      </c>
      <c r="D260">
        <f t="shared" si="139"/>
        <v>1601.0477837041822</v>
      </c>
      <c r="E260">
        <f t="shared" si="139"/>
        <v>1081.6964615566835</v>
      </c>
      <c r="F260">
        <f t="shared" si="139"/>
        <v>742.02079705615347</v>
      </c>
      <c r="G260">
        <f t="shared" si="139"/>
        <v>697.96510354273778</v>
      </c>
      <c r="H260">
        <f t="shared" si="139"/>
        <v>478.95451364447769</v>
      </c>
      <c r="I260">
        <f t="shared" si="139"/>
        <v>478.73747085933638</v>
      </c>
      <c r="J260">
        <f t="shared" si="139"/>
        <v>336.58212302374915</v>
      </c>
      <c r="K260">
        <f t="shared" si="139"/>
        <v>245.91181186470189</v>
      </c>
      <c r="L260">
        <f t="shared" si="107"/>
        <v>245.91181186470189</v>
      </c>
      <c r="N260">
        <f t="shared" si="108"/>
        <v>1469.0322598199623</v>
      </c>
      <c r="O260">
        <f t="shared" si="109"/>
        <v>842.65672826535911</v>
      </c>
      <c r="P260">
        <f t="shared" si="110"/>
        <v>569.31392713509661</v>
      </c>
      <c r="Q260">
        <f t="shared" si="111"/>
        <v>390.53726160850186</v>
      </c>
      <c r="R260">
        <f t="shared" si="112"/>
        <v>367.35005449617779</v>
      </c>
      <c r="S260">
        <f t="shared" si="113"/>
        <v>252.08132297077773</v>
      </c>
      <c r="T260">
        <f t="shared" si="114"/>
        <v>251.96708992596652</v>
      </c>
      <c r="U260">
        <f t="shared" si="115"/>
        <v>177.14848580197324</v>
      </c>
      <c r="V260">
        <f t="shared" si="116"/>
        <v>129.42726940247468</v>
      </c>
      <c r="X260">
        <f t="shared" si="117"/>
        <v>11.350253054105412</v>
      </c>
      <c r="Y260">
        <f t="shared" si="118"/>
        <v>6.5106583191907106</v>
      </c>
      <c r="Z260">
        <f t="shared" si="119"/>
        <v>4.3987169764412197</v>
      </c>
      <c r="AA260">
        <f t="shared" si="120"/>
        <v>3.0174264157120096</v>
      </c>
      <c r="AB260">
        <f t="shared" si="121"/>
        <v>2.8382740066457277</v>
      </c>
      <c r="AC260">
        <f t="shared" si="122"/>
        <v>1.9476677838801557</v>
      </c>
      <c r="AD260">
        <f t="shared" si="123"/>
        <v>1.9467851797323699</v>
      </c>
      <c r="AE260">
        <f t="shared" si="124"/>
        <v>1.3687106791313184</v>
      </c>
      <c r="AF260">
        <f t="shared" si="125"/>
        <v>1</v>
      </c>
      <c r="AR260">
        <f t="shared" si="126"/>
        <v>937.91610474935737</v>
      </c>
      <c r="AS260">
        <f t="shared" si="127"/>
        <v>700.92684894881234</v>
      </c>
      <c r="AT260">
        <f t="shared" si="128"/>
        <v>557.84353622534582</v>
      </c>
      <c r="AU260">
        <f t="shared" si="129"/>
        <v>433.72890211260557</v>
      </c>
      <c r="AV260">
        <f t="shared" si="130"/>
        <v>427.02247831313252</v>
      </c>
      <c r="AW260">
        <f t="shared" si="131"/>
        <v>337.64865835669525</v>
      </c>
      <c r="AX260">
        <f t="shared" si="132"/>
        <v>352.80343726980448</v>
      </c>
      <c r="AY260">
        <f t="shared" si="133"/>
        <v>308.49977663772563</v>
      </c>
      <c r="AZ260">
        <f t="shared" si="134"/>
        <v>293.82928823928847</v>
      </c>
      <c r="BA260">
        <f t="shared" si="135"/>
        <v>4350.2190308527679</v>
      </c>
      <c r="BB260">
        <f t="shared" si="136"/>
        <v>7.328465582119204</v>
      </c>
    </row>
    <row r="261" spans="1:54" x14ac:dyDescent="0.25">
      <c r="A261">
        <f t="shared" ref="A261:A297" si="141">A260+$B$11</f>
        <v>777.41199999999719</v>
      </c>
      <c r="C261">
        <f t="shared" si="140"/>
        <v>2804.3117942593271</v>
      </c>
      <c r="D261">
        <f t="shared" si="139"/>
        <v>1614.1925236523266</v>
      </c>
      <c r="E261">
        <f t="shared" si="139"/>
        <v>1092.9910452824113</v>
      </c>
      <c r="F261">
        <f t="shared" si="139"/>
        <v>750.81415787571734</v>
      </c>
      <c r="G261">
        <f t="shared" si="139"/>
        <v>706.70373106870659</v>
      </c>
      <c r="H261">
        <f t="shared" si="139"/>
        <v>485.87714195333905</v>
      </c>
      <c r="I261">
        <f t="shared" si="139"/>
        <v>485.34635463290641</v>
      </c>
      <c r="J261">
        <f t="shared" si="139"/>
        <v>342.04376638189819</v>
      </c>
      <c r="K261">
        <f t="shared" si="139"/>
        <v>250.31986230973433</v>
      </c>
      <c r="L261">
        <f t="shared" si="107"/>
        <v>250.31986230973433</v>
      </c>
      <c r="N261">
        <f t="shared" si="108"/>
        <v>1475.9535759259618</v>
      </c>
      <c r="O261">
        <f t="shared" si="109"/>
        <v>849.57501244859304</v>
      </c>
      <c r="P261">
        <f t="shared" si="110"/>
        <v>575.25844488547966</v>
      </c>
      <c r="Q261">
        <f t="shared" si="111"/>
        <v>395.16534625037758</v>
      </c>
      <c r="R261">
        <f t="shared" si="112"/>
        <v>371.94933214142452</v>
      </c>
      <c r="S261">
        <f t="shared" si="113"/>
        <v>255.72481155438899</v>
      </c>
      <c r="T261">
        <f t="shared" si="114"/>
        <v>255.44544980679285</v>
      </c>
      <c r="U261">
        <f t="shared" si="115"/>
        <v>180.02303493784117</v>
      </c>
      <c r="V261">
        <f t="shared" si="116"/>
        <v>131.74729595249175</v>
      </c>
      <c r="X261">
        <f t="shared" si="117"/>
        <v>11.202913617735216</v>
      </c>
      <c r="Y261">
        <f t="shared" si="118"/>
        <v>6.4485195411900582</v>
      </c>
      <c r="Z261">
        <f t="shared" si="119"/>
        <v>4.3663776226034923</v>
      </c>
      <c r="AA261">
        <f t="shared" si="120"/>
        <v>2.9994190271113776</v>
      </c>
      <c r="AB261">
        <f t="shared" si="121"/>
        <v>2.8232027796270667</v>
      </c>
      <c r="AC261">
        <f t="shared" si="122"/>
        <v>1.9410251246948071</v>
      </c>
      <c r="AD261">
        <f t="shared" si="123"/>
        <v>1.9389046884036756</v>
      </c>
      <c r="AE261">
        <f t="shared" si="124"/>
        <v>1.3664267918087496</v>
      </c>
      <c r="AF261">
        <f t="shared" si="125"/>
        <v>1</v>
      </c>
      <c r="AR261">
        <f t="shared" si="126"/>
        <v>942.33036623505598</v>
      </c>
      <c r="AS261">
        <f t="shared" si="127"/>
        <v>706.67330855220428</v>
      </c>
      <c r="AT261">
        <f t="shared" si="128"/>
        <v>563.65784381120636</v>
      </c>
      <c r="AU261">
        <f t="shared" si="129"/>
        <v>438.8569812559748</v>
      </c>
      <c r="AV261">
        <f t="shared" si="130"/>
        <v>432.35634348314187</v>
      </c>
      <c r="AW261">
        <f t="shared" si="131"/>
        <v>342.51445138314989</v>
      </c>
      <c r="AX261">
        <f t="shared" si="132"/>
        <v>357.66001978022535</v>
      </c>
      <c r="AY261">
        <f t="shared" si="133"/>
        <v>313.48950722002178</v>
      </c>
      <c r="AZ261">
        <f t="shared" si="134"/>
        <v>299.07834994378243</v>
      </c>
      <c r="BA261">
        <f t="shared" si="135"/>
        <v>4396.6171716647623</v>
      </c>
      <c r="BB261">
        <f t="shared" si="136"/>
        <v>7.3674435417952315</v>
      </c>
    </row>
    <row r="262" spans="1:54" x14ac:dyDescent="0.25">
      <c r="A262">
        <f t="shared" si="141"/>
        <v>780.14349999999718</v>
      </c>
      <c r="C262">
        <f t="shared" si="140"/>
        <v>2817.4315160854235</v>
      </c>
      <c r="D262">
        <f t="shared" si="139"/>
        <v>1627.3520032788945</v>
      </c>
      <c r="E262">
        <f t="shared" si="139"/>
        <v>1104.3232322579672</v>
      </c>
      <c r="F262">
        <f t="shared" si="139"/>
        <v>759.64905405942</v>
      </c>
      <c r="G262">
        <f t="shared" si="139"/>
        <v>715.48942508890286</v>
      </c>
      <c r="H262">
        <f t="shared" si="139"/>
        <v>492.85029936338782</v>
      </c>
      <c r="I262">
        <f t="shared" si="139"/>
        <v>491.99923478098856</v>
      </c>
      <c r="J262">
        <f t="shared" si="139"/>
        <v>347.55485710375279</v>
      </c>
      <c r="K262">
        <f t="shared" si="139"/>
        <v>254.77522959839277</v>
      </c>
      <c r="L262">
        <f t="shared" si="107"/>
        <v>254.77522959839277</v>
      </c>
      <c r="N262">
        <f t="shared" si="108"/>
        <v>1482.8586926765388</v>
      </c>
      <c r="O262">
        <f t="shared" si="109"/>
        <v>856.50105435731291</v>
      </c>
      <c r="P262">
        <f t="shared" si="110"/>
        <v>581.22275381998281</v>
      </c>
      <c r="Q262">
        <f t="shared" si="111"/>
        <v>399.8152916102211</v>
      </c>
      <c r="R262">
        <f t="shared" si="112"/>
        <v>376.57338162573836</v>
      </c>
      <c r="S262">
        <f t="shared" si="113"/>
        <v>259.39489440178306</v>
      </c>
      <c r="T262">
        <f t="shared" si="114"/>
        <v>258.94696567420453</v>
      </c>
      <c r="U262">
        <f t="shared" si="115"/>
        <v>182.92360900197517</v>
      </c>
      <c r="V262">
        <f t="shared" si="116"/>
        <v>134.09222610441725</v>
      </c>
      <c r="X262">
        <f t="shared" si="117"/>
        <v>11.0584985853083</v>
      </c>
      <c r="Y262">
        <f t="shared" si="118"/>
        <v>6.3874027543577201</v>
      </c>
      <c r="Z262">
        <f t="shared" si="119"/>
        <v>4.3344999982876429</v>
      </c>
      <c r="AA262">
        <f t="shared" si="120"/>
        <v>2.9816440760621425</v>
      </c>
      <c r="AB262">
        <f t="shared" si="121"/>
        <v>2.8083162802629715</v>
      </c>
      <c r="AC262">
        <f t="shared" si="122"/>
        <v>1.9344513991422065</v>
      </c>
      <c r="AD262">
        <f t="shared" si="123"/>
        <v>1.9311109465254399</v>
      </c>
      <c r="AE262">
        <f t="shared" si="124"/>
        <v>1.3641626686064041</v>
      </c>
      <c r="AF262">
        <f t="shared" si="125"/>
        <v>1</v>
      </c>
      <c r="AR262">
        <f t="shared" si="126"/>
        <v>946.73429613213193</v>
      </c>
      <c r="AS262">
        <f t="shared" si="127"/>
        <v>712.4262118712544</v>
      </c>
      <c r="AT262">
        <f t="shared" si="128"/>
        <v>569.49150907027001</v>
      </c>
      <c r="AU262">
        <f t="shared" si="129"/>
        <v>444.0092828370357</v>
      </c>
      <c r="AV262">
        <f t="shared" si="130"/>
        <v>437.71893700133734</v>
      </c>
      <c r="AW262">
        <f t="shared" si="131"/>
        <v>347.41576042133028</v>
      </c>
      <c r="AX262">
        <f t="shared" si="132"/>
        <v>362.5489333211649</v>
      </c>
      <c r="AY262">
        <f t="shared" si="133"/>
        <v>318.52441267125681</v>
      </c>
      <c r="AZ262">
        <f t="shared" si="134"/>
        <v>304.38375606514546</v>
      </c>
      <c r="BA262">
        <f t="shared" si="135"/>
        <v>4443.2530993909268</v>
      </c>
      <c r="BB262">
        <f t="shared" si="136"/>
        <v>7.4064145533240611</v>
      </c>
    </row>
    <row r="263" spans="1:54" x14ac:dyDescent="0.25">
      <c r="A263">
        <f t="shared" si="141"/>
        <v>782.87499999999716</v>
      </c>
      <c r="C263">
        <f t="shared" si="140"/>
        <v>2830.5204246548574</v>
      </c>
      <c r="D263">
        <f t="shared" si="139"/>
        <v>1640.5258129035551</v>
      </c>
      <c r="E263">
        <f t="shared" si="139"/>
        <v>1115.6926047497507</v>
      </c>
      <c r="F263">
        <f t="shared" si="139"/>
        <v>768.52517177298466</v>
      </c>
      <c r="G263">
        <f t="shared" si="139"/>
        <v>724.32189088442738</v>
      </c>
      <c r="H263">
        <f t="shared" si="139"/>
        <v>499.8738254112792</v>
      </c>
      <c r="I263">
        <f t="shared" si="139"/>
        <v>498.69592938759189</v>
      </c>
      <c r="J263">
        <f t="shared" si="139"/>
        <v>353.1153561882532</v>
      </c>
      <c r="K263">
        <f t="shared" si="139"/>
        <v>259.27797515689298</v>
      </c>
      <c r="L263">
        <f t="shared" si="107"/>
        <v>259.27797515689298</v>
      </c>
      <c r="N263">
        <f t="shared" si="108"/>
        <v>1489.7475919236092</v>
      </c>
      <c r="O263">
        <f t="shared" si="109"/>
        <v>863.43463837029219</v>
      </c>
      <c r="P263">
        <f t="shared" si="110"/>
        <v>587.20663407881614</v>
      </c>
      <c r="Q263">
        <f t="shared" si="111"/>
        <v>404.48693251209721</v>
      </c>
      <c r="R263">
        <f t="shared" si="112"/>
        <v>381.22204783390919</v>
      </c>
      <c r="S263">
        <f t="shared" si="113"/>
        <v>263.09148705856802</v>
      </c>
      <c r="T263">
        <f t="shared" si="114"/>
        <v>262.47154178294312</v>
      </c>
      <c r="U263">
        <f t="shared" si="115"/>
        <v>185.85018746750168</v>
      </c>
      <c r="V263">
        <f t="shared" si="116"/>
        <v>136.46209218783841</v>
      </c>
      <c r="X263">
        <f t="shared" si="117"/>
        <v>10.916933545713118</v>
      </c>
      <c r="Y263">
        <f t="shared" si="118"/>
        <v>6.3272856551384606</v>
      </c>
      <c r="Z263">
        <f t="shared" si="119"/>
        <v>4.3030751226540875</v>
      </c>
      <c r="AA263">
        <f t="shared" si="120"/>
        <v>2.9640973989708868</v>
      </c>
      <c r="AB263">
        <f t="shared" si="121"/>
        <v>2.7936113371995033</v>
      </c>
      <c r="AC263">
        <f t="shared" si="122"/>
        <v>1.9279455769769802</v>
      </c>
      <c r="AD263">
        <f t="shared" si="123"/>
        <v>1.9234025917003692</v>
      </c>
      <c r="AE263">
        <f t="shared" si="124"/>
        <v>1.3619180571530529</v>
      </c>
      <c r="AF263">
        <f t="shared" si="125"/>
        <v>1</v>
      </c>
      <c r="AR263">
        <f t="shared" si="126"/>
        <v>951.12788286614079</v>
      </c>
      <c r="AS263">
        <f t="shared" si="127"/>
        <v>718.18537980683425</v>
      </c>
      <c r="AT263">
        <f t="shared" si="128"/>
        <v>575.34431695860951</v>
      </c>
      <c r="AU263">
        <f t="shared" si="129"/>
        <v>449.18562383509322</v>
      </c>
      <c r="AV263">
        <f t="shared" si="130"/>
        <v>443.11007897781428</v>
      </c>
      <c r="AW263">
        <f t="shared" si="131"/>
        <v>352.35247268438883</v>
      </c>
      <c r="AX263">
        <f t="shared" si="132"/>
        <v>367.47004421043857</v>
      </c>
      <c r="AY263">
        <f t="shared" si="133"/>
        <v>323.60445736025383</v>
      </c>
      <c r="AZ263">
        <f t="shared" si="134"/>
        <v>309.74557974909146</v>
      </c>
      <c r="BA263">
        <f t="shared" si="135"/>
        <v>4490.1258364486648</v>
      </c>
      <c r="BB263">
        <f t="shared" si="136"/>
        <v>7.4453779153133235</v>
      </c>
    </row>
    <row r="264" spans="1:54" x14ac:dyDescent="0.25">
      <c r="A264">
        <f t="shared" si="141"/>
        <v>785.60649999999714</v>
      </c>
      <c r="C264">
        <f t="shared" si="140"/>
        <v>2843.578488293706</v>
      </c>
      <c r="D264">
        <f t="shared" si="139"/>
        <v>1653.7135470564069</v>
      </c>
      <c r="E264">
        <f t="shared" si="139"/>
        <v>1127.0987467615148</v>
      </c>
      <c r="F264">
        <f t="shared" si="139"/>
        <v>777.44219708494632</v>
      </c>
      <c r="G264">
        <f t="shared" si="139"/>
        <v>733.20083286265151</v>
      </c>
      <c r="H264">
        <f t="shared" si="139"/>
        <v>506.9475570301301</v>
      </c>
      <c r="I264">
        <f t="shared" si="139"/>
        <v>505.43625467453722</v>
      </c>
      <c r="J264">
        <f t="shared" si="139"/>
        <v>358.7252212070224</v>
      </c>
      <c r="K264">
        <f t="shared" si="139"/>
        <v>263.82815672246642</v>
      </c>
      <c r="L264">
        <f t="shared" si="107"/>
        <v>263.82815672246642</v>
      </c>
      <c r="N264">
        <f t="shared" si="108"/>
        <v>1496.6202569966874</v>
      </c>
      <c r="O264">
        <f t="shared" si="109"/>
        <v>870.37555108231948</v>
      </c>
      <c r="P264">
        <f t="shared" si="110"/>
        <v>593.20986671658682</v>
      </c>
      <c r="Q264">
        <f t="shared" si="111"/>
        <v>409.18010372891911</v>
      </c>
      <c r="R264">
        <f t="shared" si="112"/>
        <v>385.89517519086922</v>
      </c>
      <c r="S264">
        <f t="shared" si="113"/>
        <v>266.81450370006849</v>
      </c>
      <c r="T264">
        <f t="shared" si="114"/>
        <v>266.01908140765119</v>
      </c>
      <c r="U264">
        <f t="shared" si="115"/>
        <v>188.802748003696</v>
      </c>
      <c r="V264">
        <f t="shared" si="116"/>
        <v>138.8569245907718</v>
      </c>
      <c r="X264">
        <f t="shared" si="117"/>
        <v>10.778146364737724</v>
      </c>
      <c r="Y264">
        <f t="shared" si="118"/>
        <v>6.2681465375055785</v>
      </c>
      <c r="Z264">
        <f t="shared" si="119"/>
        <v>4.2720942327136235</v>
      </c>
      <c r="AA264">
        <f t="shared" si="120"/>
        <v>2.9467749263122638</v>
      </c>
      <c r="AB264">
        <f t="shared" si="121"/>
        <v>2.7790848481496266</v>
      </c>
      <c r="AC264">
        <f t="shared" si="122"/>
        <v>1.9215066478420373</v>
      </c>
      <c r="AD264">
        <f t="shared" si="123"/>
        <v>1.9157782889952495</v>
      </c>
      <c r="AE264">
        <f t="shared" si="124"/>
        <v>1.3596927093129896</v>
      </c>
      <c r="AF264">
        <f t="shared" si="125"/>
        <v>1</v>
      </c>
      <c r="AR264">
        <f t="shared" si="126"/>
        <v>955.51111580501754</v>
      </c>
      <c r="AS264">
        <f t="shared" si="127"/>
        <v>723.95063510047999</v>
      </c>
      <c r="AT264">
        <f t="shared" si="128"/>
        <v>581.21605332666502</v>
      </c>
      <c r="AU264">
        <f t="shared" si="129"/>
        <v>454.38582117277434</v>
      </c>
      <c r="AV264">
        <f t="shared" si="130"/>
        <v>448.52958898936305</v>
      </c>
      <c r="AW264">
        <f t="shared" si="131"/>
        <v>357.32447355549692</v>
      </c>
      <c r="AX264">
        <f t="shared" si="132"/>
        <v>372.42321739742033</v>
      </c>
      <c r="AY264">
        <f t="shared" si="133"/>
        <v>328.72960252465583</v>
      </c>
      <c r="AZ264">
        <f t="shared" si="134"/>
        <v>315.16388974852936</v>
      </c>
      <c r="BA264">
        <f t="shared" si="135"/>
        <v>4537.234397620402</v>
      </c>
      <c r="BB264">
        <f t="shared" si="136"/>
        <v>7.4843329346572425</v>
      </c>
    </row>
    <row r="265" spans="1:54" x14ac:dyDescent="0.25">
      <c r="A265">
        <f t="shared" si="141"/>
        <v>788.33799999999712</v>
      </c>
      <c r="C265">
        <f t="shared" si="140"/>
        <v>2856.6056780753247</v>
      </c>
      <c r="D265">
        <f t="shared" si="139"/>
        <v>1666.914804453862</v>
      </c>
      <c r="E265">
        <f t="shared" si="139"/>
        <v>1138.5412440643024</v>
      </c>
      <c r="F265">
        <f t="shared" si="139"/>
        <v>786.39981601387456</v>
      </c>
      <c r="G265">
        <f t="shared" si="139"/>
        <v>742.12595461381034</v>
      </c>
      <c r="H265">
        <f t="shared" si="139"/>
        <v>514.07132860897048</v>
      </c>
      <c r="I265">
        <f t="shared" si="139"/>
        <v>512.22002505490366</v>
      </c>
      <c r="J265">
        <f t="shared" si="139"/>
        <v>364.38440635173038</v>
      </c>
      <c r="K265">
        <f t="shared" si="139"/>
        <v>268.42582837325858</v>
      </c>
      <c r="L265">
        <f t="shared" si="107"/>
        <v>268.42582837325858</v>
      </c>
      <c r="N265">
        <f t="shared" si="108"/>
        <v>1503.4766726712237</v>
      </c>
      <c r="O265">
        <f t="shared" si="109"/>
        <v>877.32358129150634</v>
      </c>
      <c r="P265">
        <f t="shared" si="110"/>
        <v>599.23223371805398</v>
      </c>
      <c r="Q265">
        <f t="shared" si="111"/>
        <v>413.89464000730243</v>
      </c>
      <c r="R265">
        <f t="shared" si="112"/>
        <v>390.59260769147915</v>
      </c>
      <c r="S265">
        <f t="shared" si="113"/>
        <v>270.56385716261605</v>
      </c>
      <c r="T265">
        <f t="shared" si="114"/>
        <v>269.58948687100195</v>
      </c>
      <c r="U265">
        <f t="shared" si="115"/>
        <v>191.78126650091073</v>
      </c>
      <c r="V265">
        <f t="shared" si="116"/>
        <v>141.27675177539925</v>
      </c>
      <c r="X265">
        <f t="shared" si="117"/>
        <v>10.642067104299224</v>
      </c>
      <c r="Y265">
        <f t="shared" si="118"/>
        <v>6.2099642741381036</v>
      </c>
      <c r="Z265">
        <f t="shared" si="119"/>
        <v>4.2415487770465514</v>
      </c>
      <c r="AA265">
        <f t="shared" si="120"/>
        <v>2.9296726800833377</v>
      </c>
      <c r="AB265">
        <f t="shared" si="121"/>
        <v>2.7647337780843122</v>
      </c>
      <c r="AC265">
        <f t="shared" si="122"/>
        <v>1.9151336208009402</v>
      </c>
      <c r="AD265">
        <f t="shared" si="123"/>
        <v>1.9082367302696293</v>
      </c>
      <c r="AE265">
        <f t="shared" si="124"/>
        <v>1.3574863810983082</v>
      </c>
      <c r="AF265">
        <f t="shared" si="125"/>
        <v>1</v>
      </c>
      <c r="AR265">
        <f t="shared" si="126"/>
        <v>959.88398523888293</v>
      </c>
      <c r="AS265">
        <f t="shared" si="127"/>
        <v>729.72180232385006</v>
      </c>
      <c r="AT265">
        <f t="shared" si="128"/>
        <v>587.10650493465459</v>
      </c>
      <c r="AU265">
        <f t="shared" si="129"/>
        <v>459.60969174356768</v>
      </c>
      <c r="AV265">
        <f t="shared" si="130"/>
        <v>453.97728611401209</v>
      </c>
      <c r="AW265">
        <f t="shared" si="131"/>
        <v>362.33164662963213</v>
      </c>
      <c r="AX265">
        <f t="shared" si="132"/>
        <v>377.40831650231837</v>
      </c>
      <c r="AY265">
        <f t="shared" si="133"/>
        <v>333.89980631419712</v>
      </c>
      <c r="AZ265">
        <f t="shared" si="134"/>
        <v>320.63875045916558</v>
      </c>
      <c r="BA265">
        <f t="shared" si="135"/>
        <v>4584.5777902602804</v>
      </c>
      <c r="BB265">
        <f t="shared" si="136"/>
        <v>7.5232789264842808</v>
      </c>
    </row>
    <row r="266" spans="1:54" x14ac:dyDescent="0.25">
      <c r="A266">
        <f t="shared" si="141"/>
        <v>791.06949999999711</v>
      </c>
      <c r="C266">
        <f t="shared" si="140"/>
        <v>2869.6019677613554</v>
      </c>
      <c r="D266">
        <f t="shared" si="139"/>
        <v>1680.1291879741937</v>
      </c>
      <c r="E266">
        <f t="shared" si="139"/>
        <v>1150.0196842252221</v>
      </c>
      <c r="F266">
        <f t="shared" si="139"/>
        <v>795.39771457451855</v>
      </c>
      <c r="G266">
        <f t="shared" si="139"/>
        <v>751.09695896653204</v>
      </c>
      <c r="H266">
        <f t="shared" si="139"/>
        <v>521.24497205158104</v>
      </c>
      <c r="I266">
        <f t="shared" si="139"/>
        <v>519.04705318577794</v>
      </c>
      <c r="J266">
        <f t="shared" si="139"/>
        <v>370.09286248137767</v>
      </c>
      <c r="K266">
        <f t="shared" si="139"/>
        <v>273.07104055859395</v>
      </c>
      <c r="L266">
        <f t="shared" si="107"/>
        <v>273.07104055859395</v>
      </c>
      <c r="N266">
        <f t="shared" si="108"/>
        <v>1510.3168251375555</v>
      </c>
      <c r="O266">
        <f t="shared" si="109"/>
        <v>884.27851998641779</v>
      </c>
      <c r="P266">
        <f t="shared" si="110"/>
        <v>605.27351801327484</v>
      </c>
      <c r="Q266">
        <f t="shared" si="111"/>
        <v>418.63037609185187</v>
      </c>
      <c r="R266">
        <f t="shared" si="112"/>
        <v>395.3141889297537</v>
      </c>
      <c r="S266">
        <f t="shared" si="113"/>
        <v>274.33945897451633</v>
      </c>
      <c r="T266">
        <f t="shared" si="114"/>
        <v>273.18265957146207</v>
      </c>
      <c r="U266">
        <f t="shared" si="115"/>
        <v>194.78571709546193</v>
      </c>
      <c r="V266">
        <f t="shared" si="116"/>
        <v>143.72160029399683</v>
      </c>
      <c r="X266">
        <f t="shared" si="117"/>
        <v>10.508627944916089</v>
      </c>
      <c r="Y266">
        <f t="shared" si="118"/>
        <v>6.1527182982762376</v>
      </c>
      <c r="Z266">
        <f t="shared" si="119"/>
        <v>4.2114304097305322</v>
      </c>
      <c r="AA266">
        <f t="shared" si="120"/>
        <v>2.9127867713377937</v>
      </c>
      <c r="AB266">
        <f t="shared" si="121"/>
        <v>2.7505551574787592</v>
      </c>
      <c r="AC266">
        <f t="shared" si="122"/>
        <v>1.9088255238831722</v>
      </c>
      <c r="AD266">
        <f t="shared" si="123"/>
        <v>1.9007766335237</v>
      </c>
      <c r="AE266">
        <f t="shared" si="124"/>
        <v>1.3552988325833304</v>
      </c>
      <c r="AF266">
        <f t="shared" si="125"/>
        <v>1</v>
      </c>
      <c r="AR266">
        <f t="shared" si="126"/>
        <v>964.24648236024132</v>
      </c>
      <c r="AS266">
        <f t="shared" si="127"/>
        <v>735.49870786803569</v>
      </c>
      <c r="AT266">
        <f t="shared" si="128"/>
        <v>593.01545946738838</v>
      </c>
      <c r="AU266">
        <f t="shared" si="129"/>
        <v>464.85705243873343</v>
      </c>
      <c r="AV266">
        <f t="shared" si="130"/>
        <v>459.45298896492164</v>
      </c>
      <c r="AW266">
        <f t="shared" si="131"/>
        <v>367.37387375493444</v>
      </c>
      <c r="AX266">
        <f t="shared" si="132"/>
        <v>382.42520385493776</v>
      </c>
      <c r="AY266">
        <f t="shared" si="133"/>
        <v>339.1150238339016</v>
      </c>
      <c r="AZ266">
        <f t="shared" si="134"/>
        <v>326.17022195554341</v>
      </c>
      <c r="BA266">
        <f t="shared" si="135"/>
        <v>4632.1550144986368</v>
      </c>
      <c r="BB266">
        <f t="shared" si="136"/>
        <v>7.5622152141041061</v>
      </c>
    </row>
    <row r="267" spans="1:54" x14ac:dyDescent="0.25">
      <c r="A267">
        <f t="shared" si="141"/>
        <v>793.80099999999709</v>
      </c>
      <c r="C267">
        <f t="shared" si="140"/>
        <v>2882.5673337438247</v>
      </c>
      <c r="D267">
        <f t="shared" si="139"/>
        <v>1693.3563046327083</v>
      </c>
      <c r="E267">
        <f t="shared" si="139"/>
        <v>1161.5336566351029</v>
      </c>
      <c r="F267">
        <f t="shared" si="139"/>
        <v>804.43557882289213</v>
      </c>
      <c r="G267">
        <f t="shared" si="139"/>
        <v>760.11354804230166</v>
      </c>
      <c r="H267">
        <f t="shared" si="139"/>
        <v>528.46831683471771</v>
      </c>
      <c r="I267">
        <f t="shared" si="139"/>
        <v>525.91715002030855</v>
      </c>
      <c r="J267">
        <f t="shared" si="139"/>
        <v>375.85053716948602</v>
      </c>
      <c r="K267">
        <f t="shared" si="139"/>
        <v>277.76384012958965</v>
      </c>
      <c r="L267">
        <f t="shared" si="107"/>
        <v>277.76384012958965</v>
      </c>
      <c r="N267">
        <f t="shared" si="108"/>
        <v>1517.1407019704341</v>
      </c>
      <c r="O267">
        <f t="shared" si="109"/>
        <v>891.24016033300438</v>
      </c>
      <c r="P267">
        <f t="shared" si="110"/>
        <v>611.33350349215948</v>
      </c>
      <c r="Q267">
        <f t="shared" si="111"/>
        <v>423.38714674889059</v>
      </c>
      <c r="R267">
        <f t="shared" si="112"/>
        <v>400.05976212752722</v>
      </c>
      <c r="S267">
        <f t="shared" si="113"/>
        <v>278.14121938669354</v>
      </c>
      <c r="T267">
        <f t="shared" si="114"/>
        <v>276.79850001068871</v>
      </c>
      <c r="U267">
        <f t="shared" si="115"/>
        <v>197.81607219446633</v>
      </c>
      <c r="V267">
        <f t="shared" si="116"/>
        <v>146.1914948050472</v>
      </c>
      <c r="X267">
        <f t="shared" si="117"/>
        <v>10.377763111278178</v>
      </c>
      <c r="Y267">
        <f t="shared" si="118"/>
        <v>6.0963885862273486</v>
      </c>
      <c r="Z267">
        <f t="shared" si="119"/>
        <v>4.1817309844693744</v>
      </c>
      <c r="AA267">
        <f t="shared" si="120"/>
        <v>2.8961133977971567</v>
      </c>
      <c r="AB267">
        <f t="shared" si="121"/>
        <v>2.7365460806117659</v>
      </c>
      <c r="AC267">
        <f t="shared" si="122"/>
        <v>1.9025814036418953</v>
      </c>
      <c r="AD267">
        <f t="shared" si="123"/>
        <v>1.893396742264738</v>
      </c>
      <c r="AE267">
        <f t="shared" si="124"/>
        <v>1.3531298278211246</v>
      </c>
      <c r="AF267">
        <f t="shared" si="125"/>
        <v>1</v>
      </c>
      <c r="AR267">
        <f t="shared" si="126"/>
        <v>968.59859924454554</v>
      </c>
      <c r="AS267">
        <f t="shared" si="127"/>
        <v>741.28117993270644</v>
      </c>
      <c r="AT267">
        <f t="shared" si="128"/>
        <v>598.94270554850459</v>
      </c>
      <c r="AU267">
        <f t="shared" si="129"/>
        <v>470.1277201735968</v>
      </c>
      <c r="AV267">
        <f t="shared" si="130"/>
        <v>464.95651572362777</v>
      </c>
      <c r="AW267">
        <f t="shared" si="131"/>
        <v>372.45103507363081</v>
      </c>
      <c r="AX267">
        <f t="shared" si="132"/>
        <v>387.4737405329335</v>
      </c>
      <c r="AY267">
        <f t="shared" si="133"/>
        <v>344.375207187196</v>
      </c>
      <c r="AZ267">
        <f t="shared" si="134"/>
        <v>331.75836002749736</v>
      </c>
      <c r="BA267">
        <f t="shared" si="135"/>
        <v>4679.9650634442396</v>
      </c>
      <c r="BB267">
        <f t="shared" si="136"/>
        <v>7.6011411289539002</v>
      </c>
    </row>
    <row r="268" spans="1:54" x14ac:dyDescent="0.25">
      <c r="A268">
        <f t="shared" si="141"/>
        <v>796.53249999999707</v>
      </c>
      <c r="C268">
        <f t="shared" si="140"/>
        <v>2895.5017549883542</v>
      </c>
      <c r="D268">
        <f t="shared" si="139"/>
        <v>1706.595765556619</v>
      </c>
      <c r="E268">
        <f t="shared" si="139"/>
        <v>1173.0827525350305</v>
      </c>
      <c r="F268">
        <f t="shared" si="139"/>
        <v>813.51309490031213</v>
      </c>
      <c r="G268">
        <f t="shared" si="139"/>
        <v>769.17542330887682</v>
      </c>
      <c r="H268">
        <f t="shared" si="139"/>
        <v>535.74119006571937</v>
      </c>
      <c r="I268">
        <f t="shared" si="139"/>
        <v>532.83012485906329</v>
      </c>
      <c r="J268">
        <f t="shared" si="139"/>
        <v>381.65737475117709</v>
      </c>
      <c r="K268">
        <f t="shared" si="139"/>
        <v>282.50427037009365</v>
      </c>
      <c r="L268">
        <f t="shared" si="107"/>
        <v>282.50427037009365</v>
      </c>
      <c r="N268">
        <f t="shared" si="108"/>
        <v>1523.9482920991338</v>
      </c>
      <c r="O268">
        <f t="shared" si="109"/>
        <v>898.20829766137842</v>
      </c>
      <c r="P268">
        <f t="shared" si="110"/>
        <v>617.41197501843715</v>
      </c>
      <c r="Q268">
        <f t="shared" si="111"/>
        <v>428.16478678963796</v>
      </c>
      <c r="R268">
        <f t="shared" si="112"/>
        <v>404.82917016256675</v>
      </c>
      <c r="S268">
        <f t="shared" si="113"/>
        <v>281.96904740301022</v>
      </c>
      <c r="T268">
        <f t="shared" si="114"/>
        <v>280.43690782055961</v>
      </c>
      <c r="U268">
        <f t="shared" si="115"/>
        <v>200.87230250061953</v>
      </c>
      <c r="V268">
        <f t="shared" si="116"/>
        <v>148.68645808952297</v>
      </c>
      <c r="X268">
        <f t="shared" si="117"/>
        <v>10.249408800777111</v>
      </c>
      <c r="Y268">
        <f t="shared" si="118"/>
        <v>6.0409556404966889</v>
      </c>
      <c r="Z268">
        <f t="shared" si="119"/>
        <v>4.1524425489152357</v>
      </c>
      <c r="AA268">
        <f t="shared" si="120"/>
        <v>2.8796488415363504</v>
      </c>
      <c r="AB268">
        <f t="shared" si="121"/>
        <v>2.7227037039164803</v>
      </c>
      <c r="AC268">
        <f t="shared" si="122"/>
        <v>1.8964003247238481</v>
      </c>
      <c r="AD268">
        <f t="shared" si="123"/>
        <v>1.886095824891536</v>
      </c>
      <c r="AE268">
        <f t="shared" si="124"/>
        <v>1.3509791347620632</v>
      </c>
      <c r="AF268">
        <f t="shared" si="125"/>
        <v>1</v>
      </c>
      <c r="AR268">
        <f t="shared" si="126"/>
        <v>972.94032883113289</v>
      </c>
      <c r="AS268">
        <f t="shared" si="127"/>
        <v>747.06904851512593</v>
      </c>
      <c r="AT268">
        <f t="shared" si="128"/>
        <v>604.88803275412965</v>
      </c>
      <c r="AU268">
        <f t="shared" si="129"/>
        <v>475.42151191322944</v>
      </c>
      <c r="AV268">
        <f t="shared" si="130"/>
        <v>470.48768417264523</v>
      </c>
      <c r="AW268">
        <f t="shared" si="131"/>
        <v>377.56300906252716</v>
      </c>
      <c r="AX268">
        <f t="shared" si="132"/>
        <v>392.55378639955035</v>
      </c>
      <c r="AY268">
        <f t="shared" si="133"/>
        <v>349.68030551892042</v>
      </c>
      <c r="AZ268">
        <f t="shared" si="134"/>
        <v>337.40321621699388</v>
      </c>
      <c r="BA268">
        <f t="shared" si="135"/>
        <v>4728.006923384256</v>
      </c>
      <c r="BB268">
        <f t="shared" si="136"/>
        <v>7.6400560105440372</v>
      </c>
    </row>
    <row r="269" spans="1:54" x14ac:dyDescent="0.25">
      <c r="A269">
        <f t="shared" si="141"/>
        <v>799.26399999999705</v>
      </c>
      <c r="C269">
        <f t="shared" si="140"/>
        <v>2908.4052129784313</v>
      </c>
      <c r="D269">
        <f t="shared" si="139"/>
        <v>1719.8471859595857</v>
      </c>
      <c r="E269">
        <f t="shared" si="139"/>
        <v>1184.6665650418261</v>
      </c>
      <c r="F269">
        <f t="shared" si="139"/>
        <v>822.62994907641178</v>
      </c>
      <c r="G269">
        <f t="shared" si="139"/>
        <v>778.28228563266896</v>
      </c>
      <c r="H269">
        <f t="shared" si="139"/>
        <v>543.06341653949119</v>
      </c>
      <c r="I269">
        <f t="shared" si="139"/>
        <v>539.78578540069236</v>
      </c>
      <c r="J269">
        <f t="shared" si="139"/>
        <v>387.51331637013232</v>
      </c>
      <c r="K269">
        <f t="shared" si="139"/>
        <v>287.29237102793354</v>
      </c>
      <c r="L269">
        <f t="shared" si="107"/>
        <v>287.29237102793354</v>
      </c>
      <c r="N269">
        <f t="shared" si="108"/>
        <v>1530.7395857781219</v>
      </c>
      <c r="O269">
        <f t="shared" si="109"/>
        <v>905.18272945241358</v>
      </c>
      <c r="P269">
        <f t="shared" si="110"/>
        <v>623.50871844306641</v>
      </c>
      <c r="Q269">
        <f t="shared" si="111"/>
        <v>432.9631310928483</v>
      </c>
      <c r="R269">
        <f t="shared" si="112"/>
        <v>409.6222555961416</v>
      </c>
      <c r="S269">
        <f t="shared" si="113"/>
        <v>285.82285081025856</v>
      </c>
      <c r="T269">
        <f t="shared" si="114"/>
        <v>284.09778178983811</v>
      </c>
      <c r="U269">
        <f t="shared" si="115"/>
        <v>203.95437703691175</v>
      </c>
      <c r="V269">
        <f t="shared" si="116"/>
        <v>151.20651106733345</v>
      </c>
      <c r="X269">
        <f t="shared" si="117"/>
        <v>10.123503114865679</v>
      </c>
      <c r="Y269">
        <f t="shared" si="118"/>
        <v>5.9864004735174969</v>
      </c>
      <c r="Z269">
        <f t="shared" si="119"/>
        <v>4.1235573391771005</v>
      </c>
      <c r="AA269">
        <f t="shared" si="120"/>
        <v>2.8633894667409292</v>
      </c>
      <c r="AB269">
        <f t="shared" si="121"/>
        <v>2.7090252443807366</v>
      </c>
      <c r="AC269">
        <f t="shared" si="122"/>
        <v>1.8902813694509448</v>
      </c>
      <c r="AD269">
        <f t="shared" si="123"/>
        <v>1.8788726740962043</v>
      </c>
      <c r="AE269">
        <f t="shared" si="124"/>
        <v>1.3488465251743642</v>
      </c>
      <c r="AF269">
        <f t="shared" si="125"/>
        <v>1</v>
      </c>
      <c r="AR269">
        <f t="shared" si="126"/>
        <v>977.27166490451918</v>
      </c>
      <c r="AS269">
        <f t="shared" si="127"/>
        <v>752.86214539902141</v>
      </c>
      <c r="AT269">
        <f t="shared" si="128"/>
        <v>610.85123162599496</v>
      </c>
      <c r="AU269">
        <f t="shared" si="129"/>
        <v>480.73824469753413</v>
      </c>
      <c r="AV269">
        <f t="shared" si="130"/>
        <v>476.04631172744087</v>
      </c>
      <c r="AW269">
        <f t="shared" si="131"/>
        <v>382.70967257306023</v>
      </c>
      <c r="AX269">
        <f t="shared" si="132"/>
        <v>397.66520014085341</v>
      </c>
      <c r="AY269">
        <f t="shared" si="133"/>
        <v>355.03026505823095</v>
      </c>
      <c r="AZ269">
        <f t="shared" si="134"/>
        <v>343.10483785534262</v>
      </c>
      <c r="BA269">
        <f t="shared" si="135"/>
        <v>4776.2795739819976</v>
      </c>
      <c r="BB269">
        <f t="shared" si="136"/>
        <v>7.6789592064032286</v>
      </c>
    </row>
    <row r="270" spans="1:54" x14ac:dyDescent="0.25">
      <c r="A270">
        <f t="shared" si="141"/>
        <v>801.99549999999704</v>
      </c>
      <c r="C270">
        <f t="shared" si="140"/>
        <v>2921.2776916607395</v>
      </c>
      <c r="D270">
        <f t="shared" si="139"/>
        <v>1733.1101851159951</v>
      </c>
      <c r="E270">
        <f t="shared" si="139"/>
        <v>1196.2846891724478</v>
      </c>
      <c r="F270">
        <f t="shared" si="139"/>
        <v>831.78582779113606</v>
      </c>
      <c r="G270">
        <f t="shared" si="139"/>
        <v>787.43383533009626</v>
      </c>
      <c r="H270">
        <f t="shared" si="139"/>
        <v>550.43481879486205</v>
      </c>
      <c r="I270">
        <f t="shared" si="139"/>
        <v>546.78393779190071</v>
      </c>
      <c r="J270">
        <f t="shared" si="139"/>
        <v>393.41830002541178</v>
      </c>
      <c r="K270">
        <f t="shared" si="139"/>
        <v>292.12817834645529</v>
      </c>
      <c r="L270">
        <f t="shared" ref="L270:L306" si="142">MIN(C270:K270)</f>
        <v>292.12817834645529</v>
      </c>
      <c r="N270">
        <f t="shared" ref="N270:N306" si="143">C270/($B$9*10)</f>
        <v>1537.514574558284</v>
      </c>
      <c r="O270">
        <f t="shared" ref="O270:O306" si="144">D270/($B$9*10)</f>
        <v>912.16325532420797</v>
      </c>
      <c r="P270">
        <f t="shared" ref="P270:P306" si="145">E270/($B$9*10)</f>
        <v>629.62352061707782</v>
      </c>
      <c r="Q270">
        <f t="shared" ref="Q270:Q306" si="146">F270/($B$9*10)</f>
        <v>437.78201462691374</v>
      </c>
      <c r="R270">
        <f t="shared" ref="R270:R306" si="147">G270/($B$9*10)</f>
        <v>414.43886070005067</v>
      </c>
      <c r="S270">
        <f t="shared" ref="S270:S306" si="148">H270/($B$9*10)</f>
        <v>289.70253620782216</v>
      </c>
      <c r="T270">
        <f t="shared" ref="T270:T306" si="149">I270/($B$9*10)</f>
        <v>287.78101989047406</v>
      </c>
      <c r="U270">
        <f t="shared" ref="U270:U306" si="150">J270/($B$9*10)</f>
        <v>207.06226317126936</v>
      </c>
      <c r="V270">
        <f t="shared" ref="V270:V306" si="151">K270/($B$9*10)</f>
        <v>153.75167281392385</v>
      </c>
      <c r="X270">
        <f t="shared" ref="X270:X306" si="152">C270/$L270</f>
        <v>9.9999859931217987</v>
      </c>
      <c r="Y270">
        <f t="shared" ref="Y270:Y306" si="153">D270/$L270</f>
        <v>5.9327045919568162</v>
      </c>
      <c r="Z270">
        <f t="shared" ref="Z270:Z306" si="154">E270/$L270</f>
        <v>4.0950677745085233</v>
      </c>
      <c r="AA270">
        <f t="shared" ref="AA270:AA306" si="155">F270/$L270</f>
        <v>2.8473317175334691</v>
      </c>
      <c r="AB270">
        <f t="shared" ref="AB270:AB306" si="156">G270/$L270</f>
        <v>2.6955079779952733</v>
      </c>
      <c r="AC270">
        <f t="shared" ref="AC270:AC306" si="157">H270/$L270</f>
        <v>1.8842236374132413</v>
      </c>
      <c r="AD270">
        <f t="shared" ref="AD270:AD306" si="158">I270/$L270</f>
        <v>1.8717261062828088</v>
      </c>
      <c r="AE270">
        <f t="shared" ref="AE270:AE306" si="159">J270/$L270</f>
        <v>1.3467317745665379</v>
      </c>
      <c r="AF270">
        <f t="shared" ref="AF270:AF306" si="160">K270/$L270</f>
        <v>1</v>
      </c>
      <c r="AR270">
        <f t="shared" ref="AR270:AR306" si="161">((AH$13+N270)/AH$13)</f>
        <v>981.59260207604734</v>
      </c>
      <c r="AS270">
        <f t="shared" ref="AS270:AS306" si="162">((AI$13+O270)/AI$13)</f>
        <v>758.66030414334011</v>
      </c>
      <c r="AT270">
        <f t="shared" ref="AT270:AT306" si="163">((AJ$13+P270)/AJ$13)</f>
        <v>616.83209368399787</v>
      </c>
      <c r="AU270">
        <f t="shared" ref="AU270:AU306" si="164">((AK$13+Q270)/AK$13)</f>
        <v>486.07773566573536</v>
      </c>
      <c r="AV270">
        <f t="shared" ref="AV270:AV306" si="165">((AL$13+R270)/AL$13)</f>
        <v>481.63221546777737</v>
      </c>
      <c r="AW270">
        <f t="shared" ref="AW270:AW306" si="166">((AM$13+S270)/AM$13)</f>
        <v>387.89090087091097</v>
      </c>
      <c r="AX270">
        <f t="shared" ref="AX270:AX306" si="167">((AN$13+T270)/AN$13)</f>
        <v>402.80783930245008</v>
      </c>
      <c r="AY270">
        <f t="shared" ref="AY270:AY306" si="168">((AO$13+U270)/AO$13)</f>
        <v>360.42502916137295</v>
      </c>
      <c r="AZ270">
        <f t="shared" ref="AZ270:AZ306" si="169">((AP$13+V270)/AP$13)</f>
        <v>348.86326810075184</v>
      </c>
      <c r="BA270">
        <f t="shared" ref="BA270:BA306" si="170">SUM(AR270:AZ270)</f>
        <v>4824.781988472384</v>
      </c>
      <c r="BB270">
        <f t="shared" ref="BB270:BB306" si="171">(BA270^0.5)/9</f>
        <v>7.7178500720231007</v>
      </c>
    </row>
    <row r="271" spans="1:54" x14ac:dyDescent="0.25">
      <c r="A271">
        <f t="shared" si="141"/>
        <v>804.72699999999702</v>
      </c>
      <c r="C271">
        <f t="shared" si="140"/>
        <v>2934.1191773915393</v>
      </c>
      <c r="D271">
        <f t="shared" si="139"/>
        <v>1746.3843863349482</v>
      </c>
      <c r="E271">
        <f t="shared" si="139"/>
        <v>1207.9367218673783</v>
      </c>
      <c r="F271">
        <f t="shared" si="139"/>
        <v>840.98041769573433</v>
      </c>
      <c r="G271">
        <f t="shared" si="139"/>
        <v>796.6297722179246</v>
      </c>
      <c r="H271">
        <f t="shared" si="139"/>
        <v>557.85521717031941</v>
      </c>
      <c r="I271">
        <f t="shared" si="139"/>
        <v>553.82438667672682</v>
      </c>
      <c r="J271">
        <f t="shared" si="139"/>
        <v>399.37226061812811</v>
      </c>
      <c r="K271">
        <f t="shared" si="139"/>
        <v>297.01172509633381</v>
      </c>
      <c r="L271">
        <f t="shared" si="142"/>
        <v>297.01172509633381</v>
      </c>
      <c r="N271">
        <f t="shared" si="143"/>
        <v>1544.2732512587049</v>
      </c>
      <c r="O271">
        <f t="shared" si="144"/>
        <v>919.14967701839385</v>
      </c>
      <c r="P271">
        <f t="shared" si="145"/>
        <v>635.7561694038834</v>
      </c>
      <c r="Q271">
        <f t="shared" si="146"/>
        <v>442.62127247143917</v>
      </c>
      <c r="R271">
        <f t="shared" si="147"/>
        <v>419.27882748311822</v>
      </c>
      <c r="S271">
        <f t="shared" si="148"/>
        <v>293.60800903701022</v>
      </c>
      <c r="T271">
        <f t="shared" si="149"/>
        <v>291.48651930354043</v>
      </c>
      <c r="U271">
        <f t="shared" si="150"/>
        <v>210.19592664112008</v>
      </c>
      <c r="V271">
        <f t="shared" si="151"/>
        <v>156.32196057701779</v>
      </c>
      <c r="X271">
        <f t="shared" si="152"/>
        <v>9.878799149898466</v>
      </c>
      <c r="Y271">
        <f t="shared" si="153"/>
        <v>5.8798499815740266</v>
      </c>
      <c r="Z271">
        <f t="shared" si="154"/>
        <v>4.066966452168149</v>
      </c>
      <c r="AA271">
        <f t="shared" si="155"/>
        <v>2.8314721158666982</v>
      </c>
      <c r="AB271">
        <f t="shared" si="156"/>
        <v>2.6821492382482308</v>
      </c>
      <c r="AC271">
        <f t="shared" si="157"/>
        <v>1.8782262450729268</v>
      </c>
      <c r="AD271">
        <f t="shared" si="158"/>
        <v>1.8646549610022887</v>
      </c>
      <c r="AE271">
        <f t="shared" si="159"/>
        <v>1.3446346621117209</v>
      </c>
      <c r="AF271">
        <f t="shared" si="160"/>
        <v>1</v>
      </c>
      <c r="AR271">
        <f t="shared" si="161"/>
        <v>985.90313576588926</v>
      </c>
      <c r="AS271">
        <f t="shared" si="162"/>
        <v>764.463360070877</v>
      </c>
      <c r="AT271">
        <f t="shared" si="163"/>
        <v>622.83041143824198</v>
      </c>
      <c r="AU271">
        <f t="shared" si="164"/>
        <v>491.43980208028546</v>
      </c>
      <c r="AV271">
        <f t="shared" si="165"/>
        <v>487.24521216844107</v>
      </c>
      <c r="AW271">
        <f t="shared" si="166"/>
        <v>393.10656767517918</v>
      </c>
      <c r="AX271">
        <f t="shared" si="167"/>
        <v>407.98156032570364</v>
      </c>
      <c r="AY271">
        <f t="shared" si="168"/>
        <v>365.86453835432235</v>
      </c>
      <c r="AZ271">
        <f t="shared" si="169"/>
        <v>354.67854597620828</v>
      </c>
      <c r="BA271">
        <f t="shared" si="170"/>
        <v>4873.5131338551482</v>
      </c>
      <c r="BB271">
        <f t="shared" si="171"/>
        <v>7.7567279708022845</v>
      </c>
    </row>
    <row r="272" spans="1:54" x14ac:dyDescent="0.25">
      <c r="A272">
        <f t="shared" si="141"/>
        <v>807.458499999997</v>
      </c>
      <c r="C272">
        <f t="shared" si="140"/>
        <v>2946.9296588840452</v>
      </c>
      <c r="D272">
        <f t="shared" si="139"/>
        <v>1759.6694169340167</v>
      </c>
      <c r="E272">
        <f t="shared" si="139"/>
        <v>1219.6222620129931</v>
      </c>
      <c r="F272">
        <f t="shared" si="139"/>
        <v>850.2134056927805</v>
      </c>
      <c r="G272">
        <f t="shared" si="139"/>
        <v>805.86979566260698</v>
      </c>
      <c r="H272">
        <f t="shared" si="139"/>
        <v>565.32442985910575</v>
      </c>
      <c r="I272">
        <f t="shared" si="139"/>
        <v>560.90693524513688</v>
      </c>
      <c r="J272">
        <f t="shared" si="139"/>
        <v>405.37512999795689</v>
      </c>
      <c r="K272">
        <f t="shared" si="139"/>
        <v>301.94304060763756</v>
      </c>
      <c r="L272">
        <f t="shared" si="142"/>
        <v>301.94304060763756</v>
      </c>
      <c r="N272">
        <f t="shared" si="143"/>
        <v>1551.0156099389712</v>
      </c>
      <c r="O272">
        <f t="shared" si="144"/>
        <v>926.14179838632458</v>
      </c>
      <c r="P272">
        <f t="shared" si="145"/>
        <v>641.90645369104902</v>
      </c>
      <c r="Q272">
        <f t="shared" si="146"/>
        <v>447.48073983830557</v>
      </c>
      <c r="R272">
        <f t="shared" si="147"/>
        <v>424.14199771716159</v>
      </c>
      <c r="S272">
        <f t="shared" si="148"/>
        <v>297.53917361005568</v>
      </c>
      <c r="T272">
        <f t="shared" si="149"/>
        <v>295.21417644480891</v>
      </c>
      <c r="U272">
        <f t="shared" si="150"/>
        <v>213.35533157787205</v>
      </c>
      <c r="V272">
        <f t="shared" si="151"/>
        <v>158.91738979349347</v>
      </c>
      <c r="X272">
        <f t="shared" si="152"/>
        <v>9.7598860134466818</v>
      </c>
      <c r="Y272">
        <f t="shared" si="153"/>
        <v>5.8278190926103646</v>
      </c>
      <c r="Z272">
        <f t="shared" si="154"/>
        <v>4.0392461424465873</v>
      </c>
      <c r="AA272">
        <f t="shared" si="155"/>
        <v>2.8158072594810939</v>
      </c>
      <c r="AB272">
        <f t="shared" si="156"/>
        <v>2.6689464146643518</v>
      </c>
      <c r="AC272">
        <f t="shared" si="157"/>
        <v>1.8722883253789624</v>
      </c>
      <c r="AD272">
        <f t="shared" si="158"/>
        <v>1.8576581004031556</v>
      </c>
      <c r="AE272">
        <f t="shared" si="159"/>
        <v>1.3425549705738211</v>
      </c>
      <c r="AF272">
        <f t="shared" si="160"/>
        <v>1</v>
      </c>
      <c r="AR272">
        <f t="shared" si="161"/>
        <v>990.2032621853815</v>
      </c>
      <c r="AS272">
        <f t="shared" si="162"/>
        <v>770.27115025680223</v>
      </c>
      <c r="AT272">
        <f t="shared" si="163"/>
        <v>628.8459784005513</v>
      </c>
      <c r="AU272">
        <f t="shared" si="164"/>
        <v>496.82426135020302</v>
      </c>
      <c r="AV272">
        <f t="shared" si="165"/>
        <v>492.88511832935706</v>
      </c>
      <c r="AW272">
        <f t="shared" si="166"/>
        <v>398.35654519710982</v>
      </c>
      <c r="AX272">
        <f t="shared" si="167"/>
        <v>413.18621858344238</v>
      </c>
      <c r="AY272">
        <f t="shared" si="168"/>
        <v>371.34873037527689</v>
      </c>
      <c r="AZ272">
        <f t="shared" si="169"/>
        <v>360.55070640765979</v>
      </c>
      <c r="BA272">
        <f t="shared" si="170"/>
        <v>4922.4719710857844</v>
      </c>
      <c r="BB272">
        <f t="shared" si="171"/>
        <v>7.7955922739900672</v>
      </c>
    </row>
    <row r="273" spans="1:54" x14ac:dyDescent="0.25">
      <c r="A273">
        <f t="shared" si="141"/>
        <v>810.18999999999699</v>
      </c>
      <c r="C273">
        <f t="shared" si="140"/>
        <v>2959.7091271567915</v>
      </c>
      <c r="D273">
        <f t="shared" si="139"/>
        <v>1772.9649082127494</v>
      </c>
      <c r="E273">
        <f t="shared" si="139"/>
        <v>1231.3409104629563</v>
      </c>
      <c r="F273">
        <f t="shared" si="139"/>
        <v>859.48447897521282</v>
      </c>
      <c r="G273">
        <f t="shared" si="139"/>
        <v>815.15360462862748</v>
      </c>
      <c r="H273">
        <f t="shared" si="139"/>
        <v>572.84227296369227</v>
      </c>
      <c r="I273">
        <f t="shared" si="139"/>
        <v>568.03138528092541</v>
      </c>
      <c r="J273">
        <f t="shared" si="139"/>
        <v>411.42683700947214</v>
      </c>
      <c r="K273">
        <f t="shared" si="139"/>
        <v>306.92215080213276</v>
      </c>
      <c r="L273">
        <f t="shared" si="142"/>
        <v>306.92215080213276</v>
      </c>
      <c r="N273">
        <f t="shared" si="143"/>
        <v>1557.7416458719956</v>
      </c>
      <c r="O273">
        <f t="shared" si="144"/>
        <v>933.13942537513128</v>
      </c>
      <c r="P273">
        <f t="shared" si="145"/>
        <v>648.07416340155601</v>
      </c>
      <c r="Q273">
        <f t="shared" si="146"/>
        <v>452.36025209221731</v>
      </c>
      <c r="R273">
        <f t="shared" si="147"/>
        <v>429.02821296243553</v>
      </c>
      <c r="S273">
        <f t="shared" si="148"/>
        <v>301.4959331387854</v>
      </c>
      <c r="T273">
        <f t="shared" si="149"/>
        <v>298.96388698996077</v>
      </c>
      <c r="U273">
        <f t="shared" si="150"/>
        <v>216.54044053130113</v>
      </c>
      <c r="V273">
        <f t="shared" si="151"/>
        <v>161.53797410638566</v>
      </c>
      <c r="X273">
        <f t="shared" si="152"/>
        <v>9.6431916674038405</v>
      </c>
      <c r="Y273">
        <f t="shared" si="153"/>
        <v>5.7765948256883819</v>
      </c>
      <c r="Z273">
        <f t="shared" si="154"/>
        <v>4.0118997838535932</v>
      </c>
      <c r="AA273">
        <f t="shared" si="155"/>
        <v>2.8003338199246075</v>
      </c>
      <c r="AB273">
        <f t="shared" si="156"/>
        <v>2.6558969513873323</v>
      </c>
      <c r="AC273">
        <f t="shared" si="157"/>
        <v>1.8664090273920746</v>
      </c>
      <c r="AD273">
        <f t="shared" si="158"/>
        <v>1.8507344086974196</v>
      </c>
      <c r="AE273">
        <f t="shared" si="159"/>
        <v>1.3404924862354157</v>
      </c>
      <c r="AF273">
        <f t="shared" si="160"/>
        <v>1</v>
      </c>
      <c r="AR273">
        <f t="shared" si="161"/>
        <v>994.49297831969272</v>
      </c>
      <c r="AS273">
        <f t="shared" si="162"/>
        <v>776.08351351707904</v>
      </c>
      <c r="AT273">
        <f t="shared" si="163"/>
        <v>634.87858909548538</v>
      </c>
      <c r="AU273">
        <f t="shared" si="164"/>
        <v>502.23093105384049</v>
      </c>
      <c r="AV273">
        <f t="shared" si="165"/>
        <v>498.55175020509745</v>
      </c>
      <c r="AW273">
        <f t="shared" si="166"/>
        <v>403.64070417838167</v>
      </c>
      <c r="AX273">
        <f t="shared" si="167"/>
        <v>418.42166841515996</v>
      </c>
      <c r="AY273">
        <f t="shared" si="168"/>
        <v>376.87754021698851</v>
      </c>
      <c r="AZ273">
        <f t="shared" si="169"/>
        <v>366.47978026248217</v>
      </c>
      <c r="BA273">
        <f t="shared" si="170"/>
        <v>4971.6574552642078</v>
      </c>
      <c r="BB273">
        <f t="shared" si="171"/>
        <v>7.834442360629585</v>
      </c>
    </row>
    <row r="274" spans="1:54" x14ac:dyDescent="0.25">
      <c r="A274">
        <f t="shared" si="141"/>
        <v>812.92149999999697</v>
      </c>
      <c r="C274">
        <f t="shared" si="140"/>
        <v>2972.4575754830375</v>
      </c>
      <c r="D274">
        <f t="shared" si="139"/>
        <v>1786.2704954259714</v>
      </c>
      <c r="E274">
        <f t="shared" si="139"/>
        <v>1243.0922700586482</v>
      </c>
      <c r="F274">
        <f t="shared" si="139"/>
        <v>868.79332506442802</v>
      </c>
      <c r="G274">
        <f t="shared" si="139"/>
        <v>824.48089772587991</v>
      </c>
      <c r="H274">
        <f t="shared" si="139"/>
        <v>580.40856054960909</v>
      </c>
      <c r="I274">
        <f t="shared" si="139"/>
        <v>575.19753720894141</v>
      </c>
      <c r="J274">
        <f t="shared" si="139"/>
        <v>417.52730753830065</v>
      </c>
      <c r="K274">
        <f t="shared" si="139"/>
        <v>311.94907822580603</v>
      </c>
      <c r="L274">
        <f t="shared" si="142"/>
        <v>311.94907822580603</v>
      </c>
      <c r="N274">
        <f t="shared" si="143"/>
        <v>1564.4513555173883</v>
      </c>
      <c r="O274">
        <f t="shared" si="144"/>
        <v>940.14236601366918</v>
      </c>
      <c r="P274">
        <f t="shared" si="145"/>
        <v>654.25908950455175</v>
      </c>
      <c r="Q274">
        <f t="shared" si="146"/>
        <v>457.25964477075161</v>
      </c>
      <c r="R274">
        <f t="shared" si="147"/>
        <v>433.93731459256838</v>
      </c>
      <c r="S274">
        <f t="shared" si="148"/>
        <v>305.47818976295218</v>
      </c>
      <c r="T274">
        <f t="shared" si="149"/>
        <v>302.73554589944285</v>
      </c>
      <c r="U274">
        <f t="shared" si="150"/>
        <v>219.75121449384247</v>
      </c>
      <c r="V274">
        <f t="shared" si="151"/>
        <v>164.18372538200319</v>
      </c>
      <c r="X274">
        <f t="shared" si="152"/>
        <v>9.5286627945456157</v>
      </c>
      <c r="Y274">
        <f t="shared" si="153"/>
        <v>5.7261605182015307</v>
      </c>
      <c r="Z274">
        <f t="shared" si="154"/>
        <v>3.9849204784597219</v>
      </c>
      <c r="AA274">
        <f t="shared" si="155"/>
        <v>2.7850485406324785</v>
      </c>
      <c r="AB274">
        <f t="shared" si="156"/>
        <v>2.6429983458039743</v>
      </c>
      <c r="AC274">
        <f t="shared" si="157"/>
        <v>1.8605875159197527</v>
      </c>
      <c r="AD274">
        <f t="shared" si="158"/>
        <v>1.8438827916413383</v>
      </c>
      <c r="AE274">
        <f t="shared" si="159"/>
        <v>1.3384469988273895</v>
      </c>
      <c r="AF274">
        <f t="shared" si="160"/>
        <v>1</v>
      </c>
      <c r="AR274">
        <f t="shared" si="161"/>
        <v>998.77228191084112</v>
      </c>
      <c r="AS274">
        <f t="shared" si="162"/>
        <v>781.90029039679064</v>
      </c>
      <c r="AT274">
        <f t="shared" si="163"/>
        <v>640.92803907085431</v>
      </c>
      <c r="AU274">
        <f t="shared" si="164"/>
        <v>507.65962896109937</v>
      </c>
      <c r="AV274">
        <f t="shared" si="165"/>
        <v>504.24492383380044</v>
      </c>
      <c r="AW274">
        <f t="shared" si="166"/>
        <v>408.9589139289439</v>
      </c>
      <c r="AX274">
        <f t="shared" si="167"/>
        <v>423.68776316171966</v>
      </c>
      <c r="AY274">
        <f t="shared" si="168"/>
        <v>382.45090016892937</v>
      </c>
      <c r="AZ274">
        <f t="shared" si="169"/>
        <v>372.46579438820748</v>
      </c>
      <c r="BA274">
        <f t="shared" si="170"/>
        <v>5021.0685358211858</v>
      </c>
      <c r="BB274">
        <f t="shared" si="171"/>
        <v>7.8732776175006585</v>
      </c>
    </row>
    <row r="275" spans="1:54" x14ac:dyDescent="0.25">
      <c r="A275">
        <f t="shared" si="141"/>
        <v>815.65299999999695</v>
      </c>
      <c r="C275">
        <f t="shared" si="140"/>
        <v>2985.1749993410508</v>
      </c>
      <c r="D275">
        <f t="shared" si="139"/>
        <v>1799.5858177568807</v>
      </c>
      <c r="E275">
        <f t="shared" si="139"/>
        <v>1254.8759456486544</v>
      </c>
      <c r="F275">
        <f t="shared" si="139"/>
        <v>878.13963184743011</v>
      </c>
      <c r="G275">
        <f t="shared" si="139"/>
        <v>833.85137325606206</v>
      </c>
      <c r="H275">
        <f t="shared" si="139"/>
        <v>588.02310469865085</v>
      </c>
      <c r="I275">
        <f t="shared" si="139"/>
        <v>582.40519014162373</v>
      </c>
      <c r="J275">
        <f t="shared" si="139"/>
        <v>423.67646455707563</v>
      </c>
      <c r="K275">
        <f t="shared" si="139"/>
        <v>317.02384208159225</v>
      </c>
      <c r="L275">
        <f t="shared" si="142"/>
        <v>317.02384208159225</v>
      </c>
      <c r="N275">
        <f t="shared" si="143"/>
        <v>1571.1447364952899</v>
      </c>
      <c r="O275">
        <f t="shared" si="144"/>
        <v>947.15043039835837</v>
      </c>
      <c r="P275">
        <f t="shared" si="145"/>
        <v>660.46102402560757</v>
      </c>
      <c r="Q275">
        <f t="shared" si="146"/>
        <v>462.17875360391059</v>
      </c>
      <c r="R275">
        <f t="shared" si="147"/>
        <v>438.86914381898004</v>
      </c>
      <c r="S275">
        <f t="shared" si="148"/>
        <v>309.48584457823733</v>
      </c>
      <c r="T275">
        <f t="shared" si="149"/>
        <v>306.52904744295989</v>
      </c>
      <c r="U275">
        <f t="shared" si="150"/>
        <v>222.98761292477667</v>
      </c>
      <c r="V275">
        <f t="shared" si="151"/>
        <v>166.85465372715382</v>
      </c>
      <c r="X275">
        <f t="shared" si="152"/>
        <v>9.4162476227032723</v>
      </c>
      <c r="Y275">
        <f t="shared" si="153"/>
        <v>5.6764999311746474</v>
      </c>
      <c r="Z275">
        <f t="shared" si="154"/>
        <v>3.958301487386831</v>
      </c>
      <c r="AA275">
        <f t="shared" si="155"/>
        <v>2.7699482350649949</v>
      </c>
      <c r="AB275">
        <f t="shared" si="156"/>
        <v>2.630248147208607</v>
      </c>
      <c r="AC275">
        <f t="shared" si="157"/>
        <v>1.8548229711609883</v>
      </c>
      <c r="AD275">
        <f t="shared" si="158"/>
        <v>1.83710217603044</v>
      </c>
      <c r="AE275">
        <f t="shared" si="159"/>
        <v>1.3364183014602236</v>
      </c>
      <c r="AF275">
        <f t="shared" si="160"/>
        <v>1</v>
      </c>
      <c r="AR275">
        <f t="shared" si="161"/>
        <v>1003.0411714410054</v>
      </c>
      <c r="AS275">
        <f t="shared" si="162"/>
        <v>787.72132315837951</v>
      </c>
      <c r="AT275">
        <f t="shared" si="163"/>
        <v>646.99412490775194</v>
      </c>
      <c r="AU275">
        <f t="shared" si="164"/>
        <v>513.11017305509472</v>
      </c>
      <c r="AV275">
        <f t="shared" si="165"/>
        <v>509.96445506548804</v>
      </c>
      <c r="AW275">
        <f t="shared" si="166"/>
        <v>414.31104236441269</v>
      </c>
      <c r="AX275">
        <f t="shared" si="167"/>
        <v>428.98435519955177</v>
      </c>
      <c r="AY275">
        <f t="shared" si="168"/>
        <v>388.06873985927501</v>
      </c>
      <c r="AZ275">
        <f t="shared" si="169"/>
        <v>378.50877165149541</v>
      </c>
      <c r="BA275">
        <f t="shared" si="170"/>
        <v>5070.7041567024544</v>
      </c>
      <c r="BB275">
        <f t="shared" si="171"/>
        <v>7.9120974390622543</v>
      </c>
    </row>
    <row r="276" spans="1:54" x14ac:dyDescent="0.25">
      <c r="A276">
        <f t="shared" si="141"/>
        <v>818.38449999999693</v>
      </c>
      <c r="C276">
        <f t="shared" si="140"/>
        <v>2997.8613963654125</v>
      </c>
      <c r="D276">
        <f t="shared" si="139"/>
        <v>1812.9105182899564</v>
      </c>
      <c r="E276">
        <f t="shared" ref="D276:K306" si="172">E$5/100*EXP(5.372697*(1+E$8)*(1-(E$2+273.15)/$A276))</f>
        <v>1266.6915441073379</v>
      </c>
      <c r="F276">
        <f t="shared" si="172"/>
        <v>887.52308761306745</v>
      </c>
      <c r="G276">
        <f t="shared" si="172"/>
        <v>843.26472925813584</v>
      </c>
      <c r="H276">
        <f t="shared" si="172"/>
        <v>595.68571556143888</v>
      </c>
      <c r="I276">
        <f t="shared" si="172"/>
        <v>589.65414192486503</v>
      </c>
      <c r="J276">
        <f t="shared" si="172"/>
        <v>429.87422817118988</v>
      </c>
      <c r="K276">
        <f t="shared" si="172"/>
        <v>322.14645826229156</v>
      </c>
      <c r="L276">
        <f t="shared" si="142"/>
        <v>322.14645826229156</v>
      </c>
      <c r="N276">
        <f t="shared" si="143"/>
        <v>1577.8217875607436</v>
      </c>
      <c r="O276">
        <f t="shared" si="144"/>
        <v>954.16343067892444</v>
      </c>
      <c r="P276">
        <f t="shared" si="145"/>
        <v>666.67976005649371</v>
      </c>
      <c r="Q276">
        <f t="shared" si="146"/>
        <v>467.11741453319343</v>
      </c>
      <c r="R276">
        <f t="shared" si="147"/>
        <v>443.82354171480836</v>
      </c>
      <c r="S276">
        <f t="shared" si="148"/>
        <v>313.51879766391522</v>
      </c>
      <c r="T276">
        <f t="shared" si="149"/>
        <v>310.34428522361321</v>
      </c>
      <c r="U276">
        <f t="shared" si="150"/>
        <v>226.24959377431048</v>
      </c>
      <c r="V276">
        <f t="shared" si="151"/>
        <v>169.55076750646924</v>
      </c>
      <c r="X276">
        <f t="shared" si="152"/>
        <v>9.3058958727541086</v>
      </c>
      <c r="Y276">
        <f t="shared" si="153"/>
        <v>5.627597236577051</v>
      </c>
      <c r="Z276">
        <f t="shared" si="154"/>
        <v>3.9320362264420674</v>
      </c>
      <c r="AA276">
        <f t="shared" si="155"/>
        <v>2.755029784901271</v>
      </c>
      <c r="AB276">
        <f t="shared" si="156"/>
        <v>2.6176439555065665</v>
      </c>
      <c r="AC276">
        <f t="shared" si="157"/>
        <v>1.8491145883604025</v>
      </c>
      <c r="AD276">
        <f t="shared" si="158"/>
        <v>1.830391509208426</v>
      </c>
      <c r="AE276">
        <f t="shared" si="159"/>
        <v>1.3344061905569249</v>
      </c>
      <c r="AF276">
        <f t="shared" si="160"/>
        <v>1</v>
      </c>
      <c r="AR276">
        <f t="shared" si="161"/>
        <v>1007.2996461161798</v>
      </c>
      <c r="AS276">
        <f t="shared" si="162"/>
        <v>793.54645576980272</v>
      </c>
      <c r="AT276">
        <f t="shared" si="163"/>
        <v>653.0766442301167</v>
      </c>
      <c r="AU276">
        <f t="shared" si="164"/>
        <v>518.58238155328741</v>
      </c>
      <c r="AV276">
        <f t="shared" si="165"/>
        <v>515.71015958981423</v>
      </c>
      <c r="AW276">
        <f t="shared" si="166"/>
        <v>419.69695604301688</v>
      </c>
      <c r="AX276">
        <f t="shared" si="167"/>
        <v>434.31129597435626</v>
      </c>
      <c r="AY276">
        <f t="shared" si="168"/>
        <v>393.73098629670415</v>
      </c>
      <c r="AZ276">
        <f t="shared" si="169"/>
        <v>384.60873097733111</v>
      </c>
      <c r="BA276">
        <f t="shared" si="170"/>
        <v>5120.5632565506094</v>
      </c>
      <c r="BB276">
        <f t="shared" si="171"/>
        <v>7.9509012273946205</v>
      </c>
    </row>
    <row r="277" spans="1:54" x14ac:dyDescent="0.25">
      <c r="A277">
        <f t="shared" si="141"/>
        <v>821.11599999999692</v>
      </c>
      <c r="C277">
        <f t="shared" si="140"/>
        <v>3010.5167662991962</v>
      </c>
      <c r="D277">
        <f t="shared" si="172"/>
        <v>1826.2442439836996</v>
      </c>
      <c r="E277">
        <f t="shared" si="172"/>
        <v>1278.5386743525246</v>
      </c>
      <c r="F277">
        <f t="shared" si="172"/>
        <v>896.94338108734405</v>
      </c>
      <c r="G277">
        <f t="shared" si="172"/>
        <v>852.7206635528288</v>
      </c>
      <c r="H277">
        <f t="shared" si="172"/>
        <v>603.39620140935028</v>
      </c>
      <c r="I277">
        <f t="shared" si="172"/>
        <v>596.94418918319934</v>
      </c>
      <c r="J277">
        <f t="shared" si="172"/>
        <v>436.12051566432569</v>
      </c>
      <c r="K277">
        <f t="shared" si="172"/>
        <v>327.31693938365845</v>
      </c>
      <c r="L277">
        <f t="shared" si="142"/>
        <v>327.31693938365845</v>
      </c>
      <c r="N277">
        <f t="shared" si="143"/>
        <v>1584.4825085785244</v>
      </c>
      <c r="O277">
        <f t="shared" si="144"/>
        <v>961.18118104405244</v>
      </c>
      <c r="P277">
        <f t="shared" si="145"/>
        <v>672.91509176448665</v>
      </c>
      <c r="Q277">
        <f t="shared" si="146"/>
        <v>472.07546373018113</v>
      </c>
      <c r="R277">
        <f t="shared" si="147"/>
        <v>448.80034923833097</v>
      </c>
      <c r="S277">
        <f t="shared" si="148"/>
        <v>317.57694811018439</v>
      </c>
      <c r="T277">
        <f t="shared" si="149"/>
        <v>314.18115220168386</v>
      </c>
      <c r="U277">
        <f t="shared" si="150"/>
        <v>229.53711350753986</v>
      </c>
      <c r="V277">
        <f t="shared" si="151"/>
        <v>172.27207335982024</v>
      </c>
      <c r="X277">
        <f t="shared" si="152"/>
        <v>9.1975587085961195</v>
      </c>
      <c r="Y277">
        <f t="shared" si="153"/>
        <v>5.5794370050707993</v>
      </c>
      <c r="Z277">
        <f t="shared" si="154"/>
        <v>3.9061182618902266</v>
      </c>
      <c r="AA277">
        <f t="shared" si="155"/>
        <v>2.7402901382870644</v>
      </c>
      <c r="AB277">
        <f t="shared" si="156"/>
        <v>2.6051834199553241</v>
      </c>
      <c r="AC277">
        <f t="shared" si="157"/>
        <v>1.8434615774715242</v>
      </c>
      <c r="AD277">
        <f t="shared" si="158"/>
        <v>1.8237497585894946</v>
      </c>
      <c r="AE277">
        <f t="shared" si="159"/>
        <v>1.3324104657875198</v>
      </c>
      <c r="AF277">
        <f t="shared" si="160"/>
        <v>1</v>
      </c>
      <c r="AR277">
        <f t="shared" si="161"/>
        <v>1011.5477058501207</v>
      </c>
      <c r="AS277">
        <f t="shared" si="162"/>
        <v>799.37553389261643</v>
      </c>
      <c r="AT277">
        <f t="shared" si="163"/>
        <v>659.17539571383531</v>
      </c>
      <c r="AU277">
        <f t="shared" si="164"/>
        <v>524.07607292807756</v>
      </c>
      <c r="AV277">
        <f t="shared" si="165"/>
        <v>521.48185296322731</v>
      </c>
      <c r="AW277">
        <f t="shared" si="166"/>
        <v>425.11652020209783</v>
      </c>
      <c r="AX277">
        <f t="shared" si="167"/>
        <v>439.66843603430959</v>
      </c>
      <c r="AY277">
        <f t="shared" si="168"/>
        <v>399.43756391199463</v>
      </c>
      <c r="AZ277">
        <f t="shared" si="169"/>
        <v>390.76568738842684</v>
      </c>
      <c r="BA277">
        <f t="shared" si="170"/>
        <v>5170.6447688847065</v>
      </c>
      <c r="BB277">
        <f t="shared" si="171"/>
        <v>7.989688392141141</v>
      </c>
    </row>
    <row r="278" spans="1:54" x14ac:dyDescent="0.25">
      <c r="A278">
        <f t="shared" si="141"/>
        <v>823.8474999999969</v>
      </c>
      <c r="C278">
        <f t="shared" si="140"/>
        <v>3023.1411109470951</v>
      </c>
      <c r="D278">
        <f t="shared" si="172"/>
        <v>1839.5866456432157</v>
      </c>
      <c r="E278">
        <f t="shared" si="172"/>
        <v>1290.4169473623044</v>
      </c>
      <c r="F278">
        <f t="shared" si="172"/>
        <v>906.40020146785344</v>
      </c>
      <c r="G278">
        <f t="shared" si="172"/>
        <v>862.21887378621636</v>
      </c>
      <c r="H278">
        <f t="shared" si="172"/>
        <v>611.15436868581105</v>
      </c>
      <c r="I278">
        <f t="shared" si="172"/>
        <v>604.27512736431686</v>
      </c>
      <c r="J278">
        <f t="shared" si="172"/>
        <v>442.41524154376259</v>
      </c>
      <c r="K278">
        <f t="shared" si="172"/>
        <v>332.53529481764787</v>
      </c>
      <c r="L278">
        <f t="shared" si="142"/>
        <v>332.53529481764787</v>
      </c>
      <c r="N278">
        <f t="shared" si="143"/>
        <v>1591.1269004984711</v>
      </c>
      <c r="O278">
        <f t="shared" si="144"/>
        <v>968.20349770695566</v>
      </c>
      <c r="P278">
        <f t="shared" si="145"/>
        <v>679.16681440121283</v>
      </c>
      <c r="Q278">
        <f t="shared" si="146"/>
        <v>477.05273761465975</v>
      </c>
      <c r="R278">
        <f t="shared" si="147"/>
        <v>453.79940725590336</v>
      </c>
      <c r="S278">
        <f t="shared" si="148"/>
        <v>321.66019404516373</v>
      </c>
      <c r="T278">
        <f t="shared" si="149"/>
        <v>318.03954071806152</v>
      </c>
      <c r="U278">
        <f t="shared" si="150"/>
        <v>232.85012712829612</v>
      </c>
      <c r="V278">
        <f t="shared" si="151"/>
        <v>175.01857621981466</v>
      </c>
      <c r="X278">
        <f t="shared" si="152"/>
        <v>9.0911886890228981</v>
      </c>
      <c r="Y278">
        <f t="shared" si="153"/>
        <v>5.5320041941773077</v>
      </c>
      <c r="Z278">
        <f t="shared" si="154"/>
        <v>3.8805413063594631</v>
      </c>
      <c r="AA278">
        <f t="shared" si="155"/>
        <v>2.7257263081348868</v>
      </c>
      <c r="AB278">
        <f t="shared" si="156"/>
        <v>2.5928642379421127</v>
      </c>
      <c r="AC278">
        <f t="shared" si="157"/>
        <v>1.8378631628289241</v>
      </c>
      <c r="AD278">
        <f t="shared" si="158"/>
        <v>1.8171759111936758</v>
      </c>
      <c r="AE278">
        <f t="shared" si="159"/>
        <v>1.3304309300050976</v>
      </c>
      <c r="AF278">
        <f t="shared" si="160"/>
        <v>1</v>
      </c>
      <c r="AR278">
        <f t="shared" si="161"/>
        <v>1015.7853512486141</v>
      </c>
      <c r="AS278">
        <f t="shared" si="162"/>
        <v>805.20840486998884</v>
      </c>
      <c r="AT278">
        <f t="shared" si="163"/>
        <v>665.29017909539232</v>
      </c>
      <c r="AU278">
        <f t="shared" si="164"/>
        <v>529.59106592688465</v>
      </c>
      <c r="AV278">
        <f t="shared" si="165"/>
        <v>527.2793506355722</v>
      </c>
      <c r="AW278">
        <f t="shared" si="166"/>
        <v>430.56959879416229</v>
      </c>
      <c r="AX278">
        <f t="shared" si="167"/>
        <v>445.05562506277693</v>
      </c>
      <c r="AY278">
        <f t="shared" si="168"/>
        <v>405.18839459941643</v>
      </c>
      <c r="AZ278">
        <f t="shared" si="169"/>
        <v>396.97965204481142</v>
      </c>
      <c r="BA278">
        <f t="shared" si="170"/>
        <v>5220.9476222776193</v>
      </c>
      <c r="BB278">
        <f t="shared" si="171"/>
        <v>8.0284583504499096</v>
      </c>
    </row>
    <row r="279" spans="1:54" x14ac:dyDescent="0.25">
      <c r="A279">
        <f t="shared" si="141"/>
        <v>826.57899999999688</v>
      </c>
      <c r="C279">
        <f t="shared" si="140"/>
        <v>3035.734434129417</v>
      </c>
      <c r="D279">
        <f t="shared" si="172"/>
        <v>1852.9373778926586</v>
      </c>
      <c r="E279">
        <f t="shared" si="172"/>
        <v>1302.3259761909828</v>
      </c>
      <c r="F279">
        <f t="shared" si="172"/>
        <v>915.89323845732463</v>
      </c>
      <c r="G279">
        <f t="shared" si="172"/>
        <v>871.75905747238062</v>
      </c>
      <c r="H279">
        <f t="shared" si="172"/>
        <v>618.96002205695208</v>
      </c>
      <c r="I279">
        <f t="shared" si="172"/>
        <v>611.64675078291168</v>
      </c>
      <c r="J279">
        <f t="shared" si="172"/>
        <v>448.75831758544962</v>
      </c>
      <c r="K279">
        <f t="shared" si="172"/>
        <v>337.80153072580686</v>
      </c>
      <c r="L279">
        <f t="shared" si="142"/>
        <v>337.80153072580686</v>
      </c>
      <c r="N279">
        <f t="shared" si="143"/>
        <v>1597.7549653312722</v>
      </c>
      <c r="O279">
        <f t="shared" si="144"/>
        <v>975.230198890873</v>
      </c>
      <c r="P279">
        <f t="shared" si="145"/>
        <v>685.43472431104362</v>
      </c>
      <c r="Q279">
        <f t="shared" si="146"/>
        <v>482.04907287227616</v>
      </c>
      <c r="R279">
        <f t="shared" si="147"/>
        <v>458.82055656441088</v>
      </c>
      <c r="S279">
        <f t="shared" si="148"/>
        <v>325.76843266155373</v>
      </c>
      <c r="T279">
        <f t="shared" si="149"/>
        <v>321.91934251732198</v>
      </c>
      <c r="U279">
        <f t="shared" si="150"/>
        <v>236.18858820286823</v>
      </c>
      <c r="V279">
        <f t="shared" si="151"/>
        <v>177.79027932937203</v>
      </c>
      <c r="X279">
        <f t="shared" si="152"/>
        <v>8.9867397214180169</v>
      </c>
      <c r="Y279">
        <f t="shared" si="153"/>
        <v>5.4852841368462766</v>
      </c>
      <c r="Z279">
        <f t="shared" si="154"/>
        <v>3.8552992148756111</v>
      </c>
      <c r="AA279">
        <f t="shared" si="155"/>
        <v>2.7113353704745471</v>
      </c>
      <c r="AB279">
        <f t="shared" si="156"/>
        <v>2.5806841537967644</v>
      </c>
      <c r="AC279">
        <f t="shared" si="157"/>
        <v>1.8323185828289252</v>
      </c>
      <c r="AD279">
        <f t="shared" si="158"/>
        <v>1.8106689731947505</v>
      </c>
      <c r="AE279">
        <f t="shared" si="159"/>
        <v>1.3284673891833434</v>
      </c>
      <c r="AF279">
        <f t="shared" si="160"/>
        <v>1</v>
      </c>
      <c r="AR279">
        <f t="shared" si="161"/>
        <v>1020.0125835940327</v>
      </c>
      <c r="AS279">
        <f t="shared" si="162"/>
        <v>811.04491771465393</v>
      </c>
      <c r="AT279">
        <f t="shared" si="163"/>
        <v>671.42079518008165</v>
      </c>
      <c r="AU279">
        <f t="shared" si="164"/>
        <v>535.12717959171141</v>
      </c>
      <c r="AV279">
        <f t="shared" si="165"/>
        <v>533.10246797612751</v>
      </c>
      <c r="AW279">
        <f t="shared" si="166"/>
        <v>436.05605452248761</v>
      </c>
      <c r="AX279">
        <f t="shared" si="167"/>
        <v>450.47271191053329</v>
      </c>
      <c r="AY279">
        <f t="shared" si="168"/>
        <v>410.9833977579093</v>
      </c>
      <c r="AZ279">
        <f t="shared" si="169"/>
        <v>403.25063228359244</v>
      </c>
      <c r="BA279">
        <f t="shared" si="170"/>
        <v>5271.4707405311301</v>
      </c>
      <c r="BB279">
        <f t="shared" si="171"/>
        <v>8.0672105269150816</v>
      </c>
    </row>
    <row r="280" spans="1:54" x14ac:dyDescent="0.25">
      <c r="A280">
        <f t="shared" si="141"/>
        <v>829.31049999999686</v>
      </c>
      <c r="C280">
        <f t="shared" si="140"/>
        <v>3048.296741636972</v>
      </c>
      <c r="D280">
        <f t="shared" si="172"/>
        <v>1866.2960991475409</v>
      </c>
      <c r="E280">
        <f t="shared" si="172"/>
        <v>1314.265375984206</v>
      </c>
      <c r="F280">
        <f t="shared" si="172"/>
        <v>925.42218229630362</v>
      </c>
      <c r="G280">
        <f t="shared" si="172"/>
        <v>881.34091203516846</v>
      </c>
      <c r="H280">
        <f t="shared" si="172"/>
        <v>626.81296446162878</v>
      </c>
      <c r="I280">
        <f t="shared" si="172"/>
        <v>619.05885266386633</v>
      </c>
      <c r="J280">
        <f t="shared" si="172"/>
        <v>455.14965287883092</v>
      </c>
      <c r="K280">
        <f t="shared" si="172"/>
        <v>343.11565009279167</v>
      </c>
      <c r="L280">
        <f t="shared" si="142"/>
        <v>343.11565009279167</v>
      </c>
      <c r="N280">
        <f t="shared" si="143"/>
        <v>1604.3667061247222</v>
      </c>
      <c r="O280">
        <f t="shared" si="144"/>
        <v>982.2611048144953</v>
      </c>
      <c r="P280">
        <f t="shared" si="145"/>
        <v>691.71861893905577</v>
      </c>
      <c r="Q280">
        <f t="shared" si="146"/>
        <v>487.06430647173875</v>
      </c>
      <c r="R280">
        <f t="shared" si="147"/>
        <v>463.86363791324658</v>
      </c>
      <c r="S280">
        <f t="shared" si="148"/>
        <v>329.90156024296255</v>
      </c>
      <c r="T280">
        <f t="shared" si="149"/>
        <v>325.82044877045598</v>
      </c>
      <c r="U280">
        <f t="shared" si="150"/>
        <v>239.55244888359522</v>
      </c>
      <c r="V280">
        <f t="shared" si="151"/>
        <v>180.58718425936405</v>
      </c>
      <c r="X280">
        <f t="shared" si="152"/>
        <v>8.8841670171925866</v>
      </c>
      <c r="Y280">
        <f t="shared" si="153"/>
        <v>5.4392625304116047</v>
      </c>
      <c r="Z280">
        <f t="shared" si="154"/>
        <v>3.8303859810206213</v>
      </c>
      <c r="AA280">
        <f t="shared" si="155"/>
        <v>2.6971144628524928</v>
      </c>
      <c r="AB280">
        <f t="shared" si="156"/>
        <v>2.5686409576386855</v>
      </c>
      <c r="AC280">
        <f t="shared" si="157"/>
        <v>1.8268270896186591</v>
      </c>
      <c r="AD280">
        <f t="shared" si="158"/>
        <v>1.804227969480404</v>
      </c>
      <c r="AE280">
        <f t="shared" si="159"/>
        <v>1.3265196523555278</v>
      </c>
      <c r="AF280">
        <f t="shared" si="160"/>
        <v>1</v>
      </c>
      <c r="AR280">
        <f t="shared" si="161"/>
        <v>1024.2294048301917</v>
      </c>
      <c r="AS280">
        <f t="shared" si="162"/>
        <v>816.88492309680612</v>
      </c>
      <c r="AT280">
        <f t="shared" si="163"/>
        <v>677.56704584979241</v>
      </c>
      <c r="AU280">
        <f t="shared" si="164"/>
        <v>540.68423327820256</v>
      </c>
      <c r="AV280">
        <f t="shared" si="165"/>
        <v>538.95102029909458</v>
      </c>
      <c r="AW280">
        <f t="shared" si="166"/>
        <v>441.5757488762801</v>
      </c>
      <c r="AX280">
        <f t="shared" si="167"/>
        <v>455.91954462749851</v>
      </c>
      <c r="AY280">
        <f t="shared" si="168"/>
        <v>416.82249033203539</v>
      </c>
      <c r="AZ280">
        <f t="shared" si="169"/>
        <v>409.57863165886829</v>
      </c>
      <c r="BA280">
        <f t="shared" si="170"/>
        <v>5322.2130428487699</v>
      </c>
      <c r="BB280">
        <f t="shared" si="171"/>
        <v>8.1059443535180087</v>
      </c>
    </row>
    <row r="281" spans="1:54" x14ac:dyDescent="0.25">
      <c r="A281">
        <f t="shared" si="141"/>
        <v>832.04199999999685</v>
      </c>
      <c r="C281">
        <f t="shared" si="140"/>
        <v>3060.8280411868195</v>
      </c>
      <c r="D281">
        <f t="shared" si="172"/>
        <v>1879.6624715869443</v>
      </c>
      <c r="E281">
        <f t="shared" si="172"/>
        <v>1326.2347639932655</v>
      </c>
      <c r="F281">
        <f t="shared" si="172"/>
        <v>934.98672379498453</v>
      </c>
      <c r="G281">
        <f t="shared" si="172"/>
        <v>890.96413484904804</v>
      </c>
      <c r="H281">
        <f t="shared" si="172"/>
        <v>634.7129971608083</v>
      </c>
      <c r="I281">
        <f t="shared" si="172"/>
        <v>626.51122518477735</v>
      </c>
      <c r="J281">
        <f t="shared" si="172"/>
        <v>461.58915387142036</v>
      </c>
      <c r="K281">
        <f t="shared" si="172"/>
        <v>348.47765276000166</v>
      </c>
      <c r="L281">
        <f t="shared" si="142"/>
        <v>348.47765276000166</v>
      </c>
      <c r="N281">
        <f t="shared" si="143"/>
        <v>1610.9621269404313</v>
      </c>
      <c r="O281">
        <f t="shared" si="144"/>
        <v>989.2960376773392</v>
      </c>
      <c r="P281">
        <f t="shared" si="145"/>
        <v>698.01829683856079</v>
      </c>
      <c r="Q281">
        <f t="shared" si="146"/>
        <v>492.09827568157084</v>
      </c>
      <c r="R281">
        <f t="shared" si="147"/>
        <v>468.92849202581476</v>
      </c>
      <c r="S281">
        <f t="shared" si="148"/>
        <v>334.05947218989911</v>
      </c>
      <c r="T281">
        <f t="shared" si="149"/>
        <v>329.74275009725125</v>
      </c>
      <c r="U281">
        <f t="shared" si="150"/>
        <v>242.94165993232653</v>
      </c>
      <c r="V281">
        <f t="shared" si="151"/>
        <v>183.40929092631669</v>
      </c>
      <c r="X281">
        <f t="shared" si="152"/>
        <v>8.7834270488926514</v>
      </c>
      <c r="Y281">
        <f t="shared" si="153"/>
        <v>5.393925425919571</v>
      </c>
      <c r="Z281">
        <f t="shared" si="154"/>
        <v>3.8057957332106174</v>
      </c>
      <c r="AA281">
        <f t="shared" si="155"/>
        <v>2.6830607827782709</v>
      </c>
      <c r="AB281">
        <f t="shared" si="156"/>
        <v>2.5567324842567727</v>
      </c>
      <c r="AC281">
        <f t="shared" si="157"/>
        <v>1.8213879487931997</v>
      </c>
      <c r="AD281">
        <f t="shared" si="158"/>
        <v>1.7978519432242011</v>
      </c>
      <c r="AE281">
        <f t="shared" si="159"/>
        <v>1.324587531554912</v>
      </c>
      <c r="AF281">
        <f t="shared" si="160"/>
        <v>1</v>
      </c>
      <c r="AR281">
        <f t="shared" si="161"/>
        <v>1028.4358175474961</v>
      </c>
      <c r="AS281">
        <f t="shared" si="162"/>
        <v>822.72827333195221</v>
      </c>
      <c r="AT281">
        <f t="shared" si="163"/>
        <v>683.72873407037343</v>
      </c>
      <c r="AU281">
        <f t="shared" si="164"/>
        <v>546.26204667420836</v>
      </c>
      <c r="AV281">
        <f t="shared" si="165"/>
        <v>544.8248228885351</v>
      </c>
      <c r="AW281">
        <f t="shared" si="166"/>
        <v>447.12854216538756</v>
      </c>
      <c r="AX281">
        <f t="shared" si="167"/>
        <v>461.39597049398736</v>
      </c>
      <c r="AY281">
        <f t="shared" si="168"/>
        <v>422.7055868527022</v>
      </c>
      <c r="AZ281">
        <f t="shared" si="169"/>
        <v>415.96364998177893</v>
      </c>
      <c r="BA281">
        <f t="shared" si="170"/>
        <v>5373.1734440064211</v>
      </c>
      <c r="BB281">
        <f t="shared" si="171"/>
        <v>8.1446592695682014</v>
      </c>
    </row>
    <row r="282" spans="1:54" x14ac:dyDescent="0.25">
      <c r="A282">
        <f t="shared" si="141"/>
        <v>834.77349999999683</v>
      </c>
      <c r="C282">
        <f t="shared" si="140"/>
        <v>3073.3283423788571</v>
      </c>
      <c r="D282">
        <f t="shared" si="172"/>
        <v>1893.0361611255994</v>
      </c>
      <c r="E282">
        <f t="shared" si="172"/>
        <v>1338.2337595886193</v>
      </c>
      <c r="F282">
        <f t="shared" si="172"/>
        <v>944.5865543642077</v>
      </c>
      <c r="G282">
        <f t="shared" si="172"/>
        <v>900.62842327909493</v>
      </c>
      <c r="H282">
        <f t="shared" si="172"/>
        <v>642.6599197863161</v>
      </c>
      <c r="I282">
        <f t="shared" si="172"/>
        <v>634.00365951782089</v>
      </c>
      <c r="J282">
        <f t="shared" si="172"/>
        <v>468.07672441311405</v>
      </c>
      <c r="K282">
        <f t="shared" si="172"/>
        <v>353.88753545931223</v>
      </c>
      <c r="L282">
        <f t="shared" si="142"/>
        <v>353.88753545931223</v>
      </c>
      <c r="N282">
        <f t="shared" si="143"/>
        <v>1617.5412328309774</v>
      </c>
      <c r="O282">
        <f t="shared" si="144"/>
        <v>996.33482164505233</v>
      </c>
      <c r="P282">
        <f t="shared" si="145"/>
        <v>704.3335576782207</v>
      </c>
      <c r="Q282">
        <f t="shared" si="146"/>
        <v>497.15081808642515</v>
      </c>
      <c r="R282">
        <f t="shared" si="147"/>
        <v>474.01495962057629</v>
      </c>
      <c r="S282">
        <f t="shared" si="148"/>
        <v>338.24206304542952</v>
      </c>
      <c r="T282">
        <f t="shared" si="149"/>
        <v>333.6861365883268</v>
      </c>
      <c r="U282">
        <f t="shared" si="150"/>
        <v>246.35617074374426</v>
      </c>
      <c r="V282">
        <f t="shared" si="151"/>
        <v>186.25659761016433</v>
      </c>
      <c r="X282">
        <f t="shared" si="152"/>
        <v>8.6844775089068058</v>
      </c>
      <c r="Y282">
        <f t="shared" si="153"/>
        <v>5.3492592178151153</v>
      </c>
      <c r="Z282">
        <f t="shared" si="154"/>
        <v>3.7815227310894679</v>
      </c>
      <c r="AA282">
        <f t="shared" si="155"/>
        <v>2.6691715862165775</v>
      </c>
      <c r="AB282">
        <f t="shared" si="156"/>
        <v>2.5449566120212888</v>
      </c>
      <c r="AC282">
        <f t="shared" si="157"/>
        <v>1.816000439100532</v>
      </c>
      <c r="AD282">
        <f t="shared" si="158"/>
        <v>1.7915399554690297</v>
      </c>
      <c r="AE282">
        <f t="shared" si="159"/>
        <v>1.3226708417565347</v>
      </c>
      <c r="AF282">
        <f t="shared" si="160"/>
        <v>1</v>
      </c>
      <c r="AR282">
        <f t="shared" si="161"/>
        <v>1032.6318249683675</v>
      </c>
      <c r="AS282">
        <f t="shared" si="162"/>
        <v>828.57482236870464</v>
      </c>
      <c r="AT282">
        <f t="shared" si="163"/>
        <v>689.90566389859305</v>
      </c>
      <c r="AU282">
        <f t="shared" si="164"/>
        <v>551.86043981786111</v>
      </c>
      <c r="AV282">
        <f t="shared" si="165"/>
        <v>550.72369102277764</v>
      </c>
      <c r="AW282">
        <f t="shared" si="166"/>
        <v>452.71429355456337</v>
      </c>
      <c r="AX282">
        <f t="shared" si="167"/>
        <v>466.90183605147473</v>
      </c>
      <c r="AY282">
        <f t="shared" si="168"/>
        <v>428.63259947764647</v>
      </c>
      <c r="AZ282">
        <f t="shared" si="169"/>
        <v>422.40568336067469</v>
      </c>
      <c r="BA282">
        <f t="shared" si="170"/>
        <v>5424.3508545206632</v>
      </c>
      <c r="BB282">
        <f t="shared" si="171"/>
        <v>8.1833547216441183</v>
      </c>
    </row>
    <row r="283" spans="1:54" x14ac:dyDescent="0.25">
      <c r="A283">
        <f t="shared" si="141"/>
        <v>837.50499999999681</v>
      </c>
      <c r="C283">
        <f t="shared" si="140"/>
        <v>3085.7976566532466</v>
      </c>
      <c r="D283">
        <f t="shared" si="172"/>
        <v>1906.4168373859061</v>
      </c>
      <c r="E283">
        <f t="shared" si="172"/>
        <v>1350.261984272629</v>
      </c>
      <c r="F283">
        <f t="shared" si="172"/>
        <v>954.22136604563241</v>
      </c>
      <c r="G283">
        <f t="shared" si="172"/>
        <v>910.33347472009734</v>
      </c>
      <c r="H283">
        <f t="shared" si="172"/>
        <v>650.6535303889591</v>
      </c>
      <c r="I283">
        <f t="shared" si="172"/>
        <v>641.53594587097245</v>
      </c>
      <c r="J283">
        <f t="shared" si="172"/>
        <v>474.61226580023487</v>
      </c>
      <c r="K283">
        <f t="shared" si="172"/>
        <v>359.34529184689876</v>
      </c>
      <c r="L283">
        <f t="shared" si="142"/>
        <v>359.34529184689876</v>
      </c>
      <c r="N283">
        <f t="shared" si="143"/>
        <v>1624.1040298174983</v>
      </c>
      <c r="O283">
        <f t="shared" si="144"/>
        <v>1003.3772828346874</v>
      </c>
      <c r="P283">
        <f t="shared" si="145"/>
        <v>710.66420224875208</v>
      </c>
      <c r="Q283">
        <f t="shared" si="146"/>
        <v>502.22177160296445</v>
      </c>
      <c r="R283">
        <f t="shared" si="147"/>
        <v>479.12288143163022</v>
      </c>
      <c r="S283">
        <f t="shared" si="148"/>
        <v>342.44922652050479</v>
      </c>
      <c r="T283">
        <f t="shared" si="149"/>
        <v>337.65049782682763</v>
      </c>
      <c r="U283">
        <f t="shared" si="150"/>
        <v>249.79592936854468</v>
      </c>
      <c r="V283">
        <f t="shared" si="151"/>
        <v>189.12910097205199</v>
      </c>
      <c r="X283">
        <f t="shared" si="152"/>
        <v>8.5872772697074033</v>
      </c>
      <c r="Y283">
        <f t="shared" si="153"/>
        <v>5.3052506339728156</v>
      </c>
      <c r="Z283">
        <f t="shared" si="154"/>
        <v>3.7575613620336963</v>
      </c>
      <c r="AA283">
        <f t="shared" si="155"/>
        <v>2.6554441861233129</v>
      </c>
      <c r="AB283">
        <f t="shared" si="156"/>
        <v>2.533311261826551</v>
      </c>
      <c r="AC283">
        <f t="shared" si="157"/>
        <v>1.8106638521541392</v>
      </c>
      <c r="AD283">
        <f t="shared" si="158"/>
        <v>1.785291084721663</v>
      </c>
      <c r="AE283">
        <f t="shared" si="159"/>
        <v>1.3207694008203295</v>
      </c>
      <c r="AF283">
        <f t="shared" si="160"/>
        <v>1</v>
      </c>
      <c r="AR283">
        <f t="shared" si="161"/>
        <v>1036.8174309329536</v>
      </c>
      <c r="AS283">
        <f t="shared" si="162"/>
        <v>834.42442577655095</v>
      </c>
      <c r="AT283">
        <f t="shared" si="163"/>
        <v>696.0976404886967</v>
      </c>
      <c r="AU283">
        <f t="shared" si="164"/>
        <v>557.47923311517229</v>
      </c>
      <c r="AV283">
        <f t="shared" si="165"/>
        <v>556.64743999828659</v>
      </c>
      <c r="AW283">
        <f t="shared" si="166"/>
        <v>458.33286109729073</v>
      </c>
      <c r="AX283">
        <f t="shared" si="167"/>
        <v>472.43698713288603</v>
      </c>
      <c r="AY283">
        <f t="shared" si="168"/>
        <v>434.60343803167285</v>
      </c>
      <c r="AZ283">
        <f t="shared" si="169"/>
        <v>428.90472424139375</v>
      </c>
      <c r="BA283">
        <f t="shared" si="170"/>
        <v>5475.7441808149042</v>
      </c>
      <c r="BB283">
        <f t="shared" si="171"/>
        <v>8.2220301635338551</v>
      </c>
    </row>
    <row r="284" spans="1:54" x14ac:dyDescent="0.25">
      <c r="A284">
        <f t="shared" si="141"/>
        <v>840.23649999999679</v>
      </c>
      <c r="C284">
        <f t="shared" si="140"/>
        <v>3098.2359972486493</v>
      </c>
      <c r="D284">
        <f t="shared" si="172"/>
        <v>1919.8041736698588</v>
      </c>
      <c r="E284">
        <f t="shared" si="172"/>
        <v>1362.3190616915563</v>
      </c>
      <c r="F284">
        <f t="shared" si="172"/>
        <v>963.89085154110285</v>
      </c>
      <c r="G284">
        <f t="shared" si="172"/>
        <v>920.07898663481046</v>
      </c>
      <c r="H284">
        <f t="shared" si="172"/>
        <v>658.69362548600589</v>
      </c>
      <c r="I284">
        <f t="shared" si="172"/>
        <v>649.10787352857665</v>
      </c>
      <c r="J284">
        <f t="shared" si="172"/>
        <v>481.19567681929908</v>
      </c>
      <c r="K284">
        <f t="shared" si="172"/>
        <v>364.8509125371308</v>
      </c>
      <c r="L284">
        <f t="shared" si="142"/>
        <v>364.8509125371308</v>
      </c>
      <c r="N284">
        <f t="shared" si="143"/>
        <v>1630.6505248677101</v>
      </c>
      <c r="O284">
        <f t="shared" si="144"/>
        <v>1010.4232492999257</v>
      </c>
      <c r="P284">
        <f t="shared" si="145"/>
        <v>717.01003246924017</v>
      </c>
      <c r="Q284">
        <f t="shared" si="146"/>
        <v>507.31097449531734</v>
      </c>
      <c r="R284">
        <f t="shared" si="147"/>
        <v>484.25209822884761</v>
      </c>
      <c r="S284">
        <f t="shared" si="148"/>
        <v>346.68085551895047</v>
      </c>
      <c r="T284">
        <f t="shared" si="149"/>
        <v>341.6357229097772</v>
      </c>
      <c r="U284">
        <f t="shared" si="150"/>
        <v>253.26088253647322</v>
      </c>
      <c r="V284">
        <f t="shared" si="151"/>
        <v>192.02679607217411</v>
      </c>
      <c r="X284">
        <f t="shared" si="152"/>
        <v>8.4917863455620175</v>
      </c>
      <c r="Y284">
        <f t="shared" si="153"/>
        <v>5.2618867260595952</v>
      </c>
      <c r="Z284">
        <f t="shared" si="154"/>
        <v>3.7339061377650067</v>
      </c>
      <c r="AA284">
        <f t="shared" si="155"/>
        <v>2.6418759510242635</v>
      </c>
      <c r="AB284">
        <f t="shared" si="156"/>
        <v>2.5217943960635543</v>
      </c>
      <c r="AC284">
        <f t="shared" si="157"/>
        <v>1.8053774921529648</v>
      </c>
      <c r="AD284">
        <f t="shared" si="158"/>
        <v>1.779104426558114</v>
      </c>
      <c r="AE284">
        <f t="shared" si="159"/>
        <v>1.3188830294355585</v>
      </c>
      <c r="AF284">
        <f t="shared" si="160"/>
        <v>1</v>
      </c>
      <c r="AR284">
        <f t="shared" si="161"/>
        <v>1040.9926398851092</v>
      </c>
      <c r="AS284">
        <f t="shared" si="162"/>
        <v>840.27694073357884</v>
      </c>
      <c r="AT284">
        <f t="shared" si="163"/>
        <v>702.3044700985821</v>
      </c>
      <c r="AU284">
        <f t="shared" si="164"/>
        <v>563.11824735715732</v>
      </c>
      <c r="AV284">
        <f t="shared" si="165"/>
        <v>562.59588515301198</v>
      </c>
      <c r="AW284">
        <f t="shared" si="166"/>
        <v>463.98410176915581</v>
      </c>
      <c r="AX284">
        <f t="shared" si="167"/>
        <v>478.00126889241039</v>
      </c>
      <c r="AY284">
        <f t="shared" si="168"/>
        <v>440.6180100466392</v>
      </c>
      <c r="AZ284">
        <f t="shared" si="169"/>
        <v>435.46076144762264</v>
      </c>
      <c r="BA284">
        <f t="shared" si="170"/>
        <v>5527.3523253832682</v>
      </c>
      <c r="BB284">
        <f t="shared" si="171"/>
        <v>8.260685056175685</v>
      </c>
    </row>
    <row r="285" spans="1:54" x14ac:dyDescent="0.25">
      <c r="A285">
        <f>A284+$B$11</f>
        <v>842.96799999999678</v>
      </c>
      <c r="C285">
        <f t="shared" si="140"/>
        <v>3110.6433791612567</v>
      </c>
      <c r="D285">
        <f t="shared" si="172"/>
        <v>1933.1978469308974</v>
      </c>
      <c r="E285">
        <f t="shared" si="172"/>
        <v>1374.404617646816</v>
      </c>
      <c r="F285">
        <f t="shared" si="172"/>
        <v>973.59470424121776</v>
      </c>
      <c r="G285">
        <f t="shared" si="172"/>
        <v>929.86465659136502</v>
      </c>
      <c r="H285">
        <f t="shared" si="172"/>
        <v>666.78000010804737</v>
      </c>
      <c r="I285">
        <f t="shared" si="172"/>
        <v>656.71923089127472</v>
      </c>
      <c r="J285">
        <f t="shared" si="172"/>
        <v>487.82685379050309</v>
      </c>
      <c r="K285">
        <f t="shared" si="172"/>
        <v>370.40438513653146</v>
      </c>
      <c r="L285">
        <f t="shared" si="142"/>
        <v>370.40438513653146</v>
      </c>
      <c r="N285">
        <f t="shared" si="143"/>
        <v>1637.1807258743456</v>
      </c>
      <c r="O285">
        <f t="shared" si="144"/>
        <v>1017.4725510162618</v>
      </c>
      <c r="P285">
        <f t="shared" si="145"/>
        <v>723.37085139306112</v>
      </c>
      <c r="Q285">
        <f t="shared" si="146"/>
        <v>512.41826539011458</v>
      </c>
      <c r="R285">
        <f t="shared" si="147"/>
        <v>489.40245083756054</v>
      </c>
      <c r="S285">
        <f t="shared" si="148"/>
        <v>350.93684216213023</v>
      </c>
      <c r="T285">
        <f t="shared" si="149"/>
        <v>345.64170046909197</v>
      </c>
      <c r="U285">
        <f t="shared" si="150"/>
        <v>256.75097567921216</v>
      </c>
      <c r="V285">
        <f t="shared" si="151"/>
        <v>194.94967638764814</v>
      </c>
      <c r="X285">
        <f t="shared" si="152"/>
        <v>8.3979658556544088</v>
      </c>
      <c r="Y285">
        <f t="shared" si="153"/>
        <v>5.2191548602166753</v>
      </c>
      <c r="Z285">
        <f t="shared" si="154"/>
        <v>3.7105516910665322</v>
      </c>
      <c r="AA285">
        <f t="shared" si="155"/>
        <v>2.6284643036349307</v>
      </c>
      <c r="AB285">
        <f t="shared" si="156"/>
        <v>2.5104040176214864</v>
      </c>
      <c r="AC285">
        <f t="shared" si="157"/>
        <v>1.8001406756085556</v>
      </c>
      <c r="AD285">
        <f t="shared" si="158"/>
        <v>1.772979093239426</v>
      </c>
      <c r="AE285">
        <f t="shared" si="159"/>
        <v>1.3170115510665177</v>
      </c>
      <c r="AF285">
        <f t="shared" si="160"/>
        <v>1</v>
      </c>
      <c r="AR285">
        <f t="shared" si="161"/>
        <v>1045.1574568586432</v>
      </c>
      <c r="AS285">
        <f t="shared" si="162"/>
        <v>846.13222601417158</v>
      </c>
      <c r="AT285">
        <f t="shared" si="163"/>
        <v>708.52596009559227</v>
      </c>
      <c r="AU285">
        <f t="shared" si="164"/>
        <v>568.77730373649661</v>
      </c>
      <c r="AV285">
        <f t="shared" si="165"/>
        <v>568.56884188922288</v>
      </c>
      <c r="AW285">
        <f t="shared" si="166"/>
        <v>469.66787150078551</v>
      </c>
      <c r="AX285">
        <f t="shared" si="167"/>
        <v>483.59452583484176</v>
      </c>
      <c r="AY285">
        <f t="shared" si="168"/>
        <v>446.67622080118531</v>
      </c>
      <c r="AZ285">
        <f t="shared" si="169"/>
        <v>442.07378022133497</v>
      </c>
      <c r="BA285">
        <f t="shared" si="170"/>
        <v>5579.1741869522739</v>
      </c>
      <c r="BB285">
        <f t="shared" si="171"/>
        <v>8.2993188675985614</v>
      </c>
    </row>
    <row r="286" spans="1:54" x14ac:dyDescent="0.25">
      <c r="A286">
        <f t="shared" si="141"/>
        <v>845.69949999999676</v>
      </c>
      <c r="C286">
        <f t="shared" si="140"/>
        <v>3123.0198191046329</v>
      </c>
      <c r="D286">
        <f t="shared" si="172"/>
        <v>1946.5975377457326</v>
      </c>
      <c r="E286">
        <f t="shared" si="172"/>
        <v>1386.5182801055107</v>
      </c>
      <c r="F286">
        <f t="shared" si="172"/>
        <v>983.33261825312411</v>
      </c>
      <c r="G286">
        <f t="shared" si="172"/>
        <v>939.69018229983942</v>
      </c>
      <c r="H286">
        <f t="shared" si="172"/>
        <v>674.91244784522189</v>
      </c>
      <c r="I286">
        <f t="shared" si="172"/>
        <v>664.36980551529496</v>
      </c>
      <c r="J286">
        <f t="shared" si="172"/>
        <v>494.5056906109175</v>
      </c>
      <c r="K286">
        <f t="shared" si="172"/>
        <v>376.00569427778623</v>
      </c>
      <c r="L286">
        <f t="shared" si="142"/>
        <v>376.00569427778623</v>
      </c>
      <c r="N286">
        <f t="shared" si="143"/>
        <v>1643.6946416340174</v>
      </c>
      <c r="O286">
        <f t="shared" si="144"/>
        <v>1024.5250198661752</v>
      </c>
      <c r="P286">
        <f t="shared" si="145"/>
        <v>729.74646321342675</v>
      </c>
      <c r="Q286">
        <f t="shared" si="146"/>
        <v>517.54348329111792</v>
      </c>
      <c r="R286">
        <f t="shared" si="147"/>
        <v>494.57378015781023</v>
      </c>
      <c r="S286">
        <f t="shared" si="148"/>
        <v>355.21707781327467</v>
      </c>
      <c r="T286">
        <f t="shared" si="149"/>
        <v>349.66831869226053</v>
      </c>
      <c r="U286">
        <f t="shared" si="150"/>
        <v>260.2661529531145</v>
      </c>
      <c r="V286">
        <f t="shared" si="151"/>
        <v>197.89773383041381</v>
      </c>
      <c r="X286">
        <f t="shared" si="152"/>
        <v>8.3057779885572742</v>
      </c>
      <c r="Y286">
        <f t="shared" si="153"/>
        <v>5.1770427080490471</v>
      </c>
      <c r="Z286">
        <f t="shared" si="154"/>
        <v>3.6874927725992785</v>
      </c>
      <c r="AA286">
        <f t="shared" si="155"/>
        <v>2.6152067195201987</v>
      </c>
      <c r="AB286">
        <f t="shared" si="156"/>
        <v>2.4991381689172325</v>
      </c>
      <c r="AC286">
        <f t="shared" si="157"/>
        <v>1.7949527310791435</v>
      </c>
      <c r="AD286">
        <f t="shared" si="158"/>
        <v>1.7669142133376057</v>
      </c>
      <c r="AE286">
        <f t="shared" si="159"/>
        <v>1.3151547918994695</v>
      </c>
      <c r="AF286">
        <f t="shared" si="160"/>
        <v>1</v>
      </c>
      <c r="AR286">
        <f t="shared" si="161"/>
        <v>1049.3118874638399</v>
      </c>
      <c r="AS286">
        <f t="shared" si="162"/>
        <v>851.99014197669044</v>
      </c>
      <c r="AT286">
        <f t="shared" si="163"/>
        <v>714.76191896193848</v>
      </c>
      <c r="AU286">
        <f t="shared" si="164"/>
        <v>574.45622386374509</v>
      </c>
      <c r="AV286">
        <f t="shared" si="165"/>
        <v>574.5661256958299</v>
      </c>
      <c r="AW286">
        <f t="shared" si="166"/>
        <v>475.38402521033788</v>
      </c>
      <c r="AX286">
        <f t="shared" si="167"/>
        <v>489.21660184445142</v>
      </c>
      <c r="AY286">
        <f t="shared" si="168"/>
        <v>452.77797336019557</v>
      </c>
      <c r="AZ286">
        <f t="shared" si="169"/>
        <v>448.74376226328866</v>
      </c>
      <c r="BA286">
        <f t="shared" si="170"/>
        <v>5631.2086606403172</v>
      </c>
      <c r="BB286">
        <f t="shared" si="171"/>
        <v>8.3379310728625242</v>
      </c>
    </row>
    <row r="287" spans="1:54" x14ac:dyDescent="0.25">
      <c r="A287">
        <f t="shared" si="141"/>
        <v>848.43099999999674</v>
      </c>
      <c r="C287">
        <f t="shared" si="140"/>
        <v>3135.3653354702897</v>
      </c>
      <c r="D287">
        <f t="shared" si="172"/>
        <v>1960.0029302860896</v>
      </c>
      <c r="E287">
        <f t="shared" si="172"/>
        <v>1398.659679210276</v>
      </c>
      <c r="F287">
        <f t="shared" si="172"/>
        <v>993.10428842753811</v>
      </c>
      <c r="G287">
        <f t="shared" si="172"/>
        <v>949.55526164801336</v>
      </c>
      <c r="H287">
        <f t="shared" si="172"/>
        <v>683.09076089281655</v>
      </c>
      <c r="I287">
        <f t="shared" si="172"/>
        <v>672.05938415111268</v>
      </c>
      <c r="J287">
        <f t="shared" si="172"/>
        <v>501.23207879738464</v>
      </c>
      <c r="K287">
        <f t="shared" si="172"/>
        <v>381.65482165378944</v>
      </c>
      <c r="L287">
        <f t="shared" si="142"/>
        <v>381.65482165378944</v>
      </c>
      <c r="N287">
        <f t="shared" si="143"/>
        <v>1650.1922818264684</v>
      </c>
      <c r="O287">
        <f t="shared" si="144"/>
        <v>1031.5804896242578</v>
      </c>
      <c r="P287">
        <f t="shared" si="145"/>
        <v>736.13667326856637</v>
      </c>
      <c r="Q287">
        <f t="shared" si="146"/>
        <v>522.68646759344108</v>
      </c>
      <c r="R287">
        <f t="shared" si="147"/>
        <v>499.76592718316493</v>
      </c>
      <c r="S287">
        <f t="shared" si="148"/>
        <v>359.52145310148239</v>
      </c>
      <c r="T287">
        <f t="shared" si="149"/>
        <v>353.71546534269089</v>
      </c>
      <c r="U287">
        <f t="shared" si="150"/>
        <v>263.80635726178139</v>
      </c>
      <c r="V287">
        <f t="shared" si="151"/>
        <v>200.87095876515235</v>
      </c>
      <c r="X287">
        <f t="shared" si="152"/>
        <v>8.2151859680014052</v>
      </c>
      <c r="Y287">
        <f t="shared" si="153"/>
        <v>5.1355382379108709</v>
      </c>
      <c r="Z287">
        <f t="shared" si="154"/>
        <v>3.6647242478153261</v>
      </c>
      <c r="AA287">
        <f t="shared" si="155"/>
        <v>2.6021007257925142</v>
      </c>
      <c r="AB287">
        <f t="shared" si="156"/>
        <v>2.4879949309519884</v>
      </c>
      <c r="AC287">
        <f t="shared" si="157"/>
        <v>1.7898129989104885</v>
      </c>
      <c r="AD287">
        <f t="shared" si="158"/>
        <v>1.7609089313713897</v>
      </c>
      <c r="AE287">
        <f t="shared" si="159"/>
        <v>1.3133125807907842</v>
      </c>
      <c r="AF287">
        <f t="shared" si="160"/>
        <v>1</v>
      </c>
      <c r="AR287">
        <f t="shared" si="161"/>
        <v>1053.4559378742235</v>
      </c>
      <c r="AS287">
        <f t="shared" si="162"/>
        <v>857.85055055112161</v>
      </c>
      <c r="AT287">
        <f t="shared" si="163"/>
        <v>721.012156299769</v>
      </c>
      <c r="AU287">
        <f t="shared" si="164"/>
        <v>580.15482978308933</v>
      </c>
      <c r="AV287">
        <f t="shared" si="165"/>
        <v>580.58755217020871</v>
      </c>
      <c r="AW287">
        <f t="shared" si="166"/>
        <v>481.13241683555486</v>
      </c>
      <c r="AX287">
        <f t="shared" si="167"/>
        <v>494.8673402133976</v>
      </c>
      <c r="AY287">
        <f t="shared" si="168"/>
        <v>458.92316861398899</v>
      </c>
      <c r="AZ287">
        <f t="shared" si="169"/>
        <v>455.47068577356822</v>
      </c>
      <c r="BA287">
        <f t="shared" si="170"/>
        <v>5683.4546381149212</v>
      </c>
      <c r="BB287">
        <f t="shared" si="171"/>
        <v>8.3765211539990805</v>
      </c>
    </row>
    <row r="288" spans="1:54" x14ac:dyDescent="0.25">
      <c r="A288">
        <f t="shared" si="141"/>
        <v>851.16249999999673</v>
      </c>
      <c r="C288">
        <f t="shared" si="140"/>
        <v>3147.6799482890438</v>
      </c>
      <c r="D288">
        <f t="shared" si="172"/>
        <v>1973.4137122904388</v>
      </c>
      <c r="E288">
        <f t="shared" si="172"/>
        <v>1410.8284472884352</v>
      </c>
      <c r="F288">
        <f t="shared" si="172"/>
        <v>1002.9094103850159</v>
      </c>
      <c r="G288">
        <f t="shared" si="172"/>
        <v>959.45959273630694</v>
      </c>
      <c r="H288">
        <f t="shared" si="172"/>
        <v>691.31473009624665</v>
      </c>
      <c r="I288">
        <f t="shared" si="172"/>
        <v>679.78775278147759</v>
      </c>
      <c r="J288">
        <f t="shared" si="172"/>
        <v>508.00590752911791</v>
      </c>
      <c r="K288">
        <f t="shared" si="172"/>
        <v>387.35174605171738</v>
      </c>
      <c r="L288">
        <f t="shared" si="142"/>
        <v>387.35174605171738</v>
      </c>
      <c r="N288">
        <f t="shared" si="143"/>
        <v>1656.6736569942336</v>
      </c>
      <c r="O288">
        <f t="shared" si="144"/>
        <v>1038.6387959423362</v>
      </c>
      <c r="P288">
        <f t="shared" si="145"/>
        <v>742.54128804654488</v>
      </c>
      <c r="Q288">
        <f t="shared" si="146"/>
        <v>527.84705809737682</v>
      </c>
      <c r="R288">
        <f t="shared" si="147"/>
        <v>504.97873301910892</v>
      </c>
      <c r="S288">
        <f t="shared" si="148"/>
        <v>363.84985794539301</v>
      </c>
      <c r="T288">
        <f t="shared" si="149"/>
        <v>357.78302777972505</v>
      </c>
      <c r="U288">
        <f t="shared" si="150"/>
        <v>267.37153027848314</v>
      </c>
      <c r="V288">
        <f t="shared" si="151"/>
        <v>203.86934002721969</v>
      </c>
      <c r="X288">
        <f t="shared" si="152"/>
        <v>8.1261540198886326</v>
      </c>
      <c r="Y288">
        <f t="shared" si="153"/>
        <v>5.09462970647603</v>
      </c>
      <c r="Z288">
        <f t="shared" si="154"/>
        <v>3.6422410939644196</v>
      </c>
      <c r="AA288">
        <f t="shared" si="155"/>
        <v>2.5891438998473295</v>
      </c>
      <c r="AB288">
        <f t="shared" si="156"/>
        <v>2.4769724223941005</v>
      </c>
      <c r="AC288">
        <f t="shared" si="157"/>
        <v>1.7847208309832829</v>
      </c>
      <c r="AD288">
        <f t="shared" si="158"/>
        <v>1.7549624074515351</v>
      </c>
      <c r="AE288">
        <f t="shared" si="159"/>
        <v>1.3114847492162622</v>
      </c>
      <c r="AF288">
        <f t="shared" si="160"/>
        <v>1</v>
      </c>
      <c r="AR288">
        <f t="shared" si="161"/>
        <v>1057.5896148135892</v>
      </c>
      <c r="AS288">
        <f t="shared" si="162"/>
        <v>863.71331522671835</v>
      </c>
      <c r="AT288">
        <f t="shared" si="163"/>
        <v>727.27648283588121</v>
      </c>
      <c r="AU288">
        <f t="shared" si="164"/>
        <v>585.87294398766801</v>
      </c>
      <c r="AV288">
        <f t="shared" si="165"/>
        <v>586.63293703952581</v>
      </c>
      <c r="AW288">
        <f t="shared" si="166"/>
        <v>486.91289936537743</v>
      </c>
      <c r="AX288">
        <f t="shared" si="167"/>
        <v>500.54658366967044</v>
      </c>
      <c r="AY288">
        <f t="shared" si="168"/>
        <v>465.11170531723877</v>
      </c>
      <c r="AZ288">
        <f t="shared" si="169"/>
        <v>462.25452549215856</v>
      </c>
      <c r="BA288">
        <f t="shared" si="170"/>
        <v>5735.9110077478272</v>
      </c>
      <c r="BB288">
        <f t="shared" si="171"/>
        <v>8.4150885999515719</v>
      </c>
    </row>
    <row r="289" spans="1:54" x14ac:dyDescent="0.25">
      <c r="A289">
        <f t="shared" si="141"/>
        <v>853.89399999999671</v>
      </c>
      <c r="C289">
        <f t="shared" si="140"/>
        <v>3159.9636791931143</v>
      </c>
      <c r="D289">
        <f t="shared" si="172"/>
        <v>1986.8295750356999</v>
      </c>
      <c r="E289">
        <f t="shared" si="172"/>
        <v>1423.0242188604957</v>
      </c>
      <c r="F289">
        <f t="shared" si="172"/>
        <v>1012.7476805414881</v>
      </c>
      <c r="G289">
        <f t="shared" si="172"/>
        <v>969.40287391192692</v>
      </c>
      <c r="H289">
        <f t="shared" si="172"/>
        <v>699.58414499541141</v>
      </c>
      <c r="I289">
        <f t="shared" si="172"/>
        <v>687.55469665882231</v>
      </c>
      <c r="J289">
        <f t="shared" si="172"/>
        <v>514.82706368998868</v>
      </c>
      <c r="K289">
        <f t="shared" si="172"/>
        <v>393.09644338711695</v>
      </c>
      <c r="L289">
        <f t="shared" si="142"/>
        <v>393.09644338711695</v>
      </c>
      <c r="N289">
        <f t="shared" si="143"/>
        <v>1663.1387785226918</v>
      </c>
      <c r="O289">
        <f t="shared" si="144"/>
        <v>1045.6997763345789</v>
      </c>
      <c r="P289">
        <f t="shared" si="145"/>
        <v>748.96011518973467</v>
      </c>
      <c r="Q289">
        <f t="shared" si="146"/>
        <v>533.02509502183591</v>
      </c>
      <c r="R289">
        <f t="shared" si="147"/>
        <v>510.21203890101418</v>
      </c>
      <c r="S289">
        <f t="shared" si="148"/>
        <v>368.20218157653233</v>
      </c>
      <c r="T289">
        <f t="shared" si="149"/>
        <v>361.87089297832756</v>
      </c>
      <c r="U289">
        <f t="shared" si="150"/>
        <v>270.96161246841513</v>
      </c>
      <c r="V289">
        <f t="shared" si="151"/>
        <v>206.89286494058788</v>
      </c>
      <c r="X289">
        <f t="shared" si="152"/>
        <v>8.0386473404981125</v>
      </c>
      <c r="Y289">
        <f t="shared" si="153"/>
        <v>5.0543056505832906</v>
      </c>
      <c r="Z289">
        <f t="shared" si="154"/>
        <v>3.6200383971907817</v>
      </c>
      <c r="AA289">
        <f t="shared" si="155"/>
        <v>2.5763338681346082</v>
      </c>
      <c r="AB289">
        <f t="shared" si="156"/>
        <v>2.4660687986873233</v>
      </c>
      <c r="AC289">
        <f t="shared" si="157"/>
        <v>1.7796755904669146</v>
      </c>
      <c r="AD289">
        <f t="shared" si="158"/>
        <v>1.7490738169353677</v>
      </c>
      <c r="AE289">
        <f t="shared" si="159"/>
        <v>1.3096711312215887</v>
      </c>
      <c r="AF289">
        <f t="shared" si="160"/>
        <v>1</v>
      </c>
      <c r="AR289">
        <f t="shared" si="161"/>
        <v>1061.7129255432776</v>
      </c>
      <c r="AS289">
        <f t="shared" si="162"/>
        <v>869.57830103963113</v>
      </c>
      <c r="AT289">
        <f t="shared" si="163"/>
        <v>733.55471042609588</v>
      </c>
      <c r="AU289">
        <f t="shared" si="164"/>
        <v>591.61038943446363</v>
      </c>
      <c r="AV289">
        <f t="shared" si="165"/>
        <v>592.70209618158106</v>
      </c>
      <c r="AW289">
        <f t="shared" si="166"/>
        <v>492.72532487112198</v>
      </c>
      <c r="AX289">
        <f t="shared" si="167"/>
        <v>506.25417440458165</v>
      </c>
      <c r="AY289">
        <f t="shared" si="168"/>
        <v>471.34348012760449</v>
      </c>
      <c r="AZ289">
        <f t="shared" si="169"/>
        <v>469.0952527395375</v>
      </c>
      <c r="BA289">
        <f t="shared" si="170"/>
        <v>5788.576654767895</v>
      </c>
      <c r="BB289">
        <f t="shared" si="171"/>
        <v>8.4536329065155282</v>
      </c>
    </row>
    <row r="290" spans="1:54" x14ac:dyDescent="0.25">
      <c r="A290">
        <f t="shared" si="141"/>
        <v>856.62549999999669</v>
      </c>
      <c r="C290">
        <f t="shared" si="140"/>
        <v>3172.216551378945</v>
      </c>
      <c r="D290">
        <f t="shared" si="172"/>
        <v>2000.2502133089131</v>
      </c>
      <c r="E290">
        <f t="shared" si="172"/>
        <v>1435.2466306479964</v>
      </c>
      <c r="F290">
        <f t="shared" si="172"/>
        <v>1022.6187961330537</v>
      </c>
      <c r="G290">
        <f t="shared" si="172"/>
        <v>979.38480380222404</v>
      </c>
      <c r="H290">
        <f t="shared" si="172"/>
        <v>707.89879386843188</v>
      </c>
      <c r="I290">
        <f t="shared" si="172"/>
        <v>695.3600003420546</v>
      </c>
      <c r="J290">
        <f t="shared" si="172"/>
        <v>521.69543191050377</v>
      </c>
      <c r="K290">
        <f t="shared" si="172"/>
        <v>398.8888867379988</v>
      </c>
      <c r="L290">
        <f t="shared" si="142"/>
        <v>398.8888867379988</v>
      </c>
      <c r="N290">
        <f t="shared" si="143"/>
        <v>1669.5876586204975</v>
      </c>
      <c r="O290">
        <f t="shared" si="144"/>
        <v>1052.763270162586</v>
      </c>
      <c r="P290">
        <f t="shared" si="145"/>
        <v>755.39296349894551</v>
      </c>
      <c r="Q290">
        <f t="shared" si="146"/>
        <v>538.22041901739669</v>
      </c>
      <c r="R290">
        <f t="shared" si="147"/>
        <v>515.46568621169683</v>
      </c>
      <c r="S290">
        <f t="shared" si="148"/>
        <v>372.5783125623326</v>
      </c>
      <c r="T290">
        <f t="shared" si="149"/>
        <v>365.97894754844981</v>
      </c>
      <c r="U290">
        <f t="shared" si="150"/>
        <v>274.57654311079148</v>
      </c>
      <c r="V290">
        <f t="shared" si="151"/>
        <v>209.94151933578885</v>
      </c>
      <c r="X290">
        <f t="shared" si="152"/>
        <v>7.9526320658377836</v>
      </c>
      <c r="Y290">
        <f t="shared" si="153"/>
        <v>5.014554879345968</v>
      </c>
      <c r="Z290">
        <f t="shared" si="154"/>
        <v>3.59811134971706</v>
      </c>
      <c r="AA290">
        <f t="shared" si="155"/>
        <v>2.5636683049651818</v>
      </c>
      <c r="AB290">
        <f t="shared" si="156"/>
        <v>2.455282251183676</v>
      </c>
      <c r="AC290">
        <f t="shared" si="157"/>
        <v>1.7746766515794141</v>
      </c>
      <c r="AD290">
        <f t="shared" si="158"/>
        <v>1.7432423500903051</v>
      </c>
      <c r="AE290">
        <f t="shared" si="159"/>
        <v>1.3078715633739069</v>
      </c>
      <c r="AF290">
        <f t="shared" si="160"/>
        <v>1</v>
      </c>
      <c r="AR290">
        <f t="shared" si="161"/>
        <v>1065.8258778496975</v>
      </c>
      <c r="AS290">
        <f t="shared" si="162"/>
        <v>875.44537456052217</v>
      </c>
      <c r="AT290">
        <f t="shared" si="163"/>
        <v>739.8466520592965</v>
      </c>
      <c r="AU290">
        <f t="shared" si="164"/>
        <v>597.36698955876102</v>
      </c>
      <c r="AV290">
        <f t="shared" si="165"/>
        <v>598.79484564516781</v>
      </c>
      <c r="AW290">
        <f t="shared" si="166"/>
        <v>498.56954453722398</v>
      </c>
      <c r="AX290">
        <f t="shared" si="167"/>
        <v>511.98995409980125</v>
      </c>
      <c r="AY290">
        <f t="shared" si="168"/>
        <v>477.6183876440831</v>
      </c>
      <c r="AZ290">
        <f t="shared" si="169"/>
        <v>475.99283545727354</v>
      </c>
      <c r="BA290">
        <f t="shared" si="170"/>
        <v>5841.4504614118268</v>
      </c>
      <c r="BB290">
        <f t="shared" si="171"/>
        <v>8.4921535762790441</v>
      </c>
    </row>
    <row r="291" spans="1:54" x14ac:dyDescent="0.25">
      <c r="A291">
        <f t="shared" si="141"/>
        <v>859.35699999999667</v>
      </c>
      <c r="C291">
        <f t="shared" si="140"/>
        <v>3184.4385895707387</v>
      </c>
      <c r="D291">
        <f t="shared" si="172"/>
        <v>2013.6753253789323</v>
      </c>
      <c r="E291">
        <f t="shared" si="172"/>
        <v>1447.4953215807284</v>
      </c>
      <c r="F291">
        <f t="shared" si="172"/>
        <v>1032.5224552400791</v>
      </c>
      <c r="G291">
        <f t="shared" si="172"/>
        <v>989.40508134727406</v>
      </c>
      <c r="H291">
        <f t="shared" si="172"/>
        <v>716.2584637747741</v>
      </c>
      <c r="I291">
        <f t="shared" si="172"/>
        <v>703.20344773273189</v>
      </c>
      <c r="J291">
        <f t="shared" si="172"/>
        <v>528.61089460946107</v>
      </c>
      <c r="K291">
        <f t="shared" si="172"/>
        <v>404.72904637892407</v>
      </c>
      <c r="L291">
        <f t="shared" si="142"/>
        <v>404.72904637892407</v>
      </c>
      <c r="N291">
        <f t="shared" si="143"/>
        <v>1676.0203103003889</v>
      </c>
      <c r="O291">
        <f t="shared" si="144"/>
        <v>1059.8291186204908</v>
      </c>
      <c r="P291">
        <f t="shared" si="145"/>
        <v>761.83964293722545</v>
      </c>
      <c r="Q291">
        <f t="shared" si="146"/>
        <v>543.43287117898899</v>
      </c>
      <c r="R291">
        <f t="shared" si="147"/>
        <v>520.73951649856531</v>
      </c>
      <c r="S291">
        <f t="shared" si="148"/>
        <v>376.97813882882849</v>
      </c>
      <c r="T291">
        <f t="shared" si="149"/>
        <v>370.10707775406945</v>
      </c>
      <c r="U291">
        <f t="shared" si="150"/>
        <v>278.21626032076898</v>
      </c>
      <c r="V291">
        <f t="shared" si="151"/>
        <v>213.01528756785478</v>
      </c>
      <c r="X291">
        <f t="shared" si="152"/>
        <v>7.868075242095018</v>
      </c>
      <c r="Y291">
        <f t="shared" si="153"/>
        <v>4.9753664665165793</v>
      </c>
      <c r="Z291">
        <f t="shared" si="154"/>
        <v>3.576455247112468</v>
      </c>
      <c r="AA291">
        <f t="shared" si="155"/>
        <v>2.5511449313509091</v>
      </c>
      <c r="AB291">
        <f t="shared" si="156"/>
        <v>2.4446110063001312</v>
      </c>
      <c r="AC291">
        <f t="shared" si="157"/>
        <v>1.7697233993534116</v>
      </c>
      <c r="AD291">
        <f t="shared" si="158"/>
        <v>1.7374672117660757</v>
      </c>
      <c r="AE291">
        <f t="shared" si="159"/>
        <v>1.3060858847144707</v>
      </c>
      <c r="AF291">
        <f t="shared" si="160"/>
        <v>1</v>
      </c>
      <c r="AR291">
        <f t="shared" si="161"/>
        <v>1069.9284800320838</v>
      </c>
      <c r="AS291">
        <f t="shared" si="162"/>
        <v>881.3144038821913</v>
      </c>
      <c r="AT291">
        <f t="shared" si="163"/>
        <v>746.1521218611465</v>
      </c>
      <c r="AU291">
        <f t="shared" si="164"/>
        <v>603.14256828820237</v>
      </c>
      <c r="AV291">
        <f t="shared" si="165"/>
        <v>604.91100166996011</v>
      </c>
      <c r="AW291">
        <f t="shared" si="166"/>
        <v>504.4454086915473</v>
      </c>
      <c r="AX291">
        <f t="shared" si="167"/>
        <v>517.75376395394142</v>
      </c>
      <c r="AY291">
        <f t="shared" si="168"/>
        <v>483.93632044506501</v>
      </c>
      <c r="AZ291">
        <f t="shared" si="169"/>
        <v>482.94723824861603</v>
      </c>
      <c r="BA291">
        <f t="shared" si="170"/>
        <v>5894.5313070727534</v>
      </c>
      <c r="BB291">
        <f t="shared" si="171"/>
        <v>8.5306501185632175</v>
      </c>
    </row>
    <row r="292" spans="1:54" x14ac:dyDescent="0.25">
      <c r="A292">
        <f t="shared" si="141"/>
        <v>862.08849999999666</v>
      </c>
      <c r="C292">
        <f t="shared" si="140"/>
        <v>3196.6298199846947</v>
      </c>
      <c r="D292">
        <f t="shared" si="172"/>
        <v>2027.1046129680947</v>
      </c>
      <c r="E292">
        <f t="shared" si="172"/>
        <v>1459.7699328033366</v>
      </c>
      <c r="F292">
        <f t="shared" si="172"/>
        <v>1042.4583568105791</v>
      </c>
      <c r="G292">
        <f t="shared" si="172"/>
        <v>999.4634058316999</v>
      </c>
      <c r="H292">
        <f t="shared" si="172"/>
        <v>724.66294059775657</v>
      </c>
      <c r="I292">
        <f t="shared" si="172"/>
        <v>711.08482211063642</v>
      </c>
      <c r="J292">
        <f t="shared" si="172"/>
        <v>535.57333203528503</v>
      </c>
      <c r="K292">
        <f t="shared" si="172"/>
        <v>410.61688981507632</v>
      </c>
      <c r="L292">
        <f t="shared" si="142"/>
        <v>410.61688981507632</v>
      </c>
      <c r="N292">
        <f t="shared" si="143"/>
        <v>1682.4367473603656</v>
      </c>
      <c r="O292">
        <f t="shared" si="144"/>
        <v>1066.8971647200499</v>
      </c>
      <c r="P292">
        <f t="shared" si="145"/>
        <v>768.29996463333509</v>
      </c>
      <c r="Q292">
        <f t="shared" si="146"/>
        <v>548.66229305819957</v>
      </c>
      <c r="R292">
        <f t="shared" si="147"/>
        <v>526.03337149036838</v>
      </c>
      <c r="S292">
        <f t="shared" si="148"/>
        <v>381.40154768302978</v>
      </c>
      <c r="T292">
        <f t="shared" si="149"/>
        <v>374.25516953191391</v>
      </c>
      <c r="U292">
        <f t="shared" si="150"/>
        <v>281.88070107120268</v>
      </c>
      <c r="V292">
        <f t="shared" si="151"/>
        <v>216.11415253425071</v>
      </c>
      <c r="X292">
        <f t="shared" si="152"/>
        <v>7.7849447971424537</v>
      </c>
      <c r="Y292">
        <f t="shared" si="153"/>
        <v>4.9367297430970583</v>
      </c>
      <c r="Z292">
        <f t="shared" si="154"/>
        <v>3.5550654856422308</v>
      </c>
      <c r="AA292">
        <f t="shared" si="155"/>
        <v>2.5387615138774642</v>
      </c>
      <c r="AB292">
        <f t="shared" si="156"/>
        <v>2.4340533246983922</v>
      </c>
      <c r="AC292">
        <f t="shared" si="157"/>
        <v>1.7648152294079105</v>
      </c>
      <c r="AD292">
        <f t="shared" si="158"/>
        <v>1.7317476210753959</v>
      </c>
      <c r="AE292">
        <f t="shared" si="159"/>
        <v>1.304313936712354</v>
      </c>
      <c r="AF292">
        <f t="shared" si="160"/>
        <v>1</v>
      </c>
      <c r="AR292">
        <f t="shared" si="161"/>
        <v>1074.0207408904939</v>
      </c>
      <c r="AS292">
        <f t="shared" si="162"/>
        <v>887.1852586071908</v>
      </c>
      <c r="AT292">
        <f t="shared" si="163"/>
        <v>752.47093509748845</v>
      </c>
      <c r="AU292">
        <f t="shared" si="164"/>
        <v>608.93695005642121</v>
      </c>
      <c r="AV292">
        <f t="shared" si="165"/>
        <v>611.05038070593559</v>
      </c>
      <c r="AW292">
        <f t="shared" si="166"/>
        <v>510.35276683526274</v>
      </c>
      <c r="AX292">
        <f t="shared" si="167"/>
        <v>523.54544470869814</v>
      </c>
      <c r="AY292">
        <f t="shared" si="168"/>
        <v>490.29716912609837</v>
      </c>
      <c r="AZ292">
        <f t="shared" si="169"/>
        <v>489.95842241906746</v>
      </c>
      <c r="BA292">
        <f t="shared" si="170"/>
        <v>5947.8180684466561</v>
      </c>
      <c r="BB292">
        <f t="shared" si="171"/>
        <v>8.5691220493625995</v>
      </c>
    </row>
    <row r="293" spans="1:54" x14ac:dyDescent="0.25">
      <c r="A293">
        <f t="shared" si="141"/>
        <v>864.81999999999664</v>
      </c>
      <c r="C293">
        <f t="shared" si="140"/>
        <v>3208.7902702939518</v>
      </c>
      <c r="D293">
        <f t="shared" si="172"/>
        <v>2040.5377812239144</v>
      </c>
      <c r="E293">
        <f t="shared" si="172"/>
        <v>1472.0701076813255</v>
      </c>
      <c r="F293">
        <f t="shared" si="172"/>
        <v>1052.4262006829197</v>
      </c>
      <c r="G293">
        <f t="shared" si="172"/>
        <v>1009.5594769157394</v>
      </c>
      <c r="H293">
        <f t="shared" si="172"/>
        <v>733.11200908645344</v>
      </c>
      <c r="I293">
        <f t="shared" si="172"/>
        <v>719.00390616874188</v>
      </c>
      <c r="J293">
        <f t="shared" si="172"/>
        <v>542.58262230703372</v>
      </c>
      <c r="K293">
        <f t="shared" si="172"/>
        <v>416.55238181630438</v>
      </c>
      <c r="L293">
        <f t="shared" si="142"/>
        <v>416.55238181630438</v>
      </c>
      <c r="N293">
        <f t="shared" si="143"/>
        <v>1688.8369843652379</v>
      </c>
      <c r="O293">
        <f t="shared" si="144"/>
        <v>1073.9672532757445</v>
      </c>
      <c r="P293">
        <f t="shared" si="145"/>
        <v>774.77374088490819</v>
      </c>
      <c r="Q293">
        <f t="shared" si="146"/>
        <v>553.90852667522086</v>
      </c>
      <c r="R293">
        <f t="shared" si="147"/>
        <v>531.34709311354709</v>
      </c>
      <c r="S293">
        <f t="shared" si="148"/>
        <v>385.8484258349755</v>
      </c>
      <c r="T293">
        <f t="shared" si="149"/>
        <v>378.42310850986416</v>
      </c>
      <c r="U293">
        <f t="shared" si="150"/>
        <v>285.56980121422828</v>
      </c>
      <c r="V293">
        <f t="shared" si="151"/>
        <v>219.23809569279177</v>
      </c>
      <c r="X293">
        <f t="shared" si="152"/>
        <v>7.7032095130571063</v>
      </c>
      <c r="Y293">
        <f t="shared" si="153"/>
        <v>4.8986342901857949</v>
      </c>
      <c r="Z293">
        <f t="shared" si="154"/>
        <v>3.5339375596956599</v>
      </c>
      <c r="AA293">
        <f t="shared" si="155"/>
        <v>2.5265158636087923</v>
      </c>
      <c r="AB293">
        <f t="shared" si="156"/>
        <v>2.423607500487047</v>
      </c>
      <c r="AC293">
        <f t="shared" si="157"/>
        <v>1.7599515477257524</v>
      </c>
      <c r="AD293">
        <f t="shared" si="158"/>
        <v>1.7260828110828466</v>
      </c>
      <c r="AE293">
        <f t="shared" si="159"/>
        <v>1.3025555632191954</v>
      </c>
      <c r="AF293">
        <f t="shared" si="160"/>
        <v>1</v>
      </c>
      <c r="AR293">
        <f t="shared" si="161"/>
        <v>1078.1026697140396</v>
      </c>
      <c r="AS293">
        <f t="shared" si="162"/>
        <v>893.05780983545094</v>
      </c>
      <c r="AT293">
        <f t="shared" si="163"/>
        <v>758.80290817743412</v>
      </c>
      <c r="AU293">
        <f t="shared" si="164"/>
        <v>614.74995981628285</v>
      </c>
      <c r="AV293">
        <f t="shared" si="165"/>
        <v>617.21279943233935</v>
      </c>
      <c r="AW293">
        <f t="shared" si="166"/>
        <v>516.29146767230088</v>
      </c>
      <c r="AX293">
        <f t="shared" si="167"/>
        <v>529.36483667454786</v>
      </c>
      <c r="AY293">
        <f t="shared" si="168"/>
        <v>496.70082233735229</v>
      </c>
      <c r="AZ293">
        <f t="shared" si="169"/>
        <v>497.02634601692159</v>
      </c>
      <c r="BA293">
        <f t="shared" si="170"/>
        <v>6001.3096196766701</v>
      </c>
      <c r="BB293">
        <f t="shared" si="171"/>
        <v>8.6075688912857675</v>
      </c>
    </row>
    <row r="294" spans="1:54" x14ac:dyDescent="0.25">
      <c r="A294">
        <f t="shared" si="141"/>
        <v>867.55149999999662</v>
      </c>
      <c r="C294">
        <f t="shared" si="140"/>
        <v>3220.9199695941761</v>
      </c>
      <c r="D294">
        <f t="shared" si="172"/>
        <v>2053.9745386907866</v>
      </c>
      <c r="E294">
        <f t="shared" si="172"/>
        <v>1484.3954918064917</v>
      </c>
      <c r="F294">
        <f t="shared" si="172"/>
        <v>1062.4256876078414</v>
      </c>
      <c r="G294">
        <f t="shared" si="172"/>
        <v>1019.6929946655692</v>
      </c>
      <c r="H294">
        <f t="shared" si="172"/>
        <v>741.60545289698473</v>
      </c>
      <c r="I294">
        <f t="shared" si="172"/>
        <v>726.9604820475904</v>
      </c>
      <c r="J294">
        <f t="shared" si="172"/>
        <v>549.63864145507341</v>
      </c>
      <c r="K294">
        <f t="shared" si="172"/>
        <v>422.53548445113171</v>
      </c>
      <c r="L294">
        <f t="shared" si="142"/>
        <v>422.53548445113171</v>
      </c>
      <c r="N294">
        <f t="shared" si="143"/>
        <v>1695.2210366285137</v>
      </c>
      <c r="O294">
        <f t="shared" si="144"/>
        <v>1081.0392308898877</v>
      </c>
      <c r="P294">
        <f t="shared" si="145"/>
        <v>781.26078516131145</v>
      </c>
      <c r="Q294">
        <f t="shared" si="146"/>
        <v>559.1714145304428</v>
      </c>
      <c r="R294">
        <f t="shared" si="147"/>
        <v>536.68052350819437</v>
      </c>
      <c r="S294">
        <f t="shared" si="148"/>
        <v>390.31865941946569</v>
      </c>
      <c r="T294">
        <f t="shared" si="149"/>
        <v>382.61078002504757</v>
      </c>
      <c r="U294">
        <f t="shared" si="150"/>
        <v>289.28349550267023</v>
      </c>
      <c r="V294">
        <f t="shared" si="151"/>
        <v>222.38709707954303</v>
      </c>
      <c r="X294">
        <f t="shared" si="152"/>
        <v>7.6228389996123305</v>
      </c>
      <c r="Y294">
        <f t="shared" si="153"/>
        <v>4.8610699320528639</v>
      </c>
      <c r="Z294">
        <f t="shared" si="154"/>
        <v>3.5130670592901869</v>
      </c>
      <c r="AA294">
        <f t="shared" si="155"/>
        <v>2.5144058350221616</v>
      </c>
      <c r="AB294">
        <f t="shared" si="156"/>
        <v>2.4132718604453722</v>
      </c>
      <c r="AC294">
        <f t="shared" si="157"/>
        <v>1.7551317704365608</v>
      </c>
      <c r="AD294">
        <f t="shared" si="158"/>
        <v>1.7204720285017079</v>
      </c>
      <c r="AE294">
        <f t="shared" si="159"/>
        <v>1.3008106104249377</v>
      </c>
      <c r="AF294">
        <f t="shared" si="160"/>
        <v>1</v>
      </c>
      <c r="AR294">
        <f t="shared" si="161"/>
        <v>1082.1742762693359</v>
      </c>
      <c r="AS294">
        <f t="shared" si="162"/>
        <v>898.93193015190923</v>
      </c>
      <c r="AT294">
        <f t="shared" si="163"/>
        <v>765.14785865616295</v>
      </c>
      <c r="AU294">
        <f t="shared" si="164"/>
        <v>620.58142305272804</v>
      </c>
      <c r="AV294">
        <f t="shared" si="165"/>
        <v>623.39807477619217</v>
      </c>
      <c r="AW294">
        <f t="shared" si="166"/>
        <v>522.2613591383739</v>
      </c>
      <c r="AX294">
        <f t="shared" si="167"/>
        <v>535.21177975600835</v>
      </c>
      <c r="AY294">
        <f t="shared" si="168"/>
        <v>503.14716682077761</v>
      </c>
      <c r="AZ294">
        <f t="shared" si="169"/>
        <v>504.1509638737615</v>
      </c>
      <c r="BA294">
        <f t="shared" si="170"/>
        <v>6055.0048324952504</v>
      </c>
      <c r="BB294">
        <f t="shared" si="171"/>
        <v>8.6459901734959352</v>
      </c>
    </row>
    <row r="295" spans="1:54" x14ac:dyDescent="0.25">
      <c r="A295">
        <f t="shared" si="141"/>
        <v>870.2829999999966</v>
      </c>
      <c r="C295">
        <f t="shared" si="140"/>
        <v>3233.0189483698505</v>
      </c>
      <c r="D295">
        <f t="shared" si="172"/>
        <v>2067.4145972817278</v>
      </c>
      <c r="E295">
        <f t="shared" si="172"/>
        <v>1496.7457330017714</v>
      </c>
      <c r="F295">
        <f t="shared" si="172"/>
        <v>1072.4565192698183</v>
      </c>
      <c r="G295">
        <f t="shared" si="172"/>
        <v>1029.863659582913</v>
      </c>
      <c r="H295">
        <f t="shared" si="172"/>
        <v>750.14305463321227</v>
      </c>
      <c r="I295">
        <f t="shared" si="172"/>
        <v>734.95433136907411</v>
      </c>
      <c r="J295">
        <f t="shared" si="172"/>
        <v>556.74126346141975</v>
      </c>
      <c r="K295">
        <f t="shared" si="172"/>
        <v>428.5661571207213</v>
      </c>
      <c r="L295">
        <f t="shared" si="142"/>
        <v>428.5661571207213</v>
      </c>
      <c r="N295">
        <f t="shared" si="143"/>
        <v>1701.5889201946582</v>
      </c>
      <c r="O295">
        <f t="shared" si="144"/>
        <v>1088.1129459377514</v>
      </c>
      <c r="P295">
        <f t="shared" si="145"/>
        <v>787.76091210619552</v>
      </c>
      <c r="Q295">
        <f t="shared" si="146"/>
        <v>564.45079961569388</v>
      </c>
      <c r="R295">
        <f t="shared" si="147"/>
        <v>542.03350504363846</v>
      </c>
      <c r="S295">
        <f t="shared" si="148"/>
        <v>394.81213401748016</v>
      </c>
      <c r="T295">
        <f t="shared" si="149"/>
        <v>386.81806914161797</v>
      </c>
      <c r="U295">
        <f t="shared" si="150"/>
        <v>293.02171761127357</v>
      </c>
      <c r="V295">
        <f t="shared" si="151"/>
        <v>225.56113532669542</v>
      </c>
      <c r="X295">
        <f t="shared" si="152"/>
        <v>7.5438036687044159</v>
      </c>
      <c r="Y295">
        <f t="shared" si="153"/>
        <v>4.8240267294352996</v>
      </c>
      <c r="Z295">
        <f t="shared" si="154"/>
        <v>3.4924496676487649</v>
      </c>
      <c r="AA295">
        <f t="shared" si="155"/>
        <v>2.5024293249728577</v>
      </c>
      <c r="AB295">
        <f t="shared" si="156"/>
        <v>2.40304476326817</v>
      </c>
      <c r="AC295">
        <f t="shared" si="157"/>
        <v>1.7503553236050486</v>
      </c>
      <c r="AD295">
        <f t="shared" si="158"/>
        <v>1.7149145333985096</v>
      </c>
      <c r="AE295">
        <f t="shared" si="159"/>
        <v>1.2990789268145437</v>
      </c>
      <c r="AF295">
        <f t="shared" si="160"/>
        <v>1</v>
      </c>
      <c r="AR295">
        <f t="shared" si="161"/>
        <v>1086.2355707891859</v>
      </c>
      <c r="AS295">
        <f t="shared" si="162"/>
        <v>904.80749361415678</v>
      </c>
      <c r="AT295">
        <f t="shared" si="163"/>
        <v>771.50560523741592</v>
      </c>
      <c r="AU295">
        <f t="shared" si="164"/>
        <v>626.43116579522859</v>
      </c>
      <c r="AV295">
        <f t="shared" si="165"/>
        <v>629.60602393036356</v>
      </c>
      <c r="AW295">
        <f t="shared" si="166"/>
        <v>528.26228842958062</v>
      </c>
      <c r="AX295">
        <f t="shared" si="167"/>
        <v>541.08611347646456</v>
      </c>
      <c r="AY295">
        <f t="shared" si="168"/>
        <v>509.63608744696188</v>
      </c>
      <c r="AZ295">
        <f t="shared" si="169"/>
        <v>511.33222764490415</v>
      </c>
      <c r="BA295">
        <f t="shared" si="170"/>
        <v>6108.9025763642621</v>
      </c>
      <c r="BB295">
        <f t="shared" si="171"/>
        <v>8.6843854316517248</v>
      </c>
    </row>
    <row r="296" spans="1:54" x14ac:dyDescent="0.25">
      <c r="A296">
        <f t="shared" si="141"/>
        <v>873.01449999999659</v>
      </c>
      <c r="C296">
        <f t="shared" si="140"/>
        <v>3245.0872384611798</v>
      </c>
      <c r="D296">
        <f t="shared" si="172"/>
        <v>2080.8576722501448</v>
      </c>
      <c r="E296">
        <f t="shared" si="172"/>
        <v>1509.120481325557</v>
      </c>
      <c r="F296">
        <f t="shared" si="172"/>
        <v>1082.5183983077704</v>
      </c>
      <c r="G296">
        <f t="shared" si="172"/>
        <v>1040.0711726339121</v>
      </c>
      <c r="H296">
        <f t="shared" si="172"/>
        <v>758.7245958868275</v>
      </c>
      <c r="I296">
        <f t="shared" si="172"/>
        <v>742.98523526963675</v>
      </c>
      <c r="J296">
        <f t="shared" si="172"/>
        <v>563.89036029973443</v>
      </c>
      <c r="K296">
        <f t="shared" si="172"/>
        <v>434.644356592782</v>
      </c>
      <c r="L296">
        <f t="shared" si="142"/>
        <v>434.644356592782</v>
      </c>
      <c r="N296">
        <f t="shared" si="143"/>
        <v>1707.9406518216738</v>
      </c>
      <c r="O296">
        <f t="shared" si="144"/>
        <v>1095.1882485527078</v>
      </c>
      <c r="P296">
        <f t="shared" si="145"/>
        <v>794.27393753976685</v>
      </c>
      <c r="Q296">
        <f t="shared" si="146"/>
        <v>569.74652542514241</v>
      </c>
      <c r="R296">
        <f t="shared" si="147"/>
        <v>547.40588033363792</v>
      </c>
      <c r="S296">
        <f t="shared" si="148"/>
        <v>399.32873467727762</v>
      </c>
      <c r="T296">
        <f t="shared" si="149"/>
        <v>391.04486066822989</v>
      </c>
      <c r="U296">
        <f t="shared" si="150"/>
        <v>296.78440015775499</v>
      </c>
      <c r="V296">
        <f t="shared" si="151"/>
        <v>228.7601876804116</v>
      </c>
      <c r="X296">
        <f t="shared" si="152"/>
        <v>7.4660747096769509</v>
      </c>
      <c r="Y296">
        <f t="shared" si="153"/>
        <v>4.7874949730445922</v>
      </c>
      <c r="Z296">
        <f t="shared" si="154"/>
        <v>3.4720811588483382</v>
      </c>
      <c r="AA296">
        <f t="shared" si="155"/>
        <v>2.4905842716876254</v>
      </c>
      <c r="AB296">
        <f t="shared" si="156"/>
        <v>2.3929245988309336</v>
      </c>
      <c r="AC296">
        <f t="shared" si="157"/>
        <v>1.7456216430245199</v>
      </c>
      <c r="AD296">
        <f t="shared" si="158"/>
        <v>1.7094095989051092</v>
      </c>
      <c r="AE296">
        <f t="shared" si="159"/>
        <v>1.2973603631256689</v>
      </c>
      <c r="AF296">
        <f t="shared" si="160"/>
        <v>1</v>
      </c>
      <c r="AR296">
        <f t="shared" si="161"/>
        <v>1090.2865639614706</v>
      </c>
      <c r="AS296">
        <f t="shared" si="162"/>
        <v>910.68437574009681</v>
      </c>
      <c r="AT296">
        <f t="shared" si="163"/>
        <v>777.87596777571878</v>
      </c>
      <c r="AU296">
        <f t="shared" si="164"/>
        <v>632.29901462986629</v>
      </c>
      <c r="AV296">
        <f t="shared" si="165"/>
        <v>635.83646437119273</v>
      </c>
      <c r="AW296">
        <f t="shared" si="166"/>
        <v>534.29410203058285</v>
      </c>
      <c r="AX296">
        <f t="shared" si="167"/>
        <v>546.98767700256576</v>
      </c>
      <c r="AY296">
        <f t="shared" si="168"/>
        <v>516.16746725167036</v>
      </c>
      <c r="AZ296">
        <f t="shared" si="169"/>
        <v>518.57008584977655</v>
      </c>
      <c r="BA296">
        <f t="shared" si="170"/>
        <v>6163.0017186129398</v>
      </c>
      <c r="BB296">
        <f t="shared" si="171"/>
        <v>8.7227542078480074</v>
      </c>
    </row>
    <row r="297" spans="1:54" x14ac:dyDescent="0.25">
      <c r="A297">
        <f t="shared" si="141"/>
        <v>875.74599999999657</v>
      </c>
      <c r="C297">
        <f t="shared" si="140"/>
        <v>3257.1248730316602</v>
      </c>
      <c r="D297">
        <f t="shared" si="172"/>
        <v>2094.3034821616443</v>
      </c>
      <c r="E297">
        <f t="shared" si="172"/>
        <v>1521.519389075459</v>
      </c>
      <c r="F297">
        <f t="shared" si="172"/>
        <v>1092.6110283351293</v>
      </c>
      <c r="G297">
        <f t="shared" si="172"/>
        <v>1050.3152352773104</v>
      </c>
      <c r="H297">
        <f t="shared" si="172"/>
        <v>767.34985727684989</v>
      </c>
      <c r="I297">
        <f t="shared" si="172"/>
        <v>751.05297443289351</v>
      </c>
      <c r="J297">
        <f t="shared" si="172"/>
        <v>571.08580197498668</v>
      </c>
      <c r="K297">
        <f t="shared" si="172"/>
        <v>440.77003703541931</v>
      </c>
      <c r="L297">
        <f t="shared" si="142"/>
        <v>440.77003703541931</v>
      </c>
      <c r="N297">
        <f t="shared" si="143"/>
        <v>1714.2762489640318</v>
      </c>
      <c r="O297">
        <f t="shared" si="144"/>
        <v>1102.2649906113918</v>
      </c>
      <c r="P297">
        <f t="shared" si="145"/>
        <v>800.79967846076795</v>
      </c>
      <c r="Q297">
        <f t="shared" si="146"/>
        <v>575.05843596585748</v>
      </c>
      <c r="R297">
        <f t="shared" si="147"/>
        <v>552.797492251216</v>
      </c>
      <c r="S297">
        <f t="shared" si="148"/>
        <v>403.86834593518415</v>
      </c>
      <c r="T297">
        <f t="shared" si="149"/>
        <v>395.29103917520712</v>
      </c>
      <c r="U297">
        <f t="shared" si="150"/>
        <v>300.57147472367723</v>
      </c>
      <c r="V297">
        <f t="shared" si="151"/>
        <v>231.98423001864174</v>
      </c>
      <c r="X297">
        <f t="shared" si="152"/>
        <v>7.3896240655077126</v>
      </c>
      <c r="Y297">
        <f t="shared" si="153"/>
        <v>4.7514651772787149</v>
      </c>
      <c r="Z297">
        <f t="shared" si="154"/>
        <v>3.4519573955368319</v>
      </c>
      <c r="AA297">
        <f t="shared" si="155"/>
        <v>2.4788686537858502</v>
      </c>
      <c r="AB297">
        <f t="shared" si="156"/>
        <v>2.382909787474754</v>
      </c>
      <c r="AC297">
        <f t="shared" si="157"/>
        <v>1.7409301740154068</v>
      </c>
      <c r="AD297">
        <f t="shared" si="158"/>
        <v>1.7039565109380168</v>
      </c>
      <c r="AE297">
        <f t="shared" si="159"/>
        <v>1.2956547723072553</v>
      </c>
      <c r="AF297">
        <f t="shared" si="160"/>
        <v>1</v>
      </c>
      <c r="AR297">
        <f t="shared" si="161"/>
        <v>1094.3272669182638</v>
      </c>
      <c r="AS297">
        <f t="shared" si="162"/>
        <v>916.56245349561948</v>
      </c>
      <c r="AT297">
        <f t="shared" si="163"/>
        <v>784.25876727831792</v>
      </c>
      <c r="AU297">
        <f t="shared" si="164"/>
        <v>638.18479671103501</v>
      </c>
      <c r="AV297">
        <f t="shared" si="165"/>
        <v>642.0892138756933</v>
      </c>
      <c r="AW297">
        <f t="shared" si="166"/>
        <v>540.35664574236887</v>
      </c>
      <c r="AX297">
        <f t="shared" si="167"/>
        <v>552.9163091681977</v>
      </c>
      <c r="AY297">
        <f t="shared" si="168"/>
        <v>522.7411874720807</v>
      </c>
      <c r="AZ297">
        <f t="shared" si="169"/>
        <v>525.86448391222393</v>
      </c>
      <c r="BA297">
        <f t="shared" si="170"/>
        <v>6217.3011245738016</v>
      </c>
      <c r="BB297">
        <f t="shared" si="171"/>
        <v>8.7610960505569153</v>
      </c>
    </row>
    <row r="298" spans="1:54" x14ac:dyDescent="0.25">
      <c r="A298">
        <f>A297+$B$11</f>
        <v>878.47749999999655</v>
      </c>
      <c r="C298">
        <f t="shared" si="140"/>
        <v>3269.1318865362632</v>
      </c>
      <c r="D298">
        <f t="shared" si="172"/>
        <v>2107.7517488658887</v>
      </c>
      <c r="E298">
        <f t="shared" si="172"/>
        <v>1533.9421107915578</v>
      </c>
      <c r="F298">
        <f t="shared" si="172"/>
        <v>1102.7341139592845</v>
      </c>
      <c r="G298">
        <f t="shared" si="172"/>
        <v>1060.5955494919294</v>
      </c>
      <c r="H298">
        <f t="shared" si="172"/>
        <v>776.01861848853355</v>
      </c>
      <c r="I298">
        <f t="shared" si="172"/>
        <v>759.15732912167653</v>
      </c>
      <c r="J298">
        <f t="shared" si="172"/>
        <v>578.32745656276143</v>
      </c>
      <c r="K298">
        <f t="shared" si="172"/>
        <v>446.9431500509067</v>
      </c>
      <c r="L298">
        <f t="shared" si="142"/>
        <v>446.9431500509067</v>
      </c>
      <c r="N298">
        <f t="shared" si="143"/>
        <v>1720.595729755928</v>
      </c>
      <c r="O298">
        <f t="shared" si="144"/>
        <v>1109.3430257188888</v>
      </c>
      <c r="P298">
        <f t="shared" si="145"/>
        <v>807.3379530481883</v>
      </c>
      <c r="Q298">
        <f t="shared" si="146"/>
        <v>580.38637576804456</v>
      </c>
      <c r="R298">
        <f t="shared" si="147"/>
        <v>558.20818394312073</v>
      </c>
      <c r="S298">
        <f t="shared" si="148"/>
        <v>408.4308518360703</v>
      </c>
      <c r="T298">
        <f t="shared" si="149"/>
        <v>399.5564890114087</v>
      </c>
      <c r="U298">
        <f t="shared" si="150"/>
        <v>304.3828718751376</v>
      </c>
      <c r="V298">
        <f t="shared" si="151"/>
        <v>235.23323686889827</v>
      </c>
      <c r="X298">
        <f t="shared" si="152"/>
        <v>7.3144244098246274</v>
      </c>
      <c r="Y298">
        <f t="shared" si="153"/>
        <v>4.7159280741316127</v>
      </c>
      <c r="Z298">
        <f t="shared" si="154"/>
        <v>3.4320743267165907</v>
      </c>
      <c r="AA298">
        <f t="shared" si="155"/>
        <v>2.4672804893277442</v>
      </c>
      <c r="AB298">
        <f t="shared" si="156"/>
        <v>2.372998779310362</v>
      </c>
      <c r="AC298">
        <f t="shared" si="157"/>
        <v>1.7362803712287462</v>
      </c>
      <c r="AD298">
        <f t="shared" si="158"/>
        <v>1.6985545679248215</v>
      </c>
      <c r="AE298">
        <f t="shared" si="159"/>
        <v>1.2939620094790358</v>
      </c>
      <c r="AF298">
        <f t="shared" si="160"/>
        <v>1</v>
      </c>
      <c r="AR298">
        <f t="shared" si="161"/>
        <v>1098.3576912251524</v>
      </c>
      <c r="AS298">
        <f t="shared" si="162"/>
        <v>922.44160528229986</v>
      </c>
      <c r="AT298">
        <f t="shared" si="163"/>
        <v>790.65382590685476</v>
      </c>
      <c r="AU298">
        <f t="shared" si="164"/>
        <v>644.08833977278186</v>
      </c>
      <c r="AV298">
        <f t="shared" si="165"/>
        <v>648.36409053832222</v>
      </c>
      <c r="AW298">
        <f t="shared" si="166"/>
        <v>546.44976470959944</v>
      </c>
      <c r="AX298">
        <f t="shared" si="167"/>
        <v>558.87184849803066</v>
      </c>
      <c r="AY298">
        <f t="shared" si="168"/>
        <v>529.35712758269426</v>
      </c>
      <c r="AZ298">
        <f t="shared" si="169"/>
        <v>533.21536420072516</v>
      </c>
      <c r="BA298">
        <f t="shared" si="170"/>
        <v>6271.7996577164613</v>
      </c>
      <c r="BB298">
        <f t="shared" si="171"/>
        <v>8.7994105145689687</v>
      </c>
    </row>
    <row r="299" spans="1:54" x14ac:dyDescent="0.25">
      <c r="A299">
        <f t="shared" ref="A299:A301" si="173">A298+$B$11</f>
        <v>881.20899999999654</v>
      </c>
      <c r="C299">
        <f t="shared" si="140"/>
        <v>3281.1083146902442</v>
      </c>
      <c r="D299">
        <f t="shared" si="172"/>
        <v>2121.2021974685176</v>
      </c>
      <c r="E299">
        <f t="shared" si="172"/>
        <v>1546.3883032591461</v>
      </c>
      <c r="F299">
        <f t="shared" si="172"/>
        <v>1112.887360800413</v>
      </c>
      <c r="G299">
        <f t="shared" si="172"/>
        <v>1070.9118178034673</v>
      </c>
      <c r="H299">
        <f t="shared" si="172"/>
        <v>784.73065831168537</v>
      </c>
      <c r="I299">
        <f t="shared" si="172"/>
        <v>767.29807920952044</v>
      </c>
      <c r="J299">
        <f t="shared" si="172"/>
        <v>585.6151902482236</v>
      </c>
      <c r="K299">
        <f t="shared" si="172"/>
        <v>453.16364470938311</v>
      </c>
      <c r="L299">
        <f t="shared" si="142"/>
        <v>453.16364470938311</v>
      </c>
      <c r="N299">
        <f t="shared" si="143"/>
        <v>1726.8991129948654</v>
      </c>
      <c r="O299">
        <f t="shared" si="144"/>
        <v>1116.4222091939566</v>
      </c>
      <c r="P299">
        <f t="shared" si="145"/>
        <v>813.88858066270848</v>
      </c>
      <c r="Q299">
        <f t="shared" si="146"/>
        <v>585.73018989495426</v>
      </c>
      <c r="R299">
        <f t="shared" si="147"/>
        <v>563.63779884393023</v>
      </c>
      <c r="S299">
        <f t="shared" si="148"/>
        <v>413.01613595351864</v>
      </c>
      <c r="T299">
        <f t="shared" si="149"/>
        <v>403.84109432080027</v>
      </c>
      <c r="U299">
        <f t="shared" si="150"/>
        <v>308.21852118327558</v>
      </c>
      <c r="V299">
        <f t="shared" si="151"/>
        <v>238.50718142599112</v>
      </c>
      <c r="X299">
        <f t="shared" si="152"/>
        <v>7.2404491247183813</v>
      </c>
      <c r="Y299">
        <f t="shared" si="153"/>
        <v>4.6808746072930427</v>
      </c>
      <c r="Z299">
        <f t="shared" si="154"/>
        <v>3.4124279855919495</v>
      </c>
      <c r="AA299">
        <f t="shared" si="155"/>
        <v>2.4558178348885757</v>
      </c>
      <c r="AB299">
        <f t="shared" si="156"/>
        <v>2.3631900535407033</v>
      </c>
      <c r="AC299">
        <f t="shared" si="157"/>
        <v>1.7316716984544036</v>
      </c>
      <c r="AD299">
        <f t="shared" si="158"/>
        <v>1.6932030805374818</v>
      </c>
      <c r="AE299">
        <f t="shared" si="159"/>
        <v>1.2922819318919163</v>
      </c>
      <c r="AF299">
        <f t="shared" si="160"/>
        <v>1</v>
      </c>
      <c r="AR299">
        <f t="shared" si="161"/>
        <v>1102.3778488707655</v>
      </c>
      <c r="AS299">
        <f t="shared" si="162"/>
        <v>928.32171092512147</v>
      </c>
      <c r="AT299">
        <f t="shared" si="163"/>
        <v>797.06096697877729</v>
      </c>
      <c r="AU299">
        <f t="shared" si="164"/>
        <v>650.00947213978645</v>
      </c>
      <c r="AV299">
        <f t="shared" si="165"/>
        <v>654.66091278733825</v>
      </c>
      <c r="AW299">
        <f t="shared" si="166"/>
        <v>552.57330344754155</v>
      </c>
      <c r="AX299">
        <f t="shared" si="167"/>
        <v>564.854133230657</v>
      </c>
      <c r="AY299">
        <f t="shared" si="168"/>
        <v>536.01516533093411</v>
      </c>
      <c r="AZ299">
        <f t="shared" si="169"/>
        <v>540.62266606851892</v>
      </c>
      <c r="BA299">
        <f t="shared" si="170"/>
        <v>6326.4961797794404</v>
      </c>
      <c r="BB299">
        <f t="shared" si="171"/>
        <v>8.837697160934411</v>
      </c>
    </row>
    <row r="300" spans="1:54" x14ac:dyDescent="0.25">
      <c r="A300">
        <f t="shared" si="173"/>
        <v>883.94049999999652</v>
      </c>
      <c r="C300">
        <f t="shared" si="140"/>
        <v>3293.0541944385459</v>
      </c>
      <c r="D300">
        <f t="shared" si="172"/>
        <v>2134.6545563031141</v>
      </c>
      <c r="E300">
        <f t="shared" si="172"/>
        <v>1558.8576255109663</v>
      </c>
      <c r="F300">
        <f t="shared" si="172"/>
        <v>1123.0704755097001</v>
      </c>
      <c r="G300">
        <f t="shared" si="172"/>
        <v>1081.2637433106215</v>
      </c>
      <c r="H300">
        <f t="shared" si="172"/>
        <v>793.48575467839726</v>
      </c>
      <c r="I300">
        <f t="shared" si="172"/>
        <v>775.47500421157406</v>
      </c>
      <c r="J300">
        <f t="shared" si="172"/>
        <v>592.94886736472813</v>
      </c>
      <c r="K300">
        <f t="shared" si="172"/>
        <v>459.43146758246166</v>
      </c>
      <c r="L300">
        <f t="shared" si="142"/>
        <v>459.43146758246166</v>
      </c>
      <c r="N300">
        <f t="shared" si="143"/>
        <v>1733.1864181255505</v>
      </c>
      <c r="O300">
        <f t="shared" si="144"/>
        <v>1123.5023980542705</v>
      </c>
      <c r="P300">
        <f t="shared" si="145"/>
        <v>820.45138184787697</v>
      </c>
      <c r="Q300">
        <f t="shared" si="146"/>
        <v>591.08972395247383</v>
      </c>
      <c r="R300">
        <f t="shared" si="147"/>
        <v>569.08618068980081</v>
      </c>
      <c r="S300">
        <f t="shared" si="148"/>
        <v>417.62408140968279</v>
      </c>
      <c r="T300">
        <f t="shared" si="149"/>
        <v>408.14473905872319</v>
      </c>
      <c r="U300">
        <f t="shared" si="150"/>
        <v>312.07835124459376</v>
      </c>
      <c r="V300">
        <f t="shared" si="151"/>
        <v>241.80603556971667</v>
      </c>
      <c r="X300">
        <f t="shared" si="152"/>
        <v>7.1676722793209366</v>
      </c>
      <c r="Y300">
        <f t="shared" si="153"/>
        <v>4.646295926432102</v>
      </c>
      <c r="Z300">
        <f t="shared" si="154"/>
        <v>3.393014487478859</v>
      </c>
      <c r="AA300">
        <f t="shared" si="155"/>
        <v>2.4444787846581804</v>
      </c>
      <c r="AB300">
        <f t="shared" si="156"/>
        <v>2.3534821178014966</v>
      </c>
      <c r="AC300">
        <f t="shared" si="157"/>
        <v>1.7271036284339349</v>
      </c>
      <c r="AD300">
        <f t="shared" si="158"/>
        <v>1.6879013714322624</v>
      </c>
      <c r="AE300">
        <f t="shared" si="159"/>
        <v>1.2906143988892138</v>
      </c>
      <c r="AF300">
        <f t="shared" si="160"/>
        <v>1</v>
      </c>
      <c r="AR300">
        <f t="shared" si="161"/>
        <v>1106.3877522565047</v>
      </c>
      <c r="AS300">
        <f t="shared" si="162"/>
        <v>934.20265166022159</v>
      </c>
      <c r="AT300">
        <f t="shared" si="163"/>
        <v>803.48001496849201</v>
      </c>
      <c r="AU300">
        <f t="shared" si="164"/>
        <v>655.94802273798905</v>
      </c>
      <c r="AV300">
        <f t="shared" si="165"/>
        <v>660.97949940074579</v>
      </c>
      <c r="AW300">
        <f t="shared" si="166"/>
        <v>558.72710586858921</v>
      </c>
      <c r="AX300">
        <f t="shared" si="167"/>
        <v>570.86300134130681</v>
      </c>
      <c r="AY300">
        <f t="shared" si="168"/>
        <v>542.71517677241889</v>
      </c>
      <c r="AZ300">
        <f t="shared" si="169"/>
        <v>548.08632589362458</v>
      </c>
      <c r="BA300">
        <f t="shared" si="170"/>
        <v>6381.3895508998921</v>
      </c>
      <c r="BB300">
        <f t="shared" si="171"/>
        <v>8.8759555569046658</v>
      </c>
    </row>
    <row r="301" spans="1:54" x14ac:dyDescent="0.25">
      <c r="A301">
        <f t="shared" si="173"/>
        <v>886.6719999999965</v>
      </c>
      <c r="C301">
        <f t="shared" si="140"/>
        <v>3304.9695639258089</v>
      </c>
      <c r="D301">
        <f t="shared" si="172"/>
        <v>2148.1085569032548</v>
      </c>
      <c r="E301">
        <f t="shared" si="172"/>
        <v>1571.3497388289784</v>
      </c>
      <c r="F301">
        <f t="shared" si="172"/>
        <v>1133.2831657869749</v>
      </c>
      <c r="G301">
        <f t="shared" si="172"/>
        <v>1091.6510297105469</v>
      </c>
      <c r="H301">
        <f t="shared" si="172"/>
        <v>802.28368470020587</v>
      </c>
      <c r="I301">
        <f t="shared" si="172"/>
        <v>783.68788331496921</v>
      </c>
      <c r="J301">
        <f t="shared" si="172"/>
        <v>600.32835043207535</v>
      </c>
      <c r="K301">
        <f t="shared" si="172"/>
        <v>465.74656277674126</v>
      </c>
      <c r="L301">
        <f t="shared" si="142"/>
        <v>465.74656277674126</v>
      </c>
      <c r="N301">
        <f t="shared" si="143"/>
        <v>1739.4576652241101</v>
      </c>
      <c r="O301">
        <f t="shared" si="144"/>
        <v>1130.583451001713</v>
      </c>
      <c r="P301">
        <f t="shared" si="145"/>
        <v>827.02617833104125</v>
      </c>
      <c r="Q301">
        <f t="shared" si="146"/>
        <v>596.46482409840792</v>
      </c>
      <c r="R301">
        <f t="shared" si="147"/>
        <v>574.55317353186683</v>
      </c>
      <c r="S301">
        <f t="shared" si="148"/>
        <v>422.25457089484519</v>
      </c>
      <c r="T301">
        <f t="shared" si="149"/>
        <v>412.46730700787856</v>
      </c>
      <c r="U301">
        <f t="shared" si="150"/>
        <v>315.96228970109229</v>
      </c>
      <c r="V301">
        <f t="shared" si="151"/>
        <v>245.12976988249542</v>
      </c>
      <c r="X301">
        <f t="shared" si="152"/>
        <v>7.0960686091205103</v>
      </c>
      <c r="Y301">
        <f t="shared" si="153"/>
        <v>4.612183381658074</v>
      </c>
      <c r="Z301">
        <f t="shared" si="154"/>
        <v>3.3738300277746021</v>
      </c>
      <c r="AA301">
        <f t="shared" si="155"/>
        <v>2.4332614695649868</v>
      </c>
      <c r="AB301">
        <f t="shared" si="156"/>
        <v>2.3438735075192323</v>
      </c>
      <c r="AC301">
        <f t="shared" si="157"/>
        <v>1.7225756426779815</v>
      </c>
      <c r="AD301">
        <f t="shared" si="158"/>
        <v>1.6826487749961887</v>
      </c>
      <c r="AE301">
        <f t="shared" si="159"/>
        <v>1.2889592718687368</v>
      </c>
      <c r="AF301">
        <f t="shared" si="160"/>
        <v>1</v>
      </c>
      <c r="AR301">
        <f t="shared" si="161"/>
        <v>1110.3874141864771</v>
      </c>
      <c r="AS301">
        <f t="shared" si="162"/>
        <v>940.08431012267249</v>
      </c>
      <c r="AT301">
        <f t="shared" si="163"/>
        <v>809.91079550827385</v>
      </c>
      <c r="AU301">
        <f t="shared" si="164"/>
        <v>661.90382110487326</v>
      </c>
      <c r="AV301">
        <f t="shared" si="165"/>
        <v>667.31966952183484</v>
      </c>
      <c r="AW301">
        <f t="shared" si="166"/>
        <v>564.91101530838307</v>
      </c>
      <c r="AX301">
        <f t="shared" si="167"/>
        <v>576.89829056416511</v>
      </c>
      <c r="AY301">
        <f t="shared" si="168"/>
        <v>549.45703630591242</v>
      </c>
      <c r="AZ301">
        <f t="shared" si="169"/>
        <v>555.60627711874781</v>
      </c>
      <c r="BA301">
        <f t="shared" si="170"/>
        <v>6436.4786297413393</v>
      </c>
      <c r="BB301">
        <f t="shared" si="171"/>
        <v>8.9141852758740168</v>
      </c>
    </row>
    <row r="302" spans="1:54" x14ac:dyDescent="0.25">
      <c r="A302">
        <f>A301+$B$11</f>
        <v>889.40349999999648</v>
      </c>
      <c r="C302">
        <f t="shared" si="140"/>
        <v>3316.8544624669407</v>
      </c>
      <c r="D302">
        <f t="shared" si="172"/>
        <v>2161.5639339746272</v>
      </c>
      <c r="E302">
        <f t="shared" si="172"/>
        <v>1583.8643067456662</v>
      </c>
      <c r="F302">
        <f t="shared" si="172"/>
        <v>1143.5251403977613</v>
      </c>
      <c r="G302">
        <f t="shared" si="172"/>
        <v>1102.0733813236725</v>
      </c>
      <c r="H302">
        <f t="shared" si="172"/>
        <v>811.12422470466959</v>
      </c>
      <c r="I302">
        <f t="shared" si="172"/>
        <v>791.93649540863237</v>
      </c>
      <c r="J302">
        <f t="shared" si="172"/>
        <v>607.75350019441453</v>
      </c>
      <c r="K302">
        <f t="shared" si="172"/>
        <v>472.10887196721808</v>
      </c>
      <c r="L302">
        <f t="shared" si="142"/>
        <v>472.10887196721808</v>
      </c>
      <c r="N302">
        <f t="shared" si="143"/>
        <v>1745.7128749826004</v>
      </c>
      <c r="O302">
        <f t="shared" si="144"/>
        <v>1137.6652284076986</v>
      </c>
      <c r="P302">
        <f t="shared" si="145"/>
        <v>833.61279302403489</v>
      </c>
      <c r="Q302">
        <f t="shared" si="146"/>
        <v>601.85533705145338</v>
      </c>
      <c r="R302">
        <f t="shared" si="147"/>
        <v>580.03862174930134</v>
      </c>
      <c r="S302">
        <f t="shared" si="148"/>
        <v>426.90748668666822</v>
      </c>
      <c r="T302">
        <f t="shared" si="149"/>
        <v>416.80868179401705</v>
      </c>
      <c r="U302">
        <f t="shared" si="150"/>
        <v>319.87026326021817</v>
      </c>
      <c r="V302">
        <f t="shared" si="151"/>
        <v>248.47835366695691</v>
      </c>
      <c r="X302">
        <f t="shared" si="152"/>
        <v>7.0256134959845742</v>
      </c>
      <c r="Y302">
        <f t="shared" si="153"/>
        <v>4.5785285181523134</v>
      </c>
      <c r="Z302">
        <f t="shared" si="154"/>
        <v>3.3548708799855924</v>
      </c>
      <c r="AA302">
        <f t="shared" si="155"/>
        <v>2.4221640564237576</v>
      </c>
      <c r="AB302">
        <f t="shared" si="156"/>
        <v>2.3343627852860971</v>
      </c>
      <c r="AC302">
        <f t="shared" si="157"/>
        <v>1.7180872312880233</v>
      </c>
      <c r="AD302">
        <f t="shared" si="158"/>
        <v>1.6774446370997709</v>
      </c>
      <c r="AE302">
        <f t="shared" si="159"/>
        <v>1.2873164142456854</v>
      </c>
      <c r="AF302">
        <f t="shared" si="160"/>
        <v>1</v>
      </c>
      <c r="AR302">
        <f t="shared" si="161"/>
        <v>1114.376847857616</v>
      </c>
      <c r="AS302">
        <f t="shared" si="162"/>
        <v>945.96657033429153</v>
      </c>
      <c r="AT302">
        <f t="shared" si="163"/>
        <v>816.35313538893877</v>
      </c>
      <c r="AU302">
        <f t="shared" si="164"/>
        <v>667.87669739941111</v>
      </c>
      <c r="AV302">
        <f t="shared" si="165"/>
        <v>673.68124267432813</v>
      </c>
      <c r="AW302">
        <f t="shared" si="166"/>
        <v>571.12487455151904</v>
      </c>
      <c r="AX302">
        <f t="shared" si="167"/>
        <v>582.95983841427824</v>
      </c>
      <c r="AY302">
        <f t="shared" si="168"/>
        <v>556.24061670795254</v>
      </c>
      <c r="AZ302">
        <f t="shared" si="169"/>
        <v>563.1824502910664</v>
      </c>
      <c r="BA302">
        <f t="shared" si="170"/>
        <v>6491.7622736194016</v>
      </c>
      <c r="BB302">
        <f t="shared" si="171"/>
        <v>8.9523858973214807</v>
      </c>
    </row>
    <row r="303" spans="1:54" x14ac:dyDescent="0.25">
      <c r="A303">
        <f t="shared" ref="A303" si="174">A302+$B$11</f>
        <v>892.13499999999647</v>
      </c>
      <c r="C303">
        <f t="shared" si="140"/>
        <v>3328.7089305182831</v>
      </c>
      <c r="D303">
        <f t="shared" si="172"/>
        <v>2175.020425367215</v>
      </c>
      <c r="E303">
        <f t="shared" si="172"/>
        <v>1596.4009950448635</v>
      </c>
      <c r="F303">
        <f t="shared" si="172"/>
        <v>1153.7961091897605</v>
      </c>
      <c r="G303">
        <f t="shared" si="172"/>
        <v>1112.53050311786</v>
      </c>
      <c r="H303">
        <f t="shared" si="172"/>
        <v>820.00715027138131</v>
      </c>
      <c r="I303">
        <f t="shared" si="172"/>
        <v>800.22061911255298</v>
      </c>
      <c r="J303">
        <f t="shared" si="172"/>
        <v>615.22417565778051</v>
      </c>
      <c r="K303">
        <f t="shared" si="172"/>
        <v>478.5183344305874</v>
      </c>
      <c r="L303">
        <f t="shared" si="142"/>
        <v>478.5183344305874</v>
      </c>
      <c r="N303">
        <f t="shared" si="143"/>
        <v>1751.9520686938333</v>
      </c>
      <c r="O303">
        <f t="shared" si="144"/>
        <v>1144.7475922985343</v>
      </c>
      <c r="P303">
        <f t="shared" si="145"/>
        <v>840.21105002361242</v>
      </c>
      <c r="Q303">
        <f t="shared" si="146"/>
        <v>607.26111009987403</v>
      </c>
      <c r="R303">
        <f t="shared" si="147"/>
        <v>585.54237006203164</v>
      </c>
      <c r="S303">
        <f t="shared" si="148"/>
        <v>431.58271066914807</v>
      </c>
      <c r="T303">
        <f t="shared" si="149"/>
        <v>421.1687469013437</v>
      </c>
      <c r="U303">
        <f t="shared" si="150"/>
        <v>323.80219771462134</v>
      </c>
      <c r="V303">
        <f t="shared" si="151"/>
        <v>251.85175496346707</v>
      </c>
      <c r="X303">
        <f t="shared" si="152"/>
        <v>6.9562829488639721</v>
      </c>
      <c r="Y303">
        <f t="shared" si="153"/>
        <v>4.5453230709652521</v>
      </c>
      <c r="Z303">
        <f t="shared" si="154"/>
        <v>3.3361333938113362</v>
      </c>
      <c r="AA303">
        <f t="shared" si="155"/>
        <v>2.411184747106335</v>
      </c>
      <c r="AB303">
        <f t="shared" si="156"/>
        <v>2.3249485402512633</v>
      </c>
      <c r="AC303">
        <f t="shared" si="157"/>
        <v>1.7136378927824121</v>
      </c>
      <c r="AD303">
        <f t="shared" si="158"/>
        <v>1.6722883148558456</v>
      </c>
      <c r="AE303">
        <f t="shared" si="159"/>
        <v>1.2856856914163302</v>
      </c>
      <c r="AF303">
        <f t="shared" si="160"/>
        <v>1</v>
      </c>
      <c r="AR303">
        <f t="shared" si="161"/>
        <v>1118.3560668500031</v>
      </c>
      <c r="AS303">
        <f t="shared" si="162"/>
        <v>951.84931769148159</v>
      </c>
      <c r="AT303">
        <f t="shared" si="163"/>
        <v>822.80686256026888</v>
      </c>
      <c r="AU303">
        <f t="shared" si="164"/>
        <v>673.8664824116745</v>
      </c>
      <c r="AV303">
        <f t="shared" si="165"/>
        <v>680.06403877712671</v>
      </c>
      <c r="AW303">
        <f t="shared" si="166"/>
        <v>577.3685258568612</v>
      </c>
      <c r="AX303">
        <f t="shared" si="167"/>
        <v>589.04748220906242</v>
      </c>
      <c r="AY303">
        <f t="shared" si="168"/>
        <v>563.06578916714432</v>
      </c>
      <c r="AZ303">
        <f t="shared" si="169"/>
        <v>570.81477310188575</v>
      </c>
      <c r="BA303">
        <f t="shared" si="170"/>
        <v>6547.2393386255098</v>
      </c>
      <c r="BB303">
        <f t="shared" si="171"/>
        <v>8.9905570067528604</v>
      </c>
    </row>
    <row r="304" spans="1:54" x14ac:dyDescent="0.25">
      <c r="A304">
        <f>A303+$B$11</f>
        <v>894.86649999999645</v>
      </c>
      <c r="C304">
        <f t="shared" si="140"/>
        <v>3340.5330096493176</v>
      </c>
      <c r="D304">
        <f t="shared" si="172"/>
        <v>2188.4777720475904</v>
      </c>
      <c r="E304">
        <f t="shared" si="172"/>
        <v>1608.9594717621731</v>
      </c>
      <c r="F304">
        <f t="shared" si="172"/>
        <v>1164.0957831087771</v>
      </c>
      <c r="G304">
        <f t="shared" si="172"/>
        <v>1123.0221007319508</v>
      </c>
      <c r="H304">
        <f t="shared" si="172"/>
        <v>828.93223626741508</v>
      </c>
      <c r="I304">
        <f t="shared" si="172"/>
        <v>808.5400328065183</v>
      </c>
      <c r="J304">
        <f t="shared" si="172"/>
        <v>622.74023412728025</v>
      </c>
      <c r="K304">
        <f t="shared" si="172"/>
        <v>484.97488707842712</v>
      </c>
      <c r="L304">
        <f t="shared" si="142"/>
        <v>484.97488707842712</v>
      </c>
      <c r="N304">
        <f t="shared" si="143"/>
        <v>1758.1752682364831</v>
      </c>
      <c r="O304">
        <f t="shared" si="144"/>
        <v>1151.830406340837</v>
      </c>
      <c r="P304">
        <f t="shared" si="145"/>
        <v>846.82077461167012</v>
      </c>
      <c r="Q304">
        <f t="shared" si="146"/>
        <v>612.68199110988269</v>
      </c>
      <c r="R304">
        <f t="shared" si="147"/>
        <v>591.06426354313203</v>
      </c>
      <c r="S304">
        <f t="shared" si="148"/>
        <v>436.28012435127113</v>
      </c>
      <c r="T304">
        <f t="shared" si="149"/>
        <v>425.54738568764122</v>
      </c>
      <c r="U304">
        <f t="shared" si="150"/>
        <v>327.75801796172647</v>
      </c>
      <c r="V304">
        <f t="shared" si="151"/>
        <v>255.24994056759323</v>
      </c>
      <c r="X304">
        <f t="shared" si="152"/>
        <v>6.8880535851521474</v>
      </c>
      <c r="Y304">
        <f t="shared" si="153"/>
        <v>4.5125589599728766</v>
      </c>
      <c r="Z304">
        <f t="shared" si="154"/>
        <v>3.3176139932828774</v>
      </c>
      <c r="AA304">
        <f t="shared" si="155"/>
        <v>2.4003217777347032</v>
      </c>
      <c r="AB304">
        <f t="shared" si="156"/>
        <v>2.3156293875281477</v>
      </c>
      <c r="AC304">
        <f t="shared" si="157"/>
        <v>1.7092271339265559</v>
      </c>
      <c r="AD304">
        <f t="shared" si="158"/>
        <v>1.6671791763843768</v>
      </c>
      <c r="AE304">
        <f t="shared" si="159"/>
        <v>1.2840669707224954</v>
      </c>
      <c r="AF304">
        <f t="shared" si="160"/>
        <v>1</v>
      </c>
      <c r="AR304">
        <f t="shared" si="161"/>
        <v>1122.3250851173705</v>
      </c>
      <c r="AS304">
        <f t="shared" si="162"/>
        <v>957.7324389531185</v>
      </c>
      <c r="AT304">
        <f t="shared" si="163"/>
        <v>829.27180613122823</v>
      </c>
      <c r="AU304">
        <f t="shared" si="164"/>
        <v>679.87300757212302</v>
      </c>
      <c r="AV304">
        <f t="shared" si="165"/>
        <v>686.46787815868322</v>
      </c>
      <c r="AW304">
        <f t="shared" si="166"/>
        <v>583.64181098245706</v>
      </c>
      <c r="AX304">
        <f t="shared" si="167"/>
        <v>595.16105908941995</v>
      </c>
      <c r="AY304">
        <f t="shared" si="168"/>
        <v>569.93242331813326</v>
      </c>
      <c r="AZ304">
        <f t="shared" si="169"/>
        <v>578.50317042615347</v>
      </c>
      <c r="BA304">
        <f t="shared" si="170"/>
        <v>6602.908679748688</v>
      </c>
      <c r="BB304">
        <f t="shared" si="171"/>
        <v>9.0286981956430736</v>
      </c>
    </row>
    <row r="305" spans="1:54" x14ac:dyDescent="0.25">
      <c r="A305">
        <f t="shared" ref="A305" si="175">A304+$B$11</f>
        <v>897.59799999999643</v>
      </c>
      <c r="C305">
        <f t="shared" si="140"/>
        <v>3352.3267425149402</v>
      </c>
      <c r="D305">
        <f t="shared" si="172"/>
        <v>2201.9357180712764</v>
      </c>
      <c r="E305">
        <f t="shared" si="172"/>
        <v>1621.5394071849219</v>
      </c>
      <c r="F305">
        <f t="shared" si="172"/>
        <v>1174.4238742140951</v>
      </c>
      <c r="G305">
        <f t="shared" si="172"/>
        <v>1133.5478804986788</v>
      </c>
      <c r="H305">
        <f t="shared" si="172"/>
        <v>837.89925688220399</v>
      </c>
      <c r="I305">
        <f t="shared" si="172"/>
        <v>816.89451465831257</v>
      </c>
      <c r="J305">
        <f t="shared" si="172"/>
        <v>630.30153124390893</v>
      </c>
      <c r="K305">
        <f t="shared" si="172"/>
        <v>491.47846449025985</v>
      </c>
      <c r="L305">
        <f t="shared" si="142"/>
        <v>491.47846449025985</v>
      </c>
      <c r="N305">
        <f t="shared" si="143"/>
        <v>1764.382496060495</v>
      </c>
      <c r="O305">
        <f t="shared" si="144"/>
        <v>1158.9135358269875</v>
      </c>
      <c r="P305">
        <f t="shared" si="145"/>
        <v>853.44179325522202</v>
      </c>
      <c r="Q305">
        <f t="shared" si="146"/>
        <v>618.11782853373427</v>
      </c>
      <c r="R305">
        <f t="shared" si="147"/>
        <v>596.60414763088363</v>
      </c>
      <c r="S305">
        <f t="shared" si="148"/>
        <v>440.99960888537055</v>
      </c>
      <c r="T305">
        <f t="shared" si="149"/>
        <v>429.94448139911191</v>
      </c>
      <c r="U305">
        <f t="shared" si="150"/>
        <v>331.73764802310995</v>
      </c>
      <c r="V305">
        <f t="shared" si="151"/>
        <v>258.67287604750521</v>
      </c>
      <c r="X305">
        <f t="shared" si="152"/>
        <v>6.8209026126746535</v>
      </c>
      <c r="Y305">
        <f t="shared" si="153"/>
        <v>4.4802282849870716</v>
      </c>
      <c r="Z305">
        <f t="shared" si="154"/>
        <v>3.2993091749538044</v>
      </c>
      <c r="AA305">
        <f t="shared" si="155"/>
        <v>2.3895734178956483</v>
      </c>
      <c r="AB305">
        <f t="shared" si="156"/>
        <v>2.3064039676170665</v>
      </c>
      <c r="AC305">
        <f t="shared" si="157"/>
        <v>1.7048544695671188</v>
      </c>
      <c r="AD305">
        <f t="shared" si="158"/>
        <v>1.6621166005830188</v>
      </c>
      <c r="AE305">
        <f t="shared" si="159"/>
        <v>1.2824601214167752</v>
      </c>
      <c r="AF305">
        <f t="shared" si="160"/>
        <v>1</v>
      </c>
      <c r="AR305">
        <f t="shared" si="161"/>
        <v>1126.2839169777938</v>
      </c>
      <c r="AS305">
        <f t="shared" si="162"/>
        <v>963.61582222846869</v>
      </c>
      <c r="AT305">
        <f t="shared" si="163"/>
        <v>835.74779636993969</v>
      </c>
      <c r="AU305">
        <f t="shared" si="164"/>
        <v>685.89610496057128</v>
      </c>
      <c r="AV305">
        <f t="shared" si="165"/>
        <v>692.89258157098652</v>
      </c>
      <c r="AW305">
        <f t="shared" si="166"/>
        <v>589.94457121005212</v>
      </c>
      <c r="AX305">
        <f t="shared" si="167"/>
        <v>601.3004060404611</v>
      </c>
      <c r="AY305">
        <f t="shared" si="168"/>
        <v>576.8403872752408</v>
      </c>
      <c r="AZ305">
        <f t="shared" si="169"/>
        <v>586.24756436182952</v>
      </c>
      <c r="BA305">
        <f t="shared" si="170"/>
        <v>6658.7691509953438</v>
      </c>
      <c r="BB305">
        <f t="shared" si="171"/>
        <v>9.0668090613786543</v>
      </c>
    </row>
    <row r="306" spans="1:54" x14ac:dyDescent="0.25">
      <c r="A306">
        <f>A305+$B$11</f>
        <v>900.32949999999641</v>
      </c>
      <c r="C306">
        <f t="shared" si="140"/>
        <v>3364.090172828262</v>
      </c>
      <c r="D306">
        <f t="shared" si="172"/>
        <v>2215.3940105552133</v>
      </c>
      <c r="E306">
        <f t="shared" si="172"/>
        <v>1634.1404738517344</v>
      </c>
      <c r="F306">
        <f t="shared" si="172"/>
        <v>1184.7800956933156</v>
      </c>
      <c r="G306">
        <f t="shared" si="172"/>
        <v>1144.1075494669828</v>
      </c>
      <c r="H306">
        <f t="shared" si="172"/>
        <v>846.90798566187254</v>
      </c>
      <c r="I306">
        <f t="shared" si="172"/>
        <v>825.28384265138993</v>
      </c>
      <c r="J306">
        <f t="shared" si="172"/>
        <v>637.90792102100556</v>
      </c>
      <c r="K306">
        <f t="shared" si="172"/>
        <v>498.02899894648596</v>
      </c>
      <c r="L306">
        <f t="shared" si="142"/>
        <v>498.02899894648596</v>
      </c>
      <c r="N306">
        <f t="shared" si="143"/>
        <v>1770.5737751727695</v>
      </c>
      <c r="O306">
        <f t="shared" si="144"/>
        <v>1165.9968476606387</v>
      </c>
      <c r="P306">
        <f t="shared" si="145"/>
        <v>860.07393360617607</v>
      </c>
      <c r="Q306">
        <f t="shared" si="146"/>
        <v>623.56847141753451</v>
      </c>
      <c r="R306">
        <f t="shared" si="147"/>
        <v>602.1618681405173</v>
      </c>
      <c r="S306">
        <f t="shared" si="148"/>
        <v>445.74104508519611</v>
      </c>
      <c r="T306">
        <f t="shared" si="149"/>
        <v>434.35991718494211</v>
      </c>
      <c r="U306">
        <f t="shared" si="150"/>
        <v>335.74101106368715</v>
      </c>
      <c r="V306">
        <f t="shared" si="151"/>
        <v>262.12052576130839</v>
      </c>
      <c r="X306">
        <f t="shared" si="152"/>
        <v>6.7548078122851214</v>
      </c>
      <c r="Y306">
        <f t="shared" si="153"/>
        <v>4.448323321014608</v>
      </c>
      <c r="Z306">
        <f t="shared" si="154"/>
        <v>3.2812155061422952</v>
      </c>
      <c r="AA306">
        <f t="shared" si="155"/>
        <v>2.3789379698763731</v>
      </c>
      <c r="AB306">
        <f t="shared" si="156"/>
        <v>2.2972709458428926</v>
      </c>
      <c r="AC306">
        <f t="shared" si="157"/>
        <v>1.7005194224701647</v>
      </c>
      <c r="AD306">
        <f t="shared" si="158"/>
        <v>1.6570999769032888</v>
      </c>
      <c r="AE306">
        <f t="shared" si="159"/>
        <v>1.2808650146284952</v>
      </c>
      <c r="AF306">
        <f t="shared" si="160"/>
        <v>1</v>
      </c>
      <c r="AR306">
        <f t="shared" si="161"/>
        <v>1130.2325771045628</v>
      </c>
      <c r="AS306">
        <f t="shared" si="162"/>
        <v>969.49935696515217</v>
      </c>
      <c r="AT306">
        <f t="shared" si="163"/>
        <v>842.2346647034658</v>
      </c>
      <c r="AU306">
        <f t="shared" si="164"/>
        <v>691.93560731484138</v>
      </c>
      <c r="AV306">
        <f t="shared" si="165"/>
        <v>699.3379702031815</v>
      </c>
      <c r="AW306">
        <f t="shared" si="166"/>
        <v>596.27664736922145</v>
      </c>
      <c r="AX306">
        <f t="shared" si="167"/>
        <v>607.4653599118401</v>
      </c>
      <c r="AY306">
        <f t="shared" si="168"/>
        <v>583.78954766576953</v>
      </c>
      <c r="AZ306">
        <f t="shared" si="169"/>
        <v>594.04787426910218</v>
      </c>
      <c r="BA306">
        <f t="shared" si="170"/>
        <v>6714.8196055071367</v>
      </c>
      <c r="BB306">
        <f t="shared" si="171"/>
        <v>9.1048892072005341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7"/>
  <sheetViews>
    <sheetView topLeftCell="A13" workbookViewId="0">
      <selection activeCell="G40" sqref="G40"/>
    </sheetView>
  </sheetViews>
  <sheetFormatPr defaultRowHeight="15" x14ac:dyDescent="0.25"/>
  <cols>
    <col min="1" max="1" width="11.28515625" bestFit="1" customWidth="1"/>
    <col min="2" max="2" width="14.5703125" bestFit="1" customWidth="1"/>
    <col min="3" max="3" width="22" bestFit="1" customWidth="1"/>
    <col min="4" max="5" width="14.5703125" bestFit="1" customWidth="1"/>
    <col min="6" max="6" width="15.7109375" bestFit="1" customWidth="1"/>
    <col min="7" max="7" width="30" bestFit="1" customWidth="1"/>
    <col min="8" max="8" width="14" bestFit="1" customWidth="1"/>
    <col min="9" max="9" width="15.5703125" bestFit="1" customWidth="1"/>
    <col min="10" max="10" width="30" bestFit="1" customWidth="1"/>
    <col min="11" max="11" width="10.85546875" bestFit="1" customWidth="1"/>
    <col min="12" max="12" width="14.5703125" bestFit="1" customWidth="1"/>
    <col min="13" max="13" width="30" bestFit="1" customWidth="1"/>
    <col min="14" max="14" width="15.5703125" bestFit="1" customWidth="1"/>
    <col min="15" max="15" width="20.5703125" bestFit="1" customWidth="1"/>
    <col min="16" max="16" width="16.5703125" bestFit="1" customWidth="1"/>
  </cols>
  <sheetData>
    <row r="1" spans="1:15" x14ac:dyDescent="0.25">
      <c r="A1" s="7" t="s">
        <v>2</v>
      </c>
      <c r="B1" s="7" t="s">
        <v>3</v>
      </c>
      <c r="C1" s="8" t="s">
        <v>4</v>
      </c>
      <c r="D1" s="7" t="s">
        <v>18</v>
      </c>
      <c r="E1" s="7" t="s">
        <v>19</v>
      </c>
      <c r="F1" s="9" t="s">
        <v>20</v>
      </c>
      <c r="G1" s="9" t="s">
        <v>21</v>
      </c>
      <c r="H1" s="17" t="s">
        <v>65</v>
      </c>
      <c r="I1" s="17" t="s">
        <v>66</v>
      </c>
      <c r="J1" s="17" t="s">
        <v>67</v>
      </c>
      <c r="K1" s="16" t="s">
        <v>68</v>
      </c>
    </row>
    <row r="2" spans="1:15" x14ac:dyDescent="0.25">
      <c r="A2" s="4">
        <v>1</v>
      </c>
      <c r="B2" s="4">
        <f>Проверка_пример!B13</f>
        <v>2.2222222222222197</v>
      </c>
      <c r="C2" s="4">
        <f>Проверка_пример!E13</f>
        <v>1568.3561813740766</v>
      </c>
      <c r="D2" s="4">
        <f>Проверка_пример!E2</f>
        <v>13.8</v>
      </c>
      <c r="E2" s="4">
        <f>Проверка_пример!F2</f>
        <v>4.5</v>
      </c>
      <c r="F2" s="4">
        <f>Проверка_пример!G2</f>
        <v>13.5</v>
      </c>
      <c r="G2" s="4">
        <f>Проверка_пример!H2</f>
        <v>9.3000000000000007</v>
      </c>
      <c r="H2" s="20">
        <f>R26</f>
        <v>-3.4407009317141218E-2</v>
      </c>
      <c r="I2" s="20">
        <f>S26</f>
        <v>1.8744070093171405</v>
      </c>
      <c r="J2" s="5">
        <f>SUM(H2:I2)</f>
        <v>1.8399999999999994</v>
      </c>
      <c r="K2" s="19">
        <f>J2-D2</f>
        <v>-11.96</v>
      </c>
    </row>
    <row r="3" spans="1:15" x14ac:dyDescent="0.25">
      <c r="A3" s="4">
        <v>2</v>
      </c>
      <c r="B3" s="4">
        <f>Проверка_пример!B14</f>
        <v>4.4444444444444393</v>
      </c>
      <c r="C3" s="4">
        <f>Проверка_пример!E14</f>
        <v>242.44673989837568</v>
      </c>
    </row>
    <row r="4" spans="1:15" x14ac:dyDescent="0.25">
      <c r="A4" s="4">
        <v>3</v>
      </c>
      <c r="B4" s="4">
        <f>Проверка_пример!B15</f>
        <v>6.6666666666666696</v>
      </c>
      <c r="C4" s="4">
        <f>Проверка_пример!E15</f>
        <v>71.145403831960209</v>
      </c>
    </row>
    <row r="6" spans="1:15" x14ac:dyDescent="0.25">
      <c r="A6" s="6" t="s">
        <v>5</v>
      </c>
      <c r="B6" s="7" t="s">
        <v>1</v>
      </c>
      <c r="C6" s="7" t="s">
        <v>0</v>
      </c>
      <c r="D6" s="17" t="s">
        <v>54</v>
      </c>
      <c r="E6" s="17" t="s">
        <v>55</v>
      </c>
    </row>
    <row r="7" spans="1:15" x14ac:dyDescent="0.25">
      <c r="A7" s="4">
        <v>0</v>
      </c>
      <c r="B7" s="10">
        <f>Лист8!D7</f>
        <v>0</v>
      </c>
      <c r="C7" s="10">
        <f>Лист8!E7</f>
        <v>-3.4407009317141433E-2</v>
      </c>
      <c r="D7" s="4">
        <f>B7</f>
        <v>0</v>
      </c>
      <c r="E7" s="4">
        <f>H2</f>
        <v>-3.4407009317141218E-2</v>
      </c>
    </row>
    <row r="8" spans="1:15" x14ac:dyDescent="0.25">
      <c r="A8" s="4">
        <v>1</v>
      </c>
      <c r="B8" s="10">
        <f>Лист8!D8</f>
        <v>-0.13762803726856573</v>
      </c>
      <c r="C8" s="10">
        <f>Лист8!E8</f>
        <v>-1.5437157887698179E-20</v>
      </c>
      <c r="D8" s="4">
        <f>I19</f>
        <v>-0.13762803726856487</v>
      </c>
      <c r="E8" s="4">
        <f>J19</f>
        <v>-2.2101666795769405E-23</v>
      </c>
    </row>
    <row r="9" spans="1:15" x14ac:dyDescent="0.25">
      <c r="A9" s="4">
        <v>2</v>
      </c>
      <c r="B9" s="10">
        <f>Лист8!D9</f>
        <v>-3.4407009317141433E-2</v>
      </c>
      <c r="C9" s="10">
        <f>Лист8!E9</f>
        <v>8.2554545878719372E+20</v>
      </c>
      <c r="D9" s="10">
        <f>K19</f>
        <v>-3.4407009317141218E-2</v>
      </c>
      <c r="E9" s="10">
        <f>N19</f>
        <v>5.3917955142989447E+23</v>
      </c>
    </row>
    <row r="10" spans="1:15" x14ac:dyDescent="0.25">
      <c r="A10" s="4">
        <v>3</v>
      </c>
      <c r="B10" s="10">
        <f>Лист8!D10</f>
        <v>8.2554545878719372E+20</v>
      </c>
      <c r="C10" s="10">
        <f>Лист8!E10</f>
        <v>922.76574655583227</v>
      </c>
      <c r="D10" s="10">
        <f>M19</f>
        <v>5.3917955142989447E+23</v>
      </c>
      <c r="E10" s="10">
        <f>L19</f>
        <v>922.76574655583181</v>
      </c>
    </row>
    <row r="11" spans="1:15" x14ac:dyDescent="0.25">
      <c r="A11" s="4">
        <v>4</v>
      </c>
      <c r="B11" s="10">
        <f>Лист8!D11</f>
        <v>18</v>
      </c>
      <c r="C11" s="10">
        <f>Лист8!E11</f>
        <v>1.874407009317141</v>
      </c>
      <c r="D11" s="4">
        <f>B11</f>
        <v>18</v>
      </c>
      <c r="E11" s="10">
        <f>I2</f>
        <v>1.8744070093171405</v>
      </c>
    </row>
    <row r="13" spans="1:15" x14ac:dyDescent="0.25">
      <c r="A13" s="11" t="s">
        <v>7</v>
      </c>
    </row>
    <row r="15" spans="1:15" x14ac:dyDescent="0.25">
      <c r="A15" s="7" t="s">
        <v>2</v>
      </c>
      <c r="B15" s="7" t="s">
        <v>6</v>
      </c>
      <c r="C15" s="7" t="s">
        <v>12</v>
      </c>
      <c r="D15" s="7" t="s">
        <v>9</v>
      </c>
      <c r="E15" s="7" t="s">
        <v>8</v>
      </c>
      <c r="F15" s="7" t="s">
        <v>10</v>
      </c>
      <c r="G15" s="7" t="s">
        <v>11</v>
      </c>
      <c r="H15" s="7" t="s">
        <v>13</v>
      </c>
      <c r="I15" s="17" t="s">
        <v>56</v>
      </c>
      <c r="J15" s="17" t="s">
        <v>53</v>
      </c>
      <c r="K15" s="17" t="s">
        <v>57</v>
      </c>
      <c r="L15" s="17" t="s">
        <v>58</v>
      </c>
      <c r="M15" s="17" t="s">
        <v>59</v>
      </c>
      <c r="N15" s="17" t="s">
        <v>60</v>
      </c>
      <c r="O15" s="17" t="s">
        <v>57</v>
      </c>
    </row>
    <row r="16" spans="1:15" x14ac:dyDescent="0.25">
      <c r="A16" s="4">
        <v>1</v>
      </c>
      <c r="B16" s="10">
        <f>$F$2/$E$2</f>
        <v>3</v>
      </c>
      <c r="C16" s="10">
        <f>B16+1</f>
        <v>4</v>
      </c>
      <c r="D16" s="10">
        <f>C37</f>
        <v>0.46384759796471242</v>
      </c>
      <c r="E16" s="10">
        <f>$D$16*C2</f>
        <v>727.47824748347432</v>
      </c>
      <c r="F16" s="10">
        <f>$C$8/(E16*$B$8)</f>
        <v>1.5418439384730277E-22</v>
      </c>
      <c r="G16" s="10">
        <f>F16*C16</f>
        <v>6.1673757538921108E-22</v>
      </c>
      <c r="H16" s="10">
        <f>G16+1</f>
        <v>1</v>
      </c>
      <c r="I16" s="10">
        <f>C16*R23</f>
        <v>-0.13668170366023208</v>
      </c>
      <c r="J16" s="10">
        <f>G16*R23</f>
        <v>-2.1074185628869548E-23</v>
      </c>
      <c r="K16" s="10">
        <f>H16*R23</f>
        <v>-3.417042591505802E-2</v>
      </c>
      <c r="L16" s="10">
        <f>E23*S23</f>
        <v>657.77887805436058</v>
      </c>
      <c r="M16" s="10">
        <f>I23*S23</f>
        <v>5.1411371183549006E+23</v>
      </c>
      <c r="N16" s="10">
        <f>J23*S23</f>
        <v>5.1411371183549006E+23</v>
      </c>
      <c r="O16" s="10">
        <f>N23*S23</f>
        <v>-16360.904973765939</v>
      </c>
    </row>
    <row r="17" spans="1:19" x14ac:dyDescent="0.25">
      <c r="A17" s="4">
        <v>2</v>
      </c>
      <c r="B17" s="10">
        <f>$F$2/$E$2</f>
        <v>3</v>
      </c>
      <c r="C17" s="10">
        <f t="shared" ref="C17:C18" si="0">B17+1</f>
        <v>4</v>
      </c>
      <c r="E17" s="10">
        <f t="shared" ref="E17:E18" si="1">$D$16*C3</f>
        <v>112.45833793623697</v>
      </c>
      <c r="F17" s="10">
        <f t="shared" ref="F17:F18" si="2">$C$8/(E17*$B$8)</f>
        <v>9.9739863387394856E-22</v>
      </c>
      <c r="G17" s="10">
        <f t="shared" ref="G17:G18" si="3">F17*C17</f>
        <v>3.9895945354957943E-21</v>
      </c>
      <c r="H17" s="10">
        <f t="shared" ref="H17:H18" si="4">G17+1</f>
        <v>1</v>
      </c>
      <c r="I17" s="10">
        <f t="shared" ref="I17:I18" si="5">C17*R24</f>
        <v>-9.115181582153185E-4</v>
      </c>
      <c r="J17" s="10">
        <f t="shared" ref="J17:J18" si="6">G17*R24</f>
        <v>-9.091469657552563E-25</v>
      </c>
      <c r="K17" s="10">
        <f t="shared" ref="K17:K18" si="7">H17*R24</f>
        <v>-2.2787953955382963E-4</v>
      </c>
      <c r="L17" s="10">
        <f t="shared" ref="L17:L18" si="8">E24*S24</f>
        <v>183.5657138381527</v>
      </c>
      <c r="M17" s="10">
        <f t="shared" ref="M17:M18" si="9">I24*S24</f>
        <v>2.2179026482907578E+22</v>
      </c>
      <c r="N17" s="10">
        <f t="shared" ref="N17:N18" si="10">J24*S24</f>
        <v>2.2179026482907578E+22</v>
      </c>
      <c r="O17" s="10">
        <f t="shared" ref="O17:O18" si="11">N24*S24</f>
        <v>-109.10942407840375</v>
      </c>
    </row>
    <row r="18" spans="1:19" x14ac:dyDescent="0.25">
      <c r="A18" s="4">
        <v>3</v>
      </c>
      <c r="B18" s="10">
        <f>$F$2/$E$2</f>
        <v>3</v>
      </c>
      <c r="C18" s="10">
        <f t="shared" si="0"/>
        <v>4</v>
      </c>
      <c r="E18" s="10">
        <f t="shared" si="1"/>
        <v>33.000624673684193</v>
      </c>
      <c r="F18" s="10">
        <f t="shared" si="2"/>
        <v>3.3988990734100369E-21</v>
      </c>
      <c r="G18" s="10">
        <f t="shared" si="3"/>
        <v>1.3595596293640148E-20</v>
      </c>
      <c r="H18" s="10">
        <f t="shared" si="4"/>
        <v>1</v>
      </c>
      <c r="I18" s="10">
        <f t="shared" si="5"/>
        <v>-3.4815450117463862E-5</v>
      </c>
      <c r="J18" s="10">
        <f t="shared" si="6"/>
        <v>-1.1833420114460129E-25</v>
      </c>
      <c r="K18" s="10">
        <f t="shared" si="7"/>
        <v>-8.7038625293659654E-6</v>
      </c>
      <c r="L18" s="10">
        <f t="shared" si="8"/>
        <v>81.421154663318518</v>
      </c>
      <c r="M18" s="10">
        <f t="shared" si="9"/>
        <v>2.8868131114968201E+21</v>
      </c>
      <c r="N18" s="10">
        <f t="shared" si="10"/>
        <v>2.8868131114968201E+21</v>
      </c>
      <c r="O18" s="10">
        <f t="shared" si="11"/>
        <v>-4.1674361361976837</v>
      </c>
    </row>
    <row r="19" spans="1:19" x14ac:dyDescent="0.25">
      <c r="I19" s="11">
        <f t="shared" ref="I19:O19" si="12">SUM(I16:I18)</f>
        <v>-0.13762803726856487</v>
      </c>
      <c r="J19" s="13">
        <f t="shared" si="12"/>
        <v>-2.2101666795769405E-23</v>
      </c>
      <c r="K19" s="13">
        <f t="shared" si="12"/>
        <v>-3.4407009317141218E-2</v>
      </c>
      <c r="L19" s="13">
        <f t="shared" si="12"/>
        <v>922.76574655583181</v>
      </c>
      <c r="M19" s="13">
        <f t="shared" si="12"/>
        <v>5.3917955142989447E+23</v>
      </c>
      <c r="N19" s="13">
        <f t="shared" si="12"/>
        <v>5.3917955142989447E+23</v>
      </c>
      <c r="O19" s="13">
        <f t="shared" si="12"/>
        <v>-16474.18183398054</v>
      </c>
    </row>
    <row r="20" spans="1:19" x14ac:dyDescent="0.25">
      <c r="A20" s="11" t="s">
        <v>14</v>
      </c>
    </row>
    <row r="22" spans="1:19" ht="18" x14ac:dyDescent="0.25">
      <c r="A22" s="7" t="s">
        <v>2</v>
      </c>
      <c r="B22" s="7" t="s">
        <v>16</v>
      </c>
      <c r="C22" s="7" t="s">
        <v>15</v>
      </c>
      <c r="D22" s="7" t="s">
        <v>17</v>
      </c>
      <c r="E22" s="7" t="s">
        <v>22</v>
      </c>
      <c r="F22" s="7" t="s">
        <v>23</v>
      </c>
      <c r="G22" s="7" t="s">
        <v>24</v>
      </c>
      <c r="H22" s="7" t="s">
        <v>25</v>
      </c>
      <c r="I22" s="7" t="s">
        <v>26</v>
      </c>
      <c r="J22" s="7" t="s">
        <v>27</v>
      </c>
      <c r="K22" s="7" t="s">
        <v>28</v>
      </c>
      <c r="L22" s="7" t="s">
        <v>29</v>
      </c>
      <c r="M22" s="7" t="s">
        <v>30</v>
      </c>
      <c r="N22" s="7" t="s">
        <v>31</v>
      </c>
      <c r="O22" s="7" t="s">
        <v>32</v>
      </c>
      <c r="P22" s="9" t="s">
        <v>33</v>
      </c>
      <c r="Q22" s="14" t="s">
        <v>35</v>
      </c>
      <c r="R22" s="17" t="s">
        <v>84</v>
      </c>
      <c r="S22" s="17" t="s">
        <v>85</v>
      </c>
    </row>
    <row r="23" spans="1:19" x14ac:dyDescent="0.25">
      <c r="A23" s="4">
        <v>1</v>
      </c>
      <c r="B23" s="10">
        <f>C40</f>
        <v>0.63543878813124299</v>
      </c>
      <c r="C23" s="10">
        <f>$B$23*C2</f>
        <v>996.59435125048719</v>
      </c>
      <c r="D23" s="10">
        <f>C23*$B$11/$G$2</f>
        <v>1928.8922927428782</v>
      </c>
      <c r="E23" s="10">
        <f>D23+1</f>
        <v>1929.8922927428782</v>
      </c>
      <c r="F23" s="10">
        <f>C39</f>
        <v>0.55703827276426032</v>
      </c>
      <c r="G23" s="10">
        <f>$F$23*C2</f>
        <v>873.63441835176661</v>
      </c>
      <c r="H23" s="10">
        <f>G23*$B$10/$C$10</f>
        <v>7.8159048426149433E+20</v>
      </c>
      <c r="I23" s="10">
        <f>H23*E23</f>
        <v>1.5083854516574318E+24</v>
      </c>
      <c r="J23" s="10">
        <f>I23+1</f>
        <v>1.5083854516574318E+24</v>
      </c>
      <c r="K23" s="10">
        <f>C38</f>
        <v>0.48685261038659922</v>
      </c>
      <c r="L23" s="10">
        <f>$K$23*C2</f>
        <v>763.55830091792791</v>
      </c>
      <c r="M23" s="10">
        <f>L23*$B$9/$C$9</f>
        <v>-3.1823514131444181E-20</v>
      </c>
      <c r="N23" s="10">
        <f>M23*J23</f>
        <v>-48002.12573648509</v>
      </c>
      <c r="O23" s="10">
        <f>H16/N23</f>
        <v>-2.0832410745508457E-5</v>
      </c>
      <c r="P23" s="10">
        <f>$D$2*B2/100/(1+G16)</f>
        <v>0.30666666666666631</v>
      </c>
      <c r="Q23" s="10">
        <f>$D$2*B2/100-P23</f>
        <v>0</v>
      </c>
      <c r="R23" s="10">
        <f>$D$2*B2/100/(1+$B$84*O23)</f>
        <v>-3.417042591505802E-2</v>
      </c>
      <c r="S23" s="10">
        <f>$B$84*O23*R23</f>
        <v>0.34083709258172429</v>
      </c>
    </row>
    <row r="24" spans="1:19" x14ac:dyDescent="0.25">
      <c r="A24" s="4">
        <v>2</v>
      </c>
      <c r="C24" s="10">
        <f t="shared" ref="C24:C25" si="13">$B$23*C3</f>
        <v>154.06006258739453</v>
      </c>
      <c r="D24" s="10">
        <f t="shared" ref="D24:D25" si="14">C24*$B$11/$G$2</f>
        <v>298.1807662981829</v>
      </c>
      <c r="E24" s="10">
        <f t="shared" ref="E24:E25" si="15">D24+1</f>
        <v>299.1807662981829</v>
      </c>
      <c r="G24" s="10">
        <f t="shared" ref="G24:G25" si="16">$F$23*C3</f>
        <v>135.05211323031708</v>
      </c>
      <c r="H24" s="10">
        <f t="shared" ref="H24:H25" si="17">G24*$B$10/$C$10</f>
        <v>1.2082336085083139E+20</v>
      </c>
      <c r="I24" s="10">
        <f t="shared" ref="I24:I25" si="18">H24*E24</f>
        <v>3.614802568607361E+22</v>
      </c>
      <c r="J24" s="10">
        <f t="shared" ref="J24:J25" si="19">I24+1</f>
        <v>3.614802568607361E+22</v>
      </c>
      <c r="L24" s="10">
        <f t="shared" ref="L24:L25" si="20">$K$23*C3</f>
        <v>118.03582819924506</v>
      </c>
      <c r="M24" s="10">
        <f t="shared" ref="M24:M25" si="21">L24*$B$9/$C$9</f>
        <v>-4.9194866223046212E-21</v>
      </c>
      <c r="N24" s="10">
        <f t="shared" ref="N24:N25" si="22">M24*J24</f>
        <v>-177.82972878536296</v>
      </c>
      <c r="O24" s="12">
        <f t="shared" ref="O24" si="23">H17/N24</f>
        <v>-5.6233567178577918E-3</v>
      </c>
      <c r="P24" s="12">
        <f>$D$2*B3/100/(1+G17)</f>
        <v>0.61333333333333262</v>
      </c>
      <c r="Q24" s="10">
        <f t="shared" ref="Q24:Q25" si="24">$D$2*B3/100-P24</f>
        <v>0</v>
      </c>
      <c r="R24" s="10">
        <f t="shared" ref="R24:R25" si="25">$D$2*B3/100/(1+$B$84*O24)</f>
        <v>-2.2787953955382963E-4</v>
      </c>
      <c r="S24" s="10">
        <f t="shared" ref="S24:S25" si="26">$B$84*O24*R24</f>
        <v>0.61356121287288645</v>
      </c>
    </row>
    <row r="25" spans="1:19" x14ac:dyDescent="0.25">
      <c r="A25" s="4">
        <v>3</v>
      </c>
      <c r="C25" s="10">
        <f t="shared" si="13"/>
        <v>45.208549192088689</v>
      </c>
      <c r="D25" s="10">
        <f t="shared" si="14"/>
        <v>87.500417791139398</v>
      </c>
      <c r="E25" s="10">
        <f t="shared" si="15"/>
        <v>88.500417791139398</v>
      </c>
      <c r="G25" s="10">
        <f t="shared" si="16"/>
        <v>39.630712865670901</v>
      </c>
      <c r="H25" s="10">
        <f t="shared" si="17"/>
        <v>3.5455320222784487E+19</v>
      </c>
      <c r="I25" s="10">
        <f t="shared" si="18"/>
        <v>3.1378106526350605E+21</v>
      </c>
      <c r="J25" s="10">
        <f t="shared" si="19"/>
        <v>3.1378106526350605E+21</v>
      </c>
      <c r="L25" s="10">
        <f t="shared" si="20"/>
        <v>34.637325572598584</v>
      </c>
      <c r="M25" s="10">
        <f t="shared" si="21"/>
        <v>-1.4436113372219158E-21</v>
      </c>
      <c r="N25" s="10">
        <f t="shared" si="22"/>
        <v>-4.5297790321996718</v>
      </c>
      <c r="O25" s="12">
        <f>H18/N25</f>
        <v>-0.22076132034069607</v>
      </c>
      <c r="P25" s="12">
        <f>$D$2*B4/100/(1+G18)</f>
        <v>0.92000000000000037</v>
      </c>
      <c r="Q25" s="10">
        <f t="shared" si="24"/>
        <v>0</v>
      </c>
      <c r="R25" s="10">
        <f t="shared" si="25"/>
        <v>-8.7038625293659654E-6</v>
      </c>
      <c r="S25" s="10">
        <f t="shared" si="26"/>
        <v>0.92000870386252964</v>
      </c>
    </row>
    <row r="26" spans="1:19" x14ac:dyDescent="0.25">
      <c r="P26" s="21">
        <f>SUM(P23:P25)</f>
        <v>1.8399999999999994</v>
      </c>
      <c r="Q26" s="21">
        <f>SUM(Q23:Q25)</f>
        <v>0</v>
      </c>
      <c r="R26" s="21">
        <f>SUM(R23:R25)</f>
        <v>-3.4407009317141218E-2</v>
      </c>
      <c r="S26" s="21">
        <f>SUM(S23:S25)</f>
        <v>1.8744070093171405</v>
      </c>
    </row>
    <row r="27" spans="1:19" x14ac:dyDescent="0.25">
      <c r="A27" s="11" t="s">
        <v>34</v>
      </c>
    </row>
    <row r="29" spans="1:19" x14ac:dyDescent="0.25">
      <c r="A29" s="7" t="s">
        <v>2</v>
      </c>
      <c r="B29" s="7" t="s">
        <v>36</v>
      </c>
      <c r="C29" s="7" t="s">
        <v>39</v>
      </c>
      <c r="D29" s="7" t="s">
        <v>37</v>
      </c>
      <c r="E29" s="7" t="s">
        <v>38</v>
      </c>
      <c r="F29" s="7" t="s">
        <v>40</v>
      </c>
      <c r="G29" s="7" t="s">
        <v>41</v>
      </c>
      <c r="H29" s="7" t="s">
        <v>42</v>
      </c>
      <c r="I29" s="9" t="s">
        <v>43</v>
      </c>
      <c r="J29" s="9" t="s">
        <v>44</v>
      </c>
      <c r="K29" s="9" t="s">
        <v>45</v>
      </c>
      <c r="L29" s="9" t="s">
        <v>46</v>
      </c>
      <c r="M29" s="9" t="s">
        <v>47</v>
      </c>
      <c r="N29" s="9" t="s">
        <v>48</v>
      </c>
    </row>
    <row r="30" spans="1:19" x14ac:dyDescent="0.25">
      <c r="A30" s="4">
        <v>1</v>
      </c>
      <c r="B30" s="4">
        <f>R23/$R$26</f>
        <v>0.99312397657400187</v>
      </c>
      <c r="C30" s="4">
        <f>B30*C2</f>
        <v>1557.5721275306396</v>
      </c>
      <c r="D30" s="4">
        <f>S23/$S$26</f>
        <v>0.18183729088054018</v>
      </c>
      <c r="E30" s="4">
        <f>D30*C2</f>
        <v>285.18563915681119</v>
      </c>
      <c r="F30" s="4">
        <f>G16*R23</f>
        <v>-2.1074185628869548E-23</v>
      </c>
      <c r="G30" s="4">
        <f>F30/$F$33</f>
        <v>0.95351114572514806</v>
      </c>
      <c r="H30" s="4">
        <f>C2*G30</f>
        <v>1495.445099407114</v>
      </c>
      <c r="I30" s="4">
        <f>J23*S23</f>
        <v>5.1411371183549006E+23</v>
      </c>
      <c r="J30" s="4">
        <f>I30/$I$33</f>
        <v>0.95351114572514806</v>
      </c>
      <c r="K30" s="4">
        <f>C2*J30</f>
        <v>1495.445099407114</v>
      </c>
      <c r="L30" s="4">
        <f>E23*S23</f>
        <v>657.77887805436058</v>
      </c>
      <c r="M30" s="4">
        <f>L30/$L$33</f>
        <v>0.71283408655932567</v>
      </c>
      <c r="N30" s="4">
        <f>C2*M30</f>
        <v>1117.9777459494621</v>
      </c>
    </row>
    <row r="31" spans="1:19" x14ac:dyDescent="0.25">
      <c r="A31" s="4">
        <v>2</v>
      </c>
      <c r="B31" s="4">
        <f>R24/$R$26</f>
        <v>6.6230557109275513E-3</v>
      </c>
      <c r="C31" s="4">
        <f t="shared" ref="C31" si="27">B31*C3</f>
        <v>1.6057382652797036</v>
      </c>
      <c r="D31" s="4">
        <f t="shared" ref="D31:D32" si="28">S24/$S$26</f>
        <v>0.32733617075856491</v>
      </c>
      <c r="E31" s="4">
        <f t="shared" ref="E31:E32" si="29">D31*C3</f>
        <v>79.361587451232069</v>
      </c>
      <c r="F31" s="4">
        <f t="shared" ref="F31:F32" si="30">G17*R24</f>
        <v>-9.091469657552563E-25</v>
      </c>
      <c r="G31" s="4">
        <f t="shared" ref="G31:G32" si="31">F31/$F$33</f>
        <v>4.1134769343698585E-2</v>
      </c>
      <c r="H31" s="4">
        <f t="shared" ref="H31:H32" si="32">C3*G31</f>
        <v>9.9729907238513693</v>
      </c>
      <c r="I31" s="4">
        <f t="shared" ref="I31:I32" si="33">J24*S24</f>
        <v>2.2179026482907578E+22</v>
      </c>
      <c r="J31" s="4">
        <f t="shared" ref="J31:J32" si="34">I31/$I$33</f>
        <v>4.1134769343698585E-2</v>
      </c>
      <c r="K31" s="4">
        <f t="shared" ref="K31:K32" si="35">C3*J31</f>
        <v>9.9729907238513693</v>
      </c>
      <c r="L31" s="4">
        <f t="shared" ref="L31:L32" si="36">E24*S24</f>
        <v>183.5657138381527</v>
      </c>
      <c r="M31" s="4">
        <f t="shared" ref="M31:M32" si="37">L31/$L$33</f>
        <v>0.19892991750430788</v>
      </c>
      <c r="N31" s="4">
        <f t="shared" ref="N31:N32" si="38">C3*M31</f>
        <v>48.229909967172269</v>
      </c>
    </row>
    <row r="32" spans="1:19" x14ac:dyDescent="0.25">
      <c r="A32" s="4">
        <v>3</v>
      </c>
      <c r="B32" s="4">
        <f t="shared" ref="B32" si="39">R25/$R$26</f>
        <v>2.5296771507048101E-4</v>
      </c>
      <c r="C32" s="4">
        <f>B32*C4</f>
        <v>1.7997490245137616E-2</v>
      </c>
      <c r="D32" s="4">
        <f t="shared" si="28"/>
        <v>0.49082653836089485</v>
      </c>
      <c r="E32" s="4">
        <f t="shared" si="29"/>
        <v>34.920052283128975</v>
      </c>
      <c r="F32" s="4">
        <f t="shared" si="30"/>
        <v>-1.1833420114460129E-25</v>
      </c>
      <c r="G32" s="4">
        <f t="shared" si="31"/>
        <v>5.3540849311533483E-3</v>
      </c>
      <c r="H32" s="4">
        <f t="shared" si="32"/>
        <v>0.38091853457751784</v>
      </c>
      <c r="I32" s="4">
        <f t="shared" si="33"/>
        <v>2.8868131114968201E+21</v>
      </c>
      <c r="J32" s="4">
        <f t="shared" si="34"/>
        <v>5.3540849311533491E-3</v>
      </c>
      <c r="K32" s="4">
        <f t="shared" si="35"/>
        <v>0.3809185345775179</v>
      </c>
      <c r="L32" s="4">
        <f t="shared" si="36"/>
        <v>81.421154663318518</v>
      </c>
      <c r="M32" s="4">
        <f t="shared" si="37"/>
        <v>8.823599593636644E-2</v>
      </c>
      <c r="N32" s="4">
        <f t="shared" si="38"/>
        <v>6.2775855634079907</v>
      </c>
    </row>
    <row r="33" spans="1:14" x14ac:dyDescent="0.25">
      <c r="C33" s="11">
        <f>SUM(C30:C32)</f>
        <v>1559.1958632861645</v>
      </c>
      <c r="E33" s="11">
        <f>SUM(E30:E32)</f>
        <v>399.46727889117227</v>
      </c>
      <c r="F33" s="11">
        <f>SUM(F30:F32)</f>
        <v>-2.2101666795769405E-23</v>
      </c>
      <c r="H33" s="11">
        <f>SUM(H30:H32)</f>
        <v>1505.7990086655429</v>
      </c>
      <c r="I33" s="11">
        <f>SUM(I30:I32)</f>
        <v>5.3917955142989447E+23</v>
      </c>
      <c r="K33" s="11">
        <f>SUM(K30:K32)</f>
        <v>1505.7990086655429</v>
      </c>
      <c r="L33" s="11">
        <f>SUM(L30:L32)</f>
        <v>922.76574655583181</v>
      </c>
      <c r="N33" s="11">
        <f>SUM(N30:N32)</f>
        <v>1172.4852414800423</v>
      </c>
    </row>
    <row r="35" spans="1:14" x14ac:dyDescent="0.25">
      <c r="A35" t="s">
        <v>49</v>
      </c>
      <c r="B35" t="s">
        <v>73</v>
      </c>
      <c r="C35" t="s">
        <v>51</v>
      </c>
      <c r="D35" t="s">
        <v>50</v>
      </c>
      <c r="E35" s="3" t="s">
        <v>52</v>
      </c>
      <c r="F35" t="s">
        <v>78</v>
      </c>
    </row>
    <row r="36" spans="1:14" x14ac:dyDescent="0.25">
      <c r="A36">
        <v>0</v>
      </c>
      <c r="B36">
        <f>Лист5!F36</f>
        <v>24.99500088886807</v>
      </c>
      <c r="C36">
        <f>$C$43*B36^2+$B$43*B36+$A$43</f>
        <v>0.41242501583213231</v>
      </c>
      <c r="D36" s="1">
        <f>1/C33</f>
        <v>6.413562423725252E-4</v>
      </c>
      <c r="E36" s="15">
        <f>ABS(D36-C36)/C36*100</f>
        <v>99.844491430501975</v>
      </c>
      <c r="F36">
        <v>24.993728702139091</v>
      </c>
      <c r="G36">
        <f>$C$43*F36^2+$B$43*F36+$A$43</f>
        <v>0.41240593446500406</v>
      </c>
    </row>
    <row r="37" spans="1:14" x14ac:dyDescent="0.25">
      <c r="A37">
        <v>1</v>
      </c>
      <c r="B37">
        <f>Лист5!F37</f>
        <v>28.348426784761443</v>
      </c>
      <c r="C37">
        <f t="shared" ref="C37:C40" si="40">$C$43*B37^2+$B$43*B37+$A$43</f>
        <v>0.46384759796471242</v>
      </c>
      <c r="D37" s="1">
        <f>1/H33</f>
        <v>6.6409925510989146E-4</v>
      </c>
      <c r="E37" s="15">
        <f t="shared" ref="E37:E40" si="41">ABS(D37-C37)/C37*100</f>
        <v>99.856828135356551</v>
      </c>
      <c r="F37">
        <v>28.345814628747789</v>
      </c>
      <c r="G37">
        <f>$C$43*F37^2+$B$43*F37+$A$43</f>
        <v>0.46380666698421114</v>
      </c>
    </row>
    <row r="38" spans="1:14" x14ac:dyDescent="0.25">
      <c r="A38">
        <v>2</v>
      </c>
      <c r="B38">
        <f>Лист5!F38</f>
        <v>29.803045705449062</v>
      </c>
      <c r="C38">
        <f t="shared" si="40"/>
        <v>0.48685261038659922</v>
      </c>
      <c r="D38" s="1">
        <f>1/K33</f>
        <v>6.6409925510989146E-4</v>
      </c>
      <c r="E38" s="15">
        <f t="shared" si="41"/>
        <v>99.863593366669519</v>
      </c>
      <c r="F38">
        <v>29.799251916805368</v>
      </c>
      <c r="G38">
        <f>$C$43*F38^2+$B$43*F38+$A$43</f>
        <v>0.48679206064817648</v>
      </c>
    </row>
    <row r="39" spans="1:14" x14ac:dyDescent="0.25">
      <c r="A39">
        <v>3</v>
      </c>
      <c r="B39">
        <f>Лист5!F39</f>
        <v>34.085567891538929</v>
      </c>
      <c r="C39">
        <f t="shared" si="40"/>
        <v>0.55703827276426032</v>
      </c>
      <c r="D39" s="1">
        <f>1/N33</f>
        <v>8.5288920032604244E-4</v>
      </c>
      <c r="E39" s="15">
        <f t="shared" si="41"/>
        <v>99.8468885816241</v>
      </c>
      <c r="F39">
        <v>34.083279847836359</v>
      </c>
      <c r="G39">
        <f t="shared" ref="G39:G40" si="42">$C$43*F39^2+$B$43*F39+$A$43</f>
        <v>0.5569997949969564</v>
      </c>
    </row>
    <row r="40" spans="1:14" x14ac:dyDescent="0.25">
      <c r="A40">
        <v>4</v>
      </c>
      <c r="B40">
        <f>Лист5!F40</f>
        <v>38.624984520802201</v>
      </c>
      <c r="C40">
        <f t="shared" si="40"/>
        <v>0.63543878813124299</v>
      </c>
      <c r="D40" s="1">
        <f>1/E33</f>
        <v>2.5033339470901497E-3</v>
      </c>
      <c r="E40" s="15">
        <f t="shared" si="41"/>
        <v>99.60604640543707</v>
      </c>
      <c r="F40">
        <v>38.624984520802201</v>
      </c>
      <c r="G40">
        <f t="shared" si="42"/>
        <v>0.63543878813124299</v>
      </c>
    </row>
    <row r="42" spans="1:14" x14ac:dyDescent="0.25">
      <c r="A42" t="s">
        <v>75</v>
      </c>
      <c r="B42" t="s">
        <v>76</v>
      </c>
      <c r="C42" t="s">
        <v>77</v>
      </c>
    </row>
    <row r="43" spans="1:14" x14ac:dyDescent="0.25">
      <c r="A43">
        <v>0.1</v>
      </c>
      <c r="B43">
        <v>0.01</v>
      </c>
      <c r="C43">
        <v>1E-4</v>
      </c>
    </row>
    <row r="45" spans="1:14" x14ac:dyDescent="0.25">
      <c r="A45" s="22" t="s">
        <v>79</v>
      </c>
    </row>
    <row r="47" spans="1:14" ht="18" x14ac:dyDescent="0.25">
      <c r="A47" s="23" t="s">
        <v>2</v>
      </c>
      <c r="B47" s="23" t="s">
        <v>80</v>
      </c>
      <c r="C47" s="23" t="s">
        <v>83</v>
      </c>
      <c r="D47" s="24" t="s">
        <v>81</v>
      </c>
      <c r="E47" s="24" t="s">
        <v>82</v>
      </c>
    </row>
    <row r="48" spans="1:14" x14ac:dyDescent="0.25">
      <c r="A48" s="4">
        <v>1</v>
      </c>
      <c r="B48" s="4">
        <v>0</v>
      </c>
      <c r="C48" s="4">
        <f>$D$2*B2/100/(1+$B$48*O23)</f>
        <v>0.30666666666666631</v>
      </c>
      <c r="D48" s="25">
        <f>C51-$E$2</f>
        <v>-2.6600000000000006</v>
      </c>
      <c r="E48" s="4">
        <f>-O23*$D$2*B2/100/((1+$B$48*O23)^2)</f>
        <v>6.3886059619559191E-6</v>
      </c>
    </row>
    <row r="49" spans="1:5" x14ac:dyDescent="0.25">
      <c r="A49" s="4">
        <v>2</v>
      </c>
      <c r="C49" s="4">
        <f t="shared" ref="C49:C50" si="43">$D$2*B3/100/(1+$B$48*O24)</f>
        <v>0.61333333333333262</v>
      </c>
      <c r="E49" s="4">
        <f t="shared" ref="E49:E50" si="44">-O24*$D$2*B3/100/((1+$B$48*O24)^2)</f>
        <v>3.4489921202861084E-3</v>
      </c>
    </row>
    <row r="50" spans="1:5" x14ac:dyDescent="0.25">
      <c r="A50" s="4">
        <v>3</v>
      </c>
      <c r="C50" s="4">
        <f t="shared" si="43"/>
        <v>0.92000000000000037</v>
      </c>
      <c r="E50" s="4">
        <f t="shared" si="44"/>
        <v>0.20310041471344045</v>
      </c>
    </row>
    <row r="51" spans="1:5" x14ac:dyDescent="0.25">
      <c r="C51" s="26">
        <f>SUM(C48:C50)</f>
        <v>1.8399999999999994</v>
      </c>
      <c r="E51" s="26">
        <f>SUM(E48:E50)</f>
        <v>0.20655579543968852</v>
      </c>
    </row>
    <row r="53" spans="1:5" ht="18" x14ac:dyDescent="0.25">
      <c r="A53" s="23" t="s">
        <v>2</v>
      </c>
      <c r="B53" s="23" t="s">
        <v>80</v>
      </c>
      <c r="C53" s="23" t="s">
        <v>83</v>
      </c>
      <c r="D53" s="24" t="s">
        <v>81</v>
      </c>
      <c r="E53" s="24" t="s">
        <v>82</v>
      </c>
    </row>
    <row r="54" spans="1:5" x14ac:dyDescent="0.25">
      <c r="A54" s="4">
        <v>1</v>
      </c>
      <c r="B54" s="4">
        <f>B48-D48/E51</f>
        <v>12.877876383655787</v>
      </c>
      <c r="C54" s="4">
        <f>$D$2*B2/100/(1+$B$54*O23)</f>
        <v>0.30674896042204736</v>
      </c>
      <c r="D54" s="25">
        <f>C57-$E$2</f>
        <v>-4.0312376316547081</v>
      </c>
      <c r="E54" s="4">
        <f>-O23*$D$2*B2/100/((1+$B$54*O23)^2)</f>
        <v>6.392035176635481E-6</v>
      </c>
    </row>
    <row r="55" spans="1:5" x14ac:dyDescent="0.25">
      <c r="A55" s="4">
        <v>2</v>
      </c>
      <c r="C55" s="4">
        <f t="shared" ref="C55:C56" si="45">$D$2*B3/100/(1+$B$54*O24)</f>
        <v>0.66121658370997682</v>
      </c>
      <c r="E55" s="4">
        <f t="shared" ref="E55:E56" si="46">-O24*$D$2*B3/100/((1+$B$54*O24)^2)</f>
        <v>4.0085429419714326E-3</v>
      </c>
    </row>
    <row r="56" spans="1:5" x14ac:dyDescent="0.25">
      <c r="A56" s="4">
        <v>3</v>
      </c>
      <c r="C56" s="4">
        <f t="shared" si="45"/>
        <v>-0.49920317578673212</v>
      </c>
      <c r="E56" s="4">
        <f t="shared" si="46"/>
        <v>5.9798437269021384E-2</v>
      </c>
    </row>
    <row r="57" spans="1:5" x14ac:dyDescent="0.25">
      <c r="C57" s="26">
        <f>SUM(C54:C56)</f>
        <v>0.46876236834529206</v>
      </c>
      <c r="E57" s="26">
        <f>SUM(E54:E56)</f>
        <v>6.3813372246169453E-2</v>
      </c>
    </row>
    <row r="59" spans="1:5" ht="18" x14ac:dyDescent="0.25">
      <c r="A59" s="23" t="s">
        <v>2</v>
      </c>
      <c r="B59" s="23" t="s">
        <v>80</v>
      </c>
      <c r="C59" s="23" t="s">
        <v>83</v>
      </c>
      <c r="D59" s="24" t="s">
        <v>81</v>
      </c>
      <c r="E59" s="24" t="s">
        <v>82</v>
      </c>
    </row>
    <row r="60" spans="1:5" x14ac:dyDescent="0.25">
      <c r="A60" s="4">
        <v>1</v>
      </c>
      <c r="B60" s="4">
        <f>B54-D54/E57</f>
        <v>76.050178516563236</v>
      </c>
      <c r="C60" s="4">
        <f>$D$2*B2/100/(1+$B$60*O23)</f>
        <v>0.30715329225562926</v>
      </c>
      <c r="D60" s="25">
        <f>C63-$E$2</f>
        <v>-3.1794963475862037</v>
      </c>
      <c r="E60" s="4">
        <f>-O23*$D$2*B2/100/((1+$B$60*O23)^2)</f>
        <v>6.4088972168003807E-6</v>
      </c>
    </row>
    <row r="61" spans="1:5" x14ac:dyDescent="0.25">
      <c r="A61" s="4">
        <v>2</v>
      </c>
      <c r="C61" s="4">
        <f t="shared" ref="C61:C62" si="47">$D$2*B3/100/(1+$B$60*O24)</f>
        <v>1.0716190043445686</v>
      </c>
      <c r="E61" s="4">
        <f t="shared" ref="E61:E62" si="48">-O24*$D$2*B3/100/((1+$B$60*O24)^2)</f>
        <v>1.0528824321923445E-2</v>
      </c>
    </row>
    <row r="62" spans="1:5" x14ac:dyDescent="0.25">
      <c r="A62" s="4">
        <v>3</v>
      </c>
      <c r="C62" s="4">
        <f t="shared" si="47"/>
        <v>-5.8268644186401868E-2</v>
      </c>
      <c r="E62" s="4">
        <f t="shared" si="48"/>
        <v>8.1471362864997821E-4</v>
      </c>
    </row>
    <row r="63" spans="1:5" x14ac:dyDescent="0.25">
      <c r="C63" s="26">
        <f>SUM(C60:C62)</f>
        <v>1.3205036524137961</v>
      </c>
      <c r="E63" s="26">
        <f>SUM(E60:E62)</f>
        <v>1.1349946847790223E-2</v>
      </c>
    </row>
    <row r="65" spans="1:5" ht="18" x14ac:dyDescent="0.25">
      <c r="A65" s="23" t="s">
        <v>2</v>
      </c>
      <c r="B65" s="23" t="s">
        <v>80</v>
      </c>
      <c r="C65" s="23" t="s">
        <v>83</v>
      </c>
      <c r="D65" s="24" t="s">
        <v>81</v>
      </c>
      <c r="E65" s="24" t="s">
        <v>82</v>
      </c>
    </row>
    <row r="66" spans="1:5" x14ac:dyDescent="0.25">
      <c r="A66" s="4">
        <v>1</v>
      </c>
      <c r="B66" s="4">
        <f>B60-D60/E63</f>
        <v>356.18332717577789</v>
      </c>
      <c r="C66" s="4">
        <f>$D$2*B2/100/(1+$B$66*O23)</f>
        <v>0.3089591924966496</v>
      </c>
      <c r="D66" s="25">
        <f>C69-$E$2</f>
        <v>-4.8144234850567038</v>
      </c>
      <c r="E66" s="4">
        <f>-O23*$D$2*B2/100/((1+$B$66*O23)^2)</f>
        <v>6.4844806687312699E-6</v>
      </c>
    </row>
    <row r="67" spans="1:5" x14ac:dyDescent="0.25">
      <c r="A67" s="4">
        <v>2</v>
      </c>
      <c r="C67" s="4">
        <f t="shared" ref="C67:C68" si="49">$D$2*B3/100/(1+$B$66*O24)</f>
        <v>-0.61153181828682823</v>
      </c>
      <c r="E67" s="4">
        <f t="shared" ref="E67:E68" si="50">-O24*$D$2*B3/100/((1+$B$66*O24)^2)</f>
        <v>3.4287607528287081E-3</v>
      </c>
    </row>
    <row r="68" spans="1:5" x14ac:dyDescent="0.25">
      <c r="A68" s="4">
        <v>3</v>
      </c>
      <c r="C68" s="4">
        <f t="shared" si="49"/>
        <v>-1.1850859266524946E-2</v>
      </c>
      <c r="E68" s="4">
        <f t="shared" si="50"/>
        <v>3.3700383030647834E-5</v>
      </c>
    </row>
    <row r="69" spans="1:5" x14ac:dyDescent="0.25">
      <c r="C69" s="26">
        <f>SUM(C66:C68)</f>
        <v>-0.31442348505670359</v>
      </c>
      <c r="E69" s="26">
        <f>SUM(E66:E68)</f>
        <v>3.468945616528087E-3</v>
      </c>
    </row>
    <row r="71" spans="1:5" ht="18" x14ac:dyDescent="0.25">
      <c r="A71" s="23" t="s">
        <v>2</v>
      </c>
      <c r="B71" s="23" t="s">
        <v>80</v>
      </c>
      <c r="C71" s="23" t="s">
        <v>83</v>
      </c>
      <c r="D71" s="24" t="s">
        <v>81</v>
      </c>
      <c r="E71" s="24" t="s">
        <v>82</v>
      </c>
    </row>
    <row r="72" spans="1:5" x14ac:dyDescent="0.25">
      <c r="A72" s="4">
        <v>1</v>
      </c>
      <c r="B72" s="4">
        <f>B66-D66/E69</f>
        <v>1744.0469656594637</v>
      </c>
      <c r="C72" s="4">
        <f>$D$2*B2/100/(1+$B$72*O23)</f>
        <v>0.31822877827356294</v>
      </c>
      <c r="D72" s="25">
        <f>C75-$E$2</f>
        <v>-4.2538053662628341</v>
      </c>
      <c r="E72" s="4">
        <f>-O23*$D$2*B2/100/((1+$B$72*O23)^2)</f>
        <v>6.8794205624092139E-6</v>
      </c>
    </row>
    <row r="73" spans="1:5" x14ac:dyDescent="0.25">
      <c r="A73" s="4">
        <v>2</v>
      </c>
      <c r="C73" s="4">
        <f t="shared" ref="C73:C74" si="51">$D$2*B3/100/(1+$B$72*O24)</f>
        <v>-6.9638424194188961E-2</v>
      </c>
      <c r="E73" s="4">
        <f t="shared" ref="E73:E74" si="52">-O24*$D$2*B3/100/((1+$B$72*O24)^2)</f>
        <v>4.4462813047042719E-5</v>
      </c>
    </row>
    <row r="74" spans="1:5" x14ac:dyDescent="0.25">
      <c r="A74" s="4">
        <v>3</v>
      </c>
      <c r="C74" s="4">
        <f t="shared" si="51"/>
        <v>-2.395720342208192E-3</v>
      </c>
      <c r="E74" s="4">
        <f t="shared" si="52"/>
        <v>1.3772329245296134E-6</v>
      </c>
    </row>
    <row r="75" spans="1:5" x14ac:dyDescent="0.25">
      <c r="C75" s="26">
        <f>SUM(C72:C74)</f>
        <v>0.24619463373716577</v>
      </c>
      <c r="E75" s="26">
        <f>SUM(E72:E74)</f>
        <v>5.2719466533981546E-5</v>
      </c>
    </row>
    <row r="77" spans="1:5" ht="18" x14ac:dyDescent="0.25">
      <c r="A77" s="23" t="s">
        <v>2</v>
      </c>
      <c r="B77" s="23" t="s">
        <v>80</v>
      </c>
      <c r="C77" s="23" t="s">
        <v>83</v>
      </c>
      <c r="D77" s="24" t="s">
        <v>81</v>
      </c>
      <c r="E77" s="24" t="s">
        <v>82</v>
      </c>
    </row>
    <row r="78" spans="1:5" x14ac:dyDescent="0.25">
      <c r="A78" s="4">
        <v>1</v>
      </c>
      <c r="B78" s="4">
        <f>B72-D72/E75</f>
        <v>82431.611653381522</v>
      </c>
      <c r="C78" s="4">
        <f>$D$2*B2/100/(1+$B$78*O23)</f>
        <v>-0.42755944506559851</v>
      </c>
      <c r="D78" s="25">
        <f>C81-$E$2</f>
        <v>-4.9289360083382112</v>
      </c>
      <c r="E78" s="4">
        <f>-O23*$D$2*B2/100/((1+$B$78*O23)^2)</f>
        <v>1.2418409211732425E-5</v>
      </c>
    </row>
    <row r="79" spans="1:5" x14ac:dyDescent="0.25">
      <c r="A79" s="4">
        <v>2</v>
      </c>
      <c r="C79" s="4">
        <f t="shared" ref="C79:C80" si="53">$D$2*B3/100/(1+$B$78*O24)</f>
        <v>-1.3260046865890618E-3</v>
      </c>
      <c r="E79" s="4">
        <f t="shared" ref="E79:E80" si="54">-O24*$D$2*B3/100/((1+$B$78*O24)^2)</f>
        <v>1.6120896274467225E-8</v>
      </c>
    </row>
    <row r="80" spans="1:5" x14ac:dyDescent="0.25">
      <c r="A80" s="4">
        <v>3</v>
      </c>
      <c r="C80" s="4">
        <f t="shared" si="53"/>
        <v>-5.0558586023661746E-5</v>
      </c>
      <c r="E80" s="4">
        <f t="shared" si="54"/>
        <v>6.1337347961356357E-10</v>
      </c>
    </row>
    <row r="81" spans="1:5" x14ac:dyDescent="0.25">
      <c r="C81" s="26">
        <f>SUM(C78:C80)</f>
        <v>-0.42893600833821122</v>
      </c>
      <c r="E81" s="26">
        <f>SUM(E78:E80)</f>
        <v>1.2435143481486505E-5</v>
      </c>
    </row>
    <row r="83" spans="1:5" ht="18" x14ac:dyDescent="0.25">
      <c r="A83" s="23" t="s">
        <v>2</v>
      </c>
      <c r="B83" s="23" t="s">
        <v>80</v>
      </c>
      <c r="C83" s="23" t="s">
        <v>83</v>
      </c>
      <c r="D83" s="24" t="s">
        <v>81</v>
      </c>
      <c r="E83" s="24" t="s">
        <v>82</v>
      </c>
    </row>
    <row r="84" spans="1:5" x14ac:dyDescent="0.25">
      <c r="A84" s="4">
        <v>1</v>
      </c>
      <c r="B84" s="4">
        <f>B78-D78/E81</f>
        <v>478803.07416818338</v>
      </c>
      <c r="C84" s="4">
        <f>$D$2*B2/100/(1+$B$84*O23)</f>
        <v>-3.417042591505802E-2</v>
      </c>
      <c r="D84" s="27">
        <f>C87-$E$2</f>
        <v>-4.5344070093171416</v>
      </c>
      <c r="E84" s="4">
        <f>-O23*$D$2*B2/100/((1+$B$84*O23)^2)</f>
        <v>7.9318362783213791E-8</v>
      </c>
    </row>
    <row r="85" spans="1:5" x14ac:dyDescent="0.25">
      <c r="A85" s="4">
        <v>2</v>
      </c>
      <c r="C85" s="4">
        <f t="shared" ref="C85:C86" si="55">$D$2*B3/100/(1+$B$84*O24)</f>
        <v>-2.2787953955382963E-4</v>
      </c>
      <c r="E85" s="4">
        <f t="shared" ref="E85:E86" si="56">-O24*$D$2*B3/100/((1+$B$84*O24)^2)</f>
        <v>4.7611266267565836E-10</v>
      </c>
    </row>
    <row r="86" spans="1:5" x14ac:dyDescent="0.25">
      <c r="A86" s="4">
        <v>3</v>
      </c>
      <c r="C86" s="4">
        <f t="shared" si="55"/>
        <v>-8.7038625293659654E-6</v>
      </c>
      <c r="E86" s="4">
        <f t="shared" si="56"/>
        <v>1.8178548434123398E-11</v>
      </c>
    </row>
    <row r="87" spans="1:5" x14ac:dyDescent="0.25">
      <c r="C87" s="26">
        <f>SUM(C84:C86)</f>
        <v>-3.4407009317141218E-2</v>
      </c>
      <c r="E87" s="26">
        <f>SUM(E84:E86)</f>
        <v>7.9812653994323573E-8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7"/>
  <sheetViews>
    <sheetView zoomScaleNormal="100" workbookViewId="0">
      <selection activeCell="D9" sqref="D9"/>
    </sheetView>
  </sheetViews>
  <sheetFormatPr defaultRowHeight="15" x14ac:dyDescent="0.25"/>
  <cols>
    <col min="1" max="1" width="11.28515625" bestFit="1" customWidth="1"/>
    <col min="2" max="2" width="14.5703125" bestFit="1" customWidth="1"/>
    <col min="3" max="3" width="22" bestFit="1" customWidth="1"/>
    <col min="4" max="5" width="14.5703125" bestFit="1" customWidth="1"/>
    <col min="6" max="6" width="15.7109375" bestFit="1" customWidth="1"/>
    <col min="7" max="7" width="30" bestFit="1" customWidth="1"/>
    <col min="8" max="8" width="14" bestFit="1" customWidth="1"/>
    <col min="9" max="9" width="15.5703125" bestFit="1" customWidth="1"/>
    <col min="10" max="10" width="30" bestFit="1" customWidth="1"/>
    <col min="11" max="11" width="10.85546875" bestFit="1" customWidth="1"/>
    <col min="12" max="12" width="14.5703125" bestFit="1" customWidth="1"/>
    <col min="13" max="13" width="30" bestFit="1" customWidth="1"/>
    <col min="14" max="14" width="15.5703125" bestFit="1" customWidth="1"/>
    <col min="15" max="15" width="20.5703125" bestFit="1" customWidth="1"/>
    <col min="16" max="16" width="16.5703125" bestFit="1" customWidth="1"/>
  </cols>
  <sheetData>
    <row r="1" spans="1:16" x14ac:dyDescent="0.25">
      <c r="A1" s="7" t="s">
        <v>2</v>
      </c>
      <c r="B1" s="7" t="s">
        <v>3</v>
      </c>
      <c r="C1" s="8" t="s">
        <v>4</v>
      </c>
      <c r="D1" s="7" t="s">
        <v>18</v>
      </c>
      <c r="E1" s="7" t="s">
        <v>19</v>
      </c>
      <c r="F1" s="9" t="s">
        <v>20</v>
      </c>
      <c r="G1" s="9" t="s">
        <v>21</v>
      </c>
      <c r="H1" s="17" t="s">
        <v>65</v>
      </c>
      <c r="I1" s="17" t="s">
        <v>66</v>
      </c>
      <c r="J1" s="17" t="s">
        <v>67</v>
      </c>
      <c r="K1" s="16" t="s">
        <v>68</v>
      </c>
    </row>
    <row r="2" spans="1:16" x14ac:dyDescent="0.25">
      <c r="A2" s="4">
        <v>1</v>
      </c>
      <c r="B2" s="4">
        <f>Проверка_пример!B13</f>
        <v>2.2222222222222197</v>
      </c>
      <c r="C2" s="4">
        <f>Проверка_пример!E13</f>
        <v>1568.3561813740766</v>
      </c>
      <c r="D2" s="4">
        <f>Проверка_пример!E2</f>
        <v>13.8</v>
      </c>
      <c r="E2" s="4">
        <f>Проверка_пример!F2</f>
        <v>4.5</v>
      </c>
      <c r="F2" s="4">
        <f>Проверка_пример!G2</f>
        <v>13.5</v>
      </c>
      <c r="G2" s="4">
        <f>Проверка_пример!H2</f>
        <v>9.3000000000000007</v>
      </c>
      <c r="H2" s="20">
        <f>R26</f>
        <v>-3.4407009317140969E-2</v>
      </c>
      <c r="I2" s="20">
        <f>S26</f>
        <v>1.8744070093171403</v>
      </c>
      <c r="J2" s="5">
        <f>SUM(H2:I2)</f>
        <v>1.8399999999999994</v>
      </c>
      <c r="K2" s="19">
        <f>J2-D2</f>
        <v>-11.96</v>
      </c>
    </row>
    <row r="3" spans="1:16" x14ac:dyDescent="0.25">
      <c r="A3" s="4">
        <v>2</v>
      </c>
      <c r="B3" s="4">
        <f>Проверка_пример!B14</f>
        <v>4.4444444444444393</v>
      </c>
      <c r="C3" s="4">
        <f>Проверка_пример!E14</f>
        <v>242.44673989837568</v>
      </c>
    </row>
    <row r="4" spans="1:16" x14ac:dyDescent="0.25">
      <c r="A4" s="4">
        <v>3</v>
      </c>
      <c r="B4" s="4">
        <f>Проверка_пример!B15</f>
        <v>6.6666666666666696</v>
      </c>
      <c r="C4" s="4">
        <f>Проверка_пример!E15</f>
        <v>71.145403831960209</v>
      </c>
    </row>
    <row r="6" spans="1:16" x14ac:dyDescent="0.25">
      <c r="A6" s="6" t="s">
        <v>5</v>
      </c>
      <c r="B6" s="7" t="s">
        <v>1</v>
      </c>
      <c r="C6" s="7" t="s">
        <v>0</v>
      </c>
      <c r="D6" s="17" t="s">
        <v>54</v>
      </c>
      <c r="E6" s="17" t="s">
        <v>55</v>
      </c>
    </row>
    <row r="7" spans="1:16" x14ac:dyDescent="0.25">
      <c r="A7" s="4">
        <v>0</v>
      </c>
      <c r="B7" s="10">
        <f>Лист9!D7</f>
        <v>0</v>
      </c>
      <c r="C7" s="10">
        <f>Лист9!E7</f>
        <v>-3.4407009317141218E-2</v>
      </c>
      <c r="D7" s="4">
        <f>B7</f>
        <v>0</v>
      </c>
      <c r="E7" s="10">
        <f>H2</f>
        <v>-3.4407009317140969E-2</v>
      </c>
    </row>
    <row r="8" spans="1:16" x14ac:dyDescent="0.25">
      <c r="A8" s="4">
        <v>1</v>
      </c>
      <c r="B8" s="10">
        <f>Лист9!D8</f>
        <v>-0.13762803726856487</v>
      </c>
      <c r="C8" s="10">
        <f>Лист9!E8</f>
        <v>-2.2101666795769405E-23</v>
      </c>
      <c r="D8" s="4">
        <f>I19</f>
        <v>-0.13762803726856387</v>
      </c>
      <c r="E8" s="10">
        <f>J19</f>
        <v>-3.1643368468783137E-26</v>
      </c>
    </row>
    <row r="9" spans="1:16" x14ac:dyDescent="0.25">
      <c r="A9" s="4">
        <v>2</v>
      </c>
      <c r="B9" s="10">
        <f>Лист9!D9</f>
        <v>-3.4407009317141218E-2</v>
      </c>
      <c r="C9" s="10">
        <f>Лист9!E9</f>
        <v>5.3917955142989447E+23</v>
      </c>
      <c r="D9" s="10">
        <f>K19</f>
        <v>-3.4407009317140969E-2</v>
      </c>
      <c r="E9" s="10">
        <f>N19</f>
        <v>3.521484923522323E+26</v>
      </c>
    </row>
    <row r="10" spans="1:16" x14ac:dyDescent="0.25">
      <c r="A10" s="4">
        <v>3</v>
      </c>
      <c r="B10" s="10">
        <f>Лист9!D10</f>
        <v>5.3917955142989447E+23</v>
      </c>
      <c r="C10" s="10">
        <f>Лист9!E10</f>
        <v>922.76574655583181</v>
      </c>
      <c r="D10" s="10">
        <f>M19</f>
        <v>3.521484923522323E+26</v>
      </c>
      <c r="E10" s="10">
        <f>L19</f>
        <v>922.76574655583136</v>
      </c>
    </row>
    <row r="11" spans="1:16" x14ac:dyDescent="0.25">
      <c r="A11" s="4">
        <v>4</v>
      </c>
      <c r="B11" s="10">
        <f>Лист9!D11</f>
        <v>18</v>
      </c>
      <c r="C11" s="10">
        <f>Лист9!E11</f>
        <v>1.8744070093171405</v>
      </c>
      <c r="D11" s="10">
        <f>P19</f>
        <v>920.89133954651425</v>
      </c>
      <c r="E11" s="10">
        <f>I2</f>
        <v>1.8744070093171403</v>
      </c>
    </row>
    <row r="13" spans="1:16" x14ac:dyDescent="0.25">
      <c r="A13" s="11" t="s">
        <v>7</v>
      </c>
    </row>
    <row r="15" spans="1:16" x14ac:dyDescent="0.25">
      <c r="A15" s="7" t="s">
        <v>2</v>
      </c>
      <c r="B15" s="7" t="s">
        <v>6</v>
      </c>
      <c r="C15" s="7" t="s">
        <v>12</v>
      </c>
      <c r="D15" s="7" t="s">
        <v>9</v>
      </c>
      <c r="E15" s="7" t="s">
        <v>8</v>
      </c>
      <c r="F15" s="7" t="s">
        <v>10</v>
      </c>
      <c r="G15" s="7" t="s">
        <v>11</v>
      </c>
      <c r="H15" s="7" t="s">
        <v>13</v>
      </c>
      <c r="I15" s="29" t="s">
        <v>56</v>
      </c>
      <c r="J15" s="29" t="s">
        <v>53</v>
      </c>
      <c r="K15" s="29" t="s">
        <v>57</v>
      </c>
      <c r="L15" s="29" t="s">
        <v>58</v>
      </c>
      <c r="M15" s="29" t="s">
        <v>59</v>
      </c>
      <c r="N15" s="29" t="s">
        <v>60</v>
      </c>
      <c r="O15" s="29" t="s">
        <v>57</v>
      </c>
      <c r="P15" s="16" t="s">
        <v>72</v>
      </c>
    </row>
    <row r="16" spans="1:16" x14ac:dyDescent="0.25">
      <c r="A16" s="4">
        <v>1</v>
      </c>
      <c r="B16" s="10">
        <f>$F$2/$E$2</f>
        <v>3</v>
      </c>
      <c r="C16" s="10">
        <f>B16+1</f>
        <v>4</v>
      </c>
      <c r="D16" s="10">
        <f>C37</f>
        <v>0.46384759796471242</v>
      </c>
      <c r="E16" s="10">
        <f>$D$16*C2</f>
        <v>727.47824748347432</v>
      </c>
      <c r="F16" s="10">
        <f>$C$8/(E16*$B$8)</f>
        <v>2.207486716603706E-25</v>
      </c>
      <c r="G16" s="10">
        <f>F16*C16</f>
        <v>8.8299468664148242E-25</v>
      </c>
      <c r="H16" s="28">
        <f>G16+1</f>
        <v>1</v>
      </c>
      <c r="I16" s="10">
        <f>C16*R23</f>
        <v>-0.13668170366023111</v>
      </c>
      <c r="J16" s="10">
        <f>G16*R23</f>
        <v>-3.017230452327243E-26</v>
      </c>
      <c r="K16" s="10">
        <f>H16*R23</f>
        <v>-3.4170425915057777E-2</v>
      </c>
      <c r="L16" s="10">
        <f>E23*S23</f>
        <v>657.77887805436012</v>
      </c>
      <c r="M16" s="10">
        <f>I23*S23</f>
        <v>3.3577751240816055E+26</v>
      </c>
      <c r="N16" s="10">
        <f>J23*S23</f>
        <v>3.3577751240816055E+26</v>
      </c>
      <c r="O16" s="10">
        <f>N23*S23</f>
        <v>-16360.904973765837</v>
      </c>
      <c r="P16" s="10">
        <f>L16-S23</f>
        <v>657.43804096177837</v>
      </c>
    </row>
    <row r="17" spans="1:19" x14ac:dyDescent="0.25">
      <c r="A17" s="4">
        <v>2</v>
      </c>
      <c r="B17" s="10">
        <f>$F$2/$E$2</f>
        <v>3</v>
      </c>
      <c r="C17" s="10">
        <f t="shared" ref="C17:C18" si="0">B17+1</f>
        <v>4</v>
      </c>
      <c r="E17" s="10">
        <f t="shared" ref="E17:E18" si="1">$D$16*C3</f>
        <v>112.45833793623697</v>
      </c>
      <c r="F17" s="10">
        <f t="shared" ref="F17:F18" si="2">$C$8/(E17*$B$8)</f>
        <v>1.4279942220455412E-24</v>
      </c>
      <c r="G17" s="10">
        <f t="shared" ref="G17:G18" si="3">F17*C17</f>
        <v>5.711976888182165E-24</v>
      </c>
      <c r="H17" s="28">
        <f t="shared" ref="H17:H18" si="4">G17+1</f>
        <v>1</v>
      </c>
      <c r="I17" s="10">
        <f t="shared" ref="I17:I18" si="5">C17*R24</f>
        <v>-9.115181582153121E-4</v>
      </c>
      <c r="J17" s="10">
        <f t="shared" ref="J17:J18" si="6">G17*R24</f>
        <v>-1.3016426632210592E-27</v>
      </c>
      <c r="K17" s="10">
        <f t="shared" ref="K17:K18" si="7">H17*R24</f>
        <v>-2.2787953955382803E-4</v>
      </c>
      <c r="L17" s="10">
        <f t="shared" ref="L17:L18" si="8">E24*S24</f>
        <v>183.5657138381527</v>
      </c>
      <c r="M17" s="10">
        <f t="shared" ref="M17:M18" si="9">I24*S24</f>
        <v>1.4485547007640286E+25</v>
      </c>
      <c r="N17" s="10">
        <f t="shared" ref="N17:N18" si="10">J24*S24</f>
        <v>1.4485547007640286E+25</v>
      </c>
      <c r="O17" s="10">
        <f t="shared" ref="O17:O18" si="11">N24*S24</f>
        <v>-109.10942407840308</v>
      </c>
      <c r="P17" s="10">
        <f t="shared" ref="P17:P18" si="12">L17-S24</f>
        <v>182.95215262527981</v>
      </c>
    </row>
    <row r="18" spans="1:19" x14ac:dyDescent="0.25">
      <c r="A18" s="4">
        <v>3</v>
      </c>
      <c r="B18" s="10">
        <f>$F$2/$E$2</f>
        <v>3</v>
      </c>
      <c r="C18" s="10">
        <f t="shared" si="0"/>
        <v>4</v>
      </c>
      <c r="E18" s="10">
        <f t="shared" si="1"/>
        <v>33.000624673684193</v>
      </c>
      <c r="F18" s="10">
        <f t="shared" si="2"/>
        <v>4.866267180749795E-24</v>
      </c>
      <c r="G18" s="10">
        <f t="shared" si="3"/>
        <v>1.946506872299918E-23</v>
      </c>
      <c r="H18" s="28">
        <f t="shared" si="4"/>
        <v>1</v>
      </c>
      <c r="I18" s="10">
        <f t="shared" si="5"/>
        <v>-3.4815450117463638E-5</v>
      </c>
      <c r="J18" s="10">
        <f t="shared" si="6"/>
        <v>-1.6942128228964489E-28</v>
      </c>
      <c r="K18" s="10">
        <f t="shared" si="7"/>
        <v>-8.7038625293659095E-6</v>
      </c>
      <c r="L18" s="10">
        <f t="shared" si="8"/>
        <v>81.421154663318532</v>
      </c>
      <c r="M18" s="10">
        <f t="shared" si="9"/>
        <v>1.885432936431459E+24</v>
      </c>
      <c r="N18" s="10">
        <f t="shared" si="10"/>
        <v>1.885432936431459E+24</v>
      </c>
      <c r="O18" s="10">
        <f t="shared" si="11"/>
        <v>-4.1674361361976606</v>
      </c>
      <c r="P18" s="10">
        <f t="shared" si="12"/>
        <v>80.501145959455997</v>
      </c>
    </row>
    <row r="19" spans="1:19" x14ac:dyDescent="0.25">
      <c r="I19" s="26">
        <f t="shared" ref="I19:O19" si="13">SUM(I16:I18)</f>
        <v>-0.13762803726856387</v>
      </c>
      <c r="J19" s="21">
        <f t="shared" si="13"/>
        <v>-3.1643368468783137E-26</v>
      </c>
      <c r="K19" s="21">
        <f t="shared" si="13"/>
        <v>-3.4407009317140969E-2</v>
      </c>
      <c r="L19" s="21">
        <f t="shared" si="13"/>
        <v>922.76574655583136</v>
      </c>
      <c r="M19" s="21">
        <f t="shared" si="13"/>
        <v>3.521484923522323E+26</v>
      </c>
      <c r="N19" s="21">
        <f t="shared" si="13"/>
        <v>3.521484923522323E+26</v>
      </c>
      <c r="O19" s="21">
        <f t="shared" si="13"/>
        <v>-16474.181833980438</v>
      </c>
      <c r="P19" s="21">
        <f>SUM(P16:P18)</f>
        <v>920.89133954651425</v>
      </c>
    </row>
    <row r="20" spans="1:19" x14ac:dyDescent="0.25">
      <c r="A20" s="11" t="s">
        <v>14</v>
      </c>
    </row>
    <row r="22" spans="1:19" ht="18" x14ac:dyDescent="0.25">
      <c r="A22" s="7" t="s">
        <v>2</v>
      </c>
      <c r="B22" s="7" t="s">
        <v>16</v>
      </c>
      <c r="C22" s="7" t="s">
        <v>15</v>
      </c>
      <c r="D22" s="7" t="s">
        <v>17</v>
      </c>
      <c r="E22" s="7" t="s">
        <v>22</v>
      </c>
      <c r="F22" s="7" t="s">
        <v>23</v>
      </c>
      <c r="G22" s="7" t="s">
        <v>24</v>
      </c>
      <c r="H22" s="7" t="s">
        <v>25</v>
      </c>
      <c r="I22" s="7" t="s">
        <v>26</v>
      </c>
      <c r="J22" s="7" t="s">
        <v>27</v>
      </c>
      <c r="K22" s="7" t="s">
        <v>28</v>
      </c>
      <c r="L22" s="7" t="s">
        <v>29</v>
      </c>
      <c r="M22" s="7" t="s">
        <v>30</v>
      </c>
      <c r="N22" s="7" t="s">
        <v>31</v>
      </c>
      <c r="O22" s="7" t="s">
        <v>32</v>
      </c>
      <c r="P22" s="9" t="s">
        <v>33</v>
      </c>
      <c r="Q22" s="14" t="s">
        <v>35</v>
      </c>
      <c r="R22" s="17" t="s">
        <v>84</v>
      </c>
      <c r="S22" s="17" t="s">
        <v>85</v>
      </c>
    </row>
    <row r="23" spans="1:19" x14ac:dyDescent="0.25">
      <c r="A23" s="4">
        <v>1</v>
      </c>
      <c r="B23" s="10">
        <f>C40</f>
        <v>0.63543878813124299</v>
      </c>
      <c r="C23" s="10">
        <f>$B$23*C2</f>
        <v>996.59435125048719</v>
      </c>
      <c r="D23" s="10">
        <f>C23*$B$11/$G$2</f>
        <v>1928.8922927428782</v>
      </c>
      <c r="E23" s="10">
        <f>D23+1</f>
        <v>1929.8922927428782</v>
      </c>
      <c r="F23" s="10">
        <f>C39</f>
        <v>0.55703827276426032</v>
      </c>
      <c r="G23" s="10">
        <f>$F$23*C2</f>
        <v>873.63441835176661</v>
      </c>
      <c r="H23" s="10">
        <f>G23*$B$10/$C$10</f>
        <v>5.1047171566431974E+23</v>
      </c>
      <c r="I23" s="10">
        <f>H23*E23</f>
        <v>9.851554297238046E+26</v>
      </c>
      <c r="J23" s="10">
        <f>I23+1</f>
        <v>9.851554297238046E+26</v>
      </c>
      <c r="K23" s="10">
        <f>C38</f>
        <v>0.48685261038659922</v>
      </c>
      <c r="L23" s="10">
        <f>$K$23*C2</f>
        <v>763.55830091792791</v>
      </c>
      <c r="M23" s="10">
        <f>L23*$B$9/$C$9</f>
        <v>-4.8725433863712814E-23</v>
      </c>
      <c r="N23" s="10">
        <f>M23*J23</f>
        <v>-48002.125736484821</v>
      </c>
      <c r="O23" s="10">
        <f>H16/N23</f>
        <v>-2.0832410745508572E-5</v>
      </c>
      <c r="P23" s="10">
        <f>$D$2*B2/100/(1+G16)</f>
        <v>0.30666666666666631</v>
      </c>
      <c r="Q23" s="10">
        <f>$D$2*B2/100-P23</f>
        <v>0</v>
      </c>
      <c r="R23" s="10">
        <f>$D$2*B2/100/(1+$B$84*O23)</f>
        <v>-3.4170425915057777E-2</v>
      </c>
      <c r="S23" s="10">
        <f>$B$84*O23*R23</f>
        <v>0.34083709258172407</v>
      </c>
    </row>
    <row r="24" spans="1:19" x14ac:dyDescent="0.25">
      <c r="A24" s="4">
        <v>2</v>
      </c>
      <c r="C24" s="10">
        <f t="shared" ref="C24:C25" si="14">$B$23*C3</f>
        <v>154.06006258739453</v>
      </c>
      <c r="D24" s="10">
        <f t="shared" ref="D24:D25" si="15">C24*$B$11/$G$2</f>
        <v>298.1807662981829</v>
      </c>
      <c r="E24" s="10">
        <f t="shared" ref="E24:E25" si="16">D24+1</f>
        <v>299.1807662981829</v>
      </c>
      <c r="G24" s="10">
        <f t="shared" ref="G24:G25" si="17">$F$23*C3</f>
        <v>135.05211323031708</v>
      </c>
      <c r="H24" s="10">
        <f t="shared" ref="H24:H25" si="18">G24*$B$10/$C$10</f>
        <v>7.8912051192806022E+22</v>
      </c>
      <c r="I24" s="10">
        <f t="shared" ref="I24:I25" si="19">H24*E24</f>
        <v>2.3608967946025145E+25</v>
      </c>
      <c r="J24" s="10">
        <f t="shared" ref="J24:J25" si="20">I24+1</f>
        <v>2.3608967946025145E+25</v>
      </c>
      <c r="L24" s="10">
        <f t="shared" ref="L24:L25" si="21">$K$23*C3</f>
        <v>118.03582819924506</v>
      </c>
      <c r="M24" s="10">
        <f t="shared" ref="M24:M25" si="22">L24*$B$9/$C$9</f>
        <v>-7.5322957442238239E-24</v>
      </c>
      <c r="N24" s="10">
        <f t="shared" ref="N24:N25" si="23">M24*J24</f>
        <v>-177.82972878536188</v>
      </c>
      <c r="O24" s="12">
        <f t="shared" ref="O24" si="24">H17/N24</f>
        <v>-5.6233567178578265E-3</v>
      </c>
      <c r="P24" s="12">
        <f>$D$2*B3/100/(1+G17)</f>
        <v>0.61333333333333262</v>
      </c>
      <c r="Q24" s="10">
        <f t="shared" ref="Q24:Q25" si="25">$D$2*B3/100-P24</f>
        <v>0</v>
      </c>
      <c r="R24" s="10">
        <f t="shared" ref="R24:R25" si="26">$D$2*B3/100/(1+$B$84*O24)</f>
        <v>-2.2787953955382803E-4</v>
      </c>
      <c r="S24" s="10">
        <f t="shared" ref="S24:S25" si="27">$B$84*O24*R24</f>
        <v>0.61356121287288645</v>
      </c>
    </row>
    <row r="25" spans="1:19" x14ac:dyDescent="0.25">
      <c r="A25" s="4">
        <v>3</v>
      </c>
      <c r="C25" s="10">
        <f t="shared" si="14"/>
        <v>45.208549192088689</v>
      </c>
      <c r="D25" s="10">
        <f t="shared" si="15"/>
        <v>87.500417791139398</v>
      </c>
      <c r="E25" s="10">
        <f t="shared" si="16"/>
        <v>88.500417791139398</v>
      </c>
      <c r="G25" s="10">
        <f t="shared" si="17"/>
        <v>39.630712865670901</v>
      </c>
      <c r="H25" s="10">
        <f t="shared" si="18"/>
        <v>2.3156548740039857E+22</v>
      </c>
      <c r="I25" s="10">
        <f t="shared" si="19"/>
        <v>2.0493642380944101E+24</v>
      </c>
      <c r="J25" s="10">
        <f t="shared" si="20"/>
        <v>2.0493642380944101E+24</v>
      </c>
      <c r="L25" s="10">
        <f t="shared" si="21"/>
        <v>34.637325572598584</v>
      </c>
      <c r="M25" s="10">
        <f t="shared" si="22"/>
        <v>-2.2103337942559378E-24</v>
      </c>
      <c r="N25" s="10">
        <f t="shared" si="23"/>
        <v>-4.5297790321996461</v>
      </c>
      <c r="O25" s="12">
        <f>H18/N25</f>
        <v>-0.22076132034069734</v>
      </c>
      <c r="P25" s="12">
        <f>$D$2*B4/100/(1+G18)</f>
        <v>0.92000000000000037</v>
      </c>
      <c r="Q25" s="10">
        <f t="shared" si="25"/>
        <v>0</v>
      </c>
      <c r="R25" s="10">
        <f t="shared" si="26"/>
        <v>-8.7038625293659095E-6</v>
      </c>
      <c r="S25" s="10">
        <f t="shared" si="27"/>
        <v>0.92000870386252975</v>
      </c>
    </row>
    <row r="26" spans="1:19" x14ac:dyDescent="0.25">
      <c r="P26" s="21">
        <f>SUM(P23:P25)</f>
        <v>1.8399999999999994</v>
      </c>
      <c r="Q26" s="21">
        <f>SUM(Q23:Q25)</f>
        <v>0</v>
      </c>
      <c r="R26" s="21">
        <f>SUM(R23:R25)</f>
        <v>-3.4407009317140969E-2</v>
      </c>
      <c r="S26" s="21">
        <f>SUM(S23:S25)</f>
        <v>1.8744070093171403</v>
      </c>
    </row>
    <row r="27" spans="1:19" x14ac:dyDescent="0.25">
      <c r="A27" s="11" t="s">
        <v>34</v>
      </c>
    </row>
    <row r="29" spans="1:19" x14ac:dyDescent="0.25">
      <c r="A29" s="7" t="s">
        <v>2</v>
      </c>
      <c r="B29" s="7" t="s">
        <v>36</v>
      </c>
      <c r="C29" s="7" t="s">
        <v>39</v>
      </c>
      <c r="D29" s="7" t="s">
        <v>37</v>
      </c>
      <c r="E29" s="7" t="s">
        <v>38</v>
      </c>
      <c r="F29" s="7" t="s">
        <v>40</v>
      </c>
      <c r="G29" s="7" t="s">
        <v>41</v>
      </c>
      <c r="H29" s="7" t="s">
        <v>42</v>
      </c>
      <c r="I29" s="9" t="s">
        <v>43</v>
      </c>
      <c r="J29" s="9" t="s">
        <v>44</v>
      </c>
      <c r="K29" s="9" t="s">
        <v>45</v>
      </c>
      <c r="L29" s="9" t="s">
        <v>46</v>
      </c>
      <c r="M29" s="9" t="s">
        <v>47</v>
      </c>
      <c r="N29" s="9" t="s">
        <v>48</v>
      </c>
    </row>
    <row r="30" spans="1:19" x14ac:dyDescent="0.25">
      <c r="A30" s="4">
        <v>1</v>
      </c>
      <c r="B30" s="4">
        <f>R23/$R$26</f>
        <v>0.99312397657400198</v>
      </c>
      <c r="C30" s="4">
        <f>B30*C2</f>
        <v>1557.5721275306396</v>
      </c>
      <c r="D30" s="4">
        <f>S23/$S$26</f>
        <v>0.1818372908805401</v>
      </c>
      <c r="E30" s="4">
        <f>D30*C2</f>
        <v>285.18563915681108</v>
      </c>
      <c r="F30" s="4">
        <f>G16*R23</f>
        <v>-3.017230452327243E-26</v>
      </c>
      <c r="G30" s="4">
        <f>F30/$F$33</f>
        <v>0.95351114572514795</v>
      </c>
      <c r="H30" s="4">
        <f>C2*G30</f>
        <v>1495.4450994071137</v>
      </c>
      <c r="I30" s="4">
        <f>J23*S23</f>
        <v>3.3577751240816055E+26</v>
      </c>
      <c r="J30" s="4">
        <f>I30/$I$33</f>
        <v>0.95351114572514806</v>
      </c>
      <c r="K30" s="4">
        <f>C2*J30</f>
        <v>1495.445099407114</v>
      </c>
      <c r="L30" s="4">
        <f>E23*S23</f>
        <v>657.77887805436012</v>
      </c>
      <c r="M30" s="4">
        <f>L30/$L$33</f>
        <v>0.71283408655932556</v>
      </c>
      <c r="N30" s="4">
        <f>C2*M30</f>
        <v>1117.9777459494619</v>
      </c>
    </row>
    <row r="31" spans="1:19" x14ac:dyDescent="0.25">
      <c r="A31" s="4">
        <v>2</v>
      </c>
      <c r="B31" s="4">
        <f t="shared" ref="B31:B32" si="28">R24/$R$26</f>
        <v>6.623055710927553E-3</v>
      </c>
      <c r="C31" s="4">
        <f t="shared" ref="C31" si="29">B31*C3</f>
        <v>1.6057382652797041</v>
      </c>
      <c r="D31" s="4">
        <f t="shared" ref="D31:D32" si="30">S24/$S$26</f>
        <v>0.32733617075856491</v>
      </c>
      <c r="E31" s="4">
        <f t="shared" ref="E31:E32" si="31">D31*C3</f>
        <v>79.361587451232069</v>
      </c>
      <c r="F31" s="4">
        <f t="shared" ref="F31:F32" si="32">G17*R24</f>
        <v>-1.3016426632210592E-27</v>
      </c>
      <c r="G31" s="4">
        <f t="shared" ref="G31:G32" si="33">F31/$F$33</f>
        <v>4.1134769343698592E-2</v>
      </c>
      <c r="H31" s="4">
        <f t="shared" ref="H31:H32" si="34">C3*G31</f>
        <v>9.9729907238513711</v>
      </c>
      <c r="I31" s="4">
        <f t="shared" ref="I31:I32" si="35">J24*S24</f>
        <v>1.4485547007640286E+25</v>
      </c>
      <c r="J31" s="4">
        <f t="shared" ref="J31:J32" si="36">I31/$I$33</f>
        <v>4.1134769343698599E-2</v>
      </c>
      <c r="K31" s="4">
        <f t="shared" ref="K31:K32" si="37">C3*J31</f>
        <v>9.9729907238513729</v>
      </c>
      <c r="L31" s="4">
        <f t="shared" ref="L31:L32" si="38">E24*S24</f>
        <v>183.5657138381527</v>
      </c>
      <c r="M31" s="4">
        <f t="shared" ref="M31:M32" si="39">L31/$L$33</f>
        <v>0.198929917504308</v>
      </c>
      <c r="N31" s="4">
        <f t="shared" ref="N31:N32" si="40">C3*M31</f>
        <v>48.22990996717229</v>
      </c>
    </row>
    <row r="32" spans="1:19" x14ac:dyDescent="0.25">
      <c r="A32" s="4">
        <v>3</v>
      </c>
      <c r="B32" s="4">
        <f t="shared" si="28"/>
        <v>2.5296771507048123E-4</v>
      </c>
      <c r="C32" s="4">
        <f>B32*C4</f>
        <v>1.7997490245137634E-2</v>
      </c>
      <c r="D32" s="4">
        <f t="shared" si="30"/>
        <v>0.49082653836089496</v>
      </c>
      <c r="E32" s="4">
        <f t="shared" si="31"/>
        <v>34.920052283128982</v>
      </c>
      <c r="F32" s="4">
        <f t="shared" si="32"/>
        <v>-1.6942128228964489E-28</v>
      </c>
      <c r="G32" s="4">
        <f t="shared" si="33"/>
        <v>5.3540849311533509E-3</v>
      </c>
      <c r="H32" s="4">
        <f t="shared" si="34"/>
        <v>0.38091853457751801</v>
      </c>
      <c r="I32" s="4">
        <f t="shared" si="35"/>
        <v>1.885432936431459E+24</v>
      </c>
      <c r="J32" s="4">
        <f t="shared" si="36"/>
        <v>5.3540849311533535E-3</v>
      </c>
      <c r="K32" s="4">
        <f t="shared" si="37"/>
        <v>0.38091853457751823</v>
      </c>
      <c r="L32" s="4">
        <f t="shared" si="38"/>
        <v>81.421154663318532</v>
      </c>
      <c r="M32" s="4">
        <f t="shared" si="39"/>
        <v>8.8235995936366496E-2</v>
      </c>
      <c r="N32" s="4">
        <f t="shared" si="40"/>
        <v>6.2775855634079942</v>
      </c>
    </row>
    <row r="33" spans="1:14" x14ac:dyDescent="0.25">
      <c r="C33" s="11">
        <f>SUM(C30:C32)</f>
        <v>1559.1958632861645</v>
      </c>
      <c r="E33" s="11">
        <f>SUM(E30:E32)</f>
        <v>399.46727889117216</v>
      </c>
      <c r="F33" s="11">
        <f>SUM(F30:F32)</f>
        <v>-3.1643368468783137E-26</v>
      </c>
      <c r="H33" s="11">
        <f>SUM(H30:H32)</f>
        <v>1505.7990086655427</v>
      </c>
      <c r="I33" s="11">
        <f>SUM(I30:I32)</f>
        <v>3.521484923522323E+26</v>
      </c>
      <c r="K33" s="11">
        <f>SUM(K30:K32)</f>
        <v>1505.7990086655429</v>
      </c>
      <c r="L33" s="11">
        <f>SUM(L30:L32)</f>
        <v>922.76574655583136</v>
      </c>
      <c r="N33" s="11">
        <f>SUM(N30:N32)</f>
        <v>1172.4852414800421</v>
      </c>
    </row>
    <row r="35" spans="1:14" x14ac:dyDescent="0.25">
      <c r="A35" t="s">
        <v>49</v>
      </c>
      <c r="B35" t="s">
        <v>73</v>
      </c>
      <c r="C35" t="s">
        <v>51</v>
      </c>
      <c r="D35" t="s">
        <v>50</v>
      </c>
      <c r="E35" s="3" t="s">
        <v>52</v>
      </c>
      <c r="F35" t="s">
        <v>78</v>
      </c>
    </row>
    <row r="36" spans="1:14" x14ac:dyDescent="0.25">
      <c r="A36">
        <v>0</v>
      </c>
      <c r="B36">
        <f>Лист5!F36</f>
        <v>24.99500088886807</v>
      </c>
      <c r="C36">
        <f>$C$43*B36^2+$B$43*B36+$A$43</f>
        <v>0.41242501583213231</v>
      </c>
      <c r="D36" s="1">
        <f>1/C33</f>
        <v>6.413562423725252E-4</v>
      </c>
      <c r="E36" s="15">
        <f>ABS(D36-C36)/C36*100</f>
        <v>99.844491430501975</v>
      </c>
      <c r="F36">
        <v>24.993733046729073</v>
      </c>
      <c r="G36">
        <f>$C$43*F36^2+$B$43*F36+$A$43</f>
        <v>0.41240599962840641</v>
      </c>
    </row>
    <row r="37" spans="1:14" x14ac:dyDescent="0.25">
      <c r="A37">
        <v>1</v>
      </c>
      <c r="B37">
        <f>Лист5!F37</f>
        <v>28.348426784761443</v>
      </c>
      <c r="C37">
        <f t="shared" ref="C37:C40" si="41">$C$43*B37^2+$B$43*B37+$A$43</f>
        <v>0.46384759796471242</v>
      </c>
      <c r="D37" s="1">
        <f>1/H33</f>
        <v>6.6409925510989157E-4</v>
      </c>
      <c r="E37" s="15">
        <f t="shared" ref="E37:E40" si="42">ABS(D37-C37)/C37*100</f>
        <v>99.856828135356551</v>
      </c>
      <c r="F37">
        <v>28.345821319988161</v>
      </c>
      <c r="G37">
        <f>$C$43*F37^2+$B$43*F37+$A$43</f>
        <v>0.46380677183035113</v>
      </c>
    </row>
    <row r="38" spans="1:14" x14ac:dyDescent="0.25">
      <c r="A38">
        <v>2</v>
      </c>
      <c r="B38">
        <f>Лист5!F38</f>
        <v>29.803045705449062</v>
      </c>
      <c r="C38">
        <f t="shared" si="41"/>
        <v>0.48685261038659922</v>
      </c>
      <c r="D38" s="1">
        <f>1/K33</f>
        <v>6.6409925510989146E-4</v>
      </c>
      <c r="E38" s="15">
        <f t="shared" si="42"/>
        <v>99.863593366669519</v>
      </c>
      <c r="F38">
        <v>29.799107993444583</v>
      </c>
      <c r="G38">
        <f>$C$43*F38^2+$B$43*F38+$A$43</f>
        <v>0.48678976365494309</v>
      </c>
    </row>
    <row r="39" spans="1:14" x14ac:dyDescent="0.25">
      <c r="A39">
        <v>3</v>
      </c>
      <c r="B39">
        <f>Лист5!F39</f>
        <v>34.085567891538929</v>
      </c>
      <c r="C39">
        <f t="shared" si="41"/>
        <v>0.55703827276426032</v>
      </c>
      <c r="D39" s="1">
        <f>1/N33</f>
        <v>8.5288920032604255E-4</v>
      </c>
      <c r="E39" s="15">
        <f t="shared" si="42"/>
        <v>99.8468885816241</v>
      </c>
      <c r="F39">
        <v>34.083268991092041</v>
      </c>
      <c r="G39">
        <f t="shared" ref="G39:G40" si="43">$C$43*F39^2+$B$43*F39+$A$43</f>
        <v>0.55699961242283402</v>
      </c>
    </row>
    <row r="40" spans="1:14" x14ac:dyDescent="0.25">
      <c r="A40">
        <v>4</v>
      </c>
      <c r="B40">
        <f>Лист5!F40</f>
        <v>38.624984520802201</v>
      </c>
      <c r="C40">
        <f t="shared" si="41"/>
        <v>0.63543878813124299</v>
      </c>
      <c r="D40" s="1">
        <f>1/E33</f>
        <v>2.5033339470901506E-3</v>
      </c>
      <c r="E40" s="15">
        <f t="shared" si="42"/>
        <v>99.60604640543707</v>
      </c>
      <c r="F40">
        <v>38.624984520802201</v>
      </c>
      <c r="G40">
        <f t="shared" si="43"/>
        <v>0.63543878813124299</v>
      </c>
    </row>
    <row r="41" spans="1:14" x14ac:dyDescent="0.25">
      <c r="D41" s="15"/>
    </row>
    <row r="42" spans="1:14" x14ac:dyDescent="0.25">
      <c r="A42" t="s">
        <v>75</v>
      </c>
      <c r="B42" t="s">
        <v>76</v>
      </c>
      <c r="C42" t="s">
        <v>77</v>
      </c>
      <c r="D42" s="15"/>
    </row>
    <row r="43" spans="1:14" x14ac:dyDescent="0.25">
      <c r="A43">
        <v>0.1</v>
      </c>
      <c r="B43">
        <v>0.01</v>
      </c>
      <c r="C43">
        <v>1E-4</v>
      </c>
    </row>
    <row r="45" spans="1:14" x14ac:dyDescent="0.25">
      <c r="A45" s="22" t="s">
        <v>79</v>
      </c>
    </row>
    <row r="47" spans="1:14" ht="18" x14ac:dyDescent="0.25">
      <c r="A47" s="23" t="s">
        <v>2</v>
      </c>
      <c r="B47" s="23" t="s">
        <v>80</v>
      </c>
      <c r="C47" s="23" t="s">
        <v>83</v>
      </c>
      <c r="D47" s="24" t="s">
        <v>81</v>
      </c>
      <c r="E47" s="24" t="s">
        <v>82</v>
      </c>
    </row>
    <row r="48" spans="1:14" x14ac:dyDescent="0.25">
      <c r="A48" s="4">
        <v>1</v>
      </c>
      <c r="B48" s="4">
        <v>0</v>
      </c>
      <c r="C48" s="4">
        <f>$D$2*B2/100/(1+$B$48*O23)</f>
        <v>0.30666666666666631</v>
      </c>
      <c r="D48" s="25">
        <f>C51-$E$2</f>
        <v>-2.6600000000000006</v>
      </c>
      <c r="E48" s="4">
        <f>-O23*$D$2*B2/100/((1+$B$48*O23)^2)</f>
        <v>6.3886059619559563E-6</v>
      </c>
    </row>
    <row r="49" spans="1:5" x14ac:dyDescent="0.25">
      <c r="A49" s="4">
        <v>2</v>
      </c>
      <c r="C49" s="4">
        <f t="shared" ref="C49:C50" si="44">$D$2*B3/100/(1+$B$48*O24)</f>
        <v>0.61333333333333262</v>
      </c>
      <c r="E49" s="4">
        <f t="shared" ref="E49:E50" si="45">-O24*$D$2*B3/100/((1+$B$48*O24)^2)</f>
        <v>3.4489921202861297E-3</v>
      </c>
    </row>
    <row r="50" spans="1:5" x14ac:dyDescent="0.25">
      <c r="A50" s="4">
        <v>3</v>
      </c>
      <c r="C50" s="4">
        <f t="shared" si="44"/>
        <v>0.92000000000000037</v>
      </c>
      <c r="E50" s="4">
        <f t="shared" si="45"/>
        <v>0.20310041471344167</v>
      </c>
    </row>
    <row r="51" spans="1:5" x14ac:dyDescent="0.25">
      <c r="C51" s="26">
        <f>SUM(C48:C50)</f>
        <v>1.8399999999999994</v>
      </c>
      <c r="E51" s="26">
        <f>SUM(E48:E50)</f>
        <v>0.20655579543968977</v>
      </c>
    </row>
    <row r="53" spans="1:5" ht="18" x14ac:dyDescent="0.25">
      <c r="A53" s="23" t="s">
        <v>2</v>
      </c>
      <c r="B53" s="23" t="s">
        <v>80</v>
      </c>
      <c r="C53" s="23" t="s">
        <v>83</v>
      </c>
      <c r="D53" s="24" t="s">
        <v>81</v>
      </c>
      <c r="E53" s="24" t="s">
        <v>82</v>
      </c>
    </row>
    <row r="54" spans="1:5" x14ac:dyDescent="0.25">
      <c r="A54" s="4">
        <v>1</v>
      </c>
      <c r="B54" s="4">
        <f>B48-D48/E51</f>
        <v>12.877876383655709</v>
      </c>
      <c r="C54" s="4">
        <f>$D$2*B2/100/(1+$B$54*O23)</f>
        <v>0.30674896042204736</v>
      </c>
      <c r="D54" s="25">
        <f>C57-$E$2</f>
        <v>-4.0312376316547081</v>
      </c>
      <c r="E54" s="4">
        <f>-O23*$D$2*B2/100/((1+$B$54*O23)^2)</f>
        <v>6.3920351766355183E-6</v>
      </c>
    </row>
    <row r="55" spans="1:5" x14ac:dyDescent="0.25">
      <c r="A55" s="4">
        <v>2</v>
      </c>
      <c r="C55" s="4">
        <f t="shared" ref="C55:C56" si="46">$D$2*B3/100/(1+$B$54*O24)</f>
        <v>0.66121658370997682</v>
      </c>
      <c r="E55" s="4">
        <f t="shared" ref="E55:E56" si="47">-O24*$D$2*B3/100/((1+$B$54*O24)^2)</f>
        <v>4.0085429419714569E-3</v>
      </c>
    </row>
    <row r="56" spans="1:5" x14ac:dyDescent="0.25">
      <c r="A56" s="4">
        <v>3</v>
      </c>
      <c r="C56" s="4">
        <f t="shared" si="46"/>
        <v>-0.49920317578673234</v>
      </c>
      <c r="E56" s="4">
        <f t="shared" si="47"/>
        <v>5.9798437269021808E-2</v>
      </c>
    </row>
    <row r="57" spans="1:5" x14ac:dyDescent="0.25">
      <c r="C57" s="26">
        <f>SUM(C54:C56)</f>
        <v>0.46876236834529184</v>
      </c>
      <c r="E57" s="26">
        <f>SUM(E54:E56)</f>
        <v>6.3813372246169897E-2</v>
      </c>
    </row>
    <row r="59" spans="1:5" ht="18" x14ac:dyDescent="0.25">
      <c r="A59" s="23" t="s">
        <v>2</v>
      </c>
      <c r="B59" s="23" t="s">
        <v>80</v>
      </c>
      <c r="C59" s="23" t="s">
        <v>83</v>
      </c>
      <c r="D59" s="24" t="s">
        <v>81</v>
      </c>
      <c r="E59" s="24" t="s">
        <v>82</v>
      </c>
    </row>
    <row r="60" spans="1:5" x14ac:dyDescent="0.25">
      <c r="A60" s="4">
        <v>1</v>
      </c>
      <c r="B60" s="4">
        <f>B54-D54/E57</f>
        <v>76.050178516562724</v>
      </c>
      <c r="C60" s="4">
        <f>$D$2*B2/100/(1+$B$60*O23)</f>
        <v>0.30715329225562926</v>
      </c>
      <c r="D60" s="25">
        <f>C63-$E$2</f>
        <v>-3.1794963475862046</v>
      </c>
      <c r="E60" s="4">
        <f>-O23*$D$2*B2/100/((1+$B$60*O23)^2)</f>
        <v>6.408897216800418E-6</v>
      </c>
    </row>
    <row r="61" spans="1:5" x14ac:dyDescent="0.25">
      <c r="A61" s="4">
        <v>2</v>
      </c>
      <c r="C61" s="4">
        <f t="shared" ref="C61:C62" si="48">$D$2*B3/100/(1+$B$60*O24)</f>
        <v>1.0716190043445684</v>
      </c>
      <c r="E61" s="4">
        <f t="shared" ref="E61:E62" si="49">-O24*$D$2*B3/100/((1+$B$60*O24)^2)</f>
        <v>1.0528824321923503E-2</v>
      </c>
    </row>
    <row r="62" spans="1:5" x14ac:dyDescent="0.25">
      <c r="A62" s="4">
        <v>3</v>
      </c>
      <c r="C62" s="4">
        <f t="shared" si="48"/>
        <v>-5.8268644186401916E-2</v>
      </c>
      <c r="E62" s="4">
        <f t="shared" si="49"/>
        <v>8.147136286499845E-4</v>
      </c>
    </row>
    <row r="63" spans="1:5" x14ac:dyDescent="0.25">
      <c r="C63" s="26">
        <f>SUM(C60:C62)</f>
        <v>1.3205036524137956</v>
      </c>
      <c r="E63" s="26">
        <f>SUM(E60:E62)</f>
        <v>1.1349946847790287E-2</v>
      </c>
    </row>
    <row r="65" spans="1:5" ht="18" x14ac:dyDescent="0.25">
      <c r="A65" s="23" t="s">
        <v>2</v>
      </c>
      <c r="B65" s="23" t="s">
        <v>80</v>
      </c>
      <c r="C65" s="23" t="s">
        <v>83</v>
      </c>
      <c r="D65" s="24" t="s">
        <v>81</v>
      </c>
      <c r="E65" s="24" t="s">
        <v>82</v>
      </c>
    </row>
    <row r="66" spans="1:5" x14ac:dyDescent="0.25">
      <c r="A66" s="4">
        <v>1</v>
      </c>
      <c r="B66" s="4">
        <f>B60-D60/E63</f>
        <v>356.1833271757759</v>
      </c>
      <c r="C66" s="4">
        <f>$D$2*B2/100/(1+$B$66*O23)</f>
        <v>0.3089591924966496</v>
      </c>
      <c r="D66" s="25">
        <f>C69-$E$2</f>
        <v>-4.8144234850567029</v>
      </c>
      <c r="E66" s="4">
        <f>-O23*$D$2*B2/100/((1+$B$66*O23)^2)</f>
        <v>6.484480668731308E-6</v>
      </c>
    </row>
    <row r="67" spans="1:5" x14ac:dyDescent="0.25">
      <c r="A67" s="4">
        <v>2</v>
      </c>
      <c r="C67" s="4">
        <f t="shared" ref="C67:C68" si="50">$D$2*B3/100/(1+$B$66*O24)</f>
        <v>-0.61153181828682768</v>
      </c>
      <c r="E67" s="4">
        <f t="shared" ref="E67:E68" si="51">-O24*$D$2*B3/100/((1+$B$66*O24)^2)</f>
        <v>3.4287607528287233E-3</v>
      </c>
    </row>
    <row r="68" spans="1:5" x14ac:dyDescent="0.25">
      <c r="A68" s="4">
        <v>3</v>
      </c>
      <c r="C68" s="4">
        <f t="shared" si="50"/>
        <v>-1.1850859266524943E-2</v>
      </c>
      <c r="E68" s="4">
        <f t="shared" si="51"/>
        <v>3.3700383030648024E-5</v>
      </c>
    </row>
    <row r="69" spans="1:5" x14ac:dyDescent="0.25">
      <c r="C69" s="26">
        <f>SUM(C66:C68)</f>
        <v>-0.31442348505670303</v>
      </c>
      <c r="E69" s="26">
        <f>SUM(E66:E68)</f>
        <v>3.4689456165281026E-3</v>
      </c>
    </row>
    <row r="71" spans="1:5" ht="18" x14ac:dyDescent="0.25">
      <c r="A71" s="23" t="s">
        <v>2</v>
      </c>
      <c r="B71" s="23" t="s">
        <v>80</v>
      </c>
      <c r="C71" s="23" t="s">
        <v>83</v>
      </c>
      <c r="D71" s="24" t="s">
        <v>81</v>
      </c>
      <c r="E71" s="24" t="s">
        <v>82</v>
      </c>
    </row>
    <row r="72" spans="1:5" x14ac:dyDescent="0.25">
      <c r="A72" s="4">
        <v>1</v>
      </c>
      <c r="B72" s="4">
        <f>B66-D66/E69</f>
        <v>1744.0469656594553</v>
      </c>
      <c r="C72" s="4">
        <f>$D$2*B2/100/(1+$B$72*O23)</f>
        <v>0.31822877827356294</v>
      </c>
      <c r="D72" s="25">
        <f>C75-$E$2</f>
        <v>-4.2538053662628341</v>
      </c>
      <c r="E72" s="4">
        <f>-O23*$D$2*B2/100/((1+$B$72*O23)^2)</f>
        <v>6.8794205624092545E-6</v>
      </c>
    </row>
    <row r="73" spans="1:5" x14ac:dyDescent="0.25">
      <c r="A73" s="4">
        <v>2</v>
      </c>
      <c r="C73" s="4">
        <f t="shared" ref="C73:C74" si="52">$D$2*B3/100/(1+$B$72*O24)</f>
        <v>-6.9638424194188864E-2</v>
      </c>
      <c r="E73" s="4">
        <f t="shared" ref="E73:E74" si="53">-O24*$D$2*B3/100/((1+$B$72*O24)^2)</f>
        <v>4.4462813047042874E-5</v>
      </c>
    </row>
    <row r="74" spans="1:5" x14ac:dyDescent="0.25">
      <c r="A74" s="4">
        <v>3</v>
      </c>
      <c r="C74" s="4">
        <f t="shared" si="52"/>
        <v>-2.3957203422081894E-3</v>
      </c>
      <c r="E74" s="4">
        <f t="shared" si="53"/>
        <v>1.3772329245296187E-6</v>
      </c>
    </row>
    <row r="75" spans="1:5" x14ac:dyDescent="0.25">
      <c r="C75" s="26">
        <f>SUM(C72:C74)</f>
        <v>0.24619463373716588</v>
      </c>
      <c r="E75" s="26">
        <f>SUM(E72:E74)</f>
        <v>5.2719466533981743E-5</v>
      </c>
    </row>
    <row r="77" spans="1:5" ht="18" x14ac:dyDescent="0.25">
      <c r="A77" s="23" t="s">
        <v>2</v>
      </c>
      <c r="B77" s="23" t="s">
        <v>80</v>
      </c>
      <c r="C77" s="23" t="s">
        <v>83</v>
      </c>
      <c r="D77" s="24" t="s">
        <v>81</v>
      </c>
      <c r="E77" s="24" t="s">
        <v>82</v>
      </c>
    </row>
    <row r="78" spans="1:5" x14ac:dyDescent="0.25">
      <c r="A78" s="4">
        <v>1</v>
      </c>
      <c r="B78" s="4">
        <f>B72-D72/E75</f>
        <v>82431.611653381202</v>
      </c>
      <c r="C78" s="4">
        <f>$D$2*B2/100/(1+$B$78*O23)</f>
        <v>-0.42755944506559679</v>
      </c>
      <c r="D78" s="25">
        <f>C81-$E$2</f>
        <v>-4.9289360083382094</v>
      </c>
      <c r="E78" s="4">
        <f>-O23*$D$2*B2/100/((1+$B$78*O23)^2)</f>
        <v>1.24184092117324E-5</v>
      </c>
    </row>
    <row r="79" spans="1:5" x14ac:dyDescent="0.25">
      <c r="A79" s="4">
        <v>2</v>
      </c>
      <c r="C79" s="4">
        <f t="shared" ref="C79:C80" si="54">$D$2*B3/100/(1+$B$78*O24)</f>
        <v>-1.3260046865890586E-3</v>
      </c>
      <c r="E79" s="4">
        <f t="shared" ref="E79:E80" si="55">-O24*$D$2*B3/100/((1+$B$78*O24)^2)</f>
        <v>1.6120896274467252E-8</v>
      </c>
    </row>
    <row r="80" spans="1:5" x14ac:dyDescent="0.25">
      <c r="A80" s="4">
        <v>3</v>
      </c>
      <c r="C80" s="4">
        <f t="shared" si="54"/>
        <v>-5.0558586023661651E-5</v>
      </c>
      <c r="E80" s="4">
        <f t="shared" si="55"/>
        <v>6.1337347961356502E-10</v>
      </c>
    </row>
    <row r="81" spans="1:5" x14ac:dyDescent="0.25">
      <c r="C81" s="26">
        <f>SUM(C78:C80)</f>
        <v>-0.4289360083382095</v>
      </c>
      <c r="E81" s="26">
        <f>SUM(E78:E80)</f>
        <v>1.243514348148648E-5</v>
      </c>
    </row>
    <row r="83" spans="1:5" ht="18" x14ac:dyDescent="0.25">
      <c r="A83" s="23" t="s">
        <v>2</v>
      </c>
      <c r="B83" s="23" t="s">
        <v>80</v>
      </c>
      <c r="C83" s="23" t="s">
        <v>83</v>
      </c>
      <c r="D83" s="24" t="s">
        <v>81</v>
      </c>
      <c r="E83" s="24" t="s">
        <v>82</v>
      </c>
    </row>
    <row r="84" spans="1:5" x14ac:dyDescent="0.25">
      <c r="A84" s="4">
        <v>1</v>
      </c>
      <c r="B84" s="4">
        <f>B78-D78/E81</f>
        <v>478803.07416818372</v>
      </c>
      <c r="C84" s="4">
        <f>$D$2*B2/100/(1+$B$84*O23)</f>
        <v>-3.4170425915057777E-2</v>
      </c>
      <c r="D84" s="27">
        <f>C87-$E$2</f>
        <v>-4.5344070093171407</v>
      </c>
      <c r="E84" s="4">
        <f>-O23*$D$2*B2/100/((1+$B$84*O23)^2)</f>
        <v>7.931836278321313E-8</v>
      </c>
    </row>
    <row r="85" spans="1:5" x14ac:dyDescent="0.25">
      <c r="A85" s="4">
        <v>2</v>
      </c>
      <c r="C85" s="4">
        <f t="shared" ref="C85:C86" si="56">$D$2*B3/100/(1+$B$84*O24)</f>
        <v>-2.2787953955382803E-4</v>
      </c>
      <c r="E85" s="4">
        <f t="shared" ref="E85:E86" si="57">-O24*$D$2*B3/100/((1+$B$84*O24)^2)</f>
        <v>4.7611266267565464E-10</v>
      </c>
    </row>
    <row r="86" spans="1:5" x14ac:dyDescent="0.25">
      <c r="A86" s="4">
        <v>3</v>
      </c>
      <c r="C86" s="4">
        <f t="shared" si="56"/>
        <v>-8.7038625293659095E-6</v>
      </c>
      <c r="E86" s="4">
        <f t="shared" si="57"/>
        <v>1.8178548434123269E-11</v>
      </c>
    </row>
    <row r="87" spans="1:5" x14ac:dyDescent="0.25">
      <c r="C87" s="26">
        <f>SUM(C84:C86)</f>
        <v>-3.4407009317140969E-2</v>
      </c>
      <c r="E87" s="26">
        <f>SUM(E84:E86)</f>
        <v>7.9812653994322898E-8</v>
      </c>
    </row>
    <row r="95" spans="1:5" x14ac:dyDescent="0.25">
      <c r="A95" s="42" t="s">
        <v>64</v>
      </c>
      <c r="B95" s="43" t="s">
        <v>69</v>
      </c>
      <c r="C95" s="43"/>
      <c r="D95" s="43"/>
    </row>
    <row r="96" spans="1:5" x14ac:dyDescent="0.25">
      <c r="A96" s="42"/>
      <c r="B96" s="18" t="s">
        <v>61</v>
      </c>
      <c r="C96" s="18" t="s">
        <v>62</v>
      </c>
      <c r="D96" s="18" t="s">
        <v>63</v>
      </c>
    </row>
    <row r="97" spans="1:5" x14ac:dyDescent="0.25">
      <c r="A97" s="4">
        <v>0</v>
      </c>
      <c r="B97" s="4">
        <f>B30</f>
        <v>0.99312397657400198</v>
      </c>
      <c r="C97" s="4">
        <f>B31</f>
        <v>6.623055710927553E-3</v>
      </c>
      <c r="D97" s="4">
        <f>B32</f>
        <v>2.5296771507048123E-4</v>
      </c>
      <c r="E97">
        <f>SUM(B97:D97)</f>
        <v>1</v>
      </c>
    </row>
    <row r="98" spans="1:5" x14ac:dyDescent="0.25">
      <c r="A98" s="4">
        <v>1</v>
      </c>
      <c r="B98" s="4">
        <f>G30</f>
        <v>0.95351114572514795</v>
      </c>
      <c r="C98" s="4">
        <f>G31</f>
        <v>4.1134769343698592E-2</v>
      </c>
      <c r="D98" s="4">
        <f>G32</f>
        <v>5.3540849311533509E-3</v>
      </c>
      <c r="E98">
        <f t="shared" ref="E98" si="58">SUM(B98:D98)</f>
        <v>0.99999999999999989</v>
      </c>
    </row>
    <row r="99" spans="1:5" x14ac:dyDescent="0.25">
      <c r="A99" s="4">
        <v>2</v>
      </c>
      <c r="B99" s="4">
        <f>J30</f>
        <v>0.95351114572514806</v>
      </c>
      <c r="C99" s="4">
        <f>J31</f>
        <v>4.1134769343698599E-2</v>
      </c>
      <c r="D99" s="4">
        <f>J32</f>
        <v>5.3540849311533535E-3</v>
      </c>
      <c r="E99">
        <f>SUM(B99:D99)</f>
        <v>1</v>
      </c>
    </row>
    <row r="100" spans="1:5" x14ac:dyDescent="0.25">
      <c r="A100" s="4">
        <v>3</v>
      </c>
      <c r="B100" s="4">
        <f>M30</f>
        <v>0.71283408655932556</v>
      </c>
      <c r="C100" s="4">
        <f>M31</f>
        <v>0.198929917504308</v>
      </c>
      <c r="D100" s="4">
        <f>M32</f>
        <v>8.8235995936366496E-2</v>
      </c>
      <c r="E100">
        <f>SUM(B100:D100)</f>
        <v>1</v>
      </c>
    </row>
    <row r="101" spans="1:5" x14ac:dyDescent="0.25">
      <c r="A101" s="4">
        <v>4</v>
      </c>
      <c r="B101" s="4">
        <f>D30</f>
        <v>0.1818372908805401</v>
      </c>
      <c r="C101" s="4">
        <f>D31</f>
        <v>0.32733617075856491</v>
      </c>
      <c r="D101" s="4">
        <f>D32</f>
        <v>0.49082653836089496</v>
      </c>
      <c r="E101">
        <f>SUM(B101:D101)</f>
        <v>1</v>
      </c>
    </row>
    <row r="103" spans="1:5" x14ac:dyDescent="0.25">
      <c r="A103" s="42" t="s">
        <v>64</v>
      </c>
      <c r="B103" s="43" t="s">
        <v>70</v>
      </c>
      <c r="C103" s="43"/>
      <c r="D103" s="43"/>
    </row>
    <row r="104" spans="1:5" x14ac:dyDescent="0.25">
      <c r="A104" s="42"/>
      <c r="B104" s="18" t="s">
        <v>61</v>
      </c>
      <c r="C104" s="18" t="s">
        <v>62</v>
      </c>
      <c r="D104" s="18" t="s">
        <v>63</v>
      </c>
    </row>
    <row r="105" spans="1:5" x14ac:dyDescent="0.25">
      <c r="A105" s="4">
        <v>0</v>
      </c>
      <c r="B105" s="10">
        <f>R23</f>
        <v>-3.4170425915057777E-2</v>
      </c>
      <c r="C105" s="10">
        <f>R24</f>
        <v>-2.2787953955382803E-4</v>
      </c>
      <c r="D105" s="10">
        <f>R25</f>
        <v>-8.7038625293659095E-6</v>
      </c>
    </row>
    <row r="106" spans="1:5" x14ac:dyDescent="0.25">
      <c r="A106" s="4">
        <v>1</v>
      </c>
      <c r="B106" s="10">
        <f>J16</f>
        <v>-3.017230452327243E-26</v>
      </c>
      <c r="C106" s="10">
        <f>J17</f>
        <v>-1.3016426632210592E-27</v>
      </c>
      <c r="D106" s="10">
        <f>J18</f>
        <v>-1.6942128228964489E-28</v>
      </c>
    </row>
    <row r="107" spans="1:5" x14ac:dyDescent="0.25">
      <c r="A107" s="4">
        <v>2</v>
      </c>
      <c r="B107" s="10">
        <f>N16</f>
        <v>3.3577751240816055E+26</v>
      </c>
      <c r="C107" s="10">
        <f>N17</f>
        <v>1.4485547007640286E+25</v>
      </c>
      <c r="D107" s="10">
        <f>N18</f>
        <v>1.885432936431459E+24</v>
      </c>
    </row>
    <row r="108" spans="1:5" x14ac:dyDescent="0.25">
      <c r="A108" s="4">
        <v>3</v>
      </c>
      <c r="B108" s="10">
        <f>L16</f>
        <v>657.77887805436012</v>
      </c>
      <c r="C108" s="10">
        <f>L17</f>
        <v>183.5657138381527</v>
      </c>
      <c r="D108" s="10">
        <f>L18</f>
        <v>81.421154663318532</v>
      </c>
    </row>
    <row r="109" spans="1:5" x14ac:dyDescent="0.25">
      <c r="A109" s="4">
        <v>4</v>
      </c>
      <c r="B109" s="10">
        <f>S23</f>
        <v>0.34083709258172407</v>
      </c>
      <c r="C109" s="10">
        <f>S24</f>
        <v>0.61356121287288645</v>
      </c>
      <c r="D109" s="10">
        <f>S25</f>
        <v>0.92000870386252975</v>
      </c>
    </row>
    <row r="111" spans="1:5" x14ac:dyDescent="0.25">
      <c r="A111" s="42" t="s">
        <v>64</v>
      </c>
      <c r="B111" s="43" t="s">
        <v>71</v>
      </c>
      <c r="C111" s="43"/>
      <c r="D111" s="43"/>
    </row>
    <row r="112" spans="1:5" x14ac:dyDescent="0.25">
      <c r="A112" s="42"/>
      <c r="B112" s="18" t="s">
        <v>61</v>
      </c>
      <c r="C112" s="18" t="s">
        <v>62</v>
      </c>
      <c r="D112" s="18" t="s">
        <v>63</v>
      </c>
    </row>
    <row r="113" spans="1:4" x14ac:dyDescent="0.25">
      <c r="A113" s="4">
        <v>0</v>
      </c>
      <c r="B113" s="10">
        <v>0</v>
      </c>
      <c r="C113" s="10">
        <v>0</v>
      </c>
      <c r="D113" s="10">
        <v>0</v>
      </c>
    </row>
    <row r="114" spans="1:4" x14ac:dyDescent="0.25">
      <c r="A114" s="4">
        <v>1</v>
      </c>
      <c r="B114" s="10">
        <f>I16</f>
        <v>-0.13668170366023111</v>
      </c>
      <c r="C114" s="10">
        <f>I17</f>
        <v>-9.115181582153121E-4</v>
      </c>
      <c r="D114" s="10">
        <f>I18</f>
        <v>-3.4815450117463638E-5</v>
      </c>
    </row>
    <row r="115" spans="1:4" x14ac:dyDescent="0.25">
      <c r="A115" s="4">
        <v>2</v>
      </c>
      <c r="B115" s="10">
        <f>K16</f>
        <v>-3.4170425915057777E-2</v>
      </c>
      <c r="C115" s="10">
        <f>K17</f>
        <v>-2.2787953955382803E-4</v>
      </c>
      <c r="D115" s="10">
        <f>K18</f>
        <v>-8.7038625293659095E-6</v>
      </c>
    </row>
    <row r="116" spans="1:4" x14ac:dyDescent="0.25">
      <c r="A116" s="4">
        <v>3</v>
      </c>
      <c r="B116" s="10">
        <f>M16</f>
        <v>3.3577751240816055E+26</v>
      </c>
      <c r="C116" s="10">
        <f>M17</f>
        <v>1.4485547007640286E+25</v>
      </c>
      <c r="D116" s="10">
        <f>M18</f>
        <v>1.885432936431459E+24</v>
      </c>
    </row>
    <row r="117" spans="1:4" x14ac:dyDescent="0.25">
      <c r="A117" s="4">
        <v>4</v>
      </c>
      <c r="B117" s="10">
        <f>P16</f>
        <v>657.43804096177837</v>
      </c>
      <c r="C117" s="10">
        <f>P17</f>
        <v>182.95215262527981</v>
      </c>
      <c r="D117" s="10">
        <f>P18</f>
        <v>80.501145959455997</v>
      </c>
    </row>
  </sheetData>
  <mergeCells count="6">
    <mergeCell ref="A111:A112"/>
    <mergeCell ref="B111:D111"/>
    <mergeCell ref="B95:D95"/>
    <mergeCell ref="A95:A96"/>
    <mergeCell ref="A103:A104"/>
    <mergeCell ref="B103:D103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K45"/>
  <sheetViews>
    <sheetView topLeftCell="A16" workbookViewId="0">
      <selection activeCell="G36" sqref="G36"/>
    </sheetView>
  </sheetViews>
  <sheetFormatPr defaultRowHeight="15" x14ac:dyDescent="0.25"/>
  <cols>
    <col min="2" max="2" width="30.28515625" bestFit="1" customWidth="1"/>
    <col min="3" max="3" width="36.42578125" bestFit="1" customWidth="1"/>
    <col min="5" max="6" width="22.140625" bestFit="1" customWidth="1"/>
    <col min="7" max="7" width="19.42578125" bestFit="1" customWidth="1"/>
    <col min="8" max="8" width="22.140625" bestFit="1" customWidth="1"/>
  </cols>
  <sheetData>
    <row r="4" spans="2:11" x14ac:dyDescent="0.25">
      <c r="G4" t="s">
        <v>131</v>
      </c>
      <c r="H4" t="s">
        <v>132</v>
      </c>
    </row>
    <row r="5" spans="2:11" x14ac:dyDescent="0.25">
      <c r="B5">
        <v>0.30666666666666598</v>
      </c>
      <c r="C5">
        <f>B5/$B$15</f>
        <v>2.2222222222222157E-2</v>
      </c>
      <c r="D5" s="34">
        <v>6.6755813127041194E-2</v>
      </c>
      <c r="G5" s="15">
        <v>6.8148148148147999E-2</v>
      </c>
      <c r="H5" s="15">
        <v>2.87061601450922E-17</v>
      </c>
    </row>
    <row r="6" spans="2:11" x14ac:dyDescent="0.25">
      <c r="B6">
        <v>0.61333333333333295</v>
      </c>
      <c r="C6">
        <f t="shared" ref="C6:C13" si="0">B6/$B$15</f>
        <v>4.4444444444444384E-2</v>
      </c>
      <c r="D6" s="34">
        <v>0.133511626254082</v>
      </c>
      <c r="G6" s="15">
        <v>0.13629629620202099</v>
      </c>
      <c r="H6" s="15">
        <v>4.5616964118916899E-11</v>
      </c>
    </row>
    <row r="7" spans="2:11" x14ac:dyDescent="0.25">
      <c r="B7">
        <v>0.92</v>
      </c>
      <c r="C7">
        <f t="shared" si="0"/>
        <v>6.6666666666666624E-2</v>
      </c>
      <c r="D7" s="34">
        <v>0.20026743937000399</v>
      </c>
      <c r="G7" s="15">
        <v>0.20444329530241301</v>
      </c>
      <c r="H7" s="15">
        <v>5.5603646702858905E-7</v>
      </c>
    </row>
    <row r="8" spans="2:11" x14ac:dyDescent="0.25">
      <c r="B8">
        <v>1.2266666666666699</v>
      </c>
      <c r="C8">
        <f t="shared" si="0"/>
        <v>8.8888888888889059E-2</v>
      </c>
      <c r="D8" s="34">
        <v>0.26702013465604901</v>
      </c>
      <c r="G8" s="15">
        <v>0.27136118695351802</v>
      </c>
      <c r="H8" s="15">
        <v>5.9584143826219699E-4</v>
      </c>
    </row>
    <row r="9" spans="2:11" x14ac:dyDescent="0.25">
      <c r="B9">
        <v>1.5333333333333301</v>
      </c>
      <c r="C9">
        <f t="shared" si="0"/>
        <v>0.1111111111111108</v>
      </c>
      <c r="D9" s="34">
        <v>0.33243716099447201</v>
      </c>
      <c r="G9" s="15">
        <v>0.31517558753402602</v>
      </c>
      <c r="H9" s="15">
        <v>1.23702354226036E-2</v>
      </c>
    </row>
    <row r="10" spans="2:11" x14ac:dyDescent="0.25">
      <c r="B10">
        <v>1.84</v>
      </c>
      <c r="C10">
        <f t="shared" si="0"/>
        <v>0.13333333333333325</v>
      </c>
      <c r="D10" s="34">
        <v>7.4920527476516E-6</v>
      </c>
      <c r="G10" s="15">
        <v>2.81775569344522E-3</v>
      </c>
      <c r="H10" s="15">
        <v>0.196486032191343</v>
      </c>
    </row>
    <row r="11" spans="2:11" x14ac:dyDescent="0.25">
      <c r="B11">
        <v>2.1466666666666701</v>
      </c>
      <c r="C11">
        <f t="shared" si="0"/>
        <v>0.1555555555555557</v>
      </c>
      <c r="D11" s="34">
        <v>3.3354516084136898E-7</v>
      </c>
      <c r="G11" s="15">
        <v>1.7380350832478799E-3</v>
      </c>
      <c r="H11" s="15">
        <v>0.22998338804215701</v>
      </c>
    </row>
    <row r="12" spans="2:11" x14ac:dyDescent="0.25">
      <c r="B12">
        <v>2.4533333333333398</v>
      </c>
      <c r="C12">
        <f t="shared" si="0"/>
        <v>0.17777777777777812</v>
      </c>
      <c r="D12" s="34">
        <v>4.4334492514580701E-13</v>
      </c>
      <c r="G12" s="15">
        <v>3.2108488409626503E-7</v>
      </c>
      <c r="H12" s="15">
        <v>0.26379912779046799</v>
      </c>
    </row>
    <row r="13" spans="2:11" x14ac:dyDescent="0.25">
      <c r="B13">
        <v>2.76</v>
      </c>
      <c r="C13">
        <f t="shared" si="0"/>
        <v>0.19999999999999984</v>
      </c>
      <c r="D13" s="34">
        <v>1.6553704301965601E-18</v>
      </c>
      <c r="G13" s="15">
        <v>1.9373998296916899E-5</v>
      </c>
      <c r="H13" s="15">
        <v>0.29676481903308199</v>
      </c>
    </row>
    <row r="15" spans="2:11" x14ac:dyDescent="0.25">
      <c r="B15">
        <f>SUM(B5:B13)</f>
        <v>13.80000000000001</v>
      </c>
      <c r="G15" t="s">
        <v>131</v>
      </c>
      <c r="H15" t="s">
        <v>137</v>
      </c>
      <c r="J15" t="s">
        <v>132</v>
      </c>
      <c r="K15" t="s">
        <v>35</v>
      </c>
    </row>
    <row r="16" spans="2:11" x14ac:dyDescent="0.25">
      <c r="G16" s="34">
        <v>6.8148148148147902E-2</v>
      </c>
      <c r="H16" s="34">
        <v>0.30666666666666598</v>
      </c>
      <c r="I16" s="34"/>
      <c r="J16" s="34">
        <v>8.0764047080554106E-17</v>
      </c>
      <c r="K16" s="34">
        <v>7.5110563784915397E-16</v>
      </c>
    </row>
    <row r="17" spans="7:11" x14ac:dyDescent="0.25">
      <c r="G17" s="34">
        <v>0.136296296041272</v>
      </c>
      <c r="H17" s="34">
        <v>0.61333333218572295</v>
      </c>
      <c r="I17" s="34"/>
      <c r="J17" s="34">
        <v>1.2339895178263901E-10</v>
      </c>
      <c r="K17" s="34">
        <v>1.14761025157854E-9</v>
      </c>
    </row>
    <row r="18" spans="7:11" x14ac:dyDescent="0.25">
      <c r="G18" s="34">
        <v>0.204441600735735</v>
      </c>
      <c r="H18" s="34">
        <v>0.91998720331080497</v>
      </c>
      <c r="I18" s="34"/>
      <c r="J18" s="34">
        <v>1.3759880854860901E-6</v>
      </c>
      <c r="K18" s="34">
        <v>1.27966891950207E-5</v>
      </c>
    </row>
    <row r="19" spans="7:11" x14ac:dyDescent="0.25">
      <c r="G19" s="34">
        <v>0.269726883391745</v>
      </c>
      <c r="H19" s="34">
        <v>1.21377097526285</v>
      </c>
      <c r="I19" s="34"/>
      <c r="J19" s="34">
        <v>1.3866334842809901E-3</v>
      </c>
      <c r="K19" s="34">
        <v>1.2895691403813201E-2</v>
      </c>
    </row>
    <row r="20" spans="7:11" x14ac:dyDescent="0.25">
      <c r="G20" s="34">
        <v>0.31069001978914201</v>
      </c>
      <c r="H20" s="34">
        <v>1.3981050890511399</v>
      </c>
      <c r="I20" s="34"/>
      <c r="J20" s="34">
        <v>1.45406714281928E-2</v>
      </c>
      <c r="K20" s="34">
        <v>0.13522824428219299</v>
      </c>
    </row>
    <row r="21" spans="7:11" x14ac:dyDescent="0.25">
      <c r="G21" s="34">
        <v>1.54093465403092E-3</v>
      </c>
      <c r="H21" s="34">
        <v>6.9342059431391299E-3</v>
      </c>
      <c r="I21" s="34"/>
      <c r="J21" s="34">
        <v>0.197103848823318</v>
      </c>
      <c r="K21" s="34">
        <v>1.83306579405686</v>
      </c>
    </row>
    <row r="22" spans="7:11" x14ac:dyDescent="0.25">
      <c r="G22" s="34">
        <v>9.1545899161346294E-3</v>
      </c>
      <c r="H22" s="34">
        <v>4.1195654622605798E-2</v>
      </c>
      <c r="I22" s="34"/>
      <c r="J22" s="34">
        <v>0.22639473247785699</v>
      </c>
      <c r="K22" s="34">
        <v>2.1054710120440698</v>
      </c>
    </row>
    <row r="23" spans="7:11" x14ac:dyDescent="0.25">
      <c r="G23" s="34">
        <v>1.5248725353109299E-6</v>
      </c>
      <c r="H23" s="34">
        <v>6.8619264088991699E-6</v>
      </c>
      <c r="I23" s="34"/>
      <c r="J23" s="34">
        <v>0.26379854531257302</v>
      </c>
      <c r="K23" s="34">
        <v>2.4533264714069301</v>
      </c>
    </row>
    <row r="24" spans="7:11" x14ac:dyDescent="0.25">
      <c r="G24" s="34">
        <v>2.4512571187194401E-9</v>
      </c>
      <c r="H24" s="34">
        <v>1.10306570342375E-8</v>
      </c>
      <c r="I24" s="34"/>
      <c r="J24" s="34">
        <v>0.29677419236229502</v>
      </c>
      <c r="K24" s="34">
        <v>2.7599999889693398</v>
      </c>
    </row>
    <row r="25" spans="7:11" x14ac:dyDescent="0.25">
      <c r="G25">
        <f>SUM(G16:G24)</f>
        <v>0.99999999999999989</v>
      </c>
      <c r="H25">
        <f t="shared" ref="H25:K25" si="1">SUM(H16:H24)</f>
        <v>4.4999999999999956</v>
      </c>
      <c r="I25">
        <f t="shared" si="1"/>
        <v>0</v>
      </c>
      <c r="J25">
        <f t="shared" si="1"/>
        <v>1.0000000000000013</v>
      </c>
      <c r="K25">
        <f t="shared" si="1"/>
        <v>9.3000000000000114</v>
      </c>
    </row>
    <row r="33" spans="1:3" x14ac:dyDescent="0.25">
      <c r="B33" t="s">
        <v>138</v>
      </c>
      <c r="C33" t="s">
        <v>139</v>
      </c>
    </row>
    <row r="34" spans="1:3" x14ac:dyDescent="0.25">
      <c r="A34">
        <v>0</v>
      </c>
      <c r="B34" s="2">
        <v>13.5</v>
      </c>
      <c r="C34" s="2">
        <v>0</v>
      </c>
    </row>
    <row r="35" spans="1:3" x14ac:dyDescent="0.25">
      <c r="A35">
        <v>1</v>
      </c>
      <c r="B35" s="2">
        <v>2.0790975462924601E-2</v>
      </c>
      <c r="C35" s="2">
        <v>18</v>
      </c>
    </row>
    <row r="36" spans="1:3" x14ac:dyDescent="0.25">
      <c r="A36">
        <v>2</v>
      </c>
      <c r="B36" s="2">
        <v>5.3290029941065699E-3</v>
      </c>
      <c r="C36" s="2">
        <v>4.5207909754629201</v>
      </c>
    </row>
    <row r="37" spans="1:3" x14ac:dyDescent="0.25">
      <c r="A37">
        <v>3</v>
      </c>
      <c r="B37" s="2">
        <v>2.5638152689390001E-3</v>
      </c>
      <c r="C37" s="2">
        <v>4.5053290029940998</v>
      </c>
    </row>
    <row r="38" spans="1:3" x14ac:dyDescent="0.25">
      <c r="A38">
        <v>4</v>
      </c>
      <c r="B38" s="2">
        <v>6.1825960007265996E+25</v>
      </c>
      <c r="C38" s="2">
        <v>4.2825180692392998E+31</v>
      </c>
    </row>
    <row r="39" spans="1:3" x14ac:dyDescent="0.25">
      <c r="A39">
        <v>5</v>
      </c>
      <c r="B39" s="2">
        <v>5.6551405013124003E+20</v>
      </c>
      <c r="C39" s="2">
        <v>6.1825960007265996E+25</v>
      </c>
    </row>
    <row r="40" spans="1:3" x14ac:dyDescent="0.25">
      <c r="A40">
        <v>6</v>
      </c>
      <c r="B40" s="2">
        <v>1.04833664872507E+16</v>
      </c>
      <c r="C40" s="2">
        <v>5.6551405013124003E+20</v>
      </c>
    </row>
    <row r="41" spans="1:3" x14ac:dyDescent="0.25">
      <c r="A41">
        <v>7</v>
      </c>
      <c r="B41" s="2">
        <v>461964951812.60602</v>
      </c>
      <c r="C41" s="2">
        <v>1.04833664872507E+16</v>
      </c>
    </row>
    <row r="42" spans="1:3" x14ac:dyDescent="0.25">
      <c r="A42">
        <v>8</v>
      </c>
      <c r="B42" s="2">
        <v>61125562.233629599</v>
      </c>
      <c r="C42" s="2">
        <v>461964951803.30603</v>
      </c>
    </row>
    <row r="43" spans="1:3" x14ac:dyDescent="0.25">
      <c r="A43">
        <v>9</v>
      </c>
      <c r="B43" s="2">
        <v>25362.308793826</v>
      </c>
      <c r="C43" s="2">
        <v>61125552.933629602</v>
      </c>
    </row>
    <row r="44" spans="1:3" x14ac:dyDescent="0.25">
      <c r="A44">
        <v>10</v>
      </c>
      <c r="B44" s="2">
        <v>45.326130070691597</v>
      </c>
      <c r="C44" s="2">
        <v>25353.008793826</v>
      </c>
    </row>
    <row r="45" spans="1:3" x14ac:dyDescent="0.25">
      <c r="A45">
        <v>11</v>
      </c>
      <c r="B45" s="2">
        <v>9.3000000000000007</v>
      </c>
      <c r="C45" s="2">
        <v>18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324"/>
  <sheetViews>
    <sheetView topLeftCell="A28" workbookViewId="0">
      <selection activeCell="B51" sqref="B51:J52"/>
    </sheetView>
  </sheetViews>
  <sheetFormatPr defaultRowHeight="15" x14ac:dyDescent="0.25"/>
  <cols>
    <col min="2" max="2" width="18.85546875" bestFit="1" customWidth="1"/>
    <col min="3" max="4" width="17.42578125" bestFit="1" customWidth="1"/>
    <col min="5" max="9" width="18.42578125" bestFit="1" customWidth="1"/>
    <col min="10" max="10" width="19.140625" bestFit="1" customWidth="1"/>
    <col min="11" max="11" width="18.140625" bestFit="1" customWidth="1"/>
    <col min="12" max="15" width="17.42578125" bestFit="1" customWidth="1"/>
    <col min="16" max="18" width="18.42578125" bestFit="1" customWidth="1"/>
    <col min="19" max="19" width="19.140625" bestFit="1" customWidth="1"/>
    <col min="20" max="20" width="18.140625" bestFit="1" customWidth="1"/>
    <col min="21" max="23" width="17.42578125" bestFit="1" customWidth="1"/>
    <col min="24" max="27" width="18.42578125" bestFit="1" customWidth="1"/>
    <col min="28" max="28" width="19.140625" bestFit="1" customWidth="1"/>
    <col min="29" max="29" width="18.140625" bestFit="1" customWidth="1"/>
    <col min="30" max="33" width="17.42578125" bestFit="1" customWidth="1"/>
    <col min="34" max="36" width="18.42578125" bestFit="1" customWidth="1"/>
    <col min="37" max="37" width="19.140625" bestFit="1" customWidth="1"/>
    <col min="38" max="38" width="18.140625" bestFit="1" customWidth="1"/>
    <col min="39" max="41" width="17.42578125" bestFit="1" customWidth="1"/>
    <col min="42" max="45" width="18.42578125" bestFit="1" customWidth="1"/>
    <col min="46" max="46" width="19.140625" bestFit="1" customWidth="1"/>
    <col min="47" max="47" width="18.140625" bestFit="1" customWidth="1"/>
    <col min="48" max="51" width="17.42578125" bestFit="1" customWidth="1"/>
    <col min="52" max="52" width="18.42578125" bestFit="1" customWidth="1"/>
    <col min="53" max="53" width="17.42578125" bestFit="1" customWidth="1"/>
    <col min="54" max="54" width="18.42578125" bestFit="1" customWidth="1"/>
    <col min="55" max="55" width="19.140625" bestFit="1" customWidth="1"/>
    <col min="56" max="56" width="18.140625" bestFit="1" customWidth="1"/>
    <col min="57" max="60" width="17.42578125" bestFit="1" customWidth="1"/>
    <col min="61" max="63" width="18.42578125" bestFit="1" customWidth="1"/>
    <col min="64" max="64" width="19.140625" bestFit="1" customWidth="1"/>
    <col min="65" max="65" width="18.140625" bestFit="1" customWidth="1"/>
    <col min="66" max="69" width="17.42578125" bestFit="1" customWidth="1"/>
    <col min="70" max="72" width="18.42578125" bestFit="1" customWidth="1"/>
    <col min="73" max="73" width="19.140625" bestFit="1" customWidth="1"/>
    <col min="74" max="74" width="18.140625" bestFit="1" customWidth="1"/>
    <col min="75" max="78" width="17.42578125" bestFit="1" customWidth="1"/>
    <col min="79" max="79" width="18.42578125" bestFit="1" customWidth="1"/>
    <col min="80" max="80" width="17.42578125" bestFit="1" customWidth="1"/>
    <col min="81" max="81" width="18.42578125" bestFit="1" customWidth="1"/>
    <col min="82" max="82" width="19.140625" bestFit="1" customWidth="1"/>
    <col min="83" max="83" width="17" bestFit="1" customWidth="1"/>
    <col min="84" max="89" width="17.42578125" bestFit="1" customWidth="1"/>
    <col min="90" max="90" width="18.42578125" bestFit="1" customWidth="1"/>
    <col min="91" max="91" width="19.140625" bestFit="1" customWidth="1"/>
    <col min="92" max="92" width="18.140625" bestFit="1" customWidth="1"/>
    <col min="93" max="98" width="17.42578125" bestFit="1" customWidth="1"/>
    <col min="99" max="99" width="18.42578125" bestFit="1" customWidth="1"/>
    <col min="100" max="100" width="19.140625" bestFit="1" customWidth="1"/>
    <col min="101" max="101" width="18.140625" bestFit="1" customWidth="1"/>
    <col min="102" max="107" width="17.42578125" bestFit="1" customWidth="1"/>
    <col min="108" max="108" width="18.42578125" bestFit="1" customWidth="1"/>
    <col min="109" max="109" width="19.28515625" bestFit="1" customWidth="1"/>
  </cols>
  <sheetData>
    <row r="2" spans="1:10" x14ac:dyDescent="0.25">
      <c r="B2" t="s">
        <v>109</v>
      </c>
    </row>
    <row r="3" spans="1:10" x14ac:dyDescent="0.25">
      <c r="A3">
        <v>0</v>
      </c>
      <c r="B3">
        <v>249.476674326889</v>
      </c>
      <c r="C3">
        <v>38.565733402632198</v>
      </c>
      <c r="D3">
        <v>11.317020299617401</v>
      </c>
      <c r="E3">
        <v>4.58953752601251</v>
      </c>
      <c r="F3">
        <v>3.3637026022527801</v>
      </c>
      <c r="G3">
        <v>1.12398302854007</v>
      </c>
      <c r="H3">
        <v>1.4301005167412799</v>
      </c>
      <c r="I3">
        <v>0.408765938119938</v>
      </c>
      <c r="J3">
        <v>0.15906888836202701</v>
      </c>
    </row>
    <row r="4" spans="1:10" x14ac:dyDescent="0.25">
      <c r="A4">
        <v>1</v>
      </c>
      <c r="B4">
        <v>256.76980169365498</v>
      </c>
      <c r="C4">
        <v>40.691461384673403</v>
      </c>
      <c r="D4">
        <v>12.130949521465601</v>
      </c>
      <c r="E4">
        <v>4.9688521655102997</v>
      </c>
      <c r="F4">
        <v>3.65896030318999</v>
      </c>
      <c r="G4">
        <v>1.2394249951790199</v>
      </c>
      <c r="H4">
        <v>1.56979031627248</v>
      </c>
      <c r="I4">
        <v>0.45640959727678299</v>
      </c>
      <c r="J4">
        <v>0.179741353903627</v>
      </c>
    </row>
    <row r="5" spans="1:10" x14ac:dyDescent="0.25">
      <c r="A5">
        <v>2</v>
      </c>
      <c r="B5">
        <v>264.092555651385</v>
      </c>
      <c r="C5">
        <v>42.881772413620503</v>
      </c>
      <c r="D5">
        <v>12.9831079066849</v>
      </c>
      <c r="E5">
        <v>5.3699718600983903</v>
      </c>
      <c r="F5">
        <v>3.9726721795472901</v>
      </c>
      <c r="G5">
        <v>1.3637638975556201</v>
      </c>
      <c r="H5">
        <v>1.7195609990085301</v>
      </c>
      <c r="I5">
        <v>0.50836717025408396</v>
      </c>
      <c r="J5">
        <v>0.20255487922922999</v>
      </c>
    </row>
    <row r="6" spans="1:10" x14ac:dyDescent="0.25">
      <c r="A6">
        <v>3</v>
      </c>
      <c r="B6">
        <v>271.44158010911002</v>
      </c>
      <c r="C6">
        <v>45.136409690069698</v>
      </c>
      <c r="D6">
        <v>13.8741201434948</v>
      </c>
      <c r="E6">
        <v>5.7935051836775102</v>
      </c>
      <c r="F6">
        <v>4.3054519601009202</v>
      </c>
      <c r="G6">
        <v>1.4974303948080201</v>
      </c>
      <c r="H6">
        <v>1.8798496419822399</v>
      </c>
      <c r="I6">
        <v>0.56490657450062598</v>
      </c>
      <c r="J6">
        <v>0.22767041659993101</v>
      </c>
    </row>
    <row r="7" spans="1:10" x14ac:dyDescent="0.25">
      <c r="A7">
        <v>4</v>
      </c>
      <c r="B7">
        <v>278.81360887032201</v>
      </c>
      <c r="C7">
        <v>47.4550586540404</v>
      </c>
      <c r="D7">
        <v>14.804576180983901</v>
      </c>
      <c r="E7">
        <v>6.2400473195016604</v>
      </c>
      <c r="F7">
        <v>4.6579060418563198</v>
      </c>
      <c r="G7">
        <v>1.6408596186261399</v>
      </c>
      <c r="H7">
        <v>2.05109488839447</v>
      </c>
      <c r="I7">
        <v>0.62630300567109498</v>
      </c>
      <c r="J7">
        <v>0.25525566059251997</v>
      </c>
    </row>
    <row r="8" spans="1:10" x14ac:dyDescent="0.25">
      <c r="A8">
        <v>5</v>
      </c>
      <c r="B8">
        <v>286.205465960715</v>
      </c>
      <c r="C8">
        <v>49.837349329903802</v>
      </c>
      <c r="D8">
        <v>15.7750308339843</v>
      </c>
      <c r="E8">
        <v>6.7101791563389401</v>
      </c>
      <c r="F8">
        <v>5.0306324826434397</v>
      </c>
      <c r="G8">
        <v>1.7944904667913999</v>
      </c>
      <c r="H8">
        <v>2.2337362032399799</v>
      </c>
      <c r="I8">
        <v>0.69283861647933298</v>
      </c>
      <c r="J8">
        <v>0.28548497837583098</v>
      </c>
    </row>
    <row r="9" spans="1:10" x14ac:dyDescent="0.25">
      <c r="A9">
        <v>6</v>
      </c>
      <c r="B9">
        <v>293.61406571220499</v>
      </c>
      <c r="C9">
        <v>52.282858690199397</v>
      </c>
      <c r="D9">
        <v>16.786003493295102</v>
      </c>
      <c r="E9">
        <v>7.2044664477299003</v>
      </c>
      <c r="F9">
        <v>5.42422004005702</v>
      </c>
      <c r="G9">
        <v>1.9587648951439001</v>
      </c>
      <c r="H9">
        <v>2.4282131387397201</v>
      </c>
      <c r="I9">
        <v>0.76480217706944098</v>
      </c>
      <c r="J9">
        <v>0.31853932127134099</v>
      </c>
    </row>
    <row r="10" spans="1:10" x14ac:dyDescent="0.25">
      <c r="A10">
        <v>7</v>
      </c>
      <c r="B10">
        <v>301.036412625335</v>
      </c>
      <c r="C10">
        <v>54.791113028523398</v>
      </c>
      <c r="D10">
        <v>17.837977936234399</v>
      </c>
      <c r="E10">
        <v>7.7234590343432297</v>
      </c>
      <c r="F10">
        <v>5.8392472582113104</v>
      </c>
      <c r="G10">
        <v>2.13412721066911</v>
      </c>
      <c r="H10">
        <v>2.6349646119489898</v>
      </c>
      <c r="I10">
        <v>0.84248871857821395</v>
      </c>
      <c r="J10">
        <v>0.35460611812936699</v>
      </c>
    </row>
    <row r="11" spans="1:10" x14ac:dyDescent="0.25">
      <c r="A11">
        <v>8</v>
      </c>
      <c r="B11">
        <v>308.46960103078499</v>
      </c>
      <c r="C11">
        <v>57.361590332516997</v>
      </c>
      <c r="D11">
        <v>18.931402232398099</v>
      </c>
      <c r="E11">
        <v>8.2676901291188898</v>
      </c>
      <c r="F11">
        <v>6.2762816034484397</v>
      </c>
      <c r="G11">
        <v>2.3210233682486199</v>
      </c>
      <c r="H11">
        <v>2.8544281967165999</v>
      </c>
      <c r="I11">
        <v>0.92619916157682602</v>
      </c>
      <c r="J11">
        <v>0.39387915112766397</v>
      </c>
    </row>
    <row r="12" spans="1:10" x14ac:dyDescent="0.25">
      <c r="A12">
        <v>9</v>
      </c>
      <c r="B12">
        <v>315.91081456932</v>
      </c>
      <c r="C12">
        <v>59.993722648786502</v>
      </c>
      <c r="D12">
        <v>20.0666887394447</v>
      </c>
      <c r="E12">
        <v>8.83767566460795</v>
      </c>
      <c r="F12">
        <v>6.7358786498293703</v>
      </c>
      <c r="G12">
        <v>2.5199002734659999</v>
      </c>
      <c r="H12">
        <v>3.0870394319755601</v>
      </c>
      <c r="I12">
        <v>1.0162399310822501</v>
      </c>
      <c r="J12">
        <v>0.43655841466689299</v>
      </c>
    </row>
    <row r="13" spans="1:10" x14ac:dyDescent="0.25">
      <c r="A13">
        <v>10</v>
      </c>
      <c r="B13">
        <v>323.35732550825401</v>
      </c>
      <c r="C13">
        <v>62.686898432355399</v>
      </c>
      <c r="D13">
        <v>21.2442141836997</v>
      </c>
      <c r="E13">
        <v>9.4339137016658992</v>
      </c>
      <c r="F13">
        <v>7.2185813149471301</v>
      </c>
      <c r="G13">
        <v>2.7312050937016501</v>
      </c>
      <c r="H13">
        <v>3.3332311481548298</v>
      </c>
      <c r="I13">
        <v>1.1129225598207799</v>
      </c>
      <c r="J13">
        <v>0.48284995809730202</v>
      </c>
    </row>
    <row r="14" spans="1:10" x14ac:dyDescent="0.25">
      <c r="A14">
        <v>11</v>
      </c>
      <c r="B14">
        <v>330.806493911237</v>
      </c>
      <c r="C14">
        <v>65.440464873977405</v>
      </c>
      <c r="D14">
        <v>22.464319820387999</v>
      </c>
      <c r="E14">
        <v>10.056883898431</v>
      </c>
      <c r="F14">
        <v>7.7249191463337201</v>
      </c>
      <c r="G14">
        <v>2.95538457959145</v>
      </c>
      <c r="H14">
        <v>3.5934328133134801</v>
      </c>
      <c r="I14">
        <v>1.21656328140779</v>
      </c>
      <c r="J14">
        <v>0.53296571306305995</v>
      </c>
    </row>
    <row r="16" spans="1:10" x14ac:dyDescent="0.25">
      <c r="B16" t="s">
        <v>110</v>
      </c>
    </row>
    <row r="17" spans="1:10" x14ac:dyDescent="0.25">
      <c r="A17">
        <v>0</v>
      </c>
      <c r="B17">
        <v>1.56794429338255</v>
      </c>
      <c r="C17">
        <v>1.2039211376601799</v>
      </c>
      <c r="D17">
        <v>1.02239478434873</v>
      </c>
      <c r="E17">
        <v>0.90249867688956797</v>
      </c>
      <c r="F17">
        <v>0.86227857260191398</v>
      </c>
      <c r="G17">
        <v>0.74879645800841299</v>
      </c>
      <c r="H17">
        <v>0.71621554320610104</v>
      </c>
      <c r="I17">
        <v>0.57609305521765297</v>
      </c>
      <c r="J17" s="35">
        <v>0.44198881259688699</v>
      </c>
    </row>
    <row r="18" spans="1:10" x14ac:dyDescent="0.25">
      <c r="A18">
        <v>1</v>
      </c>
      <c r="B18">
        <v>1.7359745016221599</v>
      </c>
      <c r="C18">
        <v>1.3336050846493801</v>
      </c>
      <c r="D18">
        <v>1.1353059183926899</v>
      </c>
      <c r="E18">
        <v>1.0047775216652799</v>
      </c>
      <c r="F18">
        <v>0.96122451955027999</v>
      </c>
      <c r="G18">
        <v>0.83801709563020799</v>
      </c>
      <c r="H18">
        <v>0.80289744233320703</v>
      </c>
      <c r="I18">
        <v>0.65141387896338299</v>
      </c>
      <c r="J18" s="35">
        <v>0.50641072044411095</v>
      </c>
    </row>
    <row r="19" spans="1:10" x14ac:dyDescent="0.25">
      <c r="A19">
        <v>2</v>
      </c>
      <c r="B19">
        <v>1.76372195151474</v>
      </c>
      <c r="C19">
        <v>1.35543848550732</v>
      </c>
      <c r="D19">
        <v>1.1565729176762301</v>
      </c>
      <c r="E19">
        <v>1.0261293004719401</v>
      </c>
      <c r="F19">
        <v>0.98283906404104604</v>
      </c>
      <c r="G19">
        <v>0.86004864813959403</v>
      </c>
      <c r="H19">
        <v>0.825301338192173</v>
      </c>
      <c r="I19">
        <v>0.67497908612824697</v>
      </c>
      <c r="J19" s="35">
        <v>0.53106914754571499</v>
      </c>
    </row>
    <row r="20" spans="1:10" x14ac:dyDescent="0.25">
      <c r="A20">
        <v>3</v>
      </c>
      <c r="B20">
        <v>1.76167324101663</v>
      </c>
      <c r="C20">
        <v>1.3542302781873199</v>
      </c>
      <c r="D20">
        <v>1.1580808006430601</v>
      </c>
      <c r="E20">
        <v>1.02988002770302</v>
      </c>
      <c r="F20">
        <v>0.98756561034118995</v>
      </c>
      <c r="G20">
        <v>0.86721610602127597</v>
      </c>
      <c r="H20">
        <v>0.83340852205077298</v>
      </c>
      <c r="I20">
        <v>0.68671366425057601</v>
      </c>
      <c r="J20" s="35">
        <v>0.54626573187565197</v>
      </c>
    </row>
    <row r="21" spans="1:10" x14ac:dyDescent="0.25">
      <c r="A21">
        <v>4</v>
      </c>
      <c r="B21">
        <v>1.74959396607552</v>
      </c>
      <c r="C21">
        <v>1.3451658270376901</v>
      </c>
      <c r="D21">
        <v>1.1527198879079099</v>
      </c>
      <c r="E21">
        <v>1.02740161989856</v>
      </c>
      <c r="F21">
        <v>0.98626611947426401</v>
      </c>
      <c r="G21">
        <v>0.86894279497530402</v>
      </c>
      <c r="H21">
        <v>0.83622823746737396</v>
      </c>
      <c r="I21">
        <v>0.69384854905606097</v>
      </c>
      <c r="J21" s="35">
        <v>0.55752907086542602</v>
      </c>
    </row>
    <row r="22" spans="1:10" x14ac:dyDescent="0.25">
      <c r="A22">
        <v>5</v>
      </c>
      <c r="B22">
        <v>1.78977406824452</v>
      </c>
      <c r="C22">
        <v>1.37614500989648</v>
      </c>
      <c r="D22">
        <v>1.1815849502268401</v>
      </c>
      <c r="E22">
        <v>1.05536611075727</v>
      </c>
      <c r="F22">
        <v>1.01416557511313</v>
      </c>
      <c r="G22">
        <v>0.89631905059813299</v>
      </c>
      <c r="H22">
        <v>0.86370248338001998</v>
      </c>
      <c r="I22">
        <v>0.72132064462101397</v>
      </c>
      <c r="J22" s="35">
        <v>0.58500382073641399</v>
      </c>
    </row>
    <row r="23" spans="1:10" x14ac:dyDescent="0.25">
      <c r="A23">
        <v>6</v>
      </c>
      <c r="B23">
        <v>1.8347786071160599</v>
      </c>
      <c r="C23">
        <v>1.41070154117188</v>
      </c>
      <c r="D23">
        <v>1.2135072092710399</v>
      </c>
      <c r="E23">
        <v>1.08607084898805</v>
      </c>
      <c r="F23">
        <v>1.04470733401184</v>
      </c>
      <c r="G23">
        <v>0.926043908650384</v>
      </c>
      <c r="H23">
        <v>0.89344632637911703</v>
      </c>
      <c r="I23">
        <v>0.75071816748953102</v>
      </c>
      <c r="J23" s="35">
        <v>0.61408246999137495</v>
      </c>
    </row>
    <row r="24" spans="1:10" x14ac:dyDescent="0.25">
      <c r="A24">
        <v>7</v>
      </c>
      <c r="B24">
        <v>1.8931435588066401</v>
      </c>
      <c r="C24">
        <v>1.4553935870616701</v>
      </c>
      <c r="D24">
        <v>1.25415195686235</v>
      </c>
      <c r="E24">
        <v>1.1246102281843999</v>
      </c>
      <c r="F24">
        <v>1.0828035357160799</v>
      </c>
      <c r="G24">
        <v>0.96250109937148598</v>
      </c>
      <c r="H24">
        <v>0.92970088263246797</v>
      </c>
      <c r="I24">
        <v>0.78565434914431098</v>
      </c>
      <c r="J24" s="35">
        <v>0.64777768883918596</v>
      </c>
    </row>
    <row r="25" spans="1:10" x14ac:dyDescent="0.25">
      <c r="A25">
        <v>8</v>
      </c>
      <c r="B25">
        <v>1.9531676736764201</v>
      </c>
      <c r="C25">
        <v>1.50121752473797</v>
      </c>
      <c r="D25">
        <v>1.2957881618056999</v>
      </c>
      <c r="E25">
        <v>1.16407998061413</v>
      </c>
      <c r="F25">
        <v>1.1218204085307999</v>
      </c>
      <c r="G25">
        <v>0.99982852206066397</v>
      </c>
      <c r="H25">
        <v>0.96681754308914003</v>
      </c>
      <c r="I25">
        <v>0.82141384888087698</v>
      </c>
      <c r="J25" s="35">
        <v>0.68226817545326202</v>
      </c>
    </row>
    <row r="26" spans="1:10" x14ac:dyDescent="0.25">
      <c r="A26">
        <v>9</v>
      </c>
      <c r="B26">
        <v>2.0104596563955002</v>
      </c>
      <c r="C26">
        <v>1.5447923603056299</v>
      </c>
      <c r="D26">
        <v>1.33549236723597</v>
      </c>
      <c r="E26">
        <v>1.20184997215864</v>
      </c>
      <c r="F26">
        <v>1.1592220138595899</v>
      </c>
      <c r="G26">
        <v>1.03576092956295</v>
      </c>
      <c r="H26">
        <v>1.00260365076858</v>
      </c>
      <c r="I26">
        <v>0.85612609486802105</v>
      </c>
      <c r="J26" s="35">
        <v>0.71599203849571302</v>
      </c>
    </row>
    <row r="27" spans="1:10" x14ac:dyDescent="0.25">
      <c r="A27">
        <v>10</v>
      </c>
      <c r="B27">
        <v>2.0852988214766901</v>
      </c>
      <c r="C27">
        <v>1.6016911977664301</v>
      </c>
      <c r="D27">
        <v>1.38673394364153</v>
      </c>
      <c r="E27">
        <v>1.2500494015538399</v>
      </c>
      <c r="F27">
        <v>1.2067115984558701</v>
      </c>
      <c r="G27">
        <v>1.08076426797841</v>
      </c>
      <c r="H27">
        <v>1.047193583484</v>
      </c>
      <c r="I27">
        <v>0.89846076312135703</v>
      </c>
      <c r="J27" s="35">
        <v>0.75621841198016704</v>
      </c>
    </row>
    <row r="28" spans="1:10" x14ac:dyDescent="0.25">
      <c r="A28">
        <v>11</v>
      </c>
      <c r="B28">
        <v>2.2193924273151402</v>
      </c>
      <c r="C28">
        <v>1.7039112258422699</v>
      </c>
      <c r="D28">
        <v>1.4772987013105801</v>
      </c>
      <c r="E28">
        <v>1.33381189135373</v>
      </c>
      <c r="F28">
        <v>1.28859366662908</v>
      </c>
      <c r="G28">
        <v>1.1567123629672</v>
      </c>
      <c r="H28">
        <v>1.1218238022915801</v>
      </c>
      <c r="I28">
        <v>0.96681432253191602</v>
      </c>
      <c r="J28">
        <v>0.81863071041633095</v>
      </c>
    </row>
    <row r="30" spans="1:10" x14ac:dyDescent="0.25">
      <c r="B30" t="s">
        <v>111</v>
      </c>
      <c r="C30" t="s">
        <v>112</v>
      </c>
    </row>
    <row r="31" spans="1:10" x14ac:dyDescent="0.25">
      <c r="A31">
        <v>0</v>
      </c>
      <c r="B31">
        <v>60</v>
      </c>
      <c r="C31">
        <v>0.19</v>
      </c>
    </row>
    <row r="32" spans="1:10" x14ac:dyDescent="0.25">
      <c r="A32">
        <v>1</v>
      </c>
      <c r="B32">
        <f t="shared" ref="B32:B41" si="0">B31+($B$42-$B$31)/$A$42</f>
        <v>63.636363636363633</v>
      </c>
      <c r="C32">
        <f t="shared" ref="C32:C41" si="1">C31+($C$42-$C$31)/$A$42</f>
        <v>0.19090909090909092</v>
      </c>
    </row>
    <row r="33" spans="1:10" x14ac:dyDescent="0.25">
      <c r="A33">
        <v>2</v>
      </c>
      <c r="B33">
        <f t="shared" si="0"/>
        <v>67.272727272727266</v>
      </c>
      <c r="C33">
        <f t="shared" si="1"/>
        <v>0.19181818181818183</v>
      </c>
    </row>
    <row r="34" spans="1:10" x14ac:dyDescent="0.25">
      <c r="A34">
        <v>3</v>
      </c>
      <c r="B34">
        <f t="shared" si="0"/>
        <v>70.909090909090907</v>
      </c>
      <c r="C34">
        <f t="shared" si="1"/>
        <v>0.19272727272727275</v>
      </c>
    </row>
    <row r="35" spans="1:10" x14ac:dyDescent="0.25">
      <c r="A35">
        <v>4</v>
      </c>
      <c r="B35">
        <f t="shared" si="0"/>
        <v>74.545454545454547</v>
      </c>
      <c r="C35">
        <f t="shared" si="1"/>
        <v>0.19363636363636366</v>
      </c>
    </row>
    <row r="36" spans="1:10" x14ac:dyDescent="0.25">
      <c r="A36">
        <v>5</v>
      </c>
      <c r="B36">
        <f t="shared" si="0"/>
        <v>78.181818181818187</v>
      </c>
      <c r="C36">
        <f t="shared" si="1"/>
        <v>0.19454545454545458</v>
      </c>
    </row>
    <row r="37" spans="1:10" x14ac:dyDescent="0.25">
      <c r="A37">
        <v>6</v>
      </c>
      <c r="B37">
        <f t="shared" si="0"/>
        <v>81.818181818181827</v>
      </c>
      <c r="C37">
        <f t="shared" si="1"/>
        <v>0.19545454545454549</v>
      </c>
    </row>
    <row r="38" spans="1:10" x14ac:dyDescent="0.25">
      <c r="A38">
        <v>7</v>
      </c>
      <c r="B38">
        <f t="shared" si="0"/>
        <v>85.454545454545467</v>
      </c>
      <c r="C38">
        <f t="shared" si="1"/>
        <v>0.19636363636363641</v>
      </c>
    </row>
    <row r="39" spans="1:10" x14ac:dyDescent="0.25">
      <c r="A39">
        <v>8</v>
      </c>
      <c r="B39">
        <f t="shared" si="0"/>
        <v>89.090909090909108</v>
      </c>
      <c r="C39">
        <f t="shared" si="1"/>
        <v>0.19727272727272732</v>
      </c>
    </row>
    <row r="40" spans="1:10" x14ac:dyDescent="0.25">
      <c r="A40">
        <v>9</v>
      </c>
      <c r="B40">
        <f t="shared" si="0"/>
        <v>92.727272727272748</v>
      </c>
      <c r="C40">
        <f t="shared" si="1"/>
        <v>0.19818181818181824</v>
      </c>
    </row>
    <row r="41" spans="1:10" x14ac:dyDescent="0.25">
      <c r="A41">
        <v>10</v>
      </c>
      <c r="B41">
        <f t="shared" si="0"/>
        <v>96.363636363636388</v>
      </c>
      <c r="C41">
        <f t="shared" si="1"/>
        <v>0.19909090909090915</v>
      </c>
    </row>
    <row r="42" spans="1:10" x14ac:dyDescent="0.25">
      <c r="A42">
        <v>11</v>
      </c>
      <c r="B42">
        <v>100</v>
      </c>
      <c r="C42">
        <v>0.2</v>
      </c>
    </row>
    <row r="45" spans="1:10" x14ac:dyDescent="0.25">
      <c r="B45" t="s">
        <v>113</v>
      </c>
    </row>
    <row r="46" spans="1:10" x14ac:dyDescent="0.25">
      <c r="B46">
        <v>-82.45</v>
      </c>
      <c r="C46">
        <v>32.28</v>
      </c>
      <c r="D46">
        <v>96.75</v>
      </c>
      <c r="E46">
        <v>134.9</v>
      </c>
      <c r="F46">
        <v>152</v>
      </c>
      <c r="G46">
        <v>196.5</v>
      </c>
      <c r="H46">
        <v>187.2</v>
      </c>
      <c r="I46">
        <v>234.7</v>
      </c>
      <c r="J46">
        <v>267</v>
      </c>
    </row>
    <row r="48" spans="1:10" x14ac:dyDescent="0.25">
      <c r="B48" t="s">
        <v>114</v>
      </c>
    </row>
    <row r="49" spans="1:20" x14ac:dyDescent="0.25">
      <c r="B49">
        <v>4641</v>
      </c>
      <c r="C49">
        <v>4484</v>
      </c>
      <c r="D49">
        <v>4257</v>
      </c>
      <c r="E49">
        <v>3648</v>
      </c>
      <c r="F49">
        <v>3797</v>
      </c>
      <c r="G49">
        <v>3375</v>
      </c>
      <c r="H49">
        <v>3334</v>
      </c>
      <c r="I49">
        <v>3032</v>
      </c>
      <c r="J49">
        <v>2737</v>
      </c>
    </row>
    <row r="51" spans="1:20" x14ac:dyDescent="0.25">
      <c r="B51" t="s">
        <v>115</v>
      </c>
    </row>
    <row r="52" spans="1:20" x14ac:dyDescent="0.25">
      <c r="B52">
        <v>1.15E-2</v>
      </c>
      <c r="C52">
        <v>9.8599999999999993E-2</v>
      </c>
      <c r="D52">
        <v>0.15240000000000001</v>
      </c>
      <c r="E52">
        <v>0.18479999999999999</v>
      </c>
      <c r="F52">
        <v>0.20100000000000001</v>
      </c>
      <c r="G52">
        <v>0.25390000000000001</v>
      </c>
      <c r="H52">
        <v>0.22220000000000001</v>
      </c>
      <c r="I52">
        <v>0.30070000000000002</v>
      </c>
      <c r="J52">
        <v>0.3498</v>
      </c>
    </row>
    <row r="54" spans="1:20" x14ac:dyDescent="0.25">
      <c r="B54" t="s">
        <v>116</v>
      </c>
      <c r="L54" t="s">
        <v>123</v>
      </c>
    </row>
    <row r="55" spans="1:20" x14ac:dyDescent="0.25">
      <c r="A55">
        <v>0</v>
      </c>
      <c r="B55">
        <f>B$49/100*EXP(5.372697*(1+B$52)*(1-(B$46+273.15)/($B31+273.15)))</f>
        <v>474.00568122108825</v>
      </c>
      <c r="C55">
        <f t="shared" ref="C55:J55" si="2">C$49/100*EXP(5.372697*(1+C$52)*(1-(C$46+273.15)/($B31+273.15)))</f>
        <v>73.274893465001199</v>
      </c>
      <c r="D55">
        <f t="shared" si="2"/>
        <v>21.502338569273125</v>
      </c>
      <c r="E55">
        <f t="shared" si="2"/>
        <v>8.7201212994237842</v>
      </c>
      <c r="F55">
        <f t="shared" si="2"/>
        <v>6.3910349442802712</v>
      </c>
      <c r="G55">
        <f t="shared" si="2"/>
        <v>2.1355677542261389</v>
      </c>
      <c r="H55">
        <f t="shared" si="2"/>
        <v>2.7171909818084297</v>
      </c>
      <c r="I55">
        <f t="shared" si="2"/>
        <v>0.77665528242788273</v>
      </c>
      <c r="J55">
        <f t="shared" si="2"/>
        <v>0.30223088788785202</v>
      </c>
      <c r="L55">
        <f>B55/$J55</f>
        <v>1568.3561813740766</v>
      </c>
      <c r="M55">
        <f t="shared" ref="M55:Q55" si="3">C55/$J55</f>
        <v>242.44673989837568</v>
      </c>
      <c r="N55">
        <f t="shared" si="3"/>
        <v>71.145403831960209</v>
      </c>
      <c r="O55">
        <f t="shared" si="3"/>
        <v>28.852515242120241</v>
      </c>
      <c r="P55">
        <f t="shared" si="3"/>
        <v>21.146200472573057</v>
      </c>
      <c r="Q55">
        <f t="shared" si="3"/>
        <v>7.0660142288917145</v>
      </c>
      <c r="R55">
        <f>H55/$J55</f>
        <v>8.9904476699836522</v>
      </c>
      <c r="S55">
        <f>I55/$J55</f>
        <v>2.569741590131827</v>
      </c>
      <c r="T55">
        <f>J55/$J55</f>
        <v>1</v>
      </c>
    </row>
    <row r="56" spans="1:20" x14ac:dyDescent="0.25">
      <c r="A56">
        <v>1</v>
      </c>
      <c r="B56">
        <f t="shared" ref="B56:J56" si="4">B$49/100*EXP(5.372697*(1+B$52)*(1-(B$46+273.15)/($B32+273.15)))</f>
        <v>490.19689414243192</v>
      </c>
      <c r="C56">
        <f t="shared" si="4"/>
        <v>77.683699007103797</v>
      </c>
      <c r="D56">
        <f t="shared" si="4"/>
        <v>23.159085450070627</v>
      </c>
      <c r="E56">
        <f t="shared" si="4"/>
        <v>9.4859904977923879</v>
      </c>
      <c r="F56">
        <f t="shared" si="4"/>
        <v>6.9852878515445278</v>
      </c>
      <c r="G56">
        <f t="shared" si="4"/>
        <v>2.3661749907963086</v>
      </c>
      <c r="H56">
        <f t="shared" si="4"/>
        <v>2.9968724219747416</v>
      </c>
      <c r="I56">
        <f t="shared" si="4"/>
        <v>0.87132741298294969</v>
      </c>
      <c r="J56">
        <f t="shared" si="4"/>
        <v>0.34314258472510462</v>
      </c>
      <c r="L56">
        <f t="shared" ref="L56:L66" si="5">B56/$J56</f>
        <v>1428.5516166264649</v>
      </c>
      <c r="M56">
        <f t="shared" ref="M56:M66" si="6">C56/$J56</f>
        <v>226.38897783362296</v>
      </c>
      <c r="N56">
        <f t="shared" ref="N56:N66" si="7">D56/$J56</f>
        <v>67.491143568273898</v>
      </c>
      <c r="O56">
        <f t="shared" ref="O56:O66" si="8">E56/$J56</f>
        <v>27.644457202511667</v>
      </c>
      <c r="P56">
        <f t="shared" ref="P56:P66" si="9">F56/$J56</f>
        <v>20.356808401208845</v>
      </c>
      <c r="Q56">
        <f t="shared" ref="Q56:Q66" si="10">G56/$J56</f>
        <v>6.8956028663474633</v>
      </c>
      <c r="R56">
        <f t="shared" ref="R56:R66" si="11">H56/$J56</f>
        <v>8.7336068310366368</v>
      </c>
      <c r="S56">
        <f t="shared" ref="S56:S66" si="12">I56/$J56</f>
        <v>2.5392575907795876</v>
      </c>
      <c r="T56">
        <f t="shared" ref="T56:T66" si="13">J56/$J56</f>
        <v>1</v>
      </c>
    </row>
    <row r="57" spans="1:20" x14ac:dyDescent="0.25">
      <c r="A57">
        <v>2</v>
      </c>
      <c r="B57">
        <f t="shared" ref="B57:J57" si="14">B$49/100*EXP(5.372697*(1+B$52)*(1-(B$46+273.15)/($B33+273.15)))</f>
        <v>506.57753856765635</v>
      </c>
      <c r="C57">
        <f t="shared" si="14"/>
        <v>82.255036175217541</v>
      </c>
      <c r="D57">
        <f t="shared" si="14"/>
        <v>24.903961530095554</v>
      </c>
      <c r="E57">
        <f t="shared" si="14"/>
        <v>10.30058238618872</v>
      </c>
      <c r="F57">
        <f t="shared" si="14"/>
        <v>7.6203075444043442</v>
      </c>
      <c r="G57">
        <f t="shared" si="14"/>
        <v>2.6159471125839646</v>
      </c>
      <c r="H57">
        <f t="shared" si="14"/>
        <v>3.2984306435527273</v>
      </c>
      <c r="I57">
        <f t="shared" si="14"/>
        <v>0.97514066294192292</v>
      </c>
      <c r="J57">
        <f t="shared" si="14"/>
        <v>0.38853708652152302</v>
      </c>
      <c r="L57">
        <f t="shared" si="5"/>
        <v>1303.8074257027056</v>
      </c>
      <c r="M57">
        <f t="shared" si="6"/>
        <v>211.70446536166381</v>
      </c>
      <c r="N57">
        <f t="shared" si="7"/>
        <v>64.09674235490516</v>
      </c>
      <c r="O57">
        <f t="shared" si="8"/>
        <v>26.511194795861833</v>
      </c>
      <c r="P57">
        <f t="shared" si="9"/>
        <v>19.612818978561567</v>
      </c>
      <c r="Q57">
        <f t="shared" si="10"/>
        <v>6.7328118816247269</v>
      </c>
      <c r="R57">
        <f t="shared" si="11"/>
        <v>8.4893585656977191</v>
      </c>
      <c r="S57">
        <f t="shared" si="12"/>
        <v>2.5097749912939262</v>
      </c>
      <c r="T57">
        <f t="shared" si="13"/>
        <v>1</v>
      </c>
    </row>
    <row r="58" spans="1:20" x14ac:dyDescent="0.25">
      <c r="A58">
        <v>3</v>
      </c>
      <c r="B58">
        <f t="shared" ref="B58:J58" si="15">B$49/100*EXP(5.372697*(1+B$52)*(1-(B$46+273.15)/($B34+273.15)))</f>
        <v>523.14195439210164</v>
      </c>
      <c r="C58">
        <f t="shared" si="15"/>
        <v>86.990171402679863</v>
      </c>
      <c r="D58">
        <f t="shared" si="15"/>
        <v>26.739213367462646</v>
      </c>
      <c r="E58">
        <f t="shared" si="15"/>
        <v>11.16566453581483</v>
      </c>
      <c r="F58">
        <f t="shared" si="15"/>
        <v>8.2977801412854166</v>
      </c>
      <c r="G58">
        <f t="shared" si="15"/>
        <v>2.8859567609027272</v>
      </c>
      <c r="H58">
        <f t="shared" si="15"/>
        <v>3.6229829463657732</v>
      </c>
      <c r="I58">
        <f t="shared" si="15"/>
        <v>1.0887290344921152</v>
      </c>
      <c r="J58">
        <f t="shared" si="15"/>
        <v>0.43878298471986582</v>
      </c>
      <c r="L58">
        <f t="shared" si="5"/>
        <v>1192.2567023105819</v>
      </c>
      <c r="M58">
        <f t="shared" si="6"/>
        <v>198.2532924749062</v>
      </c>
      <c r="N58">
        <f t="shared" si="7"/>
        <v>60.939494690145928</v>
      </c>
      <c r="O58">
        <f t="shared" si="8"/>
        <v>25.446894990568914</v>
      </c>
      <c r="P58">
        <f t="shared" si="9"/>
        <v>18.910897710819405</v>
      </c>
      <c r="Q58">
        <f t="shared" si="10"/>
        <v>6.5771847619506518</v>
      </c>
      <c r="R58">
        <f t="shared" si="11"/>
        <v>8.2568902453653941</v>
      </c>
      <c r="S58">
        <f t="shared" si="12"/>
        <v>2.4812471595433387</v>
      </c>
      <c r="T58">
        <f t="shared" si="13"/>
        <v>1</v>
      </c>
    </row>
    <row r="59" spans="1:20" x14ac:dyDescent="0.25">
      <c r="A59">
        <v>4</v>
      </c>
      <c r="B59">
        <f t="shared" ref="B59:J59" si="16">B$49/100*EXP(5.372697*(1+B$52)*(1-(B$46+273.15)/($B35+273.15)))</f>
        <v>539.88453353980447</v>
      </c>
      <c r="C59">
        <f t="shared" si="16"/>
        <v>91.890249939187441</v>
      </c>
      <c r="D59">
        <f t="shared" si="16"/>
        <v>28.667042968632394</v>
      </c>
      <c r="E59">
        <f t="shared" si="16"/>
        <v>12.083000718671407</v>
      </c>
      <c r="F59">
        <f t="shared" si="16"/>
        <v>9.0193998810490559</v>
      </c>
      <c r="G59">
        <f t="shared" si="16"/>
        <v>3.1773008978851616</v>
      </c>
      <c r="H59">
        <f t="shared" si="16"/>
        <v>3.9716655566183814</v>
      </c>
      <c r="I59">
        <f t="shared" si="16"/>
        <v>1.2127503655267564</v>
      </c>
      <c r="J59">
        <f t="shared" si="16"/>
        <v>0.49426777914733483</v>
      </c>
      <c r="L59">
        <f t="shared" si="5"/>
        <v>1092.2915802263369</v>
      </c>
      <c r="M59">
        <f t="shared" si="6"/>
        <v>185.91187574012619</v>
      </c>
      <c r="N59">
        <f t="shared" si="7"/>
        <v>57.99901223196489</v>
      </c>
      <c r="O59">
        <f t="shared" si="8"/>
        <v>24.446264208271646</v>
      </c>
      <c r="P59">
        <f t="shared" si="9"/>
        <v>18.248002927903762</v>
      </c>
      <c r="Q59">
        <f t="shared" si="10"/>
        <v>6.4282986509182285</v>
      </c>
      <c r="R59">
        <f t="shared" si="11"/>
        <v>8.0354530968414171</v>
      </c>
      <c r="S59">
        <f t="shared" si="12"/>
        <v>2.4536302318125642</v>
      </c>
      <c r="T59">
        <f t="shared" si="13"/>
        <v>1</v>
      </c>
    </row>
    <row r="60" spans="1:20" x14ac:dyDescent="0.25">
      <c r="A60">
        <v>5</v>
      </c>
      <c r="B60">
        <f t="shared" ref="B60:J60" si="17">B$49/100*EXP(5.372697*(1+B$52)*(1-(B$46+273.15)/($B36+273.15)))</f>
        <v>556.79972468720985</v>
      </c>
      <c r="C60">
        <f t="shared" si="17"/>
        <v>96.956297787267545</v>
      </c>
      <c r="D60">
        <f t="shared" si="17"/>
        <v>30.689605440660326</v>
      </c>
      <c r="E60">
        <f t="shared" si="17"/>
        <v>13.054348540513958</v>
      </c>
      <c r="F60">
        <f t="shared" si="17"/>
        <v>9.7868668298699681</v>
      </c>
      <c r="G60">
        <f t="shared" si="17"/>
        <v>3.4910996353941885</v>
      </c>
      <c r="H60">
        <f t="shared" si="17"/>
        <v>4.3456322499396087</v>
      </c>
      <c r="I60">
        <f t="shared" si="17"/>
        <v>1.3478860356961564</v>
      </c>
      <c r="J60">
        <f t="shared" si="17"/>
        <v>0.55539804884025301</v>
      </c>
      <c r="L60">
        <f t="shared" si="5"/>
        <v>1002.5237320330594</v>
      </c>
      <c r="M60">
        <f t="shared" si="6"/>
        <v>174.57082895722363</v>
      </c>
      <c r="N60">
        <f t="shared" si="7"/>
        <v>55.256955808081095</v>
      </c>
      <c r="O60">
        <f t="shared" si="8"/>
        <v>23.504491180286319</v>
      </c>
      <c r="P60">
        <f t="shared" si="9"/>
        <v>17.62135616123658</v>
      </c>
      <c r="Q60">
        <f t="shared" si="10"/>
        <v>6.2857614330552325</v>
      </c>
      <c r="R60">
        <f t="shared" si="11"/>
        <v>7.824356349493633</v>
      </c>
      <c r="S60">
        <f t="shared" si="12"/>
        <v>2.4268829148945095</v>
      </c>
      <c r="T60">
        <f t="shared" si="13"/>
        <v>1</v>
      </c>
    </row>
    <row r="61" spans="1:20" x14ac:dyDescent="0.25">
      <c r="A61">
        <v>6</v>
      </c>
      <c r="B61">
        <f t="shared" ref="B61:J61" si="18">B$49/100*EXP(5.372697*(1+B$52)*(1-(B$46+273.15)/($B37+273.15)))</f>
        <v>573.88203752840127</v>
      </c>
      <c r="C61">
        <f t="shared" si="18"/>
        <v>102.18922380357165</v>
      </c>
      <c r="D61">
        <f t="shared" si="18"/>
        <v>32.809006827804062</v>
      </c>
      <c r="E61">
        <f t="shared" si="18"/>
        <v>14.081457147835705</v>
      </c>
      <c r="F61">
        <f t="shared" si="18"/>
        <v>10.601884623747807</v>
      </c>
      <c r="G61">
        <f t="shared" si="18"/>
        <v>3.8284950223267153</v>
      </c>
      <c r="H61">
        <f t="shared" si="18"/>
        <v>4.7460529529912669</v>
      </c>
      <c r="I61">
        <f t="shared" si="18"/>
        <v>1.4948406188175418</v>
      </c>
      <c r="J61">
        <f t="shared" si="18"/>
        <v>0.62259958248489278</v>
      </c>
      <c r="L61">
        <f t="shared" si="5"/>
        <v>921.75140117818239</v>
      </c>
      <c r="M61">
        <f t="shared" si="6"/>
        <v>164.13313898431861</v>
      </c>
      <c r="N61">
        <f t="shared" si="7"/>
        <v>52.69680184631374</v>
      </c>
      <c r="O61">
        <f t="shared" si="8"/>
        <v>22.617196580239256</v>
      </c>
      <c r="P61">
        <f t="shared" si="9"/>
        <v>17.028415890409082</v>
      </c>
      <c r="Q61">
        <f t="shared" si="10"/>
        <v>6.1492091065120702</v>
      </c>
      <c r="R61">
        <f t="shared" si="11"/>
        <v>7.6229619911549307</v>
      </c>
      <c r="S61">
        <f t="shared" si="12"/>
        <v>2.4009663046213396</v>
      </c>
      <c r="T61">
        <f t="shared" si="13"/>
        <v>1</v>
      </c>
    </row>
    <row r="62" spans="1:20" x14ac:dyDescent="0.25">
      <c r="A62">
        <v>7</v>
      </c>
      <c r="B62">
        <f t="shared" ref="B62:J62" si="19">B$49/100*EXP(5.372697*(1+B$52)*(1-(B$46+273.15)/($B38+273.15)))</f>
        <v>591.12604660974978</v>
      </c>
      <c r="C62">
        <f t="shared" si="19"/>
        <v>107.5898219469187</v>
      </c>
      <c r="D62">
        <f t="shared" si="19"/>
        <v>35.027302129332938</v>
      </c>
      <c r="E62">
        <f t="shared" si="19"/>
        <v>15.166065012892163</v>
      </c>
      <c r="F62">
        <f t="shared" si="19"/>
        <v>11.466158252487675</v>
      </c>
      <c r="G62">
        <f t="shared" si="19"/>
        <v>4.1906497954957</v>
      </c>
      <c r="H62">
        <f t="shared" si="19"/>
        <v>5.1741123289180191</v>
      </c>
      <c r="I62">
        <f t="shared" si="19"/>
        <v>1.654341483753585</v>
      </c>
      <c r="J62">
        <f t="shared" si="19"/>
        <v>0.69631746832675778</v>
      </c>
      <c r="L62">
        <f t="shared" si="5"/>
        <v>848.93180696761533</v>
      </c>
      <c r="M62">
        <f t="shared" si="6"/>
        <v>154.51259926805471</v>
      </c>
      <c r="N62">
        <f t="shared" si="7"/>
        <v>50.303638387103959</v>
      </c>
      <c r="O62">
        <f t="shared" si="8"/>
        <v>21.780388547965096</v>
      </c>
      <c r="P62">
        <f t="shared" si="9"/>
        <v>16.466854235383053</v>
      </c>
      <c r="Q62">
        <f t="shared" si="10"/>
        <v>6.018303412042469</v>
      </c>
      <c r="R62">
        <f t="shared" si="11"/>
        <v>7.4306800622873164</v>
      </c>
      <c r="S62">
        <f t="shared" si="12"/>
        <v>2.3758437192864728</v>
      </c>
      <c r="T62">
        <f t="shared" si="13"/>
        <v>1</v>
      </c>
    </row>
    <row r="63" spans="1:20" x14ac:dyDescent="0.25">
      <c r="A63">
        <v>8</v>
      </c>
      <c r="B63">
        <f t="shared" ref="B63:J63" si="20">B$49/100*EXP(5.372697*(1+B$52)*(1-(B$46+273.15)/($B39+273.15)))</f>
        <v>608.52639476073068</v>
      </c>
      <c r="C63">
        <f t="shared" si="20"/>
        <v>113.15877365596546</v>
      </c>
      <c r="D63">
        <f t="shared" si="20"/>
        <v>37.346493494821722</v>
      </c>
      <c r="E63">
        <f t="shared" si="20"/>
        <v>16.309897800170926</v>
      </c>
      <c r="F63">
        <f t="shared" si="20"/>
        <v>12.381391890439215</v>
      </c>
      <c r="G63">
        <f t="shared" si="20"/>
        <v>4.5787460991813775</v>
      </c>
      <c r="H63">
        <f t="shared" si="20"/>
        <v>5.6310083517045681</v>
      </c>
      <c r="I63">
        <f t="shared" si="20"/>
        <v>1.8271383460197381</v>
      </c>
      <c r="J63">
        <f t="shared" si="20"/>
        <v>0.77701614358821158</v>
      </c>
      <c r="L63">
        <f t="shared" si="5"/>
        <v>783.15798169983202</v>
      </c>
      <c r="M63">
        <f t="shared" si="6"/>
        <v>145.63246155144907</v>
      </c>
      <c r="N63">
        <f t="shared" si="7"/>
        <v>48.063986576080609</v>
      </c>
      <c r="O63">
        <f t="shared" si="8"/>
        <v>20.99042334545695</v>
      </c>
      <c r="P63">
        <f t="shared" si="9"/>
        <v>15.934536228890595</v>
      </c>
      <c r="Q63">
        <f t="shared" si="10"/>
        <v>5.8927296903215121</v>
      </c>
      <c r="R63">
        <f t="shared" si="11"/>
        <v>7.2469644268919904</v>
      </c>
      <c r="S63">
        <f t="shared" si="12"/>
        <v>2.3514805465715658</v>
      </c>
      <c r="T63">
        <f t="shared" si="13"/>
        <v>1</v>
      </c>
    </row>
    <row r="64" spans="1:20" x14ac:dyDescent="0.25">
      <c r="A64">
        <v>9</v>
      </c>
      <c r="B64">
        <f t="shared" ref="B64:J64" si="21">B$49/100*EXP(5.372697*(1+B$52)*(1-(B$46+273.15)/($B40+273.15)))</f>
        <v>626.07779614647131</v>
      </c>
      <c r="C64">
        <f t="shared" si="21"/>
        <v>118.89665034032251</v>
      </c>
      <c r="D64">
        <f t="shared" si="21"/>
        <v>39.768528592717651</v>
      </c>
      <c r="E64">
        <f t="shared" si="21"/>
        <v>17.514666317132136</v>
      </c>
      <c r="F64">
        <f t="shared" si="21"/>
        <v>13.349286778752756</v>
      </c>
      <c r="G64">
        <f t="shared" si="21"/>
        <v>4.9939841783235321</v>
      </c>
      <c r="H64">
        <f t="shared" si="21"/>
        <v>6.1179508742788453</v>
      </c>
      <c r="I64">
        <f t="shared" si="21"/>
        <v>2.0140027725084684</v>
      </c>
      <c r="J64">
        <f t="shared" si="21"/>
        <v>0.86517940361256962</v>
      </c>
      <c r="L64">
        <f t="shared" si="5"/>
        <v>723.63927473570686</v>
      </c>
      <c r="M64">
        <f t="shared" si="6"/>
        <v>137.42427275067777</v>
      </c>
      <c r="N64">
        <f t="shared" si="7"/>
        <v>45.965644150408068</v>
      </c>
      <c r="O64">
        <f t="shared" si="8"/>
        <v>20.243970492130746</v>
      </c>
      <c r="P64">
        <f t="shared" si="9"/>
        <v>15.429501353144341</v>
      </c>
      <c r="Q64">
        <f t="shared" si="10"/>
        <v>5.7721949430038162</v>
      </c>
      <c r="R64">
        <f t="shared" si="11"/>
        <v>7.0713089663637962</v>
      </c>
      <c r="S64">
        <f t="shared" si="12"/>
        <v>2.327844102736345</v>
      </c>
      <c r="T64">
        <f t="shared" si="13"/>
        <v>1</v>
      </c>
    </row>
    <row r="65" spans="1:20" x14ac:dyDescent="0.25">
      <c r="A65">
        <v>10</v>
      </c>
      <c r="B65">
        <f t="shared" ref="B65:J65" si="22">B$49/100*EXP(5.372697*(1+B$52)*(1-(B$46+273.15)/($B41+273.15)))</f>
        <v>643.77503896643373</v>
      </c>
      <c r="C65">
        <f t="shared" si="22"/>
        <v>124.80391596987113</v>
      </c>
      <c r="D65">
        <f t="shared" si="22"/>
        <v>42.295299147547468</v>
      </c>
      <c r="E65">
        <f t="shared" si="22"/>
        <v>18.782064551498468</v>
      </c>
      <c r="F65">
        <f t="shared" si="22"/>
        <v>14.371539163394733</v>
      </c>
      <c r="G65">
        <f t="shared" si="22"/>
        <v>5.4375810501878323</v>
      </c>
      <c r="H65">
        <f t="shared" si="22"/>
        <v>6.6361601949627893</v>
      </c>
      <c r="I65">
        <f t="shared" si="22"/>
        <v>2.2157276418250094</v>
      </c>
      <c r="J65">
        <f t="shared" si="22"/>
        <v>0.96131037112099127</v>
      </c>
      <c r="L65">
        <f t="shared" si="5"/>
        <v>669.68489918164812</v>
      </c>
      <c r="M65">
        <f t="shared" si="6"/>
        <v>129.82686936409138</v>
      </c>
      <c r="N65">
        <f t="shared" si="7"/>
        <v>43.997547949291963</v>
      </c>
      <c r="O65">
        <f t="shared" si="8"/>
        <v>19.537981817044752</v>
      </c>
      <c r="P65">
        <f t="shared" si="9"/>
        <v>14.949947067184944</v>
      </c>
      <c r="Q65">
        <f t="shared" si="10"/>
        <v>5.6564260758437754</v>
      </c>
      <c r="R65">
        <f t="shared" si="11"/>
        <v>6.9032441491547756</v>
      </c>
      <c r="S65">
        <f t="shared" si="12"/>
        <v>2.3049035029563165</v>
      </c>
      <c r="T65">
        <f t="shared" si="13"/>
        <v>1</v>
      </c>
    </row>
    <row r="66" spans="1:20" x14ac:dyDescent="0.25">
      <c r="A66">
        <v>11</v>
      </c>
      <c r="B66">
        <f t="shared" ref="B66:J66" si="23">B$49/100*EXP(5.372697*(1+B$52)*(1-(B$46+273.15)/($B42+273.15)))</f>
        <v>661.61298782247422</v>
      </c>
      <c r="C66">
        <f t="shared" si="23"/>
        <v>130.88092974795487</v>
      </c>
      <c r="D66">
        <f t="shared" si="23"/>
        <v>44.928639640776062</v>
      </c>
      <c r="E66">
        <f t="shared" si="23"/>
        <v>20.113767796862099</v>
      </c>
      <c r="F66">
        <f t="shared" si="23"/>
        <v>15.449838292667454</v>
      </c>
      <c r="G66">
        <f t="shared" si="23"/>
        <v>5.9107691591829044</v>
      </c>
      <c r="H66">
        <f t="shared" si="23"/>
        <v>7.1868656266269593</v>
      </c>
      <c r="I66">
        <f t="shared" si="23"/>
        <v>2.4331265628155738</v>
      </c>
      <c r="J66">
        <f t="shared" si="23"/>
        <v>1.0659314261261199</v>
      </c>
      <c r="L66">
        <f t="shared" si="5"/>
        <v>620.69001026356159</v>
      </c>
      <c r="M66">
        <f t="shared" si="6"/>
        <v>122.78550621554633</v>
      </c>
      <c r="N66">
        <f t="shared" si="7"/>
        <v>42.149652913470021</v>
      </c>
      <c r="O66">
        <f t="shared" si="8"/>
        <v>18.869663942605495</v>
      </c>
      <c r="P66">
        <f t="shared" si="9"/>
        <v>14.494214087313573</v>
      </c>
      <c r="Q66">
        <f t="shared" si="10"/>
        <v>5.5451683047419111</v>
      </c>
      <c r="R66">
        <f t="shared" si="11"/>
        <v>6.7423339348816764</v>
      </c>
      <c r="S66">
        <f t="shared" si="12"/>
        <v>2.2826295418066498</v>
      </c>
      <c r="T66">
        <f t="shared" si="13"/>
        <v>1</v>
      </c>
    </row>
    <row r="68" spans="1:20" x14ac:dyDescent="0.25">
      <c r="B68" t="s">
        <v>117</v>
      </c>
    </row>
    <row r="69" spans="1:20" x14ac:dyDescent="0.25">
      <c r="A69">
        <v>0</v>
      </c>
      <c r="B69">
        <f>B55/($C31*10)</f>
        <v>249.47667432688857</v>
      </c>
      <c r="C69">
        <f t="shared" ref="C69:J69" si="24">C55/($C31*10)</f>
        <v>38.565733402632212</v>
      </c>
      <c r="D69">
        <f t="shared" si="24"/>
        <v>11.317020299617434</v>
      </c>
      <c r="E69">
        <f t="shared" si="24"/>
        <v>4.589537526012518</v>
      </c>
      <c r="F69">
        <f t="shared" si="24"/>
        <v>3.3637026022527743</v>
      </c>
      <c r="G69">
        <f t="shared" si="24"/>
        <v>1.1239830285400731</v>
      </c>
      <c r="H69">
        <f t="shared" si="24"/>
        <v>1.4301005167412788</v>
      </c>
      <c r="I69">
        <f t="shared" si="24"/>
        <v>0.40876593811993828</v>
      </c>
      <c r="J69">
        <f t="shared" si="24"/>
        <v>0.15906888836202737</v>
      </c>
      <c r="L69">
        <v>1.76032742037875</v>
      </c>
    </row>
    <row r="70" spans="1:20" x14ac:dyDescent="0.25">
      <c r="A70">
        <v>1</v>
      </c>
      <c r="B70">
        <f t="shared" ref="B70:J70" si="25">B56/($C32*10)</f>
        <v>256.76980169365481</v>
      </c>
      <c r="C70">
        <f t="shared" si="25"/>
        <v>40.691461384673417</v>
      </c>
      <c r="D70">
        <f t="shared" si="25"/>
        <v>12.130949521465567</v>
      </c>
      <c r="E70">
        <f t="shared" si="25"/>
        <v>4.968852165510298</v>
      </c>
      <c r="F70">
        <f t="shared" si="25"/>
        <v>3.6589603031899904</v>
      </c>
      <c r="G70">
        <f t="shared" si="25"/>
        <v>1.2394249951790186</v>
      </c>
      <c r="H70">
        <f t="shared" si="25"/>
        <v>1.5697903162724836</v>
      </c>
      <c r="I70">
        <f t="shared" si="25"/>
        <v>0.45640959727678315</v>
      </c>
      <c r="J70">
        <f t="shared" si="25"/>
        <v>0.17974135390362622</v>
      </c>
      <c r="L70">
        <v>1.4152598647060901</v>
      </c>
    </row>
    <row r="71" spans="1:20" x14ac:dyDescent="0.25">
      <c r="A71">
        <v>2</v>
      </c>
      <c r="B71">
        <f t="shared" ref="B71:J71" si="26">B57/($C33*10)</f>
        <v>264.09255565138477</v>
      </c>
      <c r="C71">
        <f t="shared" si="26"/>
        <v>42.88177241362051</v>
      </c>
      <c r="D71">
        <f t="shared" si="26"/>
        <v>12.983107906684884</v>
      </c>
      <c r="E71">
        <f t="shared" si="26"/>
        <v>5.3699718600983841</v>
      </c>
      <c r="F71">
        <f t="shared" si="26"/>
        <v>3.9726721795472879</v>
      </c>
      <c r="G71">
        <f t="shared" si="26"/>
        <v>1.3637638975556212</v>
      </c>
      <c r="H71">
        <f t="shared" si="26"/>
        <v>1.7195609990085305</v>
      </c>
      <c r="I71">
        <f t="shared" si="26"/>
        <v>0.50836717025408296</v>
      </c>
      <c r="J71">
        <f t="shared" si="26"/>
        <v>0.20255487922922999</v>
      </c>
      <c r="L71">
        <v>1.3738653625055599</v>
      </c>
    </row>
    <row r="72" spans="1:20" x14ac:dyDescent="0.25">
      <c r="A72">
        <v>3</v>
      </c>
      <c r="B72">
        <f t="shared" ref="B72:J72" si="27">B58/($C34*10)</f>
        <v>271.44158010910934</v>
      </c>
      <c r="C72">
        <f t="shared" si="27"/>
        <v>45.136409690069733</v>
      </c>
      <c r="D72">
        <f t="shared" si="27"/>
        <v>13.874120143494768</v>
      </c>
      <c r="E72">
        <f t="shared" si="27"/>
        <v>5.7935051836775058</v>
      </c>
      <c r="F72">
        <f t="shared" si="27"/>
        <v>4.3054519601009229</v>
      </c>
      <c r="G72">
        <f t="shared" si="27"/>
        <v>1.4974303948080188</v>
      </c>
      <c r="H72">
        <f t="shared" si="27"/>
        <v>1.8798496419822406</v>
      </c>
      <c r="I72">
        <f t="shared" si="27"/>
        <v>0.56490657450062576</v>
      </c>
      <c r="J72">
        <f t="shared" si="27"/>
        <v>0.22767041659993034</v>
      </c>
      <c r="L72">
        <v>1.4832852425159699</v>
      </c>
    </row>
    <row r="73" spans="1:20" x14ac:dyDescent="0.25">
      <c r="A73">
        <v>4</v>
      </c>
      <c r="B73">
        <f t="shared" ref="B73:J73" si="28">B59/($C35*10)</f>
        <v>278.81360887032156</v>
      </c>
      <c r="C73">
        <f t="shared" si="28"/>
        <v>47.455058654040457</v>
      </c>
      <c r="D73">
        <f t="shared" si="28"/>
        <v>14.804576180983865</v>
      </c>
      <c r="E73">
        <f t="shared" si="28"/>
        <v>6.2400473195016648</v>
      </c>
      <c r="F73">
        <f t="shared" si="28"/>
        <v>4.6579060418563198</v>
      </c>
      <c r="G73">
        <f t="shared" si="28"/>
        <v>1.6408596186261397</v>
      </c>
      <c r="H73">
        <f t="shared" si="28"/>
        <v>2.0510948883944691</v>
      </c>
      <c r="I73">
        <f t="shared" si="28"/>
        <v>0.62630300567109476</v>
      </c>
      <c r="J73">
        <f t="shared" si="28"/>
        <v>0.25525566059252031</v>
      </c>
      <c r="L73">
        <v>1.79900622769644</v>
      </c>
    </row>
    <row r="74" spans="1:20" x14ac:dyDescent="0.25">
      <c r="A74">
        <v>5</v>
      </c>
      <c r="B74">
        <f t="shared" ref="B74:J74" si="29">B60/($C36*10)</f>
        <v>286.20546596071529</v>
      </c>
      <c r="C74">
        <f t="shared" si="29"/>
        <v>49.837349329903873</v>
      </c>
      <c r="D74">
        <f t="shared" si="29"/>
        <v>15.775030833984276</v>
      </c>
      <c r="E74">
        <f t="shared" si="29"/>
        <v>6.710179156338949</v>
      </c>
      <c r="F74">
        <f t="shared" si="29"/>
        <v>5.0306324826434405</v>
      </c>
      <c r="G74">
        <f t="shared" si="29"/>
        <v>1.794490466791405</v>
      </c>
      <c r="H74">
        <f t="shared" si="29"/>
        <v>2.2337362032399852</v>
      </c>
      <c r="I74">
        <f t="shared" si="29"/>
        <v>0.69283861647933265</v>
      </c>
      <c r="J74">
        <f t="shared" si="29"/>
        <v>0.28548497837583092</v>
      </c>
      <c r="L74">
        <v>3.96022659642875</v>
      </c>
    </row>
    <row r="75" spans="1:20" x14ac:dyDescent="0.25">
      <c r="A75">
        <v>6</v>
      </c>
      <c r="B75">
        <f t="shared" ref="B75:J75" si="30">B61/($C37*10)</f>
        <v>293.61406571220522</v>
      </c>
      <c r="C75">
        <f t="shared" si="30"/>
        <v>52.282858690199433</v>
      </c>
      <c r="D75">
        <f t="shared" si="30"/>
        <v>16.786003493295098</v>
      </c>
      <c r="E75">
        <f t="shared" si="30"/>
        <v>7.2044664477298941</v>
      </c>
      <c r="F75">
        <f t="shared" si="30"/>
        <v>5.4242200400570164</v>
      </c>
      <c r="G75">
        <f t="shared" si="30"/>
        <v>1.9587648951439003</v>
      </c>
      <c r="H75">
        <f t="shared" si="30"/>
        <v>2.4282131387397174</v>
      </c>
      <c r="I75">
        <f t="shared" si="30"/>
        <v>0.76480217706943976</v>
      </c>
      <c r="J75">
        <f t="shared" si="30"/>
        <v>0.31853932127134044</v>
      </c>
      <c r="L75" s="36" t="s">
        <v>125</v>
      </c>
    </row>
    <row r="76" spans="1:20" x14ac:dyDescent="0.25">
      <c r="A76">
        <v>7</v>
      </c>
      <c r="B76">
        <f t="shared" ref="B76:J76" si="31">B62/($C38*10)</f>
        <v>301.03641262533546</v>
      </c>
      <c r="C76">
        <f t="shared" si="31"/>
        <v>54.791113028523405</v>
      </c>
      <c r="D76">
        <f t="shared" si="31"/>
        <v>17.837977936234363</v>
      </c>
      <c r="E76">
        <f t="shared" si="31"/>
        <v>7.7234590343432297</v>
      </c>
      <c r="F76">
        <f t="shared" si="31"/>
        <v>5.8392472582113149</v>
      </c>
      <c r="G76">
        <f t="shared" si="31"/>
        <v>2.134127210669106</v>
      </c>
      <c r="H76">
        <f t="shared" si="31"/>
        <v>2.6349646119489907</v>
      </c>
      <c r="I76">
        <f t="shared" si="31"/>
        <v>0.84248871857821439</v>
      </c>
      <c r="J76">
        <f t="shared" si="31"/>
        <v>0.35460611812936732</v>
      </c>
      <c r="L76">
        <v>0.410651877691673</v>
      </c>
    </row>
    <row r="77" spans="1:20" x14ac:dyDescent="0.25">
      <c r="A77">
        <v>8</v>
      </c>
      <c r="B77">
        <f t="shared" ref="B77:J77" si="32">B63/($C39*10)</f>
        <v>308.4696010307851</v>
      </c>
      <c r="C77">
        <f t="shared" si="32"/>
        <v>57.361590332517046</v>
      </c>
      <c r="D77">
        <f t="shared" si="32"/>
        <v>18.931402232398103</v>
      </c>
      <c r="E77">
        <f t="shared" si="32"/>
        <v>8.2676901291189004</v>
      </c>
      <c r="F77">
        <f t="shared" si="32"/>
        <v>6.2762816034484485</v>
      </c>
      <c r="G77">
        <f t="shared" si="32"/>
        <v>2.3210233682486243</v>
      </c>
      <c r="H77">
        <f t="shared" si="32"/>
        <v>2.8544281967166008</v>
      </c>
      <c r="I77">
        <f t="shared" si="32"/>
        <v>0.92619916157682558</v>
      </c>
      <c r="J77">
        <f t="shared" si="32"/>
        <v>0.39387915112766481</v>
      </c>
      <c r="L77">
        <v>0.64383129818780105</v>
      </c>
    </row>
    <row r="78" spans="1:20" x14ac:dyDescent="0.25">
      <c r="A78">
        <v>9</v>
      </c>
      <c r="B78">
        <f t="shared" ref="B78:J78" si="33">B64/($C40*10)</f>
        <v>315.91081456932028</v>
      </c>
      <c r="C78">
        <f t="shared" si="33"/>
        <v>59.993722648786573</v>
      </c>
      <c r="D78">
        <f t="shared" si="33"/>
        <v>20.066688739444679</v>
      </c>
      <c r="E78">
        <f t="shared" si="33"/>
        <v>8.8376756646079553</v>
      </c>
      <c r="F78">
        <f t="shared" si="33"/>
        <v>6.7358786498293703</v>
      </c>
      <c r="G78">
        <f t="shared" si="33"/>
        <v>2.5199002734660017</v>
      </c>
      <c r="H78">
        <f t="shared" si="33"/>
        <v>3.0870394319755632</v>
      </c>
      <c r="I78">
        <f t="shared" si="33"/>
        <v>1.0162399310822543</v>
      </c>
      <c r="J78">
        <f t="shared" si="33"/>
        <v>0.43655841466689282</v>
      </c>
      <c r="L78">
        <v>0.74921947354470098</v>
      </c>
    </row>
    <row r="79" spans="1:20" x14ac:dyDescent="0.25">
      <c r="A79">
        <v>10</v>
      </c>
      <c r="B79">
        <f t="shared" ref="B79:J79" si="34">B65/($C41*10)</f>
        <v>323.35732550825429</v>
      </c>
      <c r="C79">
        <f t="shared" si="34"/>
        <v>62.686898432355335</v>
      </c>
      <c r="D79">
        <f t="shared" si="34"/>
        <v>21.244214183699633</v>
      </c>
      <c r="E79">
        <f t="shared" si="34"/>
        <v>9.4339137016658938</v>
      </c>
      <c r="F79">
        <f t="shared" si="34"/>
        <v>7.218581314947123</v>
      </c>
      <c r="G79">
        <f t="shared" si="34"/>
        <v>2.7312050937016501</v>
      </c>
      <c r="H79">
        <f t="shared" si="34"/>
        <v>3.3332311481548245</v>
      </c>
      <c r="I79">
        <f t="shared" si="34"/>
        <v>1.1129225598207806</v>
      </c>
      <c r="J79">
        <f t="shared" si="34"/>
        <v>0.48284995809730136</v>
      </c>
      <c r="L79">
        <v>0.80879941361739305</v>
      </c>
    </row>
    <row r="80" spans="1:20" x14ac:dyDescent="0.25">
      <c r="A80">
        <v>11</v>
      </c>
      <c r="B80">
        <f t="shared" ref="B80:J80" si="35">B66/($C42*10)</f>
        <v>330.80649391123711</v>
      </c>
      <c r="C80">
        <f t="shared" si="35"/>
        <v>65.440464873977433</v>
      </c>
      <c r="D80">
        <f t="shared" si="35"/>
        <v>22.464319820388031</v>
      </c>
      <c r="E80">
        <f t="shared" si="35"/>
        <v>10.05688389843105</v>
      </c>
      <c r="F80">
        <f t="shared" si="35"/>
        <v>7.7249191463337272</v>
      </c>
      <c r="G80">
        <f t="shared" si="35"/>
        <v>2.9553845795914522</v>
      </c>
      <c r="H80">
        <f t="shared" si="35"/>
        <v>3.5934328133134796</v>
      </c>
      <c r="I80">
        <f t="shared" si="35"/>
        <v>1.2165632814077869</v>
      </c>
      <c r="J80">
        <f t="shared" si="35"/>
        <v>0.53296571306305995</v>
      </c>
      <c r="L80">
        <v>0.84658900152971495</v>
      </c>
    </row>
    <row r="82" spans="1:20" x14ac:dyDescent="0.25">
      <c r="B82" t="s">
        <v>118</v>
      </c>
      <c r="L82" t="s">
        <v>124</v>
      </c>
    </row>
    <row r="83" spans="1:20" x14ac:dyDescent="0.25">
      <c r="A83">
        <v>0</v>
      </c>
      <c r="B83">
        <f>102.7315-273.15</f>
        <v>-170.41849999999999</v>
      </c>
      <c r="L83">
        <f>L55*$L69</f>
        <v>2760.8203909932954</v>
      </c>
      <c r="M83">
        <f t="shared" ref="M83:T83" si="36">M55*$L69</f>
        <v>426.78564422454542</v>
      </c>
      <c r="N83">
        <f t="shared" si="36"/>
        <v>125.23920519931895</v>
      </c>
      <c r="O83">
        <f t="shared" si="36"/>
        <v>50.789873727600089</v>
      </c>
      <c r="P83">
        <f t="shared" si="36"/>
        <v>37.22423652869643</v>
      </c>
      <c r="Q83">
        <f t="shared" si="36"/>
        <v>12.438498599904495</v>
      </c>
      <c r="R83">
        <f t="shared" si="36"/>
        <v>15.826131554952466</v>
      </c>
      <c r="S83">
        <f t="shared" si="36"/>
        <v>4.523586584396746</v>
      </c>
      <c r="T83">
        <f t="shared" si="36"/>
        <v>1.76032742037875</v>
      </c>
    </row>
    <row r="84" spans="1:20" x14ac:dyDescent="0.25">
      <c r="A84">
        <v>1</v>
      </c>
      <c r="B84">
        <f t="shared" ref="B84:B94" si="37">102.7315-273.15</f>
        <v>-170.41849999999999</v>
      </c>
      <c r="L84">
        <f t="shared" ref="L84:T84" si="38">L56*$L70</f>
        <v>2021.7717676724371</v>
      </c>
      <c r="M84">
        <f t="shared" si="38"/>
        <v>320.39923413976328</v>
      </c>
      <c r="N84">
        <f t="shared" si="38"/>
        <v>95.517506715294616</v>
      </c>
      <c r="O84">
        <f t="shared" si="38"/>
        <v>39.124090760299957</v>
      </c>
      <c r="P84">
        <f t="shared" si="38"/>
        <v>28.81017390374263</v>
      </c>
      <c r="Q84">
        <f t="shared" si="38"/>
        <v>9.7590699796938374</v>
      </c>
      <c r="R84">
        <f t="shared" si="38"/>
        <v>12.360323222089095</v>
      </c>
      <c r="S84">
        <f t="shared" si="38"/>
        <v>3.5937093543806315</v>
      </c>
      <c r="T84">
        <f t="shared" si="38"/>
        <v>1.4152598647060901</v>
      </c>
    </row>
    <row r="85" spans="1:20" x14ac:dyDescent="0.25">
      <c r="A85">
        <v>2</v>
      </c>
      <c r="B85">
        <f t="shared" si="37"/>
        <v>-170.41849999999999</v>
      </c>
      <c r="L85">
        <f t="shared" ref="L85:T85" si="39">L57*$L71</f>
        <v>1791.2558615504884</v>
      </c>
      <c r="M85">
        <f t="shared" si="39"/>
        <v>290.85343204814802</v>
      </c>
      <c r="N85">
        <f t="shared" si="39"/>
        <v>88.060294170847257</v>
      </c>
      <c r="O85">
        <f t="shared" si="39"/>
        <v>36.42281224867223</v>
      </c>
      <c r="P85">
        <f t="shared" si="39"/>
        <v>26.945372655737412</v>
      </c>
      <c r="Q85">
        <f t="shared" si="39"/>
        <v>9.2499770364300957</v>
      </c>
      <c r="R85">
        <f t="shared" si="39"/>
        <v>11.663235683301977</v>
      </c>
      <c r="S85">
        <f t="shared" si="39"/>
        <v>3.4480929282214183</v>
      </c>
      <c r="T85">
        <f t="shared" si="39"/>
        <v>1.3738653625055599</v>
      </c>
    </row>
    <row r="86" spans="1:20" x14ac:dyDescent="0.25">
      <c r="A86">
        <v>3</v>
      </c>
      <c r="B86">
        <f t="shared" si="37"/>
        <v>-170.41849999999999</v>
      </c>
      <c r="L86">
        <f t="shared" ref="L86:T86" si="40">L58*$L72</f>
        <v>1768.4567718280421</v>
      </c>
      <c r="M86">
        <f t="shared" si="40"/>
        <v>294.06618300823078</v>
      </c>
      <c r="N86">
        <f t="shared" si="40"/>
        <v>90.390653160273772</v>
      </c>
      <c r="O86">
        <f t="shared" si="40"/>
        <v>37.745003807364434</v>
      </c>
      <c r="P86">
        <f t="shared" si="40"/>
        <v>28.050255497187461</v>
      </c>
      <c r="Q86">
        <f t="shared" si="40"/>
        <v>9.7558410947023138</v>
      </c>
      <c r="R86">
        <f t="shared" si="40"/>
        <v>12.247323450024554</v>
      </c>
      <c r="S86">
        <f t="shared" si="40"/>
        <v>3.680397294785303</v>
      </c>
      <c r="T86">
        <f t="shared" si="40"/>
        <v>1.4832852425159699</v>
      </c>
    </row>
    <row r="87" spans="1:20" x14ac:dyDescent="0.25">
      <c r="A87">
        <v>4</v>
      </c>
      <c r="B87">
        <f t="shared" si="37"/>
        <v>-170.41849999999999</v>
      </c>
      <c r="L87">
        <f t="shared" ref="L87:T87" si="41">L59*$L73</f>
        <v>1965.0393552875657</v>
      </c>
      <c r="M87">
        <f t="shared" si="41"/>
        <v>334.4566222592137</v>
      </c>
      <c r="N87">
        <f t="shared" si="41"/>
        <v>104.34058420554685</v>
      </c>
      <c r="O87">
        <f t="shared" si="41"/>
        <v>43.978981554593275</v>
      </c>
      <c r="P87">
        <f t="shared" si="41"/>
        <v>32.828270910321741</v>
      </c>
      <c r="Q87">
        <f t="shared" si="41"/>
        <v>11.564549306494516</v>
      </c>
      <c r="R87">
        <f t="shared" si="41"/>
        <v>14.455830163580355</v>
      </c>
      <c r="S87">
        <f t="shared" si="41"/>
        <v>4.4140960674950627</v>
      </c>
      <c r="T87">
        <f t="shared" si="41"/>
        <v>1.79900622769644</v>
      </c>
    </row>
    <row r="88" spans="1:20" x14ac:dyDescent="0.25">
      <c r="A88">
        <v>5</v>
      </c>
      <c r="B88">
        <f t="shared" si="37"/>
        <v>-170.41849999999999</v>
      </c>
      <c r="L88">
        <f t="shared" ref="L88:T88" si="42">L60*$L74</f>
        <v>3970.2211471483311</v>
      </c>
      <c r="M88">
        <f t="shared" si="42"/>
        <v>691.34003979701117</v>
      </c>
      <c r="N88">
        <f t="shared" si="42"/>
        <v>218.83006602885084</v>
      </c>
      <c r="O88">
        <f t="shared" si="42"/>
        <v>93.083111107694862</v>
      </c>
      <c r="P88">
        <f t="shared" si="42"/>
        <v>69.784563334872729</v>
      </c>
      <c r="Q88">
        <f t="shared" si="42"/>
        <v>24.893039605991426</v>
      </c>
      <c r="R88">
        <f t="shared" si="42"/>
        <v>30.986224115200848</v>
      </c>
      <c r="S88">
        <f t="shared" si="42"/>
        <v>9.6110062659837663</v>
      </c>
      <c r="T88">
        <f t="shared" si="42"/>
        <v>3.96022659642875</v>
      </c>
    </row>
    <row r="89" spans="1:20" x14ac:dyDescent="0.25">
      <c r="A89">
        <v>6</v>
      </c>
      <c r="B89">
        <f t="shared" si="37"/>
        <v>-170.41849999999999</v>
      </c>
      <c r="L89">
        <f t="shared" ref="L89:T89" si="43">L61*$L75</f>
        <v>-504.17511675651394</v>
      </c>
      <c r="M89">
        <f t="shared" si="43"/>
        <v>-89.776749354824489</v>
      </c>
      <c r="N89">
        <f t="shared" si="43"/>
        <v>-28.823841427960257</v>
      </c>
      <c r="O89">
        <f t="shared" si="43"/>
        <v>-12.371044635214883</v>
      </c>
      <c r="P89">
        <f t="shared" si="43"/>
        <v>-9.3141204437028726</v>
      </c>
      <c r="Q89">
        <f t="shared" si="43"/>
        <v>-3.3634646123381717</v>
      </c>
      <c r="R89">
        <f t="shared" si="43"/>
        <v>-4.1695708268069787</v>
      </c>
      <c r="S89">
        <f t="shared" si="43"/>
        <v>-1.3132689198124889</v>
      </c>
      <c r="T89">
        <f t="shared" si="43"/>
        <v>-0.54697515632965399</v>
      </c>
    </row>
    <row r="90" spans="1:20" x14ac:dyDescent="0.25">
      <c r="A90">
        <v>7</v>
      </c>
      <c r="B90">
        <f t="shared" si="37"/>
        <v>-170.41849999999999</v>
      </c>
      <c r="L90">
        <f t="shared" ref="L90:T90" si="44">L62*$L76</f>
        <v>348.6154405634361</v>
      </c>
      <c r="M90">
        <f t="shared" si="44"/>
        <v>63.45088901644769</v>
      </c>
      <c r="N90">
        <f t="shared" si="44"/>
        <v>20.65728355838716</v>
      </c>
      <c r="O90">
        <f t="shared" si="44"/>
        <v>8.9441574540760769</v>
      </c>
      <c r="P90">
        <f t="shared" si="44"/>
        <v>6.7621446114351293</v>
      </c>
      <c r="Q90">
        <f t="shared" si="44"/>
        <v>2.471427596673442</v>
      </c>
      <c r="R90">
        <f t="shared" si="44"/>
        <v>3.0514227201043642</v>
      </c>
      <c r="S90">
        <f t="shared" si="44"/>
        <v>0.97564468442695806</v>
      </c>
      <c r="T90">
        <f t="shared" si="44"/>
        <v>0.410651877691673</v>
      </c>
    </row>
    <row r="91" spans="1:20" x14ac:dyDescent="0.25">
      <c r="A91">
        <v>8</v>
      </c>
      <c r="B91">
        <f t="shared" si="37"/>
        <v>-170.41849999999999</v>
      </c>
      <c r="L91">
        <f t="shared" ref="L91:T91" si="45">L63*$L77</f>
        <v>504.22162004394096</v>
      </c>
      <c r="M91">
        <f t="shared" si="45"/>
        <v>93.762736778954476</v>
      </c>
      <c r="N91">
        <f t="shared" si="45"/>
        <v>30.945098873359022</v>
      </c>
      <c r="O91">
        <f t="shared" si="45"/>
        <v>13.514291512017074</v>
      </c>
      <c r="P91">
        <f t="shared" si="45"/>
        <v>10.259153146267179</v>
      </c>
      <c r="Q91">
        <f t="shared" si="45"/>
        <v>3.7939238063894978</v>
      </c>
      <c r="R91">
        <f t="shared" si="45"/>
        <v>4.6658225148866839</v>
      </c>
      <c r="S91">
        <f t="shared" si="45"/>
        <v>1.5139567729625312</v>
      </c>
      <c r="T91">
        <f t="shared" si="45"/>
        <v>0.64383129818780105</v>
      </c>
    </row>
    <row r="92" spans="1:20" x14ac:dyDescent="0.25">
      <c r="A92">
        <v>9</v>
      </c>
      <c r="B92">
        <f t="shared" si="37"/>
        <v>-170.41849999999999</v>
      </c>
      <c r="L92">
        <f t="shared" ref="L92:T92" si="46">L64*$L78</f>
        <v>542.16463645375552</v>
      </c>
      <c r="M92">
        <f t="shared" si="46"/>
        <v>102.96094128252619</v>
      </c>
      <c r="N92">
        <f t="shared" si="46"/>
        <v>34.438355711511797</v>
      </c>
      <c r="O92">
        <f t="shared" si="46"/>
        <v>15.167176914568659</v>
      </c>
      <c r="P92">
        <f t="shared" si="46"/>
        <v>11.560082880860055</v>
      </c>
      <c r="Q92">
        <f t="shared" si="46"/>
        <v>4.3246408563947041</v>
      </c>
      <c r="R92">
        <f t="shared" si="46"/>
        <v>5.2979623810510068</v>
      </c>
      <c r="S92">
        <f t="shared" si="46"/>
        <v>1.7440661331462612</v>
      </c>
      <c r="T92">
        <f t="shared" si="46"/>
        <v>0.74921947354470098</v>
      </c>
    </row>
    <row r="93" spans="1:20" x14ac:dyDescent="0.25">
      <c r="A93">
        <v>10</v>
      </c>
      <c r="B93">
        <f t="shared" si="37"/>
        <v>-170.41849999999999</v>
      </c>
      <c r="L93">
        <f t="shared" ref="L93:T94" si="47">L65*$L79</f>
        <v>541.64075376654</v>
      </c>
      <c r="M93">
        <f t="shared" si="47"/>
        <v>105.003895813459</v>
      </c>
      <c r="N93">
        <f t="shared" si="47"/>
        <v>35.585190981990472</v>
      </c>
      <c r="O93">
        <f t="shared" si="47"/>
        <v>15.802308236893083</v>
      </c>
      <c r="P93">
        <f t="shared" si="47"/>
        <v>12.091508421550248</v>
      </c>
      <c r="Q93">
        <f t="shared" si="47"/>
        <v>4.5749140933125769</v>
      </c>
      <c r="R93">
        <f t="shared" si="47"/>
        <v>5.583339819894082</v>
      </c>
      <c r="S93">
        <f t="shared" si="47"/>
        <v>1.8642046016357439</v>
      </c>
      <c r="T93">
        <f t="shared" si="47"/>
        <v>0.80879941361739305</v>
      </c>
    </row>
    <row r="94" spans="1:20" x14ac:dyDescent="0.25">
      <c r="A94">
        <v>11</v>
      </c>
      <c r="B94">
        <f t="shared" si="37"/>
        <v>-170.41849999999999</v>
      </c>
      <c r="L94">
        <f>L66*$L80</f>
        <v>525.4693360484971</v>
      </c>
      <c r="M94">
        <f t="shared" si="47"/>
        <v>103.94885910933998</v>
      </c>
      <c r="N94">
        <f t="shared" si="47"/>
        <v>35.683432574838626</v>
      </c>
      <c r="O94">
        <f t="shared" si="47"/>
        <v>15.974849956371651</v>
      </c>
      <c r="P94">
        <f t="shared" si="47"/>
        <v>12.270642232136726</v>
      </c>
      <c r="Q94">
        <f t="shared" si="47"/>
        <v>4.6944784984256769</v>
      </c>
      <c r="R94">
        <f t="shared" si="47"/>
        <v>5.7079857539113927</v>
      </c>
      <c r="S94">
        <f t="shared" si="47"/>
        <v>1.9324490646603223</v>
      </c>
      <c r="T94">
        <f t="shared" si="47"/>
        <v>0.84658900152971495</v>
      </c>
    </row>
    <row r="97" spans="1:10" x14ac:dyDescent="0.25">
      <c r="B97" t="s">
        <v>120</v>
      </c>
    </row>
    <row r="98" spans="1:10" x14ac:dyDescent="0.25">
      <c r="A98">
        <v>0</v>
      </c>
      <c r="B98">
        <f>B$49*EXP(5.372697*(1+B$52)*(1-(B$46+273.15)/($B83+273.15)))</f>
        <v>44.219369077143725</v>
      </c>
      <c r="C98">
        <f t="shared" ref="C98:J98" si="48">C$49*EXP(5.372697*(1+C$52)*(1-(C$46+273.15)/($B83+273.15)))</f>
        <v>3.9250757352860328E-2</v>
      </c>
      <c r="D98">
        <f t="shared" si="48"/>
        <v>4.3264908308518805E-4</v>
      </c>
      <c r="E98">
        <f t="shared" si="48"/>
        <v>2.2174363525925774E-5</v>
      </c>
      <c r="F98">
        <f t="shared" si="48"/>
        <v>6.0874809127343767E-6</v>
      </c>
      <c r="G98">
        <f t="shared" si="48"/>
        <v>1.1982084939042264E-7</v>
      </c>
      <c r="H98">
        <f t="shared" si="48"/>
        <v>3.9406779185645716E-7</v>
      </c>
      <c r="I98">
        <f t="shared" si="48"/>
        <v>3.2616342447689129E-9</v>
      </c>
      <c r="J98">
        <f t="shared" si="48"/>
        <v>1.0639974521389336E-10</v>
      </c>
    </row>
    <row r="99" spans="1:10" x14ac:dyDescent="0.25">
      <c r="A99">
        <v>1</v>
      </c>
      <c r="B99">
        <f t="shared" ref="B99:J99" si="49">B$49*EXP(5.372697*(1+B$52)*(1-(B$46+273.15)/($B84+273.15)))</f>
        <v>44.219369077143725</v>
      </c>
      <c r="C99">
        <f t="shared" si="49"/>
        <v>3.9250757352860328E-2</v>
      </c>
      <c r="D99">
        <f t="shared" si="49"/>
        <v>4.3264908308518805E-4</v>
      </c>
      <c r="E99">
        <f t="shared" si="49"/>
        <v>2.2174363525925774E-5</v>
      </c>
      <c r="F99">
        <f t="shared" si="49"/>
        <v>6.0874809127343767E-6</v>
      </c>
      <c r="G99">
        <f t="shared" si="49"/>
        <v>1.1982084939042264E-7</v>
      </c>
      <c r="H99">
        <f t="shared" si="49"/>
        <v>3.9406779185645716E-7</v>
      </c>
      <c r="I99">
        <f t="shared" si="49"/>
        <v>3.2616342447689129E-9</v>
      </c>
      <c r="J99">
        <f t="shared" si="49"/>
        <v>1.0639974521389336E-10</v>
      </c>
    </row>
    <row r="100" spans="1:10" x14ac:dyDescent="0.25">
      <c r="A100">
        <v>2</v>
      </c>
      <c r="B100">
        <f t="shared" ref="B100:J100" si="50">B$49*EXP(5.372697*(1+B$52)*(1-(B$46+273.15)/($B85+273.15)))</f>
        <v>44.219369077143725</v>
      </c>
      <c r="C100">
        <f t="shared" si="50"/>
        <v>3.9250757352860328E-2</v>
      </c>
      <c r="D100">
        <f t="shared" si="50"/>
        <v>4.3264908308518805E-4</v>
      </c>
      <c r="E100">
        <f t="shared" si="50"/>
        <v>2.2174363525925774E-5</v>
      </c>
      <c r="F100">
        <f t="shared" si="50"/>
        <v>6.0874809127343767E-6</v>
      </c>
      <c r="G100">
        <f t="shared" si="50"/>
        <v>1.1982084939042264E-7</v>
      </c>
      <c r="H100">
        <f t="shared" si="50"/>
        <v>3.9406779185645716E-7</v>
      </c>
      <c r="I100">
        <f t="shared" si="50"/>
        <v>3.2616342447689129E-9</v>
      </c>
      <c r="J100">
        <f t="shared" si="50"/>
        <v>1.0639974521389336E-10</v>
      </c>
    </row>
    <row r="101" spans="1:10" x14ac:dyDescent="0.25">
      <c r="A101">
        <v>3</v>
      </c>
      <c r="B101">
        <f t="shared" ref="B101:J101" si="51">B$49*EXP(5.372697*(1+B$52)*(1-(B$46+273.15)/($B86+273.15)))</f>
        <v>44.219369077143725</v>
      </c>
      <c r="C101">
        <f t="shared" si="51"/>
        <v>3.9250757352860328E-2</v>
      </c>
      <c r="D101">
        <f t="shared" si="51"/>
        <v>4.3264908308518805E-4</v>
      </c>
      <c r="E101">
        <f t="shared" si="51"/>
        <v>2.2174363525925774E-5</v>
      </c>
      <c r="F101">
        <f t="shared" si="51"/>
        <v>6.0874809127343767E-6</v>
      </c>
      <c r="G101">
        <f t="shared" si="51"/>
        <v>1.1982084939042264E-7</v>
      </c>
      <c r="H101">
        <f t="shared" si="51"/>
        <v>3.9406779185645716E-7</v>
      </c>
      <c r="I101">
        <f t="shared" si="51"/>
        <v>3.2616342447689129E-9</v>
      </c>
      <c r="J101">
        <f t="shared" si="51"/>
        <v>1.0639974521389336E-10</v>
      </c>
    </row>
    <row r="102" spans="1:10" x14ac:dyDescent="0.25">
      <c r="A102">
        <v>4</v>
      </c>
      <c r="B102">
        <f t="shared" ref="B102:J102" si="52">B$49*EXP(5.372697*(1+B$52)*(1-(B$46+273.15)/($B87+273.15)))</f>
        <v>44.219369077143725</v>
      </c>
      <c r="C102">
        <f t="shared" si="52"/>
        <v>3.9250757352860328E-2</v>
      </c>
      <c r="D102">
        <f t="shared" si="52"/>
        <v>4.3264908308518805E-4</v>
      </c>
      <c r="E102">
        <f t="shared" si="52"/>
        <v>2.2174363525925774E-5</v>
      </c>
      <c r="F102">
        <f t="shared" si="52"/>
        <v>6.0874809127343767E-6</v>
      </c>
      <c r="G102">
        <f t="shared" si="52"/>
        <v>1.1982084939042264E-7</v>
      </c>
      <c r="H102">
        <f t="shared" si="52"/>
        <v>3.9406779185645716E-7</v>
      </c>
      <c r="I102">
        <f t="shared" si="52"/>
        <v>3.2616342447689129E-9</v>
      </c>
      <c r="J102">
        <f t="shared" si="52"/>
        <v>1.0639974521389336E-10</v>
      </c>
    </row>
    <row r="103" spans="1:10" x14ac:dyDescent="0.25">
      <c r="A103">
        <v>5</v>
      </c>
      <c r="B103">
        <f t="shared" ref="B103:J103" si="53">B$49*EXP(5.372697*(1+B$52)*(1-(B$46+273.15)/($B88+273.15)))</f>
        <v>44.219369077143725</v>
      </c>
      <c r="C103">
        <f t="shared" si="53"/>
        <v>3.9250757352860328E-2</v>
      </c>
      <c r="D103">
        <f t="shared" si="53"/>
        <v>4.3264908308518805E-4</v>
      </c>
      <c r="E103">
        <f t="shared" si="53"/>
        <v>2.2174363525925774E-5</v>
      </c>
      <c r="F103">
        <f t="shared" si="53"/>
        <v>6.0874809127343767E-6</v>
      </c>
      <c r="G103">
        <f t="shared" si="53"/>
        <v>1.1982084939042264E-7</v>
      </c>
      <c r="H103">
        <f t="shared" si="53"/>
        <v>3.9406779185645716E-7</v>
      </c>
      <c r="I103">
        <f t="shared" si="53"/>
        <v>3.2616342447689129E-9</v>
      </c>
      <c r="J103">
        <f t="shared" si="53"/>
        <v>1.0639974521389336E-10</v>
      </c>
    </row>
    <row r="104" spans="1:10" x14ac:dyDescent="0.25">
      <c r="A104">
        <v>6</v>
      </c>
      <c r="B104">
        <f t="shared" ref="B104:J104" si="54">B$49*EXP(5.372697*(1+B$52)*(1-(B$46+273.15)/($B89+273.15)))</f>
        <v>44.219369077143725</v>
      </c>
      <c r="C104">
        <f t="shared" si="54"/>
        <v>3.9250757352860328E-2</v>
      </c>
      <c r="D104">
        <f t="shared" si="54"/>
        <v>4.3264908308518805E-4</v>
      </c>
      <c r="E104">
        <f t="shared" si="54"/>
        <v>2.2174363525925774E-5</v>
      </c>
      <c r="F104">
        <f t="shared" si="54"/>
        <v>6.0874809127343767E-6</v>
      </c>
      <c r="G104">
        <f t="shared" si="54"/>
        <v>1.1982084939042264E-7</v>
      </c>
      <c r="H104">
        <f t="shared" si="54"/>
        <v>3.9406779185645716E-7</v>
      </c>
      <c r="I104">
        <f t="shared" si="54"/>
        <v>3.2616342447689129E-9</v>
      </c>
      <c r="J104">
        <f t="shared" si="54"/>
        <v>1.0639974521389336E-10</v>
      </c>
    </row>
    <row r="105" spans="1:10" x14ac:dyDescent="0.25">
      <c r="A105">
        <v>7</v>
      </c>
      <c r="B105">
        <f t="shared" ref="B105:J105" si="55">B$49*EXP(5.372697*(1+B$52)*(1-(B$46+273.15)/($B90+273.15)))</f>
        <v>44.219369077143725</v>
      </c>
      <c r="C105">
        <f t="shared" si="55"/>
        <v>3.9250757352860328E-2</v>
      </c>
      <c r="D105">
        <f t="shared" si="55"/>
        <v>4.3264908308518805E-4</v>
      </c>
      <c r="E105">
        <f t="shared" si="55"/>
        <v>2.2174363525925774E-5</v>
      </c>
      <c r="F105">
        <f t="shared" si="55"/>
        <v>6.0874809127343767E-6</v>
      </c>
      <c r="G105">
        <f t="shared" si="55"/>
        <v>1.1982084939042264E-7</v>
      </c>
      <c r="H105">
        <f t="shared" si="55"/>
        <v>3.9406779185645716E-7</v>
      </c>
      <c r="I105">
        <f t="shared" si="55"/>
        <v>3.2616342447689129E-9</v>
      </c>
      <c r="J105">
        <f t="shared" si="55"/>
        <v>1.0639974521389336E-10</v>
      </c>
    </row>
    <row r="106" spans="1:10" x14ac:dyDescent="0.25">
      <c r="A106">
        <v>8</v>
      </c>
      <c r="B106">
        <f t="shared" ref="B106:J106" si="56">B$49*EXP(5.372697*(1+B$52)*(1-(B$46+273.15)/($B91+273.15)))</f>
        <v>44.219369077143725</v>
      </c>
      <c r="C106">
        <f t="shared" si="56"/>
        <v>3.9250757352860328E-2</v>
      </c>
      <c r="D106">
        <f t="shared" si="56"/>
        <v>4.3264908308518805E-4</v>
      </c>
      <c r="E106">
        <f t="shared" si="56"/>
        <v>2.2174363525925774E-5</v>
      </c>
      <c r="F106">
        <f t="shared" si="56"/>
        <v>6.0874809127343767E-6</v>
      </c>
      <c r="G106">
        <f t="shared" si="56"/>
        <v>1.1982084939042264E-7</v>
      </c>
      <c r="H106">
        <f t="shared" si="56"/>
        <v>3.9406779185645716E-7</v>
      </c>
      <c r="I106">
        <f t="shared" si="56"/>
        <v>3.2616342447689129E-9</v>
      </c>
      <c r="J106">
        <f t="shared" si="56"/>
        <v>1.0639974521389336E-10</v>
      </c>
    </row>
    <row r="107" spans="1:10" x14ac:dyDescent="0.25">
      <c r="A107">
        <v>9</v>
      </c>
      <c r="B107">
        <f t="shared" ref="B107:J107" si="57">B$49*EXP(5.372697*(1+B$52)*(1-(B$46+273.15)/($B92+273.15)))</f>
        <v>44.219369077143725</v>
      </c>
      <c r="C107">
        <f t="shared" si="57"/>
        <v>3.9250757352860328E-2</v>
      </c>
      <c r="D107">
        <f t="shared" si="57"/>
        <v>4.3264908308518805E-4</v>
      </c>
      <c r="E107">
        <f t="shared" si="57"/>
        <v>2.2174363525925774E-5</v>
      </c>
      <c r="F107">
        <f t="shared" si="57"/>
        <v>6.0874809127343767E-6</v>
      </c>
      <c r="G107">
        <f t="shared" si="57"/>
        <v>1.1982084939042264E-7</v>
      </c>
      <c r="H107">
        <f t="shared" si="57"/>
        <v>3.9406779185645716E-7</v>
      </c>
      <c r="I107">
        <f t="shared" si="57"/>
        <v>3.2616342447689129E-9</v>
      </c>
      <c r="J107">
        <f t="shared" si="57"/>
        <v>1.0639974521389336E-10</v>
      </c>
    </row>
    <row r="108" spans="1:10" x14ac:dyDescent="0.25">
      <c r="A108">
        <v>10</v>
      </c>
      <c r="B108">
        <f t="shared" ref="B108:J108" si="58">B$49*EXP(5.372697*(1+B$52)*(1-(B$46+273.15)/($B93+273.15)))</f>
        <v>44.219369077143725</v>
      </c>
      <c r="C108">
        <f t="shared" si="58"/>
        <v>3.9250757352860328E-2</v>
      </c>
      <c r="D108">
        <f t="shared" si="58"/>
        <v>4.3264908308518805E-4</v>
      </c>
      <c r="E108">
        <f t="shared" si="58"/>
        <v>2.2174363525925774E-5</v>
      </c>
      <c r="F108">
        <f t="shared" si="58"/>
        <v>6.0874809127343767E-6</v>
      </c>
      <c r="G108">
        <f t="shared" si="58"/>
        <v>1.1982084939042264E-7</v>
      </c>
      <c r="H108">
        <f t="shared" si="58"/>
        <v>3.9406779185645716E-7</v>
      </c>
      <c r="I108">
        <f t="shared" si="58"/>
        <v>3.2616342447689129E-9</v>
      </c>
      <c r="J108">
        <f t="shared" si="58"/>
        <v>1.0639974521389336E-10</v>
      </c>
    </row>
    <row r="109" spans="1:10" x14ac:dyDescent="0.25">
      <c r="A109">
        <v>11</v>
      </c>
      <c r="B109">
        <f>B$49*EXP(5.372697*(1+B$52)*(1-(B$46+273.15)/($B94+273.15)))</f>
        <v>44.219369077143725</v>
      </c>
      <c r="C109">
        <f t="shared" ref="C109:J109" si="59">C$49*EXP(5.372697*(1+C$52)*(1-(C$46+273.15)/($B94+273.15)))</f>
        <v>3.9250757352860328E-2</v>
      </c>
      <c r="D109">
        <f t="shared" si="59"/>
        <v>4.3264908308518805E-4</v>
      </c>
      <c r="E109">
        <f t="shared" si="59"/>
        <v>2.2174363525925774E-5</v>
      </c>
      <c r="F109">
        <f t="shared" si="59"/>
        <v>6.0874809127343767E-6</v>
      </c>
      <c r="G109">
        <f t="shared" si="59"/>
        <v>1.1982084939042264E-7</v>
      </c>
      <c r="H109">
        <f t="shared" si="59"/>
        <v>3.9406779185645716E-7</v>
      </c>
      <c r="I109">
        <f t="shared" si="59"/>
        <v>3.2616342447689129E-9</v>
      </c>
      <c r="J109">
        <f t="shared" si="59"/>
        <v>1.0639974521389336E-10</v>
      </c>
    </row>
    <row r="111" spans="1:10" x14ac:dyDescent="0.25">
      <c r="B111" t="s">
        <v>119</v>
      </c>
    </row>
    <row r="112" spans="1:10" x14ac:dyDescent="0.25">
      <c r="A112">
        <v>0</v>
      </c>
      <c r="B112" s="15">
        <f>B98/100/($C31*10)</f>
        <v>0.23273352145865117</v>
      </c>
      <c r="C112" s="15">
        <f t="shared" ref="C112:J112" si="60">C98/100/($C31*10)</f>
        <v>2.0658293343610702E-4</v>
      </c>
      <c r="D112" s="15">
        <f t="shared" si="60"/>
        <v>2.2771004372904637E-6</v>
      </c>
      <c r="E112" s="15">
        <f t="shared" si="60"/>
        <v>1.1670717645224091E-7</v>
      </c>
      <c r="F112" s="15">
        <f t="shared" si="60"/>
        <v>3.2039373224917777E-8</v>
      </c>
      <c r="G112" s="15">
        <f t="shared" si="60"/>
        <v>6.3063604942327705E-10</v>
      </c>
      <c r="H112" s="15">
        <f t="shared" si="60"/>
        <v>2.0740410097708273E-9</v>
      </c>
      <c r="I112" s="15">
        <f t="shared" si="60"/>
        <v>1.7166496025099543E-11</v>
      </c>
      <c r="J112" s="15">
        <f t="shared" si="60"/>
        <v>5.5999865902049138E-13</v>
      </c>
    </row>
    <row r="113" spans="1:11" x14ac:dyDescent="0.25">
      <c r="A113">
        <v>1</v>
      </c>
      <c r="B113" s="15">
        <f t="shared" ref="B113:J113" si="61">B99/100/($C32*10)</f>
        <v>0.23162526659456234</v>
      </c>
      <c r="C113" s="15">
        <f t="shared" si="61"/>
        <v>2.0559920518164933E-4</v>
      </c>
      <c r="D113" s="15">
        <f t="shared" si="61"/>
        <v>2.2662571018747944E-6</v>
      </c>
      <c r="E113" s="15">
        <f t="shared" si="61"/>
        <v>1.1615142799294452E-7</v>
      </c>
      <c r="F113" s="15">
        <f t="shared" si="61"/>
        <v>3.1886804780989593E-8</v>
      </c>
      <c r="G113" s="15">
        <f t="shared" si="61"/>
        <v>6.2763302061649951E-10</v>
      </c>
      <c r="H113" s="15">
        <f t="shared" si="61"/>
        <v>2.064164624010014E-9</v>
      </c>
      <c r="I113" s="15">
        <f t="shared" si="61"/>
        <v>1.70847508059324E-11</v>
      </c>
      <c r="J113" s="15">
        <f t="shared" si="61"/>
        <v>5.5733199873944142E-13</v>
      </c>
    </row>
    <row r="114" spans="1:11" x14ac:dyDescent="0.25">
      <c r="A114">
        <v>2</v>
      </c>
      <c r="B114" s="15">
        <f t="shared" ref="B114:J114" si="62">B100/100/($C33*10)</f>
        <v>0.2305275165159151</v>
      </c>
      <c r="C114" s="15">
        <f t="shared" si="62"/>
        <v>2.0462480136562255E-4</v>
      </c>
      <c r="D114" s="15">
        <f t="shared" si="62"/>
        <v>2.2555165468896056E-6</v>
      </c>
      <c r="E114" s="15">
        <f t="shared" si="62"/>
        <v>1.1560094729155615E-7</v>
      </c>
      <c r="F114" s="15">
        <f t="shared" si="62"/>
        <v>3.1735682483449354E-8</v>
      </c>
      <c r="G114" s="15">
        <f t="shared" si="62"/>
        <v>6.2465845653774823E-10</v>
      </c>
      <c r="H114" s="15">
        <f t="shared" si="62"/>
        <v>2.0543818532801085E-9</v>
      </c>
      <c r="I114" s="15">
        <f t="shared" si="62"/>
        <v>1.7003780422965895E-11</v>
      </c>
      <c r="J114" s="15">
        <f t="shared" si="62"/>
        <v>5.5469061485915968E-13</v>
      </c>
    </row>
    <row r="115" spans="1:11" x14ac:dyDescent="0.25">
      <c r="A115">
        <v>3</v>
      </c>
      <c r="B115" s="15">
        <f t="shared" ref="B115:J115" si="63">B101/100/($C34*10)</f>
        <v>0.22944012257008534</v>
      </c>
      <c r="C115" s="15">
        <f t="shared" si="63"/>
        <v>2.0365959003842621E-4</v>
      </c>
      <c r="D115" s="15">
        <f t="shared" si="63"/>
        <v>2.2448773178948434E-6</v>
      </c>
      <c r="E115" s="15">
        <f t="shared" si="63"/>
        <v>1.1505565980433183E-7</v>
      </c>
      <c r="F115" s="15">
        <f t="shared" si="63"/>
        <v>3.1585985867961385E-8</v>
      </c>
      <c r="G115" s="15">
        <f t="shared" si="63"/>
        <v>6.217119543842683E-10</v>
      </c>
      <c r="H115" s="15">
        <f t="shared" si="63"/>
        <v>2.0446913728401077E-9</v>
      </c>
      <c r="I115" s="15">
        <f t="shared" si="63"/>
        <v>1.6923573911536811E-11</v>
      </c>
      <c r="J115" s="15">
        <f t="shared" si="63"/>
        <v>5.5207414969472962E-13</v>
      </c>
    </row>
    <row r="116" spans="1:11" x14ac:dyDescent="0.25">
      <c r="A116">
        <v>4</v>
      </c>
      <c r="B116" s="15">
        <f t="shared" ref="B116:J116" si="64">B102/100/($C35*10)</f>
        <v>0.22836293889604736</v>
      </c>
      <c r="C116" s="15">
        <f t="shared" si="64"/>
        <v>2.0270344172838666E-4</v>
      </c>
      <c r="D116" s="15">
        <f t="shared" si="64"/>
        <v>2.2343379877638816E-6</v>
      </c>
      <c r="E116" s="15">
        <f t="shared" si="64"/>
        <v>1.1451549238741008E-7</v>
      </c>
      <c r="F116" s="15">
        <f t="shared" si="64"/>
        <v>3.1437694854496778E-8</v>
      </c>
      <c r="G116" s="15">
        <f t="shared" si="64"/>
        <v>6.1879311891767556E-10</v>
      </c>
      <c r="H116" s="15">
        <f t="shared" si="64"/>
        <v>2.0350918828267739E-9</v>
      </c>
      <c r="I116" s="15">
        <f t="shared" si="64"/>
        <v>1.6844120512891097E-11</v>
      </c>
      <c r="J116" s="15">
        <f t="shared" si="64"/>
        <v>5.4948225227832247E-13</v>
      </c>
    </row>
    <row r="117" spans="1:11" x14ac:dyDescent="0.25">
      <c r="A117">
        <v>5</v>
      </c>
      <c r="B117" s="15">
        <f t="shared" ref="B117:J117" si="65">B103/100/($C36*10)</f>
        <v>0.22729582235914994</v>
      </c>
      <c r="C117" s="15">
        <f t="shared" si="65"/>
        <v>2.0175622938386147E-4</v>
      </c>
      <c r="D117" s="15">
        <f t="shared" si="65"/>
        <v>2.2238971560453589E-6</v>
      </c>
      <c r="E117" s="15">
        <f t="shared" si="65"/>
        <v>1.1398037326410442E-7</v>
      </c>
      <c r="F117" s="15">
        <f t="shared" si="65"/>
        <v>3.1290789738354267E-8</v>
      </c>
      <c r="G117" s="15">
        <f t="shared" si="65"/>
        <v>6.1590156228721905E-10</v>
      </c>
      <c r="H117" s="15">
        <f t="shared" si="65"/>
        <v>2.0255821076733776E-9</v>
      </c>
      <c r="I117" s="15">
        <f t="shared" si="65"/>
        <v>1.6765409669372914E-11</v>
      </c>
      <c r="J117" s="15">
        <f t="shared" si="65"/>
        <v>5.4691457820225552E-13</v>
      </c>
    </row>
    <row r="118" spans="1:11" x14ac:dyDescent="0.25">
      <c r="A118">
        <v>6</v>
      </c>
      <c r="B118" s="15">
        <f t="shared" ref="B118:J118" si="66">B104/100/($C37*10)</f>
        <v>0.226238632487712</v>
      </c>
      <c r="C118" s="15">
        <f t="shared" si="66"/>
        <v>2.0081782831695978E-4</v>
      </c>
      <c r="D118" s="15">
        <f t="shared" si="66"/>
        <v>2.2135534483428222E-6</v>
      </c>
      <c r="E118" s="15">
        <f t="shared" si="66"/>
        <v>1.1345023199310857E-7</v>
      </c>
      <c r="F118" s="15">
        <f t="shared" si="66"/>
        <v>3.1145251181431687E-8</v>
      </c>
      <c r="G118" s="15">
        <f t="shared" si="66"/>
        <v>6.1303690385797609E-10</v>
      </c>
      <c r="H118" s="15">
        <f t="shared" si="66"/>
        <v>2.0161607955446642E-9</v>
      </c>
      <c r="I118" s="15">
        <f t="shared" si="66"/>
        <v>1.6687431019747922E-11</v>
      </c>
      <c r="J118" s="15">
        <f t="shared" si="66"/>
        <v>5.4437078946643105E-13</v>
      </c>
    </row>
    <row r="119" spans="1:11" x14ac:dyDescent="0.25">
      <c r="A119">
        <v>7</v>
      </c>
      <c r="B119" s="15">
        <f t="shared" ref="B119:J119" si="67">B105/100/($C38*10)</f>
        <v>0.22519123141138001</v>
      </c>
      <c r="C119" s="15">
        <f t="shared" si="67"/>
        <v>1.998881161488257E-4</v>
      </c>
      <c r="D119" s="15">
        <f t="shared" si="67"/>
        <v>2.2033055157116054E-6</v>
      </c>
      <c r="E119" s="15">
        <f t="shared" si="67"/>
        <v>1.1292499943758493E-7</v>
      </c>
      <c r="F119" s="15">
        <f t="shared" si="67"/>
        <v>3.1001060203739879E-8</v>
      </c>
      <c r="G119" s="15">
        <f t="shared" si="67"/>
        <v>6.1019877004381888E-10</v>
      </c>
      <c r="H119" s="15">
        <f t="shared" si="67"/>
        <v>2.0068267177875132E-9</v>
      </c>
      <c r="I119" s="15">
        <f t="shared" si="67"/>
        <v>1.6610174394656496E-11</v>
      </c>
      <c r="J119" s="15">
        <f t="shared" si="67"/>
        <v>5.418505543300124E-13</v>
      </c>
    </row>
    <row r="120" spans="1:11" x14ac:dyDescent="0.25">
      <c r="A120">
        <v>8</v>
      </c>
      <c r="B120" s="15">
        <f t="shared" ref="B120:J120" si="68">B106/100/($C39*10)</f>
        <v>0.22415348380118932</v>
      </c>
      <c r="C120" s="15">
        <f t="shared" si="68"/>
        <v>1.989669727564348E-4</v>
      </c>
      <c r="D120" s="15">
        <f t="shared" si="68"/>
        <v>2.1931520340723814E-6</v>
      </c>
      <c r="E120" s="15">
        <f t="shared" si="68"/>
        <v>1.1240460773510759E-7</v>
      </c>
      <c r="F120" s="15">
        <f t="shared" si="68"/>
        <v>3.0858198175151214E-8</v>
      </c>
      <c r="G120" s="15">
        <f t="shared" si="68"/>
        <v>6.0738679414499944E-10</v>
      </c>
      <c r="H120" s="15">
        <f t="shared" si="68"/>
        <v>1.9975786683967872E-9</v>
      </c>
      <c r="I120" s="15">
        <f t="shared" si="68"/>
        <v>1.6533629812192644E-11</v>
      </c>
      <c r="J120" s="15">
        <f t="shared" si="68"/>
        <v>5.393535471672013E-13</v>
      </c>
    </row>
    <row r="121" spans="1:11" x14ac:dyDescent="0.25">
      <c r="A121">
        <v>9</v>
      </c>
      <c r="B121" s="15">
        <f t="shared" ref="B121:J121" si="69">B107/100/($C40*10)</f>
        <v>0.2231252568112756</v>
      </c>
      <c r="C121" s="15">
        <f t="shared" si="69"/>
        <v>1.9805428022085482E-4</v>
      </c>
      <c r="D121" s="15">
        <f t="shared" si="69"/>
        <v>2.1830917036408566E-6</v>
      </c>
      <c r="E121" s="15">
        <f t="shared" si="69"/>
        <v>1.1188899026843277E-7</v>
      </c>
      <c r="F121" s="15">
        <f t="shared" si="69"/>
        <v>3.0716646807375291E-8</v>
      </c>
      <c r="G121" s="15">
        <f t="shared" si="69"/>
        <v>6.0460061619020579E-10</v>
      </c>
      <c r="H121" s="15">
        <f t="shared" si="69"/>
        <v>1.9884154634958841E-9</v>
      </c>
      <c r="I121" s="15">
        <f t="shared" si="69"/>
        <v>1.6457787473604602E-11</v>
      </c>
      <c r="J121" s="15">
        <f t="shared" si="69"/>
        <v>5.3687944832698472E-13</v>
      </c>
    </row>
    <row r="122" spans="1:11" x14ac:dyDescent="0.25">
      <c r="A122">
        <v>10</v>
      </c>
      <c r="B122" s="15">
        <f t="shared" ref="B122:J122" si="70">B108/100/($C41*10)</f>
        <v>0.222106420022183</v>
      </c>
      <c r="C122" s="15">
        <f t="shared" si="70"/>
        <v>1.9714992277692397E-4</v>
      </c>
      <c r="D122" s="15">
        <f t="shared" si="70"/>
        <v>2.1731232483730897E-6</v>
      </c>
      <c r="E122" s="15">
        <f t="shared" si="70"/>
        <v>1.1137808163707006E-7</v>
      </c>
      <c r="F122" s="15">
        <f t="shared" si="70"/>
        <v>3.0576388146154397E-8</v>
      </c>
      <c r="G122" s="15">
        <f t="shared" si="70"/>
        <v>6.0183988278294448E-10</v>
      </c>
      <c r="H122" s="15">
        <f t="shared" si="70"/>
        <v>1.9793359408315196E-9</v>
      </c>
      <c r="I122" s="15">
        <f t="shared" si="70"/>
        <v>1.6382637759113254E-11</v>
      </c>
      <c r="J122" s="15">
        <f t="shared" si="70"/>
        <v>5.3442794399672449E-13</v>
      </c>
    </row>
    <row r="123" spans="1:11" x14ac:dyDescent="0.25">
      <c r="A123">
        <v>11</v>
      </c>
      <c r="B123" s="15">
        <f>B109/100/($C42*10)</f>
        <v>0.22109684538571861</v>
      </c>
      <c r="C123" s="15">
        <f t="shared" ref="C123:J123" si="71">C109/100/($C42*10)</f>
        <v>1.9625378676430165E-4</v>
      </c>
      <c r="D123" s="15">
        <f t="shared" si="71"/>
        <v>2.1632454154259402E-6</v>
      </c>
      <c r="E123" s="15">
        <f t="shared" si="71"/>
        <v>1.1087181762962886E-7</v>
      </c>
      <c r="F123" s="15">
        <f t="shared" si="71"/>
        <v>3.0437404563671885E-8</v>
      </c>
      <c r="G123" s="15">
        <f t="shared" si="71"/>
        <v>5.9910424695211318E-10</v>
      </c>
      <c r="H123" s="15">
        <f t="shared" si="71"/>
        <v>1.9703389592822859E-9</v>
      </c>
      <c r="I123" s="15">
        <f t="shared" si="71"/>
        <v>1.6308171223844564E-11</v>
      </c>
      <c r="J123" s="15">
        <f t="shared" si="71"/>
        <v>5.3199872606946681E-13</v>
      </c>
    </row>
    <row r="125" spans="1:11" x14ac:dyDescent="0.25">
      <c r="B125" t="s">
        <v>121</v>
      </c>
      <c r="K125" t="s">
        <v>122</v>
      </c>
    </row>
    <row r="126" spans="1:11" x14ac:dyDescent="0.25">
      <c r="A126">
        <v>0</v>
      </c>
      <c r="B126">
        <f t="shared" ref="B126:J126" si="72">ABS(B112-B17)</f>
        <v>1.3352107719238988</v>
      </c>
      <c r="C126">
        <f t="shared" si="72"/>
        <v>1.2037145547267438</v>
      </c>
      <c r="D126">
        <f t="shared" si="72"/>
        <v>1.0223925072482927</v>
      </c>
      <c r="E126">
        <f t="shared" si="72"/>
        <v>0.9024985601823915</v>
      </c>
      <c r="F126">
        <f t="shared" si="72"/>
        <v>0.86227854056254072</v>
      </c>
      <c r="G126">
        <f t="shared" si="72"/>
        <v>0.74879645737777689</v>
      </c>
      <c r="H126">
        <f t="shared" si="72"/>
        <v>0.71621554113205999</v>
      </c>
      <c r="I126">
        <f t="shared" si="72"/>
        <v>0.57609305520048648</v>
      </c>
      <c r="J126">
        <f t="shared" si="72"/>
        <v>0.441988812596327</v>
      </c>
      <c r="K126">
        <f>SUM(B126:J126)</f>
        <v>7.8091888009505173</v>
      </c>
    </row>
    <row r="127" spans="1:11" x14ac:dyDescent="0.25">
      <c r="A127">
        <v>1</v>
      </c>
      <c r="B127">
        <f t="shared" ref="B127:J127" si="73">ABS(B113-B18)</f>
        <v>1.5043492350275975</v>
      </c>
      <c r="C127">
        <f t="shared" si="73"/>
        <v>1.3333994854441984</v>
      </c>
      <c r="D127">
        <f t="shared" si="73"/>
        <v>1.1353036521355879</v>
      </c>
      <c r="E127">
        <f t="shared" si="73"/>
        <v>1.0047774055138519</v>
      </c>
      <c r="F127">
        <f t="shared" si="73"/>
        <v>0.96122448766347524</v>
      </c>
      <c r="G127">
        <f t="shared" si="73"/>
        <v>0.83801709500257493</v>
      </c>
      <c r="H127">
        <f t="shared" si="73"/>
        <v>0.80289744026904242</v>
      </c>
      <c r="I127">
        <f t="shared" si="73"/>
        <v>0.65141387894629821</v>
      </c>
      <c r="J127">
        <f t="shared" si="73"/>
        <v>0.50641072044355362</v>
      </c>
      <c r="K127">
        <f t="shared" ref="K127:K137" si="74">SUM(B127:J127)</f>
        <v>8.737793400446181</v>
      </c>
    </row>
    <row r="128" spans="1:11" x14ac:dyDescent="0.25">
      <c r="A128">
        <v>2</v>
      </c>
      <c r="B128">
        <f t="shared" ref="B128:J128" si="75">ABS(B114-B19)</f>
        <v>1.5331944349988249</v>
      </c>
      <c r="C128">
        <f t="shared" si="75"/>
        <v>1.3552338607059544</v>
      </c>
      <c r="D128">
        <f t="shared" si="75"/>
        <v>1.1565706621596832</v>
      </c>
      <c r="E128">
        <f t="shared" si="75"/>
        <v>1.0261291848709928</v>
      </c>
      <c r="F128">
        <f t="shared" si="75"/>
        <v>0.98283903230536351</v>
      </c>
      <c r="G128">
        <f t="shared" si="75"/>
        <v>0.86004864751493559</v>
      </c>
      <c r="H128">
        <f t="shared" si="75"/>
        <v>0.82530133613779111</v>
      </c>
      <c r="I128">
        <f t="shared" si="75"/>
        <v>0.67497908611124324</v>
      </c>
      <c r="J128">
        <f t="shared" si="75"/>
        <v>0.53106914754516032</v>
      </c>
      <c r="K128">
        <f t="shared" si="74"/>
        <v>8.9453653923499505</v>
      </c>
    </row>
    <row r="129" spans="1:11" x14ac:dyDescent="0.25">
      <c r="A129">
        <v>3</v>
      </c>
      <c r="B129">
        <f t="shared" ref="B129:J129" si="76">ABS(B115-B20)</f>
        <v>1.5322331184465448</v>
      </c>
      <c r="C129">
        <f t="shared" si="76"/>
        <v>1.3540266185972816</v>
      </c>
      <c r="D129">
        <f t="shared" si="76"/>
        <v>1.1580785557657423</v>
      </c>
      <c r="E129">
        <f t="shared" si="76"/>
        <v>1.0298799126473601</v>
      </c>
      <c r="F129">
        <f t="shared" si="76"/>
        <v>0.98756557875520412</v>
      </c>
      <c r="G129">
        <f t="shared" si="76"/>
        <v>0.86721610539956406</v>
      </c>
      <c r="H129">
        <f t="shared" si="76"/>
        <v>0.83340852000608157</v>
      </c>
      <c r="I129">
        <f t="shared" si="76"/>
        <v>0.68671366423365243</v>
      </c>
      <c r="J129">
        <f t="shared" si="76"/>
        <v>0.54626573187509986</v>
      </c>
      <c r="K129">
        <f t="shared" si="74"/>
        <v>8.9953878057265282</v>
      </c>
    </row>
    <row r="130" spans="1:11" x14ac:dyDescent="0.25">
      <c r="A130">
        <v>4</v>
      </c>
      <c r="B130">
        <f t="shared" ref="B130:J130" si="77">ABS(B116-B21)</f>
        <v>1.5212310271794727</v>
      </c>
      <c r="C130">
        <f t="shared" si="77"/>
        <v>1.3449631235959616</v>
      </c>
      <c r="D130">
        <f t="shared" si="77"/>
        <v>1.1527176535699222</v>
      </c>
      <c r="E130">
        <f t="shared" si="77"/>
        <v>1.0274015053830676</v>
      </c>
      <c r="F130">
        <f t="shared" si="77"/>
        <v>0.98626608803656912</v>
      </c>
      <c r="G130">
        <f t="shared" si="77"/>
        <v>0.86894279435651089</v>
      </c>
      <c r="H130">
        <f t="shared" si="77"/>
        <v>0.83622823543228209</v>
      </c>
      <c r="I130">
        <f t="shared" si="77"/>
        <v>0.69384854903921689</v>
      </c>
      <c r="J130">
        <f t="shared" si="77"/>
        <v>0.55752907086487657</v>
      </c>
      <c r="K130">
        <f t="shared" si="74"/>
        <v>8.9891280474578803</v>
      </c>
    </row>
    <row r="131" spans="1:11" x14ac:dyDescent="0.25">
      <c r="A131">
        <v>5</v>
      </c>
      <c r="B131">
        <f t="shared" ref="B131:J131" si="78">ABS(B117-B22)</f>
        <v>1.5624782458853701</v>
      </c>
      <c r="C131">
        <f t="shared" si="78"/>
        <v>1.3759432536670961</v>
      </c>
      <c r="D131">
        <f t="shared" si="78"/>
        <v>1.1815827263296841</v>
      </c>
      <c r="E131">
        <f t="shared" si="78"/>
        <v>1.0553659967768967</v>
      </c>
      <c r="F131">
        <f t="shared" si="78"/>
        <v>1.0141655438223403</v>
      </c>
      <c r="G131">
        <f t="shared" si="78"/>
        <v>0.89631904998223144</v>
      </c>
      <c r="H131">
        <f t="shared" si="78"/>
        <v>0.86370248135443783</v>
      </c>
      <c r="I131">
        <f t="shared" si="78"/>
        <v>0.72132064460424861</v>
      </c>
      <c r="J131">
        <f t="shared" si="78"/>
        <v>0.5850038207358671</v>
      </c>
      <c r="K131">
        <f t="shared" si="74"/>
        <v>9.2558817631581718</v>
      </c>
    </row>
    <row r="132" spans="1:11" x14ac:dyDescent="0.25">
      <c r="A132">
        <v>6</v>
      </c>
      <c r="B132">
        <f t="shared" ref="B132:J132" si="79">ABS(B118-B23)</f>
        <v>1.608539974628348</v>
      </c>
      <c r="C132">
        <f t="shared" si="79"/>
        <v>1.4105007233435629</v>
      </c>
      <c r="D132">
        <f t="shared" si="79"/>
        <v>1.2135049957175916</v>
      </c>
      <c r="E132">
        <f t="shared" si="79"/>
        <v>1.0860707355378179</v>
      </c>
      <c r="F132">
        <f t="shared" si="79"/>
        <v>1.0447073028665887</v>
      </c>
      <c r="G132">
        <f t="shared" si="79"/>
        <v>0.92604390803734704</v>
      </c>
      <c r="H132">
        <f t="shared" si="79"/>
        <v>0.89344632436295623</v>
      </c>
      <c r="I132">
        <f t="shared" si="79"/>
        <v>0.75071816747284359</v>
      </c>
      <c r="J132">
        <f t="shared" si="79"/>
        <v>0.6140824699908306</v>
      </c>
      <c r="K132">
        <f t="shared" si="74"/>
        <v>9.5476146019578856</v>
      </c>
    </row>
    <row r="133" spans="1:11" x14ac:dyDescent="0.25">
      <c r="A133">
        <v>7</v>
      </c>
      <c r="B133">
        <f t="shared" ref="B133:J133" si="80">ABS(B119-B24)</f>
        <v>1.6679523273952601</v>
      </c>
      <c r="C133">
        <f t="shared" si="80"/>
        <v>1.4551936989455212</v>
      </c>
      <c r="D133">
        <f t="shared" si="80"/>
        <v>1.2541497535568342</v>
      </c>
      <c r="E133">
        <f t="shared" si="80"/>
        <v>1.1246101152594006</v>
      </c>
      <c r="F133">
        <f t="shared" si="80"/>
        <v>1.0828035047150197</v>
      </c>
      <c r="G133">
        <f t="shared" si="80"/>
        <v>0.9625010987612872</v>
      </c>
      <c r="H133">
        <f t="shared" si="80"/>
        <v>0.92970088062564127</v>
      </c>
      <c r="I133">
        <f t="shared" si="80"/>
        <v>0.78565434912770082</v>
      </c>
      <c r="J133">
        <f t="shared" si="80"/>
        <v>0.64777768883864406</v>
      </c>
      <c r="K133">
        <f t="shared" si="74"/>
        <v>9.9103434172253095</v>
      </c>
    </row>
    <row r="134" spans="1:11" x14ac:dyDescent="0.25">
      <c r="A134">
        <v>8</v>
      </c>
      <c r="B134">
        <f t="shared" ref="B134:J134" si="81">ABS(B120-B25)</f>
        <v>1.7290141898752307</v>
      </c>
      <c r="C134">
        <f t="shared" si="81"/>
        <v>1.5010185577652135</v>
      </c>
      <c r="D134">
        <f t="shared" si="81"/>
        <v>1.2957859686536659</v>
      </c>
      <c r="E134">
        <f t="shared" si="81"/>
        <v>1.1640798682095221</v>
      </c>
      <c r="F134">
        <f t="shared" si="81"/>
        <v>1.1218203776726017</v>
      </c>
      <c r="G134">
        <f t="shared" si="81"/>
        <v>0.99982852145327716</v>
      </c>
      <c r="H134">
        <f t="shared" si="81"/>
        <v>0.96681754109156137</v>
      </c>
      <c r="I134">
        <f t="shared" si="81"/>
        <v>0.82141384886434332</v>
      </c>
      <c r="J134">
        <f t="shared" si="81"/>
        <v>0.68226817545272267</v>
      </c>
      <c r="K134">
        <f t="shared" si="74"/>
        <v>10.282047049038139</v>
      </c>
    </row>
    <row r="135" spans="1:11" x14ac:dyDescent="0.25">
      <c r="A135">
        <v>9</v>
      </c>
      <c r="B135">
        <f t="shared" ref="B135:J135" si="82">ABS(B121-B26)</f>
        <v>1.7873343995842246</v>
      </c>
      <c r="C135">
        <f t="shared" si="82"/>
        <v>1.544594306025409</v>
      </c>
      <c r="D135">
        <f t="shared" si="82"/>
        <v>1.3354901841442663</v>
      </c>
      <c r="E135">
        <f t="shared" si="82"/>
        <v>1.2018498602696497</v>
      </c>
      <c r="F135">
        <f t="shared" si="82"/>
        <v>1.1592219831429431</v>
      </c>
      <c r="G135">
        <f t="shared" si="82"/>
        <v>1.0357609289583494</v>
      </c>
      <c r="H135">
        <f t="shared" si="82"/>
        <v>1.0026036487801646</v>
      </c>
      <c r="I135">
        <f t="shared" si="82"/>
        <v>0.85612609485156321</v>
      </c>
      <c r="J135">
        <f t="shared" si="82"/>
        <v>0.71599203849517612</v>
      </c>
      <c r="K135">
        <f t="shared" si="74"/>
        <v>10.638973444251747</v>
      </c>
    </row>
    <row r="136" spans="1:11" x14ac:dyDescent="0.25">
      <c r="A136">
        <v>10</v>
      </c>
      <c r="B136">
        <f t="shared" ref="B136:J136" si="83">ABS(B122-B27)</f>
        <v>1.8631924014545072</v>
      </c>
      <c r="C136">
        <f t="shared" si="83"/>
        <v>1.6014940478436532</v>
      </c>
      <c r="D136">
        <f t="shared" si="83"/>
        <v>1.3867317705182816</v>
      </c>
      <c r="E136">
        <f t="shared" si="83"/>
        <v>1.2500492901757583</v>
      </c>
      <c r="F136">
        <f t="shared" si="83"/>
        <v>1.206711567879482</v>
      </c>
      <c r="G136">
        <f t="shared" si="83"/>
        <v>1.0807642673765701</v>
      </c>
      <c r="H136">
        <f t="shared" si="83"/>
        <v>1.047193581504664</v>
      </c>
      <c r="I136">
        <f t="shared" si="83"/>
        <v>0.89846076310497436</v>
      </c>
      <c r="J136">
        <f t="shared" si="83"/>
        <v>0.75621841197963258</v>
      </c>
      <c r="K136">
        <f t="shared" si="74"/>
        <v>11.090816101837527</v>
      </c>
    </row>
    <row r="137" spans="1:11" x14ac:dyDescent="0.25">
      <c r="A137">
        <v>11</v>
      </c>
      <c r="B137">
        <f t="shared" ref="B137:J137" si="84">ABS(B123-B28)</f>
        <v>1.9982955819294217</v>
      </c>
      <c r="C137">
        <f t="shared" si="84"/>
        <v>1.7037149720555056</v>
      </c>
      <c r="D137">
        <f t="shared" si="84"/>
        <v>1.4772965380651646</v>
      </c>
      <c r="E137">
        <f t="shared" si="84"/>
        <v>1.3338117804819123</v>
      </c>
      <c r="F137">
        <f t="shared" si="84"/>
        <v>1.2885936361916754</v>
      </c>
      <c r="G137">
        <f t="shared" si="84"/>
        <v>1.1567123623680957</v>
      </c>
      <c r="H137">
        <f t="shared" si="84"/>
        <v>1.1218238003212411</v>
      </c>
      <c r="I137">
        <f t="shared" si="84"/>
        <v>0.96681432251560784</v>
      </c>
      <c r="J137">
        <f t="shared" si="84"/>
        <v>0.81863071041579893</v>
      </c>
      <c r="K137">
        <f t="shared" si="74"/>
        <v>11.865693704344425</v>
      </c>
    </row>
    <row r="139" spans="1:11" x14ac:dyDescent="0.25">
      <c r="C139">
        <f>0.01*273.15</f>
        <v>2.7315</v>
      </c>
    </row>
    <row r="140" spans="1:11" x14ac:dyDescent="0.25">
      <c r="A140">
        <v>1</v>
      </c>
      <c r="B140">
        <v>100</v>
      </c>
    </row>
    <row r="141" spans="1:11" x14ac:dyDescent="0.25">
      <c r="A141">
        <v>2</v>
      </c>
      <c r="B141">
        <f>B140+$C$139</f>
        <v>102.7315</v>
      </c>
    </row>
    <row r="142" spans="1:11" x14ac:dyDescent="0.25">
      <c r="A142">
        <v>3</v>
      </c>
      <c r="B142">
        <f t="shared" ref="B142:B205" si="85">B141+$C$139</f>
        <v>105.46299999999999</v>
      </c>
    </row>
    <row r="143" spans="1:11" x14ac:dyDescent="0.25">
      <c r="A143">
        <v>4</v>
      </c>
      <c r="B143">
        <f t="shared" si="85"/>
        <v>108.19449999999999</v>
      </c>
    </row>
    <row r="144" spans="1:11" x14ac:dyDescent="0.25">
      <c r="A144">
        <v>5</v>
      </c>
      <c r="B144">
        <f t="shared" si="85"/>
        <v>110.92599999999999</v>
      </c>
    </row>
    <row r="145" spans="1:2" x14ac:dyDescent="0.25">
      <c r="A145">
        <v>6</v>
      </c>
      <c r="B145">
        <f t="shared" si="85"/>
        <v>113.65749999999998</v>
      </c>
    </row>
    <row r="146" spans="1:2" x14ac:dyDescent="0.25">
      <c r="A146">
        <v>7</v>
      </c>
      <c r="B146">
        <f t="shared" si="85"/>
        <v>116.38899999999998</v>
      </c>
    </row>
    <row r="147" spans="1:2" x14ac:dyDescent="0.25">
      <c r="A147">
        <v>8</v>
      </c>
      <c r="B147">
        <f t="shared" si="85"/>
        <v>119.12049999999998</v>
      </c>
    </row>
    <row r="148" spans="1:2" x14ac:dyDescent="0.25">
      <c r="A148">
        <v>9</v>
      </c>
      <c r="B148">
        <f t="shared" si="85"/>
        <v>121.85199999999998</v>
      </c>
    </row>
    <row r="149" spans="1:2" x14ac:dyDescent="0.25">
      <c r="A149">
        <v>10</v>
      </c>
      <c r="B149">
        <f t="shared" si="85"/>
        <v>124.58349999999997</v>
      </c>
    </row>
    <row r="150" spans="1:2" x14ac:dyDescent="0.25">
      <c r="A150">
        <v>11</v>
      </c>
      <c r="B150">
        <f t="shared" si="85"/>
        <v>127.31499999999997</v>
      </c>
    </row>
    <row r="151" spans="1:2" x14ac:dyDescent="0.25">
      <c r="A151">
        <v>12</v>
      </c>
      <c r="B151">
        <f t="shared" si="85"/>
        <v>130.04649999999998</v>
      </c>
    </row>
    <row r="152" spans="1:2" x14ac:dyDescent="0.25">
      <c r="A152">
        <v>13</v>
      </c>
      <c r="B152">
        <f t="shared" si="85"/>
        <v>132.77799999999999</v>
      </c>
    </row>
    <row r="153" spans="1:2" x14ac:dyDescent="0.25">
      <c r="A153">
        <v>14</v>
      </c>
      <c r="B153">
        <f t="shared" si="85"/>
        <v>135.5095</v>
      </c>
    </row>
    <row r="154" spans="1:2" x14ac:dyDescent="0.25">
      <c r="A154">
        <v>15</v>
      </c>
      <c r="B154">
        <f t="shared" si="85"/>
        <v>138.24100000000001</v>
      </c>
    </row>
    <row r="155" spans="1:2" x14ac:dyDescent="0.25">
      <c r="A155">
        <v>16</v>
      </c>
      <c r="B155">
        <f t="shared" si="85"/>
        <v>140.97250000000003</v>
      </c>
    </row>
    <row r="156" spans="1:2" x14ac:dyDescent="0.25">
      <c r="A156">
        <v>17</v>
      </c>
      <c r="B156">
        <f t="shared" si="85"/>
        <v>143.70400000000004</v>
      </c>
    </row>
    <row r="157" spans="1:2" x14ac:dyDescent="0.25">
      <c r="A157">
        <v>18</v>
      </c>
      <c r="B157">
        <f t="shared" si="85"/>
        <v>146.43550000000005</v>
      </c>
    </row>
    <row r="158" spans="1:2" x14ac:dyDescent="0.25">
      <c r="A158">
        <v>19</v>
      </c>
      <c r="B158">
        <f t="shared" si="85"/>
        <v>149.16700000000006</v>
      </c>
    </row>
    <row r="159" spans="1:2" x14ac:dyDescent="0.25">
      <c r="A159">
        <v>20</v>
      </c>
      <c r="B159">
        <f t="shared" si="85"/>
        <v>151.89850000000007</v>
      </c>
    </row>
    <row r="160" spans="1:2" x14ac:dyDescent="0.25">
      <c r="A160">
        <v>21</v>
      </c>
      <c r="B160">
        <f t="shared" si="85"/>
        <v>154.63000000000008</v>
      </c>
    </row>
    <row r="161" spans="1:2" x14ac:dyDescent="0.25">
      <c r="A161">
        <v>22</v>
      </c>
      <c r="B161">
        <f t="shared" si="85"/>
        <v>157.36150000000009</v>
      </c>
    </row>
    <row r="162" spans="1:2" x14ac:dyDescent="0.25">
      <c r="A162">
        <v>23</v>
      </c>
      <c r="B162">
        <f t="shared" si="85"/>
        <v>160.0930000000001</v>
      </c>
    </row>
    <row r="163" spans="1:2" x14ac:dyDescent="0.25">
      <c r="A163">
        <v>24</v>
      </c>
      <c r="B163">
        <f t="shared" si="85"/>
        <v>162.82450000000011</v>
      </c>
    </row>
    <row r="164" spans="1:2" x14ac:dyDescent="0.25">
      <c r="A164">
        <v>25</v>
      </c>
      <c r="B164">
        <f t="shared" si="85"/>
        <v>165.55600000000013</v>
      </c>
    </row>
    <row r="165" spans="1:2" x14ac:dyDescent="0.25">
      <c r="A165">
        <v>26</v>
      </c>
      <c r="B165">
        <f t="shared" si="85"/>
        <v>168.28750000000014</v>
      </c>
    </row>
    <row r="166" spans="1:2" x14ac:dyDescent="0.25">
      <c r="A166">
        <v>27</v>
      </c>
      <c r="B166">
        <f t="shared" si="85"/>
        <v>171.01900000000015</v>
      </c>
    </row>
    <row r="167" spans="1:2" x14ac:dyDescent="0.25">
      <c r="A167">
        <v>28</v>
      </c>
      <c r="B167">
        <f t="shared" si="85"/>
        <v>173.75050000000016</v>
      </c>
    </row>
    <row r="168" spans="1:2" x14ac:dyDescent="0.25">
      <c r="A168">
        <v>29</v>
      </c>
      <c r="B168">
        <f t="shared" si="85"/>
        <v>176.48200000000017</v>
      </c>
    </row>
    <row r="169" spans="1:2" x14ac:dyDescent="0.25">
      <c r="A169">
        <v>30</v>
      </c>
      <c r="B169">
        <f t="shared" si="85"/>
        <v>179.21350000000018</v>
      </c>
    </row>
    <row r="170" spans="1:2" x14ac:dyDescent="0.25">
      <c r="A170">
        <v>31</v>
      </c>
      <c r="B170">
        <f t="shared" si="85"/>
        <v>181.94500000000019</v>
      </c>
    </row>
    <row r="171" spans="1:2" x14ac:dyDescent="0.25">
      <c r="A171">
        <v>32</v>
      </c>
      <c r="B171">
        <f t="shared" si="85"/>
        <v>184.6765000000002</v>
      </c>
    </row>
    <row r="172" spans="1:2" x14ac:dyDescent="0.25">
      <c r="A172">
        <v>33</v>
      </c>
      <c r="B172">
        <f t="shared" si="85"/>
        <v>187.40800000000021</v>
      </c>
    </row>
    <row r="173" spans="1:2" x14ac:dyDescent="0.25">
      <c r="A173">
        <v>34</v>
      </c>
      <c r="B173">
        <f t="shared" si="85"/>
        <v>190.13950000000023</v>
      </c>
    </row>
    <row r="174" spans="1:2" x14ac:dyDescent="0.25">
      <c r="A174">
        <v>35</v>
      </c>
      <c r="B174">
        <f t="shared" si="85"/>
        <v>192.87100000000024</v>
      </c>
    </row>
    <row r="175" spans="1:2" x14ac:dyDescent="0.25">
      <c r="A175">
        <v>36</v>
      </c>
      <c r="B175">
        <f t="shared" si="85"/>
        <v>195.60250000000025</v>
      </c>
    </row>
    <row r="176" spans="1:2" x14ac:dyDescent="0.25">
      <c r="A176">
        <v>37</v>
      </c>
      <c r="B176">
        <f t="shared" si="85"/>
        <v>198.33400000000026</v>
      </c>
    </row>
    <row r="177" spans="1:2" x14ac:dyDescent="0.25">
      <c r="A177">
        <v>38</v>
      </c>
      <c r="B177">
        <f t="shared" si="85"/>
        <v>201.06550000000027</v>
      </c>
    </row>
    <row r="178" spans="1:2" x14ac:dyDescent="0.25">
      <c r="A178">
        <v>39</v>
      </c>
      <c r="B178">
        <f t="shared" si="85"/>
        <v>203.79700000000028</v>
      </c>
    </row>
    <row r="179" spans="1:2" x14ac:dyDescent="0.25">
      <c r="A179">
        <v>40</v>
      </c>
      <c r="B179">
        <f t="shared" si="85"/>
        <v>206.52850000000029</v>
      </c>
    </row>
    <row r="180" spans="1:2" x14ac:dyDescent="0.25">
      <c r="A180">
        <v>41</v>
      </c>
      <c r="B180">
        <f t="shared" si="85"/>
        <v>209.2600000000003</v>
      </c>
    </row>
    <row r="181" spans="1:2" x14ac:dyDescent="0.25">
      <c r="A181">
        <v>42</v>
      </c>
      <c r="B181">
        <f t="shared" si="85"/>
        <v>211.99150000000031</v>
      </c>
    </row>
    <row r="182" spans="1:2" x14ac:dyDescent="0.25">
      <c r="A182">
        <v>43</v>
      </c>
      <c r="B182">
        <f t="shared" si="85"/>
        <v>214.72300000000033</v>
      </c>
    </row>
    <row r="183" spans="1:2" x14ac:dyDescent="0.25">
      <c r="A183">
        <v>44</v>
      </c>
      <c r="B183">
        <f t="shared" si="85"/>
        <v>217.45450000000034</v>
      </c>
    </row>
    <row r="184" spans="1:2" x14ac:dyDescent="0.25">
      <c r="A184">
        <v>45</v>
      </c>
      <c r="B184">
        <f t="shared" si="85"/>
        <v>220.18600000000035</v>
      </c>
    </row>
    <row r="185" spans="1:2" x14ac:dyDescent="0.25">
      <c r="A185">
        <v>46</v>
      </c>
      <c r="B185">
        <f t="shared" si="85"/>
        <v>222.91750000000036</v>
      </c>
    </row>
    <row r="186" spans="1:2" x14ac:dyDescent="0.25">
      <c r="A186">
        <v>47</v>
      </c>
      <c r="B186">
        <f t="shared" si="85"/>
        <v>225.64900000000037</v>
      </c>
    </row>
    <row r="187" spans="1:2" x14ac:dyDescent="0.25">
      <c r="A187">
        <v>48</v>
      </c>
      <c r="B187">
        <f t="shared" si="85"/>
        <v>228.38050000000038</v>
      </c>
    </row>
    <row r="188" spans="1:2" x14ac:dyDescent="0.25">
      <c r="A188">
        <v>49</v>
      </c>
      <c r="B188">
        <f t="shared" si="85"/>
        <v>231.11200000000039</v>
      </c>
    </row>
    <row r="189" spans="1:2" x14ac:dyDescent="0.25">
      <c r="A189">
        <v>50</v>
      </c>
      <c r="B189">
        <f t="shared" si="85"/>
        <v>233.8435000000004</v>
      </c>
    </row>
    <row r="190" spans="1:2" x14ac:dyDescent="0.25">
      <c r="A190">
        <v>51</v>
      </c>
      <c r="B190">
        <f t="shared" si="85"/>
        <v>236.57500000000041</v>
      </c>
    </row>
    <row r="191" spans="1:2" x14ac:dyDescent="0.25">
      <c r="A191">
        <v>52</v>
      </c>
      <c r="B191">
        <f t="shared" si="85"/>
        <v>239.30650000000043</v>
      </c>
    </row>
    <row r="192" spans="1:2" x14ac:dyDescent="0.25">
      <c r="A192">
        <v>53</v>
      </c>
      <c r="B192">
        <f t="shared" si="85"/>
        <v>242.03800000000044</v>
      </c>
    </row>
    <row r="193" spans="1:2" x14ac:dyDescent="0.25">
      <c r="A193">
        <v>54</v>
      </c>
      <c r="B193">
        <f t="shared" si="85"/>
        <v>244.76950000000045</v>
      </c>
    </row>
    <row r="194" spans="1:2" x14ac:dyDescent="0.25">
      <c r="A194">
        <v>55</v>
      </c>
      <c r="B194">
        <f t="shared" si="85"/>
        <v>247.50100000000046</v>
      </c>
    </row>
    <row r="195" spans="1:2" x14ac:dyDescent="0.25">
      <c r="A195">
        <v>56</v>
      </c>
      <c r="B195">
        <f t="shared" si="85"/>
        <v>250.23250000000047</v>
      </c>
    </row>
    <row r="196" spans="1:2" x14ac:dyDescent="0.25">
      <c r="A196">
        <v>57</v>
      </c>
      <c r="B196">
        <f t="shared" si="85"/>
        <v>252.96400000000048</v>
      </c>
    </row>
    <row r="197" spans="1:2" x14ac:dyDescent="0.25">
      <c r="A197">
        <v>58</v>
      </c>
      <c r="B197">
        <f t="shared" si="85"/>
        <v>255.69550000000049</v>
      </c>
    </row>
    <row r="198" spans="1:2" x14ac:dyDescent="0.25">
      <c r="A198">
        <v>59</v>
      </c>
      <c r="B198">
        <f t="shared" si="85"/>
        <v>258.42700000000048</v>
      </c>
    </row>
    <row r="199" spans="1:2" x14ac:dyDescent="0.25">
      <c r="A199">
        <v>60</v>
      </c>
      <c r="B199">
        <f t="shared" si="85"/>
        <v>261.15850000000046</v>
      </c>
    </row>
    <row r="200" spans="1:2" x14ac:dyDescent="0.25">
      <c r="A200">
        <v>61</v>
      </c>
      <c r="B200">
        <f t="shared" si="85"/>
        <v>263.89000000000044</v>
      </c>
    </row>
    <row r="201" spans="1:2" x14ac:dyDescent="0.25">
      <c r="A201">
        <v>62</v>
      </c>
      <c r="B201">
        <f t="shared" si="85"/>
        <v>266.62150000000042</v>
      </c>
    </row>
    <row r="202" spans="1:2" x14ac:dyDescent="0.25">
      <c r="A202">
        <v>63</v>
      </c>
      <c r="B202">
        <f t="shared" si="85"/>
        <v>269.35300000000041</v>
      </c>
    </row>
    <row r="203" spans="1:2" x14ac:dyDescent="0.25">
      <c r="A203">
        <v>64</v>
      </c>
      <c r="B203">
        <f t="shared" si="85"/>
        <v>272.08450000000039</v>
      </c>
    </row>
    <row r="204" spans="1:2" x14ac:dyDescent="0.25">
      <c r="A204">
        <v>65</v>
      </c>
      <c r="B204">
        <f t="shared" si="85"/>
        <v>274.81600000000037</v>
      </c>
    </row>
    <row r="205" spans="1:2" x14ac:dyDescent="0.25">
      <c r="A205">
        <v>66</v>
      </c>
      <c r="B205">
        <f t="shared" si="85"/>
        <v>277.54750000000035</v>
      </c>
    </row>
    <row r="206" spans="1:2" x14ac:dyDescent="0.25">
      <c r="A206">
        <v>67</v>
      </c>
      <c r="B206">
        <f t="shared" ref="B206:B269" si="86">B205+$C$139</f>
        <v>280.27900000000034</v>
      </c>
    </row>
    <row r="207" spans="1:2" x14ac:dyDescent="0.25">
      <c r="A207">
        <v>68</v>
      </c>
      <c r="B207">
        <f t="shared" si="86"/>
        <v>283.01050000000032</v>
      </c>
    </row>
    <row r="208" spans="1:2" x14ac:dyDescent="0.25">
      <c r="A208">
        <v>69</v>
      </c>
      <c r="B208">
        <f t="shared" si="86"/>
        <v>285.7420000000003</v>
      </c>
    </row>
    <row r="209" spans="1:2" x14ac:dyDescent="0.25">
      <c r="A209">
        <v>70</v>
      </c>
      <c r="B209">
        <f t="shared" si="86"/>
        <v>288.47350000000029</v>
      </c>
    </row>
    <row r="210" spans="1:2" x14ac:dyDescent="0.25">
      <c r="A210">
        <v>71</v>
      </c>
      <c r="B210">
        <f t="shared" si="86"/>
        <v>291.20500000000027</v>
      </c>
    </row>
    <row r="211" spans="1:2" x14ac:dyDescent="0.25">
      <c r="A211">
        <v>72</v>
      </c>
      <c r="B211">
        <f t="shared" si="86"/>
        <v>293.93650000000025</v>
      </c>
    </row>
    <row r="212" spans="1:2" x14ac:dyDescent="0.25">
      <c r="A212">
        <v>73</v>
      </c>
      <c r="B212">
        <f t="shared" si="86"/>
        <v>296.66800000000023</v>
      </c>
    </row>
    <row r="213" spans="1:2" x14ac:dyDescent="0.25">
      <c r="A213">
        <v>74</v>
      </c>
      <c r="B213">
        <f t="shared" si="86"/>
        <v>299.39950000000022</v>
      </c>
    </row>
    <row r="214" spans="1:2" x14ac:dyDescent="0.25">
      <c r="A214">
        <v>75</v>
      </c>
      <c r="B214">
        <f t="shared" si="86"/>
        <v>302.1310000000002</v>
      </c>
    </row>
    <row r="215" spans="1:2" x14ac:dyDescent="0.25">
      <c r="A215">
        <v>76</v>
      </c>
      <c r="B215">
        <f t="shared" si="86"/>
        <v>304.86250000000018</v>
      </c>
    </row>
    <row r="216" spans="1:2" x14ac:dyDescent="0.25">
      <c r="A216">
        <v>77</v>
      </c>
      <c r="B216">
        <f t="shared" si="86"/>
        <v>307.59400000000016</v>
      </c>
    </row>
    <row r="217" spans="1:2" x14ac:dyDescent="0.25">
      <c r="A217">
        <v>78</v>
      </c>
      <c r="B217">
        <f t="shared" si="86"/>
        <v>310.32550000000015</v>
      </c>
    </row>
    <row r="218" spans="1:2" x14ac:dyDescent="0.25">
      <c r="A218">
        <v>79</v>
      </c>
      <c r="B218">
        <f t="shared" si="86"/>
        <v>313.05700000000013</v>
      </c>
    </row>
    <row r="219" spans="1:2" x14ac:dyDescent="0.25">
      <c r="A219">
        <v>80</v>
      </c>
      <c r="B219">
        <f t="shared" si="86"/>
        <v>315.78850000000011</v>
      </c>
    </row>
    <row r="220" spans="1:2" x14ac:dyDescent="0.25">
      <c r="A220">
        <v>81</v>
      </c>
      <c r="B220">
        <f t="shared" si="86"/>
        <v>318.5200000000001</v>
      </c>
    </row>
    <row r="221" spans="1:2" x14ac:dyDescent="0.25">
      <c r="A221">
        <v>82</v>
      </c>
      <c r="B221">
        <f t="shared" si="86"/>
        <v>321.25150000000008</v>
      </c>
    </row>
    <row r="222" spans="1:2" x14ac:dyDescent="0.25">
      <c r="A222">
        <v>83</v>
      </c>
      <c r="B222">
        <f t="shared" si="86"/>
        <v>323.98300000000006</v>
      </c>
    </row>
    <row r="223" spans="1:2" x14ac:dyDescent="0.25">
      <c r="A223">
        <v>84</v>
      </c>
      <c r="B223">
        <f t="shared" si="86"/>
        <v>326.71450000000004</v>
      </c>
    </row>
    <row r="224" spans="1:2" x14ac:dyDescent="0.25">
      <c r="A224">
        <v>85</v>
      </c>
      <c r="B224">
        <f t="shared" si="86"/>
        <v>329.44600000000003</v>
      </c>
    </row>
    <row r="225" spans="1:2" x14ac:dyDescent="0.25">
      <c r="A225">
        <v>86</v>
      </c>
      <c r="B225">
        <f t="shared" si="86"/>
        <v>332.17750000000001</v>
      </c>
    </row>
    <row r="226" spans="1:2" x14ac:dyDescent="0.25">
      <c r="A226">
        <v>87</v>
      </c>
      <c r="B226">
        <f t="shared" si="86"/>
        <v>334.90899999999999</v>
      </c>
    </row>
    <row r="227" spans="1:2" x14ac:dyDescent="0.25">
      <c r="A227">
        <v>88</v>
      </c>
      <c r="B227">
        <f t="shared" si="86"/>
        <v>337.64049999999997</v>
      </c>
    </row>
    <row r="228" spans="1:2" x14ac:dyDescent="0.25">
      <c r="A228">
        <v>89</v>
      </c>
      <c r="B228">
        <f t="shared" si="86"/>
        <v>340.37199999999996</v>
      </c>
    </row>
    <row r="229" spans="1:2" x14ac:dyDescent="0.25">
      <c r="A229">
        <v>90</v>
      </c>
      <c r="B229">
        <f t="shared" si="86"/>
        <v>343.10349999999994</v>
      </c>
    </row>
    <row r="230" spans="1:2" x14ac:dyDescent="0.25">
      <c r="A230">
        <v>91</v>
      </c>
      <c r="B230">
        <f t="shared" si="86"/>
        <v>345.83499999999992</v>
      </c>
    </row>
    <row r="231" spans="1:2" x14ac:dyDescent="0.25">
      <c r="A231">
        <v>92</v>
      </c>
      <c r="B231">
        <f t="shared" si="86"/>
        <v>348.56649999999991</v>
      </c>
    </row>
    <row r="232" spans="1:2" x14ac:dyDescent="0.25">
      <c r="A232">
        <v>93</v>
      </c>
      <c r="B232">
        <f t="shared" si="86"/>
        <v>351.29799999999989</v>
      </c>
    </row>
    <row r="233" spans="1:2" x14ac:dyDescent="0.25">
      <c r="A233">
        <v>94</v>
      </c>
      <c r="B233">
        <f t="shared" si="86"/>
        <v>354.02949999999987</v>
      </c>
    </row>
    <row r="234" spans="1:2" x14ac:dyDescent="0.25">
      <c r="A234">
        <v>95</v>
      </c>
      <c r="B234">
        <f t="shared" si="86"/>
        <v>356.76099999999985</v>
      </c>
    </row>
    <row r="235" spans="1:2" x14ac:dyDescent="0.25">
      <c r="A235">
        <v>96</v>
      </c>
      <c r="B235">
        <f t="shared" si="86"/>
        <v>359.49249999999984</v>
      </c>
    </row>
    <row r="236" spans="1:2" x14ac:dyDescent="0.25">
      <c r="A236">
        <v>97</v>
      </c>
      <c r="B236">
        <f t="shared" si="86"/>
        <v>362.22399999999982</v>
      </c>
    </row>
    <row r="237" spans="1:2" x14ac:dyDescent="0.25">
      <c r="A237">
        <v>98</v>
      </c>
      <c r="B237">
        <f t="shared" si="86"/>
        <v>364.9554999999998</v>
      </c>
    </row>
    <row r="238" spans="1:2" x14ac:dyDescent="0.25">
      <c r="A238">
        <v>99</v>
      </c>
      <c r="B238">
        <f t="shared" si="86"/>
        <v>367.68699999999978</v>
      </c>
    </row>
    <row r="239" spans="1:2" x14ac:dyDescent="0.25">
      <c r="A239">
        <v>100</v>
      </c>
      <c r="B239">
        <f t="shared" si="86"/>
        <v>370.41849999999977</v>
      </c>
    </row>
    <row r="240" spans="1:2" x14ac:dyDescent="0.25">
      <c r="A240">
        <v>101</v>
      </c>
      <c r="B240">
        <f t="shared" si="86"/>
        <v>373.14999999999975</v>
      </c>
    </row>
    <row r="241" spans="1:2" x14ac:dyDescent="0.25">
      <c r="A241">
        <v>102</v>
      </c>
      <c r="B241">
        <f t="shared" si="86"/>
        <v>375.88149999999973</v>
      </c>
    </row>
    <row r="242" spans="1:2" x14ac:dyDescent="0.25">
      <c r="A242">
        <v>103</v>
      </c>
      <c r="B242">
        <f t="shared" si="86"/>
        <v>378.61299999999972</v>
      </c>
    </row>
    <row r="243" spans="1:2" x14ac:dyDescent="0.25">
      <c r="A243">
        <v>104</v>
      </c>
      <c r="B243">
        <f t="shared" si="86"/>
        <v>381.3444999999997</v>
      </c>
    </row>
    <row r="244" spans="1:2" x14ac:dyDescent="0.25">
      <c r="A244">
        <v>105</v>
      </c>
      <c r="B244">
        <f t="shared" si="86"/>
        <v>384.07599999999968</v>
      </c>
    </row>
    <row r="245" spans="1:2" x14ac:dyDescent="0.25">
      <c r="A245">
        <v>106</v>
      </c>
      <c r="B245">
        <f t="shared" si="86"/>
        <v>386.80749999999966</v>
      </c>
    </row>
    <row r="246" spans="1:2" x14ac:dyDescent="0.25">
      <c r="A246">
        <v>107</v>
      </c>
      <c r="B246">
        <f t="shared" si="86"/>
        <v>389.53899999999965</v>
      </c>
    </row>
    <row r="247" spans="1:2" x14ac:dyDescent="0.25">
      <c r="A247">
        <v>108</v>
      </c>
      <c r="B247">
        <f t="shared" si="86"/>
        <v>392.27049999999963</v>
      </c>
    </row>
    <row r="248" spans="1:2" x14ac:dyDescent="0.25">
      <c r="A248">
        <v>109</v>
      </c>
      <c r="B248">
        <f t="shared" si="86"/>
        <v>395.00199999999961</v>
      </c>
    </row>
    <row r="249" spans="1:2" x14ac:dyDescent="0.25">
      <c r="A249">
        <v>110</v>
      </c>
      <c r="B249">
        <f t="shared" si="86"/>
        <v>397.73349999999959</v>
      </c>
    </row>
    <row r="250" spans="1:2" x14ac:dyDescent="0.25">
      <c r="A250">
        <v>111</v>
      </c>
      <c r="B250">
        <f t="shared" si="86"/>
        <v>400.46499999999958</v>
      </c>
    </row>
    <row r="251" spans="1:2" x14ac:dyDescent="0.25">
      <c r="A251">
        <v>112</v>
      </c>
      <c r="B251">
        <f t="shared" si="86"/>
        <v>403.19649999999956</v>
      </c>
    </row>
    <row r="252" spans="1:2" x14ac:dyDescent="0.25">
      <c r="A252">
        <v>113</v>
      </c>
      <c r="B252">
        <f t="shared" si="86"/>
        <v>405.92799999999954</v>
      </c>
    </row>
    <row r="253" spans="1:2" x14ac:dyDescent="0.25">
      <c r="A253">
        <v>114</v>
      </c>
      <c r="B253">
        <f t="shared" si="86"/>
        <v>408.65949999999953</v>
      </c>
    </row>
    <row r="254" spans="1:2" x14ac:dyDescent="0.25">
      <c r="A254">
        <v>115</v>
      </c>
      <c r="B254">
        <f t="shared" si="86"/>
        <v>411.39099999999951</v>
      </c>
    </row>
    <row r="255" spans="1:2" x14ac:dyDescent="0.25">
      <c r="A255">
        <v>116</v>
      </c>
      <c r="B255">
        <f t="shared" si="86"/>
        <v>414.12249999999949</v>
      </c>
    </row>
    <row r="256" spans="1:2" x14ac:dyDescent="0.25">
      <c r="A256">
        <v>117</v>
      </c>
      <c r="B256">
        <f t="shared" si="86"/>
        <v>416.85399999999947</v>
      </c>
    </row>
    <row r="257" spans="1:2" x14ac:dyDescent="0.25">
      <c r="A257">
        <v>118</v>
      </c>
      <c r="B257">
        <f t="shared" si="86"/>
        <v>419.58549999999946</v>
      </c>
    </row>
    <row r="258" spans="1:2" x14ac:dyDescent="0.25">
      <c r="A258">
        <v>119</v>
      </c>
      <c r="B258">
        <f t="shared" si="86"/>
        <v>422.31699999999944</v>
      </c>
    </row>
    <row r="259" spans="1:2" x14ac:dyDescent="0.25">
      <c r="A259">
        <v>120</v>
      </c>
      <c r="B259">
        <f t="shared" si="86"/>
        <v>425.04849999999942</v>
      </c>
    </row>
    <row r="260" spans="1:2" x14ac:dyDescent="0.25">
      <c r="A260">
        <v>121</v>
      </c>
      <c r="B260">
        <f t="shared" si="86"/>
        <v>427.7799999999994</v>
      </c>
    </row>
    <row r="261" spans="1:2" x14ac:dyDescent="0.25">
      <c r="A261">
        <v>122</v>
      </c>
      <c r="B261">
        <f t="shared" si="86"/>
        <v>430.51149999999939</v>
      </c>
    </row>
    <row r="262" spans="1:2" x14ac:dyDescent="0.25">
      <c r="A262">
        <v>123</v>
      </c>
      <c r="B262">
        <f t="shared" si="86"/>
        <v>433.24299999999937</v>
      </c>
    </row>
    <row r="263" spans="1:2" x14ac:dyDescent="0.25">
      <c r="A263">
        <v>124</v>
      </c>
      <c r="B263">
        <f t="shared" si="86"/>
        <v>435.97449999999935</v>
      </c>
    </row>
    <row r="264" spans="1:2" x14ac:dyDescent="0.25">
      <c r="A264">
        <v>125</v>
      </c>
      <c r="B264">
        <f t="shared" si="86"/>
        <v>438.70599999999934</v>
      </c>
    </row>
    <row r="265" spans="1:2" x14ac:dyDescent="0.25">
      <c r="A265">
        <v>126</v>
      </c>
      <c r="B265">
        <f t="shared" si="86"/>
        <v>441.43749999999932</v>
      </c>
    </row>
    <row r="266" spans="1:2" x14ac:dyDescent="0.25">
      <c r="A266">
        <v>127</v>
      </c>
      <c r="B266">
        <f t="shared" si="86"/>
        <v>444.1689999999993</v>
      </c>
    </row>
    <row r="267" spans="1:2" x14ac:dyDescent="0.25">
      <c r="A267">
        <v>128</v>
      </c>
      <c r="B267">
        <f t="shared" si="86"/>
        <v>446.90049999999928</v>
      </c>
    </row>
    <row r="268" spans="1:2" x14ac:dyDescent="0.25">
      <c r="A268">
        <v>129</v>
      </c>
      <c r="B268">
        <f t="shared" si="86"/>
        <v>449.63199999999927</v>
      </c>
    </row>
    <row r="269" spans="1:2" x14ac:dyDescent="0.25">
      <c r="A269">
        <v>130</v>
      </c>
      <c r="B269">
        <f t="shared" si="86"/>
        <v>452.36349999999925</v>
      </c>
    </row>
    <row r="270" spans="1:2" x14ac:dyDescent="0.25">
      <c r="A270">
        <v>131</v>
      </c>
      <c r="B270">
        <f t="shared" ref="B270:B301" si="87">B269+$C$139</f>
        <v>455.09499999999923</v>
      </c>
    </row>
    <row r="271" spans="1:2" x14ac:dyDescent="0.25">
      <c r="A271">
        <v>132</v>
      </c>
      <c r="B271">
        <f t="shared" si="87"/>
        <v>457.82649999999921</v>
      </c>
    </row>
    <row r="272" spans="1:2" x14ac:dyDescent="0.25">
      <c r="A272">
        <v>133</v>
      </c>
      <c r="B272">
        <f t="shared" si="87"/>
        <v>460.5579999999992</v>
      </c>
    </row>
    <row r="273" spans="1:2" x14ac:dyDescent="0.25">
      <c r="A273">
        <v>134</v>
      </c>
      <c r="B273">
        <f t="shared" si="87"/>
        <v>463.28949999999918</v>
      </c>
    </row>
    <row r="274" spans="1:2" x14ac:dyDescent="0.25">
      <c r="A274">
        <v>135</v>
      </c>
      <c r="B274">
        <f t="shared" si="87"/>
        <v>466.02099999999916</v>
      </c>
    </row>
    <row r="275" spans="1:2" x14ac:dyDescent="0.25">
      <c r="A275">
        <v>136</v>
      </c>
      <c r="B275">
        <f t="shared" si="87"/>
        <v>468.75249999999915</v>
      </c>
    </row>
    <row r="276" spans="1:2" x14ac:dyDescent="0.25">
      <c r="A276">
        <v>137</v>
      </c>
      <c r="B276">
        <f t="shared" si="87"/>
        <v>471.48399999999913</v>
      </c>
    </row>
    <row r="277" spans="1:2" x14ac:dyDescent="0.25">
      <c r="A277">
        <v>138</v>
      </c>
      <c r="B277">
        <f t="shared" si="87"/>
        <v>474.21549999999911</v>
      </c>
    </row>
    <row r="278" spans="1:2" x14ac:dyDescent="0.25">
      <c r="A278">
        <v>139</v>
      </c>
      <c r="B278">
        <f t="shared" si="87"/>
        <v>476.94699999999909</v>
      </c>
    </row>
    <row r="279" spans="1:2" x14ac:dyDescent="0.25">
      <c r="A279">
        <v>140</v>
      </c>
      <c r="B279">
        <f t="shared" si="87"/>
        <v>479.67849999999908</v>
      </c>
    </row>
    <row r="280" spans="1:2" x14ac:dyDescent="0.25">
      <c r="A280">
        <v>141</v>
      </c>
      <c r="B280">
        <f t="shared" si="87"/>
        <v>482.40999999999906</v>
      </c>
    </row>
    <row r="281" spans="1:2" x14ac:dyDescent="0.25">
      <c r="A281">
        <v>142</v>
      </c>
      <c r="B281">
        <f t="shared" si="87"/>
        <v>485.14149999999904</v>
      </c>
    </row>
    <row r="282" spans="1:2" x14ac:dyDescent="0.25">
      <c r="A282">
        <v>143</v>
      </c>
      <c r="B282">
        <f t="shared" si="87"/>
        <v>487.87299999999902</v>
      </c>
    </row>
    <row r="283" spans="1:2" x14ac:dyDescent="0.25">
      <c r="A283">
        <v>144</v>
      </c>
      <c r="B283">
        <f t="shared" si="87"/>
        <v>490.60449999999901</v>
      </c>
    </row>
    <row r="284" spans="1:2" x14ac:dyDescent="0.25">
      <c r="A284">
        <v>145</v>
      </c>
      <c r="B284">
        <f t="shared" si="87"/>
        <v>493.33599999999899</v>
      </c>
    </row>
    <row r="285" spans="1:2" x14ac:dyDescent="0.25">
      <c r="A285">
        <v>146</v>
      </c>
      <c r="B285">
        <f t="shared" si="87"/>
        <v>496.06749999999897</v>
      </c>
    </row>
    <row r="286" spans="1:2" x14ac:dyDescent="0.25">
      <c r="A286">
        <v>147</v>
      </c>
      <c r="B286">
        <f t="shared" si="87"/>
        <v>498.79899999999895</v>
      </c>
    </row>
    <row r="287" spans="1:2" x14ac:dyDescent="0.25">
      <c r="A287">
        <v>148</v>
      </c>
      <c r="B287">
        <f t="shared" si="87"/>
        <v>501.53049999999894</v>
      </c>
    </row>
    <row r="288" spans="1:2" x14ac:dyDescent="0.25">
      <c r="A288">
        <v>149</v>
      </c>
      <c r="B288">
        <f t="shared" si="87"/>
        <v>504.26199999999892</v>
      </c>
    </row>
    <row r="289" spans="1:2" x14ac:dyDescent="0.25">
      <c r="A289">
        <v>150</v>
      </c>
      <c r="B289">
        <f t="shared" si="87"/>
        <v>506.9934999999989</v>
      </c>
    </row>
    <row r="290" spans="1:2" x14ac:dyDescent="0.25">
      <c r="A290">
        <v>151</v>
      </c>
      <c r="B290">
        <f t="shared" si="87"/>
        <v>509.72499999999889</v>
      </c>
    </row>
    <row r="291" spans="1:2" x14ac:dyDescent="0.25">
      <c r="A291">
        <v>152</v>
      </c>
      <c r="B291">
        <f t="shared" si="87"/>
        <v>512.45649999999887</v>
      </c>
    </row>
    <row r="292" spans="1:2" x14ac:dyDescent="0.25">
      <c r="A292">
        <v>153</v>
      </c>
      <c r="B292">
        <f t="shared" si="87"/>
        <v>515.18799999999885</v>
      </c>
    </row>
    <row r="293" spans="1:2" x14ac:dyDescent="0.25">
      <c r="A293">
        <v>154</v>
      </c>
      <c r="B293">
        <f t="shared" si="87"/>
        <v>517.91949999999883</v>
      </c>
    </row>
    <row r="294" spans="1:2" x14ac:dyDescent="0.25">
      <c r="A294">
        <v>155</v>
      </c>
      <c r="B294">
        <f t="shared" si="87"/>
        <v>520.65099999999882</v>
      </c>
    </row>
    <row r="295" spans="1:2" x14ac:dyDescent="0.25">
      <c r="A295">
        <v>156</v>
      </c>
      <c r="B295">
        <f t="shared" si="87"/>
        <v>523.3824999999988</v>
      </c>
    </row>
    <row r="296" spans="1:2" x14ac:dyDescent="0.25">
      <c r="A296">
        <v>157</v>
      </c>
      <c r="B296">
        <f t="shared" si="87"/>
        <v>526.11399999999878</v>
      </c>
    </row>
    <row r="297" spans="1:2" x14ac:dyDescent="0.25">
      <c r="A297">
        <v>158</v>
      </c>
      <c r="B297">
        <f t="shared" si="87"/>
        <v>528.84549999999876</v>
      </c>
    </row>
    <row r="298" spans="1:2" x14ac:dyDescent="0.25">
      <c r="A298">
        <v>159</v>
      </c>
      <c r="B298">
        <f t="shared" si="87"/>
        <v>531.57699999999875</v>
      </c>
    </row>
    <row r="299" spans="1:2" x14ac:dyDescent="0.25">
      <c r="A299">
        <v>160</v>
      </c>
      <c r="B299">
        <f t="shared" si="87"/>
        <v>534.30849999999873</v>
      </c>
    </row>
    <row r="300" spans="1:2" x14ac:dyDescent="0.25">
      <c r="A300">
        <v>161</v>
      </c>
      <c r="B300">
        <f t="shared" si="87"/>
        <v>537.03999999999871</v>
      </c>
    </row>
    <row r="301" spans="1:2" x14ac:dyDescent="0.25">
      <c r="A301">
        <v>162</v>
      </c>
      <c r="B301">
        <f t="shared" si="87"/>
        <v>539.7714999999987</v>
      </c>
    </row>
    <row r="302" spans="1:2" x14ac:dyDescent="0.25">
      <c r="A302">
        <v>163</v>
      </c>
      <c r="B302">
        <f t="shared" ref="B302:B324" si="88">B301+$C$139</f>
        <v>542.50299999999868</v>
      </c>
    </row>
    <row r="303" spans="1:2" x14ac:dyDescent="0.25">
      <c r="A303">
        <v>164</v>
      </c>
      <c r="B303">
        <f t="shared" si="88"/>
        <v>545.23449999999866</v>
      </c>
    </row>
    <row r="304" spans="1:2" x14ac:dyDescent="0.25">
      <c r="A304">
        <v>165</v>
      </c>
      <c r="B304">
        <f t="shared" si="88"/>
        <v>547.96599999999864</v>
      </c>
    </row>
    <row r="305" spans="1:2" x14ac:dyDescent="0.25">
      <c r="A305">
        <v>166</v>
      </c>
      <c r="B305">
        <f t="shared" si="88"/>
        <v>550.69749999999863</v>
      </c>
    </row>
    <row r="306" spans="1:2" x14ac:dyDescent="0.25">
      <c r="A306">
        <v>167</v>
      </c>
      <c r="B306">
        <f t="shared" si="88"/>
        <v>553.42899999999861</v>
      </c>
    </row>
    <row r="307" spans="1:2" x14ac:dyDescent="0.25">
      <c r="A307">
        <v>168</v>
      </c>
      <c r="B307">
        <f t="shared" si="88"/>
        <v>556.16049999999859</v>
      </c>
    </row>
    <row r="308" spans="1:2" x14ac:dyDescent="0.25">
      <c r="A308">
        <v>169</v>
      </c>
      <c r="B308">
        <f t="shared" si="88"/>
        <v>558.89199999999857</v>
      </c>
    </row>
    <row r="309" spans="1:2" x14ac:dyDescent="0.25">
      <c r="A309">
        <v>170</v>
      </c>
      <c r="B309">
        <f t="shared" si="88"/>
        <v>561.62349999999856</v>
      </c>
    </row>
    <row r="310" spans="1:2" x14ac:dyDescent="0.25">
      <c r="A310">
        <v>171</v>
      </c>
      <c r="B310">
        <f t="shared" si="88"/>
        <v>564.35499999999854</v>
      </c>
    </row>
    <row r="311" spans="1:2" x14ac:dyDescent="0.25">
      <c r="A311">
        <v>172</v>
      </c>
      <c r="B311">
        <f t="shared" si="88"/>
        <v>567.08649999999852</v>
      </c>
    </row>
    <row r="312" spans="1:2" x14ac:dyDescent="0.25">
      <c r="A312">
        <v>173</v>
      </c>
      <c r="B312">
        <f t="shared" si="88"/>
        <v>569.81799999999851</v>
      </c>
    </row>
    <row r="313" spans="1:2" x14ac:dyDescent="0.25">
      <c r="A313">
        <v>174</v>
      </c>
      <c r="B313">
        <f t="shared" si="88"/>
        <v>572.54949999999849</v>
      </c>
    </row>
    <row r="314" spans="1:2" x14ac:dyDescent="0.25">
      <c r="A314">
        <v>175</v>
      </c>
      <c r="B314">
        <f t="shared" si="88"/>
        <v>575.28099999999847</v>
      </c>
    </row>
    <row r="315" spans="1:2" x14ac:dyDescent="0.25">
      <c r="A315">
        <v>176</v>
      </c>
      <c r="B315">
        <f t="shared" si="88"/>
        <v>578.01249999999845</v>
      </c>
    </row>
    <row r="316" spans="1:2" x14ac:dyDescent="0.25">
      <c r="A316">
        <v>177</v>
      </c>
      <c r="B316">
        <f t="shared" si="88"/>
        <v>580.74399999999844</v>
      </c>
    </row>
    <row r="317" spans="1:2" x14ac:dyDescent="0.25">
      <c r="A317">
        <v>178</v>
      </c>
      <c r="B317">
        <f t="shared" si="88"/>
        <v>583.47549999999842</v>
      </c>
    </row>
    <row r="318" spans="1:2" x14ac:dyDescent="0.25">
      <c r="A318">
        <v>179</v>
      </c>
      <c r="B318">
        <f t="shared" si="88"/>
        <v>586.2069999999984</v>
      </c>
    </row>
    <row r="319" spans="1:2" x14ac:dyDescent="0.25">
      <c r="A319">
        <v>180</v>
      </c>
      <c r="B319">
        <f t="shared" si="88"/>
        <v>588.93849999999838</v>
      </c>
    </row>
    <row r="320" spans="1:2" x14ac:dyDescent="0.25">
      <c r="A320">
        <v>181</v>
      </c>
      <c r="B320">
        <f t="shared" si="88"/>
        <v>591.66999999999837</v>
      </c>
    </row>
    <row r="321" spans="1:2" x14ac:dyDescent="0.25">
      <c r="A321">
        <v>182</v>
      </c>
      <c r="B321">
        <f t="shared" si="88"/>
        <v>594.40149999999835</v>
      </c>
    </row>
    <row r="322" spans="1:2" x14ac:dyDescent="0.25">
      <c r="A322">
        <v>183</v>
      </c>
      <c r="B322">
        <f t="shared" si="88"/>
        <v>597.13299999999833</v>
      </c>
    </row>
    <row r="323" spans="1:2" x14ac:dyDescent="0.25">
      <c r="A323">
        <v>184</v>
      </c>
      <c r="B323">
        <f t="shared" si="88"/>
        <v>599.86449999999832</v>
      </c>
    </row>
    <row r="324" spans="1:2" x14ac:dyDescent="0.25">
      <c r="A324">
        <v>185</v>
      </c>
      <c r="B324">
        <f t="shared" si="88"/>
        <v>602.5959999999983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2"/>
  <sheetViews>
    <sheetView workbookViewId="0">
      <selection activeCell="B67" sqref="B67"/>
    </sheetView>
  </sheetViews>
  <sheetFormatPr defaultRowHeight="15" x14ac:dyDescent="0.25"/>
  <cols>
    <col min="2" max="109" width="22.140625" customWidth="1"/>
  </cols>
  <sheetData>
    <row r="1" spans="2:10" x14ac:dyDescent="0.25">
      <c r="B1" t="s">
        <v>109</v>
      </c>
    </row>
    <row r="2" spans="2:10" x14ac:dyDescent="0.25">
      <c r="B2">
        <v>1.2395506638887299</v>
      </c>
      <c r="C2">
        <v>3.7905866000922301E-3</v>
      </c>
      <c r="D2" s="31">
        <v>9.17612579474336E-5</v>
      </c>
      <c r="E2" s="31">
        <v>7.7218992777242008E-6</v>
      </c>
      <c r="F2" s="31">
        <v>2.6825257446447898E-6</v>
      </c>
      <c r="G2" s="31">
        <v>1.04102909698582E-7</v>
      </c>
      <c r="H2" s="31">
        <v>2.7266634946678499E-7</v>
      </c>
      <c r="I2" s="31">
        <v>5.2753361817111596E-9</v>
      </c>
      <c r="J2" s="31">
        <v>3.1177680544928498E-10</v>
      </c>
    </row>
    <row r="3" spans="2:10" x14ac:dyDescent="0.25">
      <c r="B3">
        <v>4.5771236977088599</v>
      </c>
      <c r="C3">
        <v>3.69088520986431E-2</v>
      </c>
      <c r="D3">
        <v>1.6553954355570299E-3</v>
      </c>
      <c r="E3">
        <v>2.0548053491444601E-4</v>
      </c>
      <c r="F3" s="31">
        <v>8.5847418918857794E-5</v>
      </c>
      <c r="G3" s="31">
        <v>5.6721488807841303E-6</v>
      </c>
      <c r="H3" s="31">
        <v>1.24284218267225E-5</v>
      </c>
      <c r="I3" s="31">
        <v>4.6782881115239198E-7</v>
      </c>
      <c r="J3" s="31">
        <v>4.4054086710053002E-8</v>
      </c>
    </row>
    <row r="4" spans="2:10" x14ac:dyDescent="0.25">
      <c r="B4">
        <v>11.869281813792099</v>
      </c>
      <c r="C4">
        <v>0.19432727550530801</v>
      </c>
      <c r="D4">
        <v>1.36748136778603E-2</v>
      </c>
      <c r="E4">
        <v>2.2546864359199101E-3</v>
      </c>
      <c r="F4">
        <v>1.0778918951768199E-3</v>
      </c>
      <c r="G4">
        <v>1.0504944323749899E-4</v>
      </c>
      <c r="H4">
        <v>2.0204835577346199E-4</v>
      </c>
      <c r="I4" s="31">
        <v>1.23666561435002E-5</v>
      </c>
      <c r="J4" s="31">
        <v>1.63650374762357E-6</v>
      </c>
    </row>
    <row r="5" spans="2:10" x14ac:dyDescent="0.25">
      <c r="B5">
        <v>24.516708339331199</v>
      </c>
      <c r="C5">
        <v>0.68876872034431902</v>
      </c>
      <c r="D5">
        <v>6.8329001257568397E-2</v>
      </c>
      <c r="E5">
        <v>1.3988602320076499E-2</v>
      </c>
      <c r="F5">
        <v>7.4112311564086698E-3</v>
      </c>
      <c r="G5">
        <v>9.7141729709100395E-4</v>
      </c>
      <c r="H5">
        <v>1.69164267003427E-3</v>
      </c>
      <c r="I5">
        <v>1.4999422960200099E-4</v>
      </c>
      <c r="J5" s="31">
        <v>2.5727656312220001E-5</v>
      </c>
    </row>
    <row r="6" spans="2:10" x14ac:dyDescent="0.25">
      <c r="B6">
        <v>43.3687174923787</v>
      </c>
      <c r="C6">
        <v>1.86420759253433</v>
      </c>
      <c r="D6">
        <v>0.242381701928471</v>
      </c>
      <c r="E6">
        <v>5.8845347991891402E-2</v>
      </c>
      <c r="F6">
        <v>3.3804833441660402E-2</v>
      </c>
      <c r="G6">
        <v>5.59580985590273E-3</v>
      </c>
      <c r="H6">
        <v>9.0109704060182694E-3</v>
      </c>
      <c r="I6">
        <v>1.06985608329948E-3</v>
      </c>
      <c r="J6">
        <v>2.25106953461545E-4</v>
      </c>
    </row>
    <row r="7" spans="2:10" x14ac:dyDescent="0.25">
      <c r="B7">
        <v>68.699867940269698</v>
      </c>
      <c r="C7">
        <v>4.1641175220489997</v>
      </c>
      <c r="D7">
        <v>0.67367686565733098</v>
      </c>
      <c r="E7">
        <v>0.18771257362966601</v>
      </c>
      <c r="F7">
        <v>0.1151232364385</v>
      </c>
      <c r="G7">
        <v>2.3012120523794401E-2</v>
      </c>
      <c r="H7">
        <v>3.4785379215871402E-2</v>
      </c>
      <c r="I7">
        <v>5.2287714703853298E-3</v>
      </c>
      <c r="J7">
        <v>1.29767690759893E-3</v>
      </c>
    </row>
    <row r="8" spans="2:10" x14ac:dyDescent="0.25">
      <c r="B8">
        <v>100.322074927603</v>
      </c>
      <c r="C8">
        <v>8.0736796588638793</v>
      </c>
      <c r="D8">
        <v>1.5642177833150199</v>
      </c>
      <c r="E8">
        <v>0.488302651185272</v>
      </c>
      <c r="F8">
        <v>0.31607257230510499</v>
      </c>
      <c r="G8">
        <v>7.3814771807649296E-2</v>
      </c>
      <c r="H8">
        <v>0.105907339672051</v>
      </c>
      <c r="I8">
        <v>1.9338992571743499E-2</v>
      </c>
      <c r="J8">
        <v>5.4997770047024701E-3</v>
      </c>
    </row>
    <row r="9" spans="2:10" x14ac:dyDescent="0.25">
      <c r="B9">
        <v>137.73283226067301</v>
      </c>
      <c r="C9">
        <v>14.0602822753737</v>
      </c>
      <c r="D9">
        <v>3.1688899147357898</v>
      </c>
      <c r="E9">
        <v>1.08818158271516</v>
      </c>
      <c r="F9">
        <v>0.736977341739811</v>
      </c>
      <c r="G9">
        <v>0.196106739703512</v>
      </c>
      <c r="H9">
        <v>0.26931894590893102</v>
      </c>
      <c r="I9">
        <v>5.7898879510880498E-2</v>
      </c>
      <c r="J9">
        <v>1.8458677987578401E-2</v>
      </c>
    </row>
    <row r="10" spans="2:10" x14ac:dyDescent="0.25">
      <c r="B10">
        <v>180.24882129582701</v>
      </c>
      <c r="C10">
        <v>22.5276950628419</v>
      </c>
      <c r="D10">
        <v>5.7746647749057001</v>
      </c>
      <c r="E10">
        <v>2.1505644489469899</v>
      </c>
      <c r="F10">
        <v>1.5136683891987199</v>
      </c>
      <c r="G10">
        <v>0.45009353824258302</v>
      </c>
      <c r="H10">
        <v>0.59552762791269298</v>
      </c>
      <c r="I10">
        <v>0.147107185777553</v>
      </c>
      <c r="J10">
        <v>5.1687786808912603E-2</v>
      </c>
    </row>
    <row r="11" spans="2:10" x14ac:dyDescent="0.25">
      <c r="B11">
        <v>227.10788776339101</v>
      </c>
      <c r="C11">
        <v>33.788850721959498</v>
      </c>
      <c r="D11">
        <v>9.6766916317944904</v>
      </c>
      <c r="E11">
        <v>3.8645337470027799</v>
      </c>
      <c r="F11">
        <v>2.81177721003364</v>
      </c>
      <c r="G11">
        <v>0.92001756601800599</v>
      </c>
      <c r="H11">
        <v>1.1788639032530399</v>
      </c>
      <c r="I11">
        <v>0.32821330544523297</v>
      </c>
      <c r="J11">
        <v>0.12539407653203599</v>
      </c>
    </row>
    <row r="12" spans="2:10" x14ac:dyDescent="0.25">
      <c r="B12">
        <v>277.539064128978</v>
      </c>
      <c r="C12">
        <v>48.055521447312302</v>
      </c>
      <c r="D12">
        <v>15.1563764120427</v>
      </c>
      <c r="E12">
        <v>6.4324143328578502</v>
      </c>
      <c r="F12">
        <v>4.8172007617206196</v>
      </c>
      <c r="G12">
        <v>1.71302786012163</v>
      </c>
      <c r="H12">
        <v>2.1345557643150399</v>
      </c>
      <c r="I12">
        <v>0.65950877229175497</v>
      </c>
      <c r="J12">
        <v>0.27101351062879098</v>
      </c>
    </row>
    <row r="13" spans="2:10" x14ac:dyDescent="0.25">
      <c r="B13">
        <v>330.806493911237</v>
      </c>
      <c r="C13">
        <v>65.440464873977405</v>
      </c>
      <c r="D13">
        <v>22.464319820387999</v>
      </c>
      <c r="E13">
        <v>10.056883898431</v>
      </c>
      <c r="F13">
        <v>7.7249191463337201</v>
      </c>
      <c r="G13">
        <v>2.95538457959145</v>
      </c>
      <c r="H13">
        <v>3.5934328133134801</v>
      </c>
      <c r="I13">
        <v>1.21656328140779</v>
      </c>
      <c r="J13">
        <v>0.53296571306305995</v>
      </c>
    </row>
    <row r="15" spans="2:10" x14ac:dyDescent="0.25">
      <c r="B15" t="s">
        <v>123</v>
      </c>
    </row>
    <row r="16" spans="2:10" x14ac:dyDescent="0.25">
      <c r="B16">
        <v>3975762924.7065902</v>
      </c>
      <c r="C16">
        <v>12158013.4693786</v>
      </c>
      <c r="D16">
        <v>294317.14079949399</v>
      </c>
      <c r="E16">
        <v>24767.394952926599</v>
      </c>
      <c r="F16">
        <v>8603.9939397645194</v>
      </c>
      <c r="G16">
        <v>333.90203465766001</v>
      </c>
      <c r="H16">
        <v>874.55623606720906</v>
      </c>
      <c r="I16">
        <v>16.920232966365699</v>
      </c>
      <c r="J16">
        <v>1</v>
      </c>
    </row>
    <row r="17" spans="2:10" x14ac:dyDescent="0.25">
      <c r="B17">
        <v>103897822.870185</v>
      </c>
      <c r="C17">
        <v>837807.67812900001</v>
      </c>
      <c r="D17">
        <v>37576.432952797499</v>
      </c>
      <c r="E17">
        <v>4664.2786233849201</v>
      </c>
      <c r="F17">
        <v>1948.6822978279499</v>
      </c>
      <c r="G17">
        <v>128.754204306085</v>
      </c>
      <c r="H17">
        <v>282.11734154249001</v>
      </c>
      <c r="I17">
        <v>10.619419129749801</v>
      </c>
      <c r="J17">
        <v>1</v>
      </c>
    </row>
    <row r="18" spans="2:10" x14ac:dyDescent="0.25">
      <c r="B18">
        <v>7252828.9843686204</v>
      </c>
      <c r="C18">
        <v>118745.389851687</v>
      </c>
      <c r="D18">
        <v>8356.1151006943601</v>
      </c>
      <c r="E18">
        <v>1377.7459655647101</v>
      </c>
      <c r="F18">
        <v>658.65531731416297</v>
      </c>
      <c r="G18">
        <v>64.1913856842949</v>
      </c>
      <c r="H18">
        <v>123.46342381853</v>
      </c>
      <c r="I18">
        <v>7.5567539405016797</v>
      </c>
      <c r="J18">
        <v>1</v>
      </c>
    </row>
    <row r="19" spans="2:10" x14ac:dyDescent="0.25">
      <c r="B19">
        <v>952932.05264431296</v>
      </c>
      <c r="C19">
        <v>26771.529904850799</v>
      </c>
      <c r="D19">
        <v>2655.8579774370601</v>
      </c>
      <c r="E19">
        <v>543.71848528745795</v>
      </c>
      <c r="F19">
        <v>288.06476060116398</v>
      </c>
      <c r="G19">
        <v>37.757706543584597</v>
      </c>
      <c r="H19">
        <v>65.751914962840104</v>
      </c>
      <c r="I19">
        <v>5.8300774770050801</v>
      </c>
      <c r="J19">
        <v>1</v>
      </c>
    </row>
    <row r="20" spans="2:10" x14ac:dyDescent="0.25">
      <c r="B20">
        <v>192658.275657341</v>
      </c>
      <c r="C20">
        <v>8281.4305105541407</v>
      </c>
      <c r="D20">
        <v>1076.74018150611</v>
      </c>
      <c r="E20">
        <v>261.41061876146802</v>
      </c>
      <c r="F20">
        <v>150.17231996538601</v>
      </c>
      <c r="G20">
        <v>24.858449594088899</v>
      </c>
      <c r="H20">
        <v>40.029729279587102</v>
      </c>
      <c r="I20">
        <v>4.7526567564792996</v>
      </c>
      <c r="J20">
        <v>1</v>
      </c>
    </row>
    <row r="21" spans="2:10" x14ac:dyDescent="0.25">
      <c r="B21">
        <v>52940.656906181401</v>
      </c>
      <c r="C21">
        <v>3208.9016130785499</v>
      </c>
      <c r="D21">
        <v>519.14067493411903</v>
      </c>
      <c r="E21">
        <v>144.65278108168499</v>
      </c>
      <c r="F21">
        <v>88.7148686736749</v>
      </c>
      <c r="G21">
        <v>17.733320512247801</v>
      </c>
      <c r="H21">
        <v>26.805885973754499</v>
      </c>
      <c r="I21">
        <v>4.0293322935521898</v>
      </c>
      <c r="J21">
        <v>1</v>
      </c>
    </row>
    <row r="22" spans="2:10" x14ac:dyDescent="0.25">
      <c r="B22">
        <v>18241.116838341699</v>
      </c>
      <c r="C22">
        <v>1468.0012756809299</v>
      </c>
      <c r="D22">
        <v>284.41476481274901</v>
      </c>
      <c r="E22">
        <v>88.7859000042654</v>
      </c>
      <c r="F22">
        <v>57.470070520105303</v>
      </c>
      <c r="G22">
        <v>13.4214117671563</v>
      </c>
      <c r="H22">
        <v>19.256660693969401</v>
      </c>
      <c r="I22">
        <v>3.5163230354990902</v>
      </c>
      <c r="J22">
        <v>1</v>
      </c>
    </row>
    <row r="23" spans="2:10" x14ac:dyDescent="0.25">
      <c r="B23">
        <v>7461.6845449798502</v>
      </c>
      <c r="C23">
        <v>761.71664540848803</v>
      </c>
      <c r="D23">
        <v>171.67480341052999</v>
      </c>
      <c r="E23">
        <v>58.9523032715258</v>
      </c>
      <c r="F23">
        <v>39.925792206557503</v>
      </c>
      <c r="G23">
        <v>10.6240945226674</v>
      </c>
      <c r="H23">
        <v>14.5903702361657</v>
      </c>
      <c r="I23">
        <v>3.1366753106502601</v>
      </c>
      <c r="J23">
        <v>1</v>
      </c>
    </row>
    <row r="24" spans="2:10" x14ac:dyDescent="0.25">
      <c r="B24">
        <v>3487.2613517425002</v>
      </c>
      <c r="C24">
        <v>435.84174238540697</v>
      </c>
      <c r="D24">
        <v>111.72203592803</v>
      </c>
      <c r="E24">
        <v>41.6068201352386</v>
      </c>
      <c r="F24">
        <v>29.284836566802301</v>
      </c>
      <c r="G24">
        <v>8.7079282366366098</v>
      </c>
      <c r="H24">
        <v>11.521631408098999</v>
      </c>
      <c r="I24">
        <v>2.8460724449549701</v>
      </c>
      <c r="J24">
        <v>1</v>
      </c>
    </row>
    <row r="25" spans="2:10" x14ac:dyDescent="0.25">
      <c r="B25">
        <v>1811.1532382103301</v>
      </c>
      <c r="C25">
        <v>269.46129878253902</v>
      </c>
      <c r="D25">
        <v>77.170245193538193</v>
      </c>
      <c r="E25">
        <v>30.819109274395998</v>
      </c>
      <c r="F25">
        <v>22.423525000523401</v>
      </c>
      <c r="G25">
        <v>7.3370097811833999</v>
      </c>
      <c r="H25">
        <v>9.4012726586161204</v>
      </c>
      <c r="I25">
        <v>2.6174546240338699</v>
      </c>
      <c r="J25">
        <v>1</v>
      </c>
    </row>
    <row r="26" spans="2:10" x14ac:dyDescent="0.25">
      <c r="B26">
        <v>1024.0783327925101</v>
      </c>
      <c r="C26">
        <v>177.31780727763899</v>
      </c>
      <c r="D26">
        <v>55.924800121136798</v>
      </c>
      <c r="E26">
        <v>23.734662961760499</v>
      </c>
      <c r="F26">
        <v>17.774762411453199</v>
      </c>
      <c r="G26">
        <v>6.3208208924608797</v>
      </c>
      <c r="H26">
        <v>7.8761968706377496</v>
      </c>
      <c r="I26">
        <v>2.4334903848948302</v>
      </c>
      <c r="J26">
        <v>1</v>
      </c>
    </row>
    <row r="27" spans="2:10" x14ac:dyDescent="0.25">
      <c r="B27">
        <v>620.69001026356102</v>
      </c>
      <c r="C27">
        <v>122.78550621554599</v>
      </c>
      <c r="D27">
        <v>42.14965291347</v>
      </c>
      <c r="E27">
        <v>18.869663942605499</v>
      </c>
      <c r="F27">
        <v>14.494214087313599</v>
      </c>
      <c r="G27">
        <v>5.5451683047419102</v>
      </c>
      <c r="H27">
        <v>6.7423339348816702</v>
      </c>
      <c r="I27">
        <v>2.2826295418066498</v>
      </c>
      <c r="J27">
        <v>1</v>
      </c>
    </row>
    <row r="29" spans="2:10" x14ac:dyDescent="0.25">
      <c r="B29" t="s">
        <v>129</v>
      </c>
    </row>
    <row r="30" spans="2:10" x14ac:dyDescent="0.25">
      <c r="B30">
        <f>B2/B16</f>
        <v>3.1177680544928575E-10</v>
      </c>
      <c r="C30">
        <f t="shared" ref="C30:J30" si="0">C2/C16</f>
        <v>3.1177680544928431E-10</v>
      </c>
      <c r="D30">
        <f t="shared" si="0"/>
        <v>3.1177680544928477E-10</v>
      </c>
      <c r="E30">
        <f t="shared" si="0"/>
        <v>3.1177680544928503E-10</v>
      </c>
      <c r="F30">
        <f t="shared" si="0"/>
        <v>3.1177680544928503E-10</v>
      </c>
      <c r="G30">
        <f t="shared" si="0"/>
        <v>3.1177680544928596E-10</v>
      </c>
      <c r="H30">
        <f t="shared" si="0"/>
        <v>3.1177680544928477E-10</v>
      </c>
      <c r="I30">
        <f t="shared" si="0"/>
        <v>3.11776805449284E-10</v>
      </c>
      <c r="J30">
        <f t="shared" si="0"/>
        <v>3.1177680544928498E-10</v>
      </c>
    </row>
    <row r="31" spans="2:10" x14ac:dyDescent="0.25">
      <c r="B31">
        <f t="shared" ref="B31:J31" si="1">B3/B17</f>
        <v>4.4054086710053022E-8</v>
      </c>
      <c r="C31">
        <f t="shared" si="1"/>
        <v>4.4054086710052949E-8</v>
      </c>
      <c r="D31">
        <f t="shared" si="1"/>
        <v>4.4054086710052896E-8</v>
      </c>
      <c r="E31">
        <f t="shared" si="1"/>
        <v>4.4054086710053022E-8</v>
      </c>
      <c r="F31">
        <f t="shared" si="1"/>
        <v>4.4054086710052982E-8</v>
      </c>
      <c r="G31">
        <f t="shared" si="1"/>
        <v>4.4054086710052863E-8</v>
      </c>
      <c r="H31">
        <f t="shared" si="1"/>
        <v>4.4054086710053029E-8</v>
      </c>
      <c r="I31">
        <f t="shared" si="1"/>
        <v>4.4054086710052876E-8</v>
      </c>
      <c r="J31">
        <f t="shared" si="1"/>
        <v>4.4054086710053002E-8</v>
      </c>
    </row>
    <row r="32" spans="2:10" x14ac:dyDescent="0.25">
      <c r="B32">
        <f t="shared" ref="B32:J32" si="2">B4/B18</f>
        <v>1.63650374762357E-6</v>
      </c>
      <c r="C32">
        <f t="shared" si="2"/>
        <v>1.6365037476235734E-6</v>
      </c>
      <c r="D32">
        <f t="shared" si="2"/>
        <v>1.6365037476235789E-6</v>
      </c>
      <c r="E32">
        <f t="shared" si="2"/>
        <v>1.6365037476235758E-6</v>
      </c>
      <c r="F32">
        <f t="shared" si="2"/>
        <v>1.6365037476235709E-6</v>
      </c>
      <c r="G32">
        <f t="shared" si="2"/>
        <v>1.6365037476235764E-6</v>
      </c>
      <c r="H32">
        <f t="shared" si="2"/>
        <v>1.6365037476235741E-6</v>
      </c>
      <c r="I32">
        <f t="shared" si="2"/>
        <v>1.6365037476235728E-6</v>
      </c>
      <c r="J32">
        <f t="shared" si="2"/>
        <v>1.63650374762357E-6</v>
      </c>
    </row>
    <row r="33" spans="2:11" x14ac:dyDescent="0.25">
      <c r="B33">
        <f t="shared" ref="B33:J33" si="3">B5/B19</f>
        <v>2.5727656312219977E-5</v>
      </c>
      <c r="C33">
        <f t="shared" si="3"/>
        <v>2.5727656312219919E-5</v>
      </c>
      <c r="D33">
        <f t="shared" si="3"/>
        <v>2.5727656312219991E-5</v>
      </c>
      <c r="E33">
        <f t="shared" si="3"/>
        <v>2.5727656312219879E-5</v>
      </c>
      <c r="F33">
        <f t="shared" si="3"/>
        <v>2.5727656312219967E-5</v>
      </c>
      <c r="G33">
        <f t="shared" si="3"/>
        <v>2.572765631221998E-5</v>
      </c>
      <c r="H33">
        <f t="shared" si="3"/>
        <v>2.5727656312220062E-5</v>
      </c>
      <c r="I33">
        <f t="shared" si="3"/>
        <v>2.572765631221993E-5</v>
      </c>
      <c r="J33">
        <f t="shared" si="3"/>
        <v>2.5727656312220001E-5</v>
      </c>
    </row>
    <row r="34" spans="2:11" x14ac:dyDescent="0.25">
      <c r="B34">
        <f t="shared" ref="B34:J34" si="4">B6/B20</f>
        <v>2.2510695346154567E-4</v>
      </c>
      <c r="C34">
        <f t="shared" si="4"/>
        <v>2.2510695346154502E-4</v>
      </c>
      <c r="D34">
        <f t="shared" si="4"/>
        <v>2.2510695346154459E-4</v>
      </c>
      <c r="E34">
        <f t="shared" si="4"/>
        <v>2.2510695346154475E-4</v>
      </c>
      <c r="F34">
        <f t="shared" si="4"/>
        <v>2.2510695346154505E-4</v>
      </c>
      <c r="G34">
        <f t="shared" si="4"/>
        <v>2.2510695346154492E-4</v>
      </c>
      <c r="H34">
        <f t="shared" si="4"/>
        <v>2.2510695346154527E-4</v>
      </c>
      <c r="I34">
        <f t="shared" si="4"/>
        <v>2.2510695346154435E-4</v>
      </c>
      <c r="J34">
        <f t="shared" si="4"/>
        <v>2.25106953461545E-4</v>
      </c>
    </row>
    <row r="35" spans="2:11" x14ac:dyDescent="0.25">
      <c r="B35">
        <f t="shared" ref="B35:J35" si="5">B7/B21</f>
        <v>1.2976769075989352E-3</v>
      </c>
      <c r="C35">
        <f t="shared" si="5"/>
        <v>1.2976769075989329E-3</v>
      </c>
      <c r="D35">
        <f t="shared" si="5"/>
        <v>1.2976769075989339E-3</v>
      </c>
      <c r="E35">
        <f t="shared" si="5"/>
        <v>1.2976769075989303E-3</v>
      </c>
      <c r="F35">
        <f t="shared" si="5"/>
        <v>1.2976769075989342E-3</v>
      </c>
      <c r="G35">
        <f t="shared" si="5"/>
        <v>1.29767690759893E-3</v>
      </c>
      <c r="H35">
        <f t="shared" si="5"/>
        <v>1.2976769075989348E-3</v>
      </c>
      <c r="I35">
        <f t="shared" si="5"/>
        <v>1.297676907598935E-3</v>
      </c>
      <c r="J35">
        <f t="shared" si="5"/>
        <v>1.29767690759893E-3</v>
      </c>
    </row>
    <row r="36" spans="2:11" x14ac:dyDescent="0.25">
      <c r="B36">
        <f t="shared" ref="B36:J36" si="6">B8/B22</f>
        <v>5.4997770047024866E-3</v>
      </c>
      <c r="C36">
        <f t="shared" si="6"/>
        <v>5.4997770047024762E-3</v>
      </c>
      <c r="D36">
        <f t="shared" si="6"/>
        <v>5.4997770047024762E-3</v>
      </c>
      <c r="E36">
        <f t="shared" si="6"/>
        <v>5.4997770047024728E-3</v>
      </c>
      <c r="F36">
        <f t="shared" si="6"/>
        <v>5.4997770047024788E-3</v>
      </c>
      <c r="G36">
        <f t="shared" si="6"/>
        <v>5.4997770047024649E-3</v>
      </c>
      <c r="H36">
        <f t="shared" si="6"/>
        <v>5.4997770047024797E-3</v>
      </c>
      <c r="I36">
        <f t="shared" si="6"/>
        <v>5.4997770047024745E-3</v>
      </c>
      <c r="J36">
        <f t="shared" si="6"/>
        <v>5.4997770047024701E-3</v>
      </c>
    </row>
    <row r="37" spans="2:11" x14ac:dyDescent="0.25">
      <c r="B37">
        <f t="shared" ref="B37:J37" si="7">B9/B23</f>
        <v>1.8458677987578331E-2</v>
      </c>
      <c r="C37">
        <f t="shared" si="7"/>
        <v>1.8458677987578373E-2</v>
      </c>
      <c r="D37">
        <f t="shared" si="7"/>
        <v>1.8458677987578345E-2</v>
      </c>
      <c r="E37">
        <f t="shared" si="7"/>
        <v>1.8458677987578411E-2</v>
      </c>
      <c r="F37">
        <f t="shared" si="7"/>
        <v>1.845867798757837E-2</v>
      </c>
      <c r="G37">
        <f t="shared" si="7"/>
        <v>1.8458677987578307E-2</v>
      </c>
      <c r="H37">
        <f t="shared" si="7"/>
        <v>1.8458677987578411E-2</v>
      </c>
      <c r="I37">
        <f t="shared" si="7"/>
        <v>1.845867798757837E-2</v>
      </c>
      <c r="J37">
        <f t="shared" si="7"/>
        <v>1.8458677987578401E-2</v>
      </c>
    </row>
    <row r="38" spans="2:11" x14ac:dyDescent="0.25">
      <c r="B38">
        <f t="shared" ref="B38:J38" si="8">B10/B24</f>
        <v>5.1687786808912686E-2</v>
      </c>
      <c r="C38">
        <f t="shared" si="8"/>
        <v>5.1687786808912548E-2</v>
      </c>
      <c r="D38">
        <f t="shared" si="8"/>
        <v>5.1687786808912707E-2</v>
      </c>
      <c r="E38">
        <f t="shared" si="8"/>
        <v>5.1687786808912721E-2</v>
      </c>
      <c r="F38">
        <f t="shared" si="8"/>
        <v>5.1687786808912416E-2</v>
      </c>
      <c r="G38">
        <f t="shared" si="8"/>
        <v>5.1687786808912568E-2</v>
      </c>
      <c r="H38">
        <f t="shared" si="8"/>
        <v>5.1687786808912638E-2</v>
      </c>
      <c r="I38">
        <f t="shared" si="8"/>
        <v>5.1687786808912548E-2</v>
      </c>
      <c r="J38">
        <f t="shared" si="8"/>
        <v>5.1687786808912603E-2</v>
      </c>
    </row>
    <row r="39" spans="2:11" x14ac:dyDescent="0.25">
      <c r="B39">
        <f t="shared" ref="B39:J39" si="9">B11/B25</f>
        <v>0.12539407653203602</v>
      </c>
      <c r="C39">
        <f t="shared" si="9"/>
        <v>0.12539407653203594</v>
      </c>
      <c r="D39">
        <f t="shared" si="9"/>
        <v>0.12539407653203571</v>
      </c>
      <c r="E39">
        <f t="shared" si="9"/>
        <v>0.1253940765320356</v>
      </c>
      <c r="F39">
        <f t="shared" si="9"/>
        <v>0.12539407653203538</v>
      </c>
      <c r="G39">
        <f t="shared" si="9"/>
        <v>0.12539407653203574</v>
      </c>
      <c r="H39">
        <f t="shared" si="9"/>
        <v>0.12539407653203521</v>
      </c>
      <c r="I39">
        <f t="shared" si="9"/>
        <v>0.12539407653203538</v>
      </c>
      <c r="J39">
        <f t="shared" si="9"/>
        <v>0.12539407653203599</v>
      </c>
    </row>
    <row r="40" spans="2:11" x14ac:dyDescent="0.25">
      <c r="B40">
        <f t="shared" ref="B40:J40" si="10">B12/B26</f>
        <v>0.27101351062879148</v>
      </c>
      <c r="C40">
        <f t="shared" si="10"/>
        <v>0.27101351062879087</v>
      </c>
      <c r="D40">
        <f t="shared" si="10"/>
        <v>0.27101351062879064</v>
      </c>
      <c r="E40">
        <f t="shared" si="10"/>
        <v>0.27101351062879098</v>
      </c>
      <c r="F40">
        <f t="shared" si="10"/>
        <v>0.27101351062879175</v>
      </c>
      <c r="G40">
        <f t="shared" si="10"/>
        <v>0.27101351062879087</v>
      </c>
      <c r="H40">
        <f t="shared" si="10"/>
        <v>0.27101351062879175</v>
      </c>
      <c r="I40">
        <f t="shared" si="10"/>
        <v>0.2710135106287907</v>
      </c>
      <c r="J40">
        <f t="shared" si="10"/>
        <v>0.27101351062879098</v>
      </c>
    </row>
    <row r="41" spans="2:11" x14ac:dyDescent="0.25">
      <c r="B41">
        <f t="shared" ref="B41:J41" si="11">B13/B27</f>
        <v>0.53296571306306029</v>
      </c>
      <c r="C41">
        <f t="shared" si="11"/>
        <v>0.53296571306306117</v>
      </c>
      <c r="D41">
        <f t="shared" si="11"/>
        <v>0.5329657130630594</v>
      </c>
      <c r="E41">
        <f t="shared" si="11"/>
        <v>0.53296571306305729</v>
      </c>
      <c r="F41">
        <f t="shared" si="11"/>
        <v>0.53296571306305851</v>
      </c>
      <c r="G41">
        <f t="shared" si="11"/>
        <v>0.53296571306305962</v>
      </c>
      <c r="H41">
        <f t="shared" si="11"/>
        <v>0.53296571306306051</v>
      </c>
      <c r="I41">
        <f t="shared" si="11"/>
        <v>0.53296571306306129</v>
      </c>
      <c r="J41">
        <f t="shared" si="11"/>
        <v>0.53296571306305995</v>
      </c>
    </row>
    <row r="43" spans="2:11" x14ac:dyDescent="0.25">
      <c r="B43" t="s">
        <v>126</v>
      </c>
      <c r="D43" t="s">
        <v>126</v>
      </c>
      <c r="E43" t="s">
        <v>127</v>
      </c>
      <c r="G43" t="s">
        <v>128</v>
      </c>
      <c r="H43" t="s">
        <v>112</v>
      </c>
      <c r="I43" t="s">
        <v>130</v>
      </c>
    </row>
    <row r="44" spans="2:11" x14ac:dyDescent="0.25">
      <c r="B44" s="37">
        <v>9.6632098680702801E-9</v>
      </c>
      <c r="D44" s="38">
        <f>B30</f>
        <v>3.1177680544928575E-10</v>
      </c>
      <c r="E44" s="31">
        <f>I44-B44</f>
        <v>5.3086174099611801E-8</v>
      </c>
      <c r="F44">
        <v>0</v>
      </c>
      <c r="G44">
        <v>60</v>
      </c>
      <c r="H44">
        <v>0.19</v>
      </c>
      <c r="I44" s="37">
        <f>B95</f>
        <v>6.2749383967682085E-8</v>
      </c>
      <c r="J44">
        <f>B111-273.15</f>
        <v>-149.99999999999997</v>
      </c>
      <c r="K44" s="38"/>
    </row>
    <row r="45" spans="2:11" x14ac:dyDescent="0.25">
      <c r="B45" s="37">
        <v>4.9383617499207302E-3</v>
      </c>
      <c r="D45" s="38">
        <f t="shared" ref="D45:D55" si="12">B31</f>
        <v>4.4054086710053022E-8</v>
      </c>
      <c r="E45" s="31">
        <f t="shared" ref="E45:E55" si="13">I45-B45</f>
        <v>-4.8847395660825479E-3</v>
      </c>
      <c r="F45">
        <v>1</v>
      </c>
      <c r="G45">
        <v>7.5558224013884513E+23</v>
      </c>
      <c r="H45">
        <f>H44+($H$55-$H$44)/$F$55</f>
        <v>0.19090909090909092</v>
      </c>
      <c r="I45" s="37">
        <f t="shared" ref="I45:I55" si="14">B96</f>
        <v>5.3622183838182147E-5</v>
      </c>
      <c r="J45">
        <f t="shared" ref="J45:J55" si="15">B112-273.15</f>
        <v>-127.27272727272697</v>
      </c>
      <c r="K45" s="38"/>
    </row>
    <row r="46" spans="2:11" x14ac:dyDescent="0.25">
      <c r="B46" s="37">
        <v>7.3872388474256298E-2</v>
      </c>
      <c r="D46" s="38">
        <f t="shared" si="12"/>
        <v>1.63650374762357E-6</v>
      </c>
      <c r="E46" s="31">
        <f t="shared" si="13"/>
        <v>-7.3872388472167011E-2</v>
      </c>
      <c r="F46">
        <v>2</v>
      </c>
      <c r="G46">
        <v>-220.59090909090915</v>
      </c>
      <c r="H46">
        <f t="shared" ref="H46:H54" si="16">H45+($H$55-$H$44)/$F$55</f>
        <v>0.19181818181818183</v>
      </c>
      <c r="I46" s="37">
        <f t="shared" si="14"/>
        <v>2.0892808148623529E-12</v>
      </c>
      <c r="J46">
        <f t="shared" si="15"/>
        <v>-104.54545454545499</v>
      </c>
      <c r="K46" s="38"/>
    </row>
    <row r="47" spans="2:11" x14ac:dyDescent="0.25">
      <c r="B47" s="37">
        <v>0.15712528337155399</v>
      </c>
      <c r="D47" s="38">
        <f t="shared" si="12"/>
        <v>2.5727656312219977E-5</v>
      </c>
      <c r="E47" s="31">
        <f t="shared" si="13"/>
        <v>-0.15709955571524176</v>
      </c>
      <c r="F47">
        <v>3</v>
      </c>
      <c r="G47">
        <v>-81.818181818181841</v>
      </c>
      <c r="H47">
        <f t="shared" si="16"/>
        <v>0.19272727272727275</v>
      </c>
      <c r="I47" s="37">
        <f t="shared" si="14"/>
        <v>2.5727656312219923E-5</v>
      </c>
      <c r="J47">
        <f t="shared" si="15"/>
        <v>-81.818181818181984</v>
      </c>
      <c r="K47" s="38"/>
    </row>
    <row r="48" spans="2:11" x14ac:dyDescent="0.25">
      <c r="B48" s="37">
        <v>0.20876160782342301</v>
      </c>
      <c r="D48" s="38">
        <f t="shared" si="12"/>
        <v>2.2510695346154567E-4</v>
      </c>
      <c r="E48" s="31">
        <f t="shared" si="13"/>
        <v>-0.20853650086996148</v>
      </c>
      <c r="F48">
        <v>4</v>
      </c>
      <c r="G48">
        <v>-59.090909090909115</v>
      </c>
      <c r="H48">
        <f t="shared" si="16"/>
        <v>0.19363636363636366</v>
      </c>
      <c r="I48" s="37">
        <f t="shared" si="14"/>
        <v>2.2510695346154516E-4</v>
      </c>
      <c r="J48">
        <f t="shared" si="15"/>
        <v>-59.09090909090898</v>
      </c>
      <c r="K48" s="38"/>
    </row>
    <row r="49" spans="2:11" x14ac:dyDescent="0.25">
      <c r="B49" s="37">
        <v>0.246552407811512</v>
      </c>
      <c r="D49" s="38">
        <f t="shared" si="12"/>
        <v>1.2976769075989352E-3</v>
      </c>
      <c r="E49" s="31">
        <f t="shared" si="13"/>
        <v>-0.24525473090391306</v>
      </c>
      <c r="F49">
        <v>5</v>
      </c>
      <c r="G49">
        <v>-36.363636363636388</v>
      </c>
      <c r="H49">
        <f t="shared" si="16"/>
        <v>0.19454545454545458</v>
      </c>
      <c r="I49" s="37">
        <f t="shared" si="14"/>
        <v>1.2976769075989335E-3</v>
      </c>
      <c r="J49">
        <f t="shared" si="15"/>
        <v>-36.363636363635976</v>
      </c>
      <c r="K49" s="38"/>
    </row>
    <row r="50" spans="2:11" x14ac:dyDescent="0.25">
      <c r="B50" s="37">
        <v>0.28196103691452901</v>
      </c>
      <c r="D50" s="38">
        <f t="shared" si="12"/>
        <v>5.4997770047024866E-3</v>
      </c>
      <c r="E50" s="31">
        <f t="shared" si="13"/>
        <v>-0.27646125990982656</v>
      </c>
      <c r="F50">
        <v>6</v>
      </c>
      <c r="G50">
        <v>-13.636363636363662</v>
      </c>
      <c r="H50">
        <f t="shared" si="16"/>
        <v>0.19545454545454549</v>
      </c>
      <c r="I50" s="37">
        <f t="shared" si="14"/>
        <v>5.4997770047024649E-3</v>
      </c>
      <c r="J50">
        <f t="shared" si="15"/>
        <v>-13.636363636363967</v>
      </c>
      <c r="K50" s="38"/>
    </row>
    <row r="51" spans="2:11" x14ac:dyDescent="0.25">
      <c r="B51" s="37">
        <v>0.31348355266175199</v>
      </c>
      <c r="D51" s="38">
        <f t="shared" si="12"/>
        <v>1.8458677987578331E-2</v>
      </c>
      <c r="E51" s="31">
        <f t="shared" si="13"/>
        <v>-3.1678401431572967E-4</v>
      </c>
      <c r="F51">
        <v>7</v>
      </c>
      <c r="G51">
        <v>959.60487771516694</v>
      </c>
      <c r="H51">
        <f t="shared" si="16"/>
        <v>0.19636363636363641</v>
      </c>
      <c r="I51" s="37">
        <f t="shared" si="14"/>
        <v>0.31316676864743626</v>
      </c>
      <c r="J51">
        <f t="shared" si="15"/>
        <v>9.0909090909090082</v>
      </c>
      <c r="K51" s="38"/>
    </row>
    <row r="52" spans="2:11" x14ac:dyDescent="0.25">
      <c r="B52" s="37">
        <v>0.34392723779783901</v>
      </c>
      <c r="D52" s="38">
        <f t="shared" si="12"/>
        <v>5.1687786808912686E-2</v>
      </c>
      <c r="E52" s="31">
        <f t="shared" si="13"/>
        <v>-2.8994115960767619E-4</v>
      </c>
      <c r="F52">
        <v>8</v>
      </c>
      <c r="G52">
        <v>415.97254289212611</v>
      </c>
      <c r="H52">
        <f t="shared" si="16"/>
        <v>0.19727272727272732</v>
      </c>
      <c r="I52" s="37">
        <f t="shared" si="14"/>
        <v>0.34363729663823134</v>
      </c>
      <c r="J52">
        <f t="shared" si="15"/>
        <v>31.81818181818204</v>
      </c>
      <c r="K52" s="38"/>
    </row>
    <row r="53" spans="2:11" x14ac:dyDescent="0.25">
      <c r="B53" s="37">
        <v>0.37702834744358599</v>
      </c>
      <c r="D53" s="38">
        <f t="shared" si="12"/>
        <v>0.12539407653203602</v>
      </c>
      <c r="E53" s="31">
        <f t="shared" si="13"/>
        <v>1.753889300737943E-4</v>
      </c>
      <c r="F53">
        <v>9</v>
      </c>
      <c r="G53">
        <v>229.63420524907946</v>
      </c>
      <c r="H53">
        <f t="shared" si="16"/>
        <v>0.19818181818181824</v>
      </c>
      <c r="I53" s="37">
        <f t="shared" si="14"/>
        <v>0.37720373637365978</v>
      </c>
      <c r="J53">
        <f t="shared" si="15"/>
        <v>54.545454545455016</v>
      </c>
      <c r="K53" s="38"/>
    </row>
    <row r="54" spans="2:11" x14ac:dyDescent="0.25">
      <c r="B54" s="37">
        <v>0.40868277283649601</v>
      </c>
      <c r="D54" s="38">
        <f t="shared" si="12"/>
        <v>0.27101351062879148</v>
      </c>
      <c r="E54" s="31">
        <f t="shared" si="13"/>
        <v>1.0957029100400195E-4</v>
      </c>
      <c r="F54">
        <v>10</v>
      </c>
      <c r="G54">
        <v>133.83765196929193</v>
      </c>
      <c r="H54">
        <f t="shared" si="16"/>
        <v>0.19909090909090915</v>
      </c>
      <c r="I54" s="37">
        <f t="shared" si="14"/>
        <v>0.40879234312750001</v>
      </c>
      <c r="J54">
        <f t="shared" si="15"/>
        <v>77.272727272727025</v>
      </c>
      <c r="K54" s="38"/>
    </row>
    <row r="55" spans="2:11" x14ac:dyDescent="0.25">
      <c r="B55" s="37">
        <v>0.43720382221311799</v>
      </c>
      <c r="D55" s="38">
        <f t="shared" si="12"/>
        <v>0.53296571306306029</v>
      </c>
      <c r="E55" s="31">
        <f t="shared" si="13"/>
        <v>2.6745883850043395E-5</v>
      </c>
      <c r="F55">
        <v>11</v>
      </c>
      <c r="G55">
        <v>75.16820932235909</v>
      </c>
      <c r="H55">
        <v>0.2</v>
      </c>
      <c r="I55" s="37">
        <f t="shared" si="14"/>
        <v>0.43723056809696803</v>
      </c>
      <c r="J55">
        <f t="shared" si="15"/>
        <v>100</v>
      </c>
      <c r="K55" s="38"/>
    </row>
    <row r="57" spans="2:11" x14ac:dyDescent="0.25">
      <c r="B57" t="s">
        <v>113</v>
      </c>
    </row>
    <row r="58" spans="2:11" x14ac:dyDescent="0.25">
      <c r="B58">
        <v>-82.45</v>
      </c>
      <c r="C58">
        <v>32.28</v>
      </c>
      <c r="D58">
        <v>96.75</v>
      </c>
      <c r="E58">
        <v>134.9</v>
      </c>
      <c r="F58">
        <v>152</v>
      </c>
      <c r="G58">
        <v>196.5</v>
      </c>
      <c r="H58">
        <v>187.2</v>
      </c>
      <c r="I58">
        <v>234.7</v>
      </c>
      <c r="J58">
        <v>267</v>
      </c>
    </row>
    <row r="60" spans="2:11" x14ac:dyDescent="0.25">
      <c r="B60" t="s">
        <v>114</v>
      </c>
    </row>
    <row r="61" spans="2:11" x14ac:dyDescent="0.25">
      <c r="B61">
        <v>4641</v>
      </c>
      <c r="C61">
        <v>4484</v>
      </c>
      <c r="D61">
        <v>4257</v>
      </c>
      <c r="E61">
        <v>3648</v>
      </c>
      <c r="F61">
        <v>3797</v>
      </c>
      <c r="G61">
        <v>3375</v>
      </c>
      <c r="H61">
        <v>3334</v>
      </c>
      <c r="I61">
        <v>3032</v>
      </c>
      <c r="J61">
        <v>2737</v>
      </c>
    </row>
    <row r="63" spans="2:11" x14ac:dyDescent="0.25">
      <c r="B63" t="s">
        <v>115</v>
      </c>
    </row>
    <row r="64" spans="2:11" x14ac:dyDescent="0.25">
      <c r="B64">
        <v>1.15E-2</v>
      </c>
      <c r="C64">
        <v>9.8599999999999993E-2</v>
      </c>
      <c r="D64">
        <v>0.15240000000000001</v>
      </c>
      <c r="E64">
        <v>0.18479999999999999</v>
      </c>
      <c r="F64">
        <v>0.20100000000000001</v>
      </c>
      <c r="G64">
        <v>0.25390000000000001</v>
      </c>
      <c r="H64">
        <v>0.22220000000000001</v>
      </c>
      <c r="I64">
        <v>0.30070000000000002</v>
      </c>
      <c r="J64">
        <v>0.3498</v>
      </c>
    </row>
    <row r="66" spans="1:10" x14ac:dyDescent="0.25">
      <c r="B66" t="s">
        <v>116</v>
      </c>
    </row>
    <row r="67" spans="1:10" x14ac:dyDescent="0.25">
      <c r="A67">
        <v>0</v>
      </c>
      <c r="B67">
        <f>B$61/100*EXP(5.372697*(1+B$64)*(1-(B$58+273.15)/($G44+273.15)))</f>
        <v>474.00568122108825</v>
      </c>
      <c r="C67">
        <f t="shared" ref="C67:J67" si="17">C$61/100*EXP(5.372697*(1+C$64)*(1-(C$58+273.15)/($G44+273.15)))</f>
        <v>73.274893465001199</v>
      </c>
      <c r="D67">
        <f t="shared" si="17"/>
        <v>21.502338569273125</v>
      </c>
      <c r="E67">
        <f t="shared" si="17"/>
        <v>8.7201212994237842</v>
      </c>
      <c r="F67">
        <f t="shared" si="17"/>
        <v>6.3910349442802712</v>
      </c>
      <c r="G67">
        <f t="shared" si="17"/>
        <v>2.1355677542261389</v>
      </c>
      <c r="H67">
        <f t="shared" si="17"/>
        <v>2.7171909818084297</v>
      </c>
      <c r="I67">
        <f t="shared" si="17"/>
        <v>0.77665528242788273</v>
      </c>
      <c r="J67">
        <f t="shared" si="17"/>
        <v>0.30223088788785202</v>
      </c>
    </row>
    <row r="68" spans="1:10" x14ac:dyDescent="0.25">
      <c r="A68">
        <v>1</v>
      </c>
      <c r="B68">
        <f t="shared" ref="B68:J68" si="18">B$61/100*EXP(5.372697*(1+B$64)*(1-(B$58+273.15)/($G45+273.15)))</f>
        <v>10635.981029542805</v>
      </c>
      <c r="C68">
        <f t="shared" si="18"/>
        <v>16408.34822496491</v>
      </c>
      <c r="D68">
        <f t="shared" si="18"/>
        <v>20798.70080914969</v>
      </c>
      <c r="E68">
        <f t="shared" si="18"/>
        <v>21212.28069068884</v>
      </c>
      <c r="F68">
        <f t="shared" si="18"/>
        <v>24086.468077981419</v>
      </c>
      <c r="G68">
        <f t="shared" si="18"/>
        <v>28447.204812843876</v>
      </c>
      <c r="H68">
        <f t="shared" si="18"/>
        <v>23700.896436259489</v>
      </c>
      <c r="I68">
        <f t="shared" si="18"/>
        <v>32862.075407282107</v>
      </c>
      <c r="J68">
        <f t="shared" si="18"/>
        <v>38619.55114822695</v>
      </c>
    </row>
    <row r="69" spans="1:10" x14ac:dyDescent="0.25">
      <c r="A69">
        <v>2</v>
      </c>
      <c r="B69">
        <f t="shared" ref="B69:J69" si="19">B$61/100*EXP(5.372697*(1+B$64)*(1-(B$58+273.15)/($G46+273.15)))</f>
        <v>2.9066585918722742E-5</v>
      </c>
      <c r="C69">
        <f t="shared" si="19"/>
        <v>2.0830842299270897E-11</v>
      </c>
      <c r="D69">
        <f t="shared" si="19"/>
        <v>2.4767694615483138E-15</v>
      </c>
      <c r="E69">
        <f t="shared" si="19"/>
        <v>7.3070933461051808E-18</v>
      </c>
      <c r="F69">
        <f t="shared" si="19"/>
        <v>5.1728663918645179E-19</v>
      </c>
      <c r="G69">
        <f t="shared" si="19"/>
        <v>2.0436203872850105E-22</v>
      </c>
      <c r="H69">
        <f t="shared" si="19"/>
        <v>2.4927220583604229E-21</v>
      </c>
      <c r="I69">
        <f t="shared" si="19"/>
        <v>1.5540535808255602E-25</v>
      </c>
      <c r="J69">
        <f t="shared" si="19"/>
        <v>1.6559573552933812E-28</v>
      </c>
    </row>
    <row r="70" spans="1:10" x14ac:dyDescent="0.25">
      <c r="A70">
        <v>3</v>
      </c>
      <c r="B70">
        <f t="shared" ref="B70:J70" si="20">B$61/100*EXP(5.372697*(1+B$64)*(1-(B$58+273.15)/($G47+273.15)))</f>
        <v>47.250383344892761</v>
      </c>
      <c r="C70">
        <f t="shared" si="20"/>
        <v>1.327445170118142</v>
      </c>
      <c r="D70">
        <f t="shared" si="20"/>
        <v>0.13168862060549499</v>
      </c>
      <c r="E70">
        <f t="shared" si="20"/>
        <v>2.6959851744147459E-2</v>
      </c>
      <c r="F70">
        <f t="shared" si="20"/>
        <v>1.4283463683260294E-2</v>
      </c>
      <c r="G70">
        <f t="shared" si="20"/>
        <v>1.8721860634844736E-3</v>
      </c>
      <c r="H70">
        <f t="shared" si="20"/>
        <v>3.2602567822478442E-3</v>
      </c>
      <c r="I70">
        <f t="shared" si="20"/>
        <v>2.8907978796021918E-4</v>
      </c>
      <c r="J70">
        <f t="shared" si="20"/>
        <v>4.9584210347187346E-5</v>
      </c>
    </row>
    <row r="71" spans="1:10" x14ac:dyDescent="0.25">
      <c r="A71">
        <v>4</v>
      </c>
      <c r="B71">
        <f t="shared" ref="B71:J71" si="21">B$61/100*EXP(5.372697*(1+B$64)*(1-(B$58+273.15)/($G48+273.15)))</f>
        <v>83.977607507969481</v>
      </c>
      <c r="C71">
        <f t="shared" si="21"/>
        <v>3.6097837928164718</v>
      </c>
      <c r="D71">
        <f t="shared" si="21"/>
        <v>0.4693391137342201</v>
      </c>
      <c r="E71">
        <f t="shared" si="21"/>
        <v>0.11394599202066195</v>
      </c>
      <c r="F71">
        <f t="shared" si="21"/>
        <v>6.5458450209760377E-2</v>
      </c>
      <c r="G71">
        <f t="shared" si="21"/>
        <v>1.083552272097524E-2</v>
      </c>
      <c r="H71">
        <f t="shared" si="21"/>
        <v>1.744851542256259E-2</v>
      </c>
      <c r="I71">
        <f t="shared" si="21"/>
        <v>2.0716304158435355E-3</v>
      </c>
      <c r="J71">
        <f t="shared" si="21"/>
        <v>4.3588891897553396E-4</v>
      </c>
    </row>
    <row r="72" spans="1:10" x14ac:dyDescent="0.25">
      <c r="A72">
        <v>5</v>
      </c>
      <c r="B72">
        <f t="shared" ref="B72:J72" si="22">B$61/100*EXP(5.372697*(1+B$64)*(1-(B$58+273.15)/($G49+273.15)))</f>
        <v>133.6524703565245</v>
      </c>
      <c r="C72">
        <f t="shared" si="22"/>
        <v>8.1011013610771396</v>
      </c>
      <c r="D72">
        <f t="shared" si="22"/>
        <v>1.3106077204606232</v>
      </c>
      <c r="E72">
        <f t="shared" si="22"/>
        <v>0.36518627960680528</v>
      </c>
      <c r="F72">
        <f t="shared" si="22"/>
        <v>0.2239670236167178</v>
      </c>
      <c r="G72">
        <f t="shared" si="22"/>
        <v>4.4769034473563604E-2</v>
      </c>
      <c r="H72">
        <f t="shared" si="22"/>
        <v>6.7673374110876941E-2</v>
      </c>
      <c r="I72">
        <f t="shared" si="22"/>
        <v>1.0172337224204174E-2</v>
      </c>
      <c r="J72">
        <f t="shared" si="22"/>
        <v>2.5245714384197417E-3</v>
      </c>
    </row>
    <row r="73" spans="1:10" x14ac:dyDescent="0.25">
      <c r="A73">
        <v>6</v>
      </c>
      <c r="B73">
        <f t="shared" ref="B73:J73" si="23">B$61/100*EXP(5.372697*(1+B$64)*(1-(B$58+273.15)/($G50+273.15)))</f>
        <v>196.08405554031421</v>
      </c>
      <c r="C73">
        <f t="shared" si="23"/>
        <v>15.780373878688474</v>
      </c>
      <c r="D73">
        <f t="shared" si="23"/>
        <v>3.0573347582975337</v>
      </c>
      <c r="E73">
        <f t="shared" si="23"/>
        <v>0.95440972731666529</v>
      </c>
      <c r="F73">
        <f t="shared" si="23"/>
        <v>0.61777820950542961</v>
      </c>
      <c r="G73">
        <f t="shared" si="23"/>
        <v>0.14427432671495027</v>
      </c>
      <c r="H73">
        <f t="shared" si="23"/>
        <v>0.20700070935900797</v>
      </c>
      <c r="I73">
        <f t="shared" si="23"/>
        <v>3.7798940026589373E-2</v>
      </c>
      <c r="J73">
        <f t="shared" si="23"/>
        <v>1.0749564145554787E-2</v>
      </c>
    </row>
    <row r="74" spans="1:10" x14ac:dyDescent="0.25">
      <c r="A74">
        <v>7</v>
      </c>
      <c r="B74">
        <f t="shared" ref="B74:J74" si="24">B$61/100*EXP(5.372697*(1+B$64)*(1-(B$58+273.15)/($G51+273.15)))</f>
        <v>4588.5304884132447</v>
      </c>
      <c r="C74">
        <f t="shared" si="24"/>
        <v>3801.4698462996525</v>
      </c>
      <c r="D74">
        <f t="shared" si="24"/>
        <v>3244.8605639663615</v>
      </c>
      <c r="E74">
        <f t="shared" si="24"/>
        <v>2579.3415351982694</v>
      </c>
      <c r="F74">
        <f t="shared" si="24"/>
        <v>2602.0184331590781</v>
      </c>
      <c r="G74">
        <f t="shared" si="24"/>
        <v>2184.7064583834272</v>
      </c>
      <c r="H74">
        <f t="shared" si="24"/>
        <v>2040.8541961878534</v>
      </c>
      <c r="I74">
        <f t="shared" si="24"/>
        <v>1846.7150685573856</v>
      </c>
      <c r="J74">
        <f t="shared" si="24"/>
        <v>1609.8760960026766</v>
      </c>
    </row>
    <row r="75" spans="1:10" x14ac:dyDescent="0.25">
      <c r="A75">
        <v>8</v>
      </c>
      <c r="B75">
        <f t="shared" ref="B75:J75" si="25">B$61/100*EXP(5.372697*(1+B$64)*(1-(B$58+273.15)/($G52+273.15)))</f>
        <v>2364.0237708879972</v>
      </c>
      <c r="C75">
        <f t="shared" si="25"/>
        <v>1199.29440385873</v>
      </c>
      <c r="D75">
        <f t="shared" si="25"/>
        <v>749.37478875356419</v>
      </c>
      <c r="E75">
        <f t="shared" si="25"/>
        <v>489.35636530664323</v>
      </c>
      <c r="F75">
        <f t="shared" si="25"/>
        <v>449.66693937304149</v>
      </c>
      <c r="G75">
        <f t="shared" si="25"/>
        <v>288.45299554646641</v>
      </c>
      <c r="H75">
        <f t="shared" si="25"/>
        <v>294.91449899907673</v>
      </c>
      <c r="I75">
        <f t="shared" si="25"/>
        <v>190.57762863681387</v>
      </c>
      <c r="J75">
        <f t="shared" si="25"/>
        <v>131.25979466103095</v>
      </c>
    </row>
    <row r="76" spans="1:10" x14ac:dyDescent="0.25">
      <c r="A76">
        <v>9</v>
      </c>
      <c r="B76">
        <f t="shared" ref="B76:J76" si="26">B$61/100*EXP(5.372697*(1+B$64)*(1-(B$58+273.15)/($G53+273.15)))</f>
        <v>1353.9261959491396</v>
      </c>
      <c r="C76">
        <f t="shared" si="26"/>
        <v>454.8392757867602</v>
      </c>
      <c r="D76">
        <f t="shared" si="26"/>
        <v>218.66518717542459</v>
      </c>
      <c r="E76">
        <f t="shared" si="26"/>
        <v>121.04472824921773</v>
      </c>
      <c r="F76">
        <f t="shared" si="26"/>
        <v>102.83592032007392</v>
      </c>
      <c r="G76">
        <f t="shared" si="26"/>
        <v>52.61214038452372</v>
      </c>
      <c r="H76">
        <f t="shared" si="26"/>
        <v>58.030059034090861</v>
      </c>
      <c r="I76">
        <f t="shared" si="26"/>
        <v>28.258587144141302</v>
      </c>
      <c r="J76">
        <f t="shared" si="26"/>
        <v>15.966458986945144</v>
      </c>
    </row>
    <row r="77" spans="1:10" x14ac:dyDescent="0.25">
      <c r="A77">
        <v>10</v>
      </c>
      <c r="B77">
        <f t="shared" ref="B77:J77" si="27">B$61/100*EXP(5.372697*(1+B$64)*(1-(B$58+273.15)/($G54+273.15)))</f>
        <v>833.46498622390493</v>
      </c>
      <c r="C77">
        <f t="shared" si="27"/>
        <v>195.57951473866183</v>
      </c>
      <c r="D77">
        <f t="shared" si="27"/>
        <v>74.84082911316986</v>
      </c>
      <c r="E77">
        <f t="shared" si="27"/>
        <v>35.878861262864817</v>
      </c>
      <c r="F77">
        <f t="shared" si="27"/>
        <v>28.469700589296309</v>
      </c>
      <c r="G77">
        <f t="shared" si="27"/>
        <v>11.962024556594777</v>
      </c>
      <c r="H77">
        <f t="shared" si="27"/>
        <v>14.094536899379415</v>
      </c>
      <c r="I77">
        <f t="shared" si="27"/>
        <v>5.365177296010371</v>
      </c>
      <c r="J77">
        <f t="shared" si="27"/>
        <v>2.5514016566049631</v>
      </c>
    </row>
    <row r="78" spans="1:10" x14ac:dyDescent="0.25">
      <c r="A78">
        <v>11</v>
      </c>
      <c r="B78">
        <f t="shared" ref="B78:J78" si="28">B$61/100*EXP(5.372697*(1+B$64)*(1-(B$58+273.15)/($G55+273.15)))</f>
        <v>542.76929159929944</v>
      </c>
      <c r="C78">
        <f t="shared" si="28"/>
        <v>92.746044418248658</v>
      </c>
      <c r="D78">
        <f t="shared" si="28"/>
        <v>29.006640464579291</v>
      </c>
      <c r="E78">
        <f t="shared" si="28"/>
        <v>12.245469906037718</v>
      </c>
      <c r="F78">
        <f t="shared" si="28"/>
        <v>9.1475337224681414</v>
      </c>
      <c r="G78">
        <f t="shared" si="28"/>
        <v>3.2294164619891892</v>
      </c>
      <c r="H78">
        <f t="shared" si="28"/>
        <v>4.0338836996371628</v>
      </c>
      <c r="I78">
        <f t="shared" si="28"/>
        <v>1.2350854218747553</v>
      </c>
      <c r="J78">
        <f t="shared" si="28"/>
        <v>0.50432462064607253</v>
      </c>
    </row>
    <row r="80" spans="1:10" x14ac:dyDescent="0.25">
      <c r="B80" t="s">
        <v>117</v>
      </c>
    </row>
    <row r="81" spans="1:10" x14ac:dyDescent="0.25">
      <c r="A81">
        <v>0</v>
      </c>
      <c r="B81">
        <f>B67/($H44*10)</f>
        <v>249.47667432688857</v>
      </c>
      <c r="C81">
        <f t="shared" ref="C81:J81" si="29">C67/($H44*10)</f>
        <v>38.565733402632212</v>
      </c>
      <c r="D81">
        <f t="shared" si="29"/>
        <v>11.317020299617434</v>
      </c>
      <c r="E81">
        <f t="shared" si="29"/>
        <v>4.589537526012518</v>
      </c>
      <c r="F81">
        <f t="shared" si="29"/>
        <v>3.3637026022527743</v>
      </c>
      <c r="G81">
        <f t="shared" si="29"/>
        <v>1.1239830285400731</v>
      </c>
      <c r="H81">
        <f t="shared" si="29"/>
        <v>1.4301005167412788</v>
      </c>
      <c r="I81">
        <f t="shared" si="29"/>
        <v>0.40876593811993828</v>
      </c>
      <c r="J81">
        <f t="shared" si="29"/>
        <v>0.15906888836202737</v>
      </c>
    </row>
    <row r="82" spans="1:10" x14ac:dyDescent="0.25">
      <c r="A82">
        <v>1</v>
      </c>
      <c r="B82">
        <f t="shared" ref="B82:J82" si="30">B68/($H45*10)</f>
        <v>5571.2281583319455</v>
      </c>
      <c r="C82">
        <f t="shared" si="30"/>
        <v>8594.8490702197141</v>
      </c>
      <c r="D82">
        <f t="shared" si="30"/>
        <v>10894.557566697456</v>
      </c>
      <c r="E82">
        <f t="shared" si="30"/>
        <v>11111.194647503678</v>
      </c>
      <c r="F82">
        <f t="shared" si="30"/>
        <v>12616.721374180743</v>
      </c>
      <c r="G82">
        <f t="shared" si="30"/>
        <v>14900.916806727744</v>
      </c>
      <c r="H82">
        <f t="shared" si="30"/>
        <v>12414.755276135922</v>
      </c>
      <c r="I82">
        <f t="shared" si="30"/>
        <v>17213.468070481103</v>
      </c>
      <c r="J82">
        <f t="shared" si="30"/>
        <v>20229.288696690306</v>
      </c>
    </row>
    <row r="83" spans="1:10" x14ac:dyDescent="0.25">
      <c r="A83">
        <v>2</v>
      </c>
      <c r="B83">
        <f t="shared" ref="B83:J83" si="31">B69/($H46*10)</f>
        <v>1.5153196450518964E-5</v>
      </c>
      <c r="C83">
        <f t="shared" si="31"/>
        <v>1.0859680819525111E-11</v>
      </c>
      <c r="D83">
        <f t="shared" si="31"/>
        <v>1.2912068282953293E-15</v>
      </c>
      <c r="E83">
        <f t="shared" si="31"/>
        <v>3.8093851567372975E-18</v>
      </c>
      <c r="F83">
        <f t="shared" si="31"/>
        <v>2.6967549910194168E-19</v>
      </c>
      <c r="G83">
        <f t="shared" si="31"/>
        <v>1.0653945146983465E-22</v>
      </c>
      <c r="H83">
        <f t="shared" si="31"/>
        <v>1.2995233479604099E-21</v>
      </c>
      <c r="I83">
        <f t="shared" si="31"/>
        <v>8.1017011322659526E-26</v>
      </c>
      <c r="J83">
        <f t="shared" si="31"/>
        <v>8.6329530370744981E-29</v>
      </c>
    </row>
    <row r="84" spans="1:10" x14ac:dyDescent="0.25">
      <c r="A84">
        <v>3</v>
      </c>
      <c r="B84">
        <f t="shared" ref="B84:J84" si="32">B70/($H47*10)</f>
        <v>24.516708339331146</v>
      </c>
      <c r="C84">
        <f t="shared" si="32"/>
        <v>0.68876872034431891</v>
      </c>
      <c r="D84">
        <f t="shared" si="32"/>
        <v>6.8329001257568148E-2</v>
      </c>
      <c r="E84">
        <f t="shared" si="32"/>
        <v>1.398860232007651E-2</v>
      </c>
      <c r="F84">
        <f t="shared" si="32"/>
        <v>7.411231156408642E-3</v>
      </c>
      <c r="G84">
        <f t="shared" si="32"/>
        <v>9.7141729709100037E-4</v>
      </c>
      <c r="H84">
        <f t="shared" si="32"/>
        <v>1.6916426700342587E-3</v>
      </c>
      <c r="I84">
        <f t="shared" si="32"/>
        <v>1.499942296020005E-4</v>
      </c>
      <c r="J84">
        <f t="shared" si="32"/>
        <v>2.5727656312219845E-5</v>
      </c>
    </row>
    <row r="85" spans="1:10" x14ac:dyDescent="0.25">
      <c r="A85">
        <v>4</v>
      </c>
      <c r="B85">
        <f t="shared" ref="B85:J85" si="33">B71/($H48*10)</f>
        <v>43.3687174923786</v>
      </c>
      <c r="C85">
        <f t="shared" si="33"/>
        <v>1.864207592534328</v>
      </c>
      <c r="D85">
        <f t="shared" si="33"/>
        <v>0.24238170192847044</v>
      </c>
      <c r="E85">
        <f t="shared" si="33"/>
        <v>5.8845347991891145E-2</v>
      </c>
      <c r="F85">
        <f t="shared" si="33"/>
        <v>3.3804833441660284E-2</v>
      </c>
      <c r="G85">
        <f t="shared" si="33"/>
        <v>5.5958098559027057E-3</v>
      </c>
      <c r="H85">
        <f t="shared" si="33"/>
        <v>9.0109704060182382E-3</v>
      </c>
      <c r="I85">
        <f t="shared" si="33"/>
        <v>1.0698560832994783E-3</v>
      </c>
      <c r="J85">
        <f t="shared" si="33"/>
        <v>2.2510695346154334E-4</v>
      </c>
    </row>
    <row r="86" spans="1:10" x14ac:dyDescent="0.25">
      <c r="A86">
        <v>5</v>
      </c>
      <c r="B86">
        <f t="shared" ref="B86:J86" si="34">B72/($H49*10)</f>
        <v>68.699867940269598</v>
      </c>
      <c r="C86">
        <f t="shared" si="34"/>
        <v>4.1641175220489961</v>
      </c>
      <c r="D86">
        <f t="shared" si="34"/>
        <v>0.67367686565732954</v>
      </c>
      <c r="E86">
        <f t="shared" si="34"/>
        <v>0.18771257362966623</v>
      </c>
      <c r="F86">
        <f t="shared" si="34"/>
        <v>0.11512323643849978</v>
      </c>
      <c r="G86">
        <f t="shared" si="34"/>
        <v>2.3012120523794373E-2</v>
      </c>
      <c r="H86">
        <f t="shared" si="34"/>
        <v>3.4785379215871319E-2</v>
      </c>
      <c r="I86">
        <f t="shared" si="34"/>
        <v>5.2287714703853228E-3</v>
      </c>
      <c r="J86">
        <f t="shared" si="34"/>
        <v>1.2976769075989324E-3</v>
      </c>
    </row>
    <row r="87" spans="1:10" x14ac:dyDescent="0.25">
      <c r="A87">
        <v>6</v>
      </c>
      <c r="B87">
        <f t="shared" ref="B87:J87" si="35">B73/($H50*10)</f>
        <v>100.3220749276026</v>
      </c>
      <c r="C87">
        <f t="shared" si="35"/>
        <v>8.0736796588638686</v>
      </c>
      <c r="D87">
        <f t="shared" si="35"/>
        <v>1.5642177833150168</v>
      </c>
      <c r="E87">
        <f t="shared" si="35"/>
        <v>0.4883026511852705</v>
      </c>
      <c r="F87">
        <f t="shared" si="35"/>
        <v>0.31607257230510344</v>
      </c>
      <c r="G87">
        <f t="shared" si="35"/>
        <v>7.3814771807648963E-2</v>
      </c>
      <c r="H87">
        <f t="shared" si="35"/>
        <v>0.10590733967205056</v>
      </c>
      <c r="I87">
        <f t="shared" si="35"/>
        <v>1.9338992571743395E-2</v>
      </c>
      <c r="J87">
        <f t="shared" si="35"/>
        <v>5.4997770047024476E-3</v>
      </c>
    </row>
    <row r="88" spans="1:10" x14ac:dyDescent="0.25">
      <c r="A88">
        <v>7</v>
      </c>
      <c r="B88">
        <f t="shared" ref="B88:J88" si="36">B74/($H51*10)</f>
        <v>2336.7516376178555</v>
      </c>
      <c r="C88">
        <f t="shared" si="36"/>
        <v>1935.9337180229709</v>
      </c>
      <c r="D88">
        <f t="shared" si="36"/>
        <v>1652.475287205091</v>
      </c>
      <c r="E88">
        <f t="shared" si="36"/>
        <v>1313.5535595917111</v>
      </c>
      <c r="F88">
        <f t="shared" si="36"/>
        <v>1325.1019798495302</v>
      </c>
      <c r="G88">
        <f t="shared" si="36"/>
        <v>1112.5819926952636</v>
      </c>
      <c r="H88">
        <f t="shared" si="36"/>
        <v>1039.3238962067769</v>
      </c>
      <c r="I88">
        <f t="shared" si="36"/>
        <v>940.45674787644623</v>
      </c>
      <c r="J88">
        <f t="shared" si="36"/>
        <v>819.84430814951111</v>
      </c>
    </row>
    <row r="89" spans="1:10" x14ac:dyDescent="0.25">
      <c r="A89">
        <v>8</v>
      </c>
      <c r="B89">
        <f t="shared" ref="B89:J89" si="37">B75/($H52*10)</f>
        <v>1198.3530635837772</v>
      </c>
      <c r="C89">
        <f t="shared" si="37"/>
        <v>607.93725541225933</v>
      </c>
      <c r="D89">
        <f t="shared" si="37"/>
        <v>379.86740443729053</v>
      </c>
      <c r="E89">
        <f t="shared" si="37"/>
        <v>248.06083033977302</v>
      </c>
      <c r="F89">
        <f t="shared" si="37"/>
        <v>227.94176650246339</v>
      </c>
      <c r="G89">
        <f t="shared" si="37"/>
        <v>146.22041248899217</v>
      </c>
      <c r="H89">
        <f t="shared" si="37"/>
        <v>149.49582898570708</v>
      </c>
      <c r="I89">
        <f t="shared" si="37"/>
        <v>96.606171198384899</v>
      </c>
      <c r="J89">
        <f t="shared" si="37"/>
        <v>66.537223100061766</v>
      </c>
    </row>
    <row r="90" spans="1:10" x14ac:dyDescent="0.25">
      <c r="A90">
        <v>9</v>
      </c>
      <c r="B90">
        <f t="shared" ref="B90:J90" si="38">B76/($H53*10)</f>
        <v>683.17376859818955</v>
      </c>
      <c r="C90">
        <f t="shared" si="38"/>
        <v>229.50605658964957</v>
      </c>
      <c r="D90">
        <f t="shared" si="38"/>
        <v>110.33564490503073</v>
      </c>
      <c r="E90">
        <f t="shared" si="38"/>
        <v>61.077615171623606</v>
      </c>
      <c r="F90">
        <f t="shared" si="38"/>
        <v>51.889684565174903</v>
      </c>
      <c r="G90">
        <f t="shared" si="38"/>
        <v>26.547410285768841</v>
      </c>
      <c r="H90">
        <f t="shared" si="38"/>
        <v>29.281222448394463</v>
      </c>
      <c r="I90">
        <f t="shared" si="38"/>
        <v>14.258920118603406</v>
      </c>
      <c r="J90">
        <f t="shared" si="38"/>
        <v>8.0564701310273641</v>
      </c>
    </row>
    <row r="91" spans="1:10" x14ac:dyDescent="0.25">
      <c r="A91">
        <v>10</v>
      </c>
      <c r="B91">
        <f t="shared" ref="B91:J91" si="39">B77/($H54*10)</f>
        <v>418.63538120835392</v>
      </c>
      <c r="C91">
        <f t="shared" si="39"/>
        <v>98.236285941793582</v>
      </c>
      <c r="D91">
        <f t="shared" si="39"/>
        <v>37.591284029446037</v>
      </c>
      <c r="E91">
        <f t="shared" si="39"/>
        <v>18.021345839795107</v>
      </c>
      <c r="F91">
        <f t="shared" si="39"/>
        <v>14.299849611062069</v>
      </c>
      <c r="G91">
        <f t="shared" si="39"/>
        <v>6.0083228366457764</v>
      </c>
      <c r="H91">
        <f t="shared" si="39"/>
        <v>7.0794477576791559</v>
      </c>
      <c r="I91">
        <f t="shared" si="39"/>
        <v>2.6948379112380847</v>
      </c>
      <c r="J91">
        <f t="shared" si="39"/>
        <v>1.2815259462399353</v>
      </c>
    </row>
    <row r="92" spans="1:10" x14ac:dyDescent="0.25">
      <c r="A92">
        <v>11</v>
      </c>
      <c r="B92">
        <f t="shared" ref="B92:J92" si="40">B78/($H55*10)</f>
        <v>271.38464579964972</v>
      </c>
      <c r="C92">
        <f t="shared" si="40"/>
        <v>46.373022209124329</v>
      </c>
      <c r="D92">
        <f t="shared" si="40"/>
        <v>14.503320232289646</v>
      </c>
      <c r="E92">
        <f t="shared" si="40"/>
        <v>6.1227349530188588</v>
      </c>
      <c r="F92">
        <f t="shared" si="40"/>
        <v>4.5737668612340707</v>
      </c>
      <c r="G92">
        <f t="shared" si="40"/>
        <v>1.6147082309945946</v>
      </c>
      <c r="H92">
        <f t="shared" si="40"/>
        <v>2.0169418498185814</v>
      </c>
      <c r="I92">
        <f t="shared" si="40"/>
        <v>0.61754271093737767</v>
      </c>
      <c r="J92">
        <f t="shared" si="40"/>
        <v>0.25216231032303627</v>
      </c>
    </row>
    <row r="94" spans="1:10" x14ac:dyDescent="0.25">
      <c r="B94" t="s">
        <v>129</v>
      </c>
    </row>
    <row r="95" spans="1:10" x14ac:dyDescent="0.25">
      <c r="B95">
        <f>B81/B16</f>
        <v>6.2749383967682085E-8</v>
      </c>
      <c r="C95">
        <f t="shared" ref="C95:J95" si="41">C81/C16</f>
        <v>3.1720423323896285E-6</v>
      </c>
      <c r="D95">
        <f t="shared" si="41"/>
        <v>3.8451787989226389E-5</v>
      </c>
      <c r="E95">
        <f t="shared" si="41"/>
        <v>1.8530562195723385E-4</v>
      </c>
      <c r="F95">
        <f t="shared" si="41"/>
        <v>3.9094664940510579E-4</v>
      </c>
      <c r="G95">
        <f t="shared" si="41"/>
        <v>3.3662059882098652E-3</v>
      </c>
      <c r="H95">
        <f t="shared" si="41"/>
        <v>1.6352299117690775E-3</v>
      </c>
      <c r="I95">
        <f t="shared" si="41"/>
        <v>2.4158410757847693E-2</v>
      </c>
      <c r="J95">
        <f t="shared" si="41"/>
        <v>0.15906888836202737</v>
      </c>
    </row>
    <row r="96" spans="1:10" x14ac:dyDescent="0.25">
      <c r="B96">
        <f>B82/B17</f>
        <v>5.3622183838182147E-5</v>
      </c>
      <c r="C96">
        <f>C82/C17</f>
        <v>1.0258737529612778E-2</v>
      </c>
      <c r="D96">
        <f t="shared" ref="D96:J96" si="42">D82/D17</f>
        <v>0.28993059507225993</v>
      </c>
      <c r="E96">
        <f t="shared" si="42"/>
        <v>2.3821893040000597</v>
      </c>
      <c r="F96">
        <f t="shared" si="42"/>
        <v>6.4744886266189496</v>
      </c>
      <c r="G96">
        <f t="shared" si="42"/>
        <v>115.73149697934576</v>
      </c>
      <c r="H96">
        <f t="shared" si="42"/>
        <v>44.005643921985282</v>
      </c>
      <c r="I96">
        <f t="shared" si="42"/>
        <v>1620.9425261555396</v>
      </c>
      <c r="J96">
        <f t="shared" si="42"/>
        <v>20229.288696690306</v>
      </c>
    </row>
    <row r="97" spans="2:10" x14ac:dyDescent="0.25">
      <c r="B97">
        <f t="shared" ref="B97:J97" si="43">B83/B18</f>
        <v>2.0892808148623529E-12</v>
      </c>
      <c r="C97">
        <f t="shared" si="43"/>
        <v>9.1453494178501182E-17</v>
      </c>
      <c r="D97">
        <f t="shared" si="43"/>
        <v>1.5452238423427593E-19</v>
      </c>
      <c r="E97">
        <f t="shared" si="43"/>
        <v>2.764940164550515E-21</v>
      </c>
      <c r="F97">
        <f t="shared" si="43"/>
        <v>4.0943341989800235E-22</v>
      </c>
      <c r="G97">
        <f t="shared" si="43"/>
        <v>1.6597157131615038E-24</v>
      </c>
      <c r="H97">
        <f t="shared" si="43"/>
        <v>1.0525573548571646E-23</v>
      </c>
      <c r="I97">
        <f t="shared" si="43"/>
        <v>1.0721139256425351E-26</v>
      </c>
      <c r="J97">
        <f t="shared" si="43"/>
        <v>8.6329530370744981E-29</v>
      </c>
    </row>
    <row r="98" spans="2:10" x14ac:dyDescent="0.25">
      <c r="B98">
        <f t="shared" ref="B98:J98" si="44">B84/B19</f>
        <v>2.5727656312219923E-5</v>
      </c>
      <c r="C98">
        <f t="shared" si="44"/>
        <v>2.5727656312219916E-5</v>
      </c>
      <c r="D98">
        <f t="shared" si="44"/>
        <v>2.5727656312219896E-5</v>
      </c>
      <c r="E98">
        <f t="shared" si="44"/>
        <v>2.5727656312219899E-5</v>
      </c>
      <c r="F98">
        <f t="shared" si="44"/>
        <v>2.5727656312219869E-5</v>
      </c>
      <c r="G98">
        <f t="shared" si="44"/>
        <v>2.5727656312219886E-5</v>
      </c>
      <c r="H98">
        <f t="shared" si="44"/>
        <v>2.5727656312219892E-5</v>
      </c>
      <c r="I98">
        <f t="shared" si="44"/>
        <v>2.5727656312219845E-5</v>
      </c>
      <c r="J98">
        <f t="shared" si="44"/>
        <v>2.5727656312219845E-5</v>
      </c>
    </row>
    <row r="99" spans="2:10" x14ac:dyDescent="0.25">
      <c r="B99">
        <f t="shared" ref="B99:J99" si="45">B85/B20</f>
        <v>2.2510695346154516E-4</v>
      </c>
      <c r="C99">
        <f t="shared" si="45"/>
        <v>2.2510695346154478E-4</v>
      </c>
      <c r="D99">
        <f t="shared" si="45"/>
        <v>2.2510695346154407E-4</v>
      </c>
      <c r="E99">
        <f t="shared" si="45"/>
        <v>2.2510695346154378E-4</v>
      </c>
      <c r="F99">
        <f t="shared" si="45"/>
        <v>2.2510695346154426E-4</v>
      </c>
      <c r="G99">
        <f t="shared" si="45"/>
        <v>2.2510695346154394E-4</v>
      </c>
      <c r="H99">
        <f t="shared" si="45"/>
        <v>2.2510695346154448E-4</v>
      </c>
      <c r="I99">
        <f t="shared" si="45"/>
        <v>2.2510695346154399E-4</v>
      </c>
      <c r="J99">
        <f t="shared" si="45"/>
        <v>2.2510695346154334E-4</v>
      </c>
    </row>
    <row r="100" spans="2:10" x14ac:dyDescent="0.25">
      <c r="B100">
        <f t="shared" ref="B100:J100" si="46">B86/B21</f>
        <v>1.2976769075989335E-3</v>
      </c>
      <c r="C100">
        <f t="shared" si="46"/>
        <v>1.2976769075989316E-3</v>
      </c>
      <c r="D100">
        <f t="shared" si="46"/>
        <v>1.2976769075989311E-3</v>
      </c>
      <c r="E100">
        <f t="shared" si="46"/>
        <v>1.2976769075989318E-3</v>
      </c>
      <c r="F100">
        <f t="shared" si="46"/>
        <v>1.2976769075989318E-3</v>
      </c>
      <c r="G100">
        <f t="shared" si="46"/>
        <v>1.2976769075989285E-3</v>
      </c>
      <c r="H100">
        <f t="shared" si="46"/>
        <v>1.2976769075989318E-3</v>
      </c>
      <c r="I100">
        <f t="shared" si="46"/>
        <v>1.2976769075989333E-3</v>
      </c>
      <c r="J100">
        <f t="shared" si="46"/>
        <v>1.2976769075989324E-3</v>
      </c>
    </row>
    <row r="101" spans="2:10" x14ac:dyDescent="0.25">
      <c r="B101">
        <f t="shared" ref="B101:J101" si="47">B87/B22</f>
        <v>5.4997770047024649E-3</v>
      </c>
      <c r="C101">
        <f t="shared" si="47"/>
        <v>5.4997770047024693E-3</v>
      </c>
      <c r="D101">
        <f t="shared" si="47"/>
        <v>5.4997770047024649E-3</v>
      </c>
      <c r="E101">
        <f t="shared" si="47"/>
        <v>5.4997770047024554E-3</v>
      </c>
      <c r="F101">
        <f t="shared" si="47"/>
        <v>5.4997770047024519E-3</v>
      </c>
      <c r="G101">
        <f t="shared" si="47"/>
        <v>5.4997770047024407E-3</v>
      </c>
      <c r="H101">
        <f t="shared" si="47"/>
        <v>5.4997770047024563E-3</v>
      </c>
      <c r="I101">
        <f t="shared" si="47"/>
        <v>5.499777004702445E-3</v>
      </c>
      <c r="J101">
        <f t="shared" si="47"/>
        <v>5.4997770047024476E-3</v>
      </c>
    </row>
    <row r="102" spans="2:10" x14ac:dyDescent="0.25">
      <c r="B102">
        <f t="shared" ref="B102:J102" si="48">B88/B23</f>
        <v>0.31316676864743626</v>
      </c>
      <c r="C102">
        <f t="shared" si="48"/>
        <v>2.5415405186331226</v>
      </c>
      <c r="D102">
        <f t="shared" si="48"/>
        <v>9.6256133944914914</v>
      </c>
      <c r="E102">
        <f t="shared" si="48"/>
        <v>22.281632552025542</v>
      </c>
      <c r="F102">
        <f t="shared" si="48"/>
        <v>33.189121783584604</v>
      </c>
      <c r="G102">
        <f t="shared" si="48"/>
        <v>104.72252391217681</v>
      </c>
      <c r="H102">
        <f t="shared" si="48"/>
        <v>71.233551951311398</v>
      </c>
      <c r="I102">
        <f t="shared" si="48"/>
        <v>299.8259796553445</v>
      </c>
      <c r="J102">
        <f t="shared" si="48"/>
        <v>819.84430814951111</v>
      </c>
    </row>
    <row r="103" spans="2:10" x14ac:dyDescent="0.25">
      <c r="B103">
        <f t="shared" ref="B103:J103" si="49">B89/B24</f>
        <v>0.34363729663823134</v>
      </c>
      <c r="C103">
        <f t="shared" si="49"/>
        <v>1.3948578033966086</v>
      </c>
      <c r="D103">
        <f t="shared" si="49"/>
        <v>3.4001117262309521</v>
      </c>
      <c r="E103">
        <f t="shared" si="49"/>
        <v>5.9620232820839787</v>
      </c>
      <c r="F103">
        <f t="shared" si="49"/>
        <v>7.7836106745038611</v>
      </c>
      <c r="G103">
        <f t="shared" si="49"/>
        <v>16.791641882601116</v>
      </c>
      <c r="H103">
        <f t="shared" si="49"/>
        <v>12.975230997289211</v>
      </c>
      <c r="I103">
        <f t="shared" si="49"/>
        <v>33.943679602967158</v>
      </c>
      <c r="J103">
        <f t="shared" si="49"/>
        <v>66.537223100061766</v>
      </c>
    </row>
    <row r="104" spans="2:10" x14ac:dyDescent="0.25">
      <c r="B104">
        <f t="shared" ref="B104:J104" si="50">B90/B25</f>
        <v>0.37720373637365978</v>
      </c>
      <c r="C104">
        <f t="shared" si="50"/>
        <v>0.85172177832804785</v>
      </c>
      <c r="D104">
        <f t="shared" si="50"/>
        <v>1.4297692670059008</v>
      </c>
      <c r="E104">
        <f t="shared" si="50"/>
        <v>1.9818098773661141</v>
      </c>
      <c r="F104">
        <f t="shared" si="50"/>
        <v>2.3140734814871307</v>
      </c>
      <c r="G104">
        <f t="shared" si="50"/>
        <v>3.6182874328248422</v>
      </c>
      <c r="H104">
        <f t="shared" si="50"/>
        <v>3.114601981207159</v>
      </c>
      <c r="I104">
        <f t="shared" si="50"/>
        <v>5.4476283896866118</v>
      </c>
      <c r="J104">
        <f t="shared" si="50"/>
        <v>8.0564701310273641</v>
      </c>
    </row>
    <row r="105" spans="2:10" x14ac:dyDescent="0.25">
      <c r="B105">
        <f t="shared" ref="B105:J105" si="51">B91/B26</f>
        <v>0.40879234312750001</v>
      </c>
      <c r="C105">
        <f t="shared" si="51"/>
        <v>0.55401252389715205</v>
      </c>
      <c r="D105">
        <f t="shared" si="51"/>
        <v>0.67217556339979478</v>
      </c>
      <c r="E105">
        <f t="shared" si="51"/>
        <v>0.75928383178769976</v>
      </c>
      <c r="F105">
        <f t="shared" si="51"/>
        <v>0.80450299587959251</v>
      </c>
      <c r="G105">
        <f t="shared" si="51"/>
        <v>0.95056052668920998</v>
      </c>
      <c r="H105">
        <f t="shared" si="51"/>
        <v>0.89884088398947304</v>
      </c>
      <c r="I105">
        <f t="shared" si="51"/>
        <v>1.107396161482902</v>
      </c>
      <c r="J105">
        <f t="shared" si="51"/>
        <v>1.2815259462399353</v>
      </c>
    </row>
    <row r="106" spans="2:10" x14ac:dyDescent="0.25">
      <c r="B106">
        <f t="shared" ref="B106:J106" si="52">B92/B27</f>
        <v>0.43723056809696803</v>
      </c>
      <c r="C106">
        <f>C92/C27</f>
        <v>0.37767505008056884</v>
      </c>
      <c r="D106">
        <f t="shared" si="52"/>
        <v>0.3440910951761299</v>
      </c>
      <c r="E106">
        <f t="shared" si="52"/>
        <v>0.32447503949418188</v>
      </c>
      <c r="F106">
        <f t="shared" si="52"/>
        <v>0.31555811399511252</v>
      </c>
      <c r="G106">
        <f t="shared" si="52"/>
        <v>0.29119192461909382</v>
      </c>
      <c r="H106">
        <f t="shared" si="52"/>
        <v>0.29914594401559841</v>
      </c>
      <c r="I106">
        <f t="shared" si="52"/>
        <v>0.27054005024775352</v>
      </c>
      <c r="J106">
        <f t="shared" si="52"/>
        <v>0.25216231032303627</v>
      </c>
    </row>
    <row r="111" spans="2:10" x14ac:dyDescent="0.25">
      <c r="B111">
        <v>123.15</v>
      </c>
    </row>
    <row r="112" spans="2:10" x14ac:dyDescent="0.25">
      <c r="B112">
        <v>145.87727272727301</v>
      </c>
    </row>
    <row r="113" spans="2:2" x14ac:dyDescent="0.25">
      <c r="B113">
        <v>168.60454545454499</v>
      </c>
    </row>
    <row r="114" spans="2:2" x14ac:dyDescent="0.25">
      <c r="B114">
        <v>191.33181818181799</v>
      </c>
    </row>
    <row r="115" spans="2:2" x14ac:dyDescent="0.25">
      <c r="B115">
        <v>214.059090909091</v>
      </c>
    </row>
    <row r="116" spans="2:2" x14ac:dyDescent="0.25">
      <c r="B116">
        <v>236.786363636364</v>
      </c>
    </row>
    <row r="117" spans="2:2" x14ac:dyDescent="0.25">
      <c r="B117">
        <v>259.51363636363601</v>
      </c>
    </row>
    <row r="118" spans="2:2" x14ac:dyDescent="0.25">
      <c r="B118">
        <v>282.24090909090899</v>
      </c>
    </row>
    <row r="119" spans="2:2" x14ac:dyDescent="0.25">
      <c r="B119">
        <v>304.96818181818202</v>
      </c>
    </row>
    <row r="120" spans="2:2" x14ac:dyDescent="0.25">
      <c r="B120">
        <v>327.69545454545499</v>
      </c>
    </row>
    <row r="121" spans="2:2" x14ac:dyDescent="0.25">
      <c r="B121">
        <v>350.422727272727</v>
      </c>
    </row>
    <row r="122" spans="2:2" x14ac:dyDescent="0.25">
      <c r="B122">
        <v>373.15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1"/>
  <sheetViews>
    <sheetView workbookViewId="0">
      <selection activeCell="B27" sqref="B27:J31"/>
    </sheetView>
  </sheetViews>
  <sheetFormatPr defaultRowHeight="15" x14ac:dyDescent="0.25"/>
  <cols>
    <col min="1" max="1" width="14.7109375" bestFit="1" customWidth="1"/>
    <col min="2" max="10" width="16.7109375" bestFit="1" customWidth="1"/>
  </cols>
  <sheetData>
    <row r="1" spans="1:17" x14ac:dyDescent="0.25">
      <c r="A1" s="11" t="s">
        <v>92</v>
      </c>
    </row>
    <row r="2" spans="1:17" x14ac:dyDescent="0.25">
      <c r="B2" s="2" t="s">
        <v>93</v>
      </c>
      <c r="C2" s="2" t="s">
        <v>94</v>
      </c>
      <c r="D2" s="2" t="s">
        <v>95</v>
      </c>
      <c r="E2" s="2" t="s">
        <v>96</v>
      </c>
      <c r="F2" s="2" t="s">
        <v>97</v>
      </c>
      <c r="G2" s="2" t="s">
        <v>98</v>
      </c>
      <c r="H2" s="2" t="s">
        <v>99</v>
      </c>
      <c r="I2" s="2" t="s">
        <v>100</v>
      </c>
      <c r="J2" s="2" t="s">
        <v>101</v>
      </c>
      <c r="P2" s="2"/>
      <c r="Q2" s="2"/>
    </row>
    <row r="3" spans="1:17" x14ac:dyDescent="0.25">
      <c r="A3" s="1" t="s">
        <v>86</v>
      </c>
      <c r="B3" s="2">
        <v>31.35</v>
      </c>
      <c r="C3" s="2">
        <v>44.010300000000001</v>
      </c>
      <c r="D3" s="2">
        <v>52.378500000000003</v>
      </c>
      <c r="E3" s="2">
        <v>58.784500000000001</v>
      </c>
      <c r="F3" s="2">
        <v>66.944999999999993</v>
      </c>
      <c r="G3" s="30">
        <v>66.756299999999996</v>
      </c>
      <c r="H3">
        <v>63.331499999999998</v>
      </c>
      <c r="I3" s="2">
        <v>70.426500000000004</v>
      </c>
      <c r="J3">
        <v>78.328500000000005</v>
      </c>
      <c r="K3" t="s">
        <v>106</v>
      </c>
      <c r="P3" s="2"/>
      <c r="Q3" s="2"/>
    </row>
    <row r="4" spans="1:17" x14ac:dyDescent="0.25">
      <c r="A4" s="1" t="s">
        <v>87</v>
      </c>
      <c r="B4" s="2">
        <v>-1307.52</v>
      </c>
      <c r="C4" s="2">
        <v>-2568.8200000000002</v>
      </c>
      <c r="D4" s="2">
        <v>-3490.55</v>
      </c>
      <c r="E4" s="2">
        <v>-4136.68</v>
      </c>
      <c r="F4" s="2">
        <v>-4604.09</v>
      </c>
      <c r="G4" s="30">
        <v>-5059.18</v>
      </c>
      <c r="H4" s="31">
        <v>-5117.78</v>
      </c>
      <c r="I4">
        <v>-6055.6</v>
      </c>
      <c r="J4">
        <v>-6947</v>
      </c>
      <c r="K4" t="s">
        <v>106</v>
      </c>
      <c r="P4" s="2"/>
      <c r="Q4" s="2"/>
    </row>
    <row r="5" spans="1:17" x14ac:dyDescent="0.25">
      <c r="A5" s="1" t="s">
        <v>88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30">
        <v>0</v>
      </c>
      <c r="H5">
        <v>0</v>
      </c>
      <c r="I5">
        <v>0</v>
      </c>
      <c r="J5">
        <v>0</v>
      </c>
      <c r="K5" t="s">
        <v>106</v>
      </c>
      <c r="P5" s="2"/>
      <c r="Q5" s="2"/>
    </row>
    <row r="6" spans="1:17" x14ac:dyDescent="0.25">
      <c r="A6" s="1" t="s">
        <v>89</v>
      </c>
      <c r="B6" s="2">
        <v>-3.2613400000000001</v>
      </c>
      <c r="C6" s="2">
        <v>-4.9763500000000001</v>
      </c>
      <c r="D6" s="2">
        <v>-6.1087499999999997</v>
      </c>
      <c r="E6" s="2">
        <v>-7.0166599999999999</v>
      </c>
      <c r="F6" s="2">
        <v>-8.2549100000000006</v>
      </c>
      <c r="G6" s="30">
        <v>-8.0893499999999996</v>
      </c>
      <c r="H6" s="31">
        <v>-7.4830500000000004</v>
      </c>
      <c r="I6">
        <v>-8.3786500000000004</v>
      </c>
      <c r="J6">
        <v>-9.4486600000000003</v>
      </c>
      <c r="K6" t="s">
        <v>106</v>
      </c>
      <c r="P6" s="2"/>
      <c r="Q6" s="2"/>
    </row>
    <row r="7" spans="1:17" x14ac:dyDescent="0.25">
      <c r="A7" s="1" t="s">
        <v>90</v>
      </c>
      <c r="B7" s="2">
        <v>2.9417999999999999E-5</v>
      </c>
      <c r="C7" s="2">
        <v>1.4644700000000001E-5</v>
      </c>
      <c r="D7" s="2">
        <v>1.11869E-5</v>
      </c>
      <c r="E7" s="2">
        <v>1.0366200000000001E-5</v>
      </c>
      <c r="F7" s="2">
        <v>1.1570600000000001E-5</v>
      </c>
      <c r="G7" s="30">
        <v>9.2539499999999997E-6</v>
      </c>
      <c r="H7" s="31">
        <v>7.7660600000000007E-6</v>
      </c>
      <c r="I7">
        <v>6.6166600000000003E-6</v>
      </c>
      <c r="J7">
        <v>6.4748100000000001E-6</v>
      </c>
      <c r="K7" t="s">
        <v>106</v>
      </c>
      <c r="P7" s="2"/>
      <c r="Q7" s="2"/>
    </row>
    <row r="8" spans="1:17" x14ac:dyDescent="0.25">
      <c r="A8" s="1" t="s">
        <v>91</v>
      </c>
      <c r="B8" s="2">
        <v>2</v>
      </c>
      <c r="C8" s="2">
        <v>2</v>
      </c>
      <c r="D8" s="2">
        <v>2</v>
      </c>
      <c r="E8" s="2">
        <v>2</v>
      </c>
      <c r="F8" s="2">
        <v>2</v>
      </c>
      <c r="G8" s="30">
        <v>2</v>
      </c>
      <c r="H8" s="31">
        <v>2</v>
      </c>
      <c r="I8">
        <v>2</v>
      </c>
      <c r="J8">
        <v>2</v>
      </c>
      <c r="K8" t="s">
        <v>106</v>
      </c>
      <c r="P8" s="2"/>
      <c r="Q8" s="2"/>
    </row>
    <row r="9" spans="1:17" x14ac:dyDescent="0.25">
      <c r="A9" s="1"/>
      <c r="B9" s="2"/>
      <c r="C9" s="2"/>
      <c r="D9" s="2"/>
      <c r="E9" s="2"/>
      <c r="F9" s="2"/>
      <c r="G9" s="2"/>
      <c r="P9" s="2"/>
      <c r="Q9" s="2"/>
    </row>
    <row r="10" spans="1:17" x14ac:dyDescent="0.25">
      <c r="A10" s="32" t="s">
        <v>102</v>
      </c>
      <c r="B10" s="2"/>
      <c r="C10" s="2"/>
      <c r="D10" s="2"/>
      <c r="E10" s="2"/>
      <c r="F10" s="2"/>
      <c r="G10" s="2"/>
      <c r="P10" s="2"/>
      <c r="Q10" s="2"/>
    </row>
    <row r="11" spans="1:17" x14ac:dyDescent="0.25">
      <c r="A11" s="1">
        <v>273.14999999999998</v>
      </c>
      <c r="B11" s="2">
        <f>B3+B4/($A$11+B5)+B6*LN($A$11)+B7*$A$11^B8</f>
        <v>10.461897492317805</v>
      </c>
      <c r="C11" s="2">
        <f t="shared" ref="C11:I11" si="0">C3+C4/($A$11+C5)+C6*LN($A$11)+C7*$A$11^C8</f>
        <v>7.7810963009441956</v>
      </c>
      <c r="D11" s="2">
        <f t="shared" si="0"/>
        <v>6.1640724903844175</v>
      </c>
      <c r="E11" s="2">
        <f t="shared" si="0"/>
        <v>5.0499682098461234</v>
      </c>
      <c r="F11" s="2">
        <f t="shared" si="0"/>
        <v>4.6425366532636607</v>
      </c>
      <c r="G11" s="2">
        <f t="shared" si="0"/>
        <v>3.5437034441899904</v>
      </c>
      <c r="H11" s="2">
        <f t="shared" si="0"/>
        <v>3.1947122497624094</v>
      </c>
      <c r="I11" s="2">
        <f t="shared" si="0"/>
        <v>1.7462679246066846</v>
      </c>
      <c r="J11" s="2">
        <f>J3+J4/($A$11+J5)+J6*LN($A$11)+J7*$A$11^J8</f>
        <v>0.3714973098864941</v>
      </c>
      <c r="P11" s="2"/>
      <c r="Q11" s="2"/>
    </row>
    <row r="12" spans="1:17" x14ac:dyDescent="0.25">
      <c r="A12" s="1">
        <f>A11+50</f>
        <v>323.14999999999998</v>
      </c>
      <c r="B12" s="2">
        <f>B3+B4/($A$12+B5)+B6*LN($A$12)+B7*$A$12^B8</f>
        <v>11.531428448622755</v>
      </c>
      <c r="C12" s="2">
        <f t="shared" ref="C12:J12" si="1">C3+C4/($A$12+C5)+C6*LN($A$12)+C7*$A$12^C8</f>
        <v>8.8363442412943307</v>
      </c>
      <c r="D12" s="2">
        <f t="shared" si="1"/>
        <v>7.4479923954241869</v>
      </c>
      <c r="E12" s="2">
        <f t="shared" si="1"/>
        <v>6.5228062593756384</v>
      </c>
      <c r="F12" s="2">
        <f t="shared" si="1"/>
        <v>6.2079058738833286</v>
      </c>
      <c r="G12" s="2">
        <f t="shared" si="1"/>
        <v>5.3256191845425498</v>
      </c>
      <c r="H12" s="2">
        <f t="shared" si="1"/>
        <v>5.0673770653784302</v>
      </c>
      <c r="I12" s="2">
        <f t="shared" si="1"/>
        <v>3.9653489139844162</v>
      </c>
      <c r="J12" s="2">
        <f t="shared" si="1"/>
        <v>2.9114222430244046</v>
      </c>
      <c r="P12" s="2"/>
      <c r="Q12" s="2"/>
    </row>
    <row r="13" spans="1:17" x14ac:dyDescent="0.25">
      <c r="A13" s="1">
        <f t="shared" ref="A13:A15" si="2">A12+50</f>
        <v>373.15</v>
      </c>
      <c r="B13" s="2">
        <f>B3+B4/($A$13+B5)+B6*LN($A$13)+B7*$A$13^B8</f>
        <v>12.628591196064825</v>
      </c>
      <c r="C13" s="2">
        <f t="shared" ref="C13:J13" si="3">C3+C4/($A$13+C5)+C6*LN($A$13)+C7*$A$13^C8</f>
        <v>9.6954454925209337</v>
      </c>
      <c r="D13" s="2">
        <f t="shared" si="3"/>
        <v>8.4059948766688812</v>
      </c>
      <c r="E13" s="2">
        <f t="shared" si="3"/>
        <v>7.5895388760667082</v>
      </c>
      <c r="F13" s="2">
        <f t="shared" si="3"/>
        <v>7.3322421187959925</v>
      </c>
      <c r="G13" s="2">
        <f t="shared" si="3"/>
        <v>6.5818227473264939</v>
      </c>
      <c r="H13" s="2">
        <f t="shared" si="3"/>
        <v>6.3833029340799161</v>
      </c>
      <c r="I13" s="2">
        <f t="shared" si="3"/>
        <v>5.5012816532523301</v>
      </c>
      <c r="J13" s="2">
        <f t="shared" si="3"/>
        <v>4.6581003229331213</v>
      </c>
      <c r="P13" s="2"/>
      <c r="Q13" s="2"/>
    </row>
    <row r="14" spans="1:17" x14ac:dyDescent="0.25">
      <c r="A14" s="1">
        <f t="shared" si="2"/>
        <v>423.15</v>
      </c>
      <c r="B14">
        <f>B3+B4/($A$14+B5)+B6*LN($A$14)+B7*$A$14^B8</f>
        <v>13.803805950733761</v>
      </c>
      <c r="C14">
        <f t="shared" ref="C14:J14" si="4">C3+C4/($A$14+C5)+C6*LN($A$14)+C7*$A$14^C8</f>
        <v>10.466207587891002</v>
      </c>
      <c r="D14">
        <f t="shared" si="4"/>
        <v>9.1885639735776721</v>
      </c>
      <c r="E14">
        <f t="shared" si="4"/>
        <v>8.4298685887986444</v>
      </c>
      <c r="F14">
        <f t="shared" si="4"/>
        <v>8.2128294444543251</v>
      </c>
      <c r="G14">
        <f t="shared" si="4"/>
        <v>7.535099670630915</v>
      </c>
      <c r="H14">
        <f t="shared" si="4"/>
        <v>7.3721356974033601</v>
      </c>
      <c r="I14">
        <f t="shared" si="4"/>
        <v>6.6287021220831779</v>
      </c>
      <c r="J14">
        <f t="shared" si="4"/>
        <v>5.9275933748124903</v>
      </c>
    </row>
    <row r="15" spans="1:17" x14ac:dyDescent="0.25">
      <c r="A15" s="1">
        <f t="shared" si="2"/>
        <v>473.15</v>
      </c>
      <c r="B15">
        <f>B3+B4/($A$15+B5)+B6*LN($A$15)+B7*$A$15^B8</f>
        <v>15.084460013851084</v>
      </c>
      <c r="C15">
        <f t="shared" ref="C15:J15" si="5">C3+C4/($A$15+C5)+C6*LN($A$15)+C7*$A$15^C8</f>
        <v>11.208242927411497</v>
      </c>
      <c r="D15">
        <f t="shared" si="5"/>
        <v>9.8793519424219873</v>
      </c>
      <c r="E15">
        <f t="shared" si="5"/>
        <v>9.1438366002060345</v>
      </c>
      <c r="F15">
        <f t="shared" si="5"/>
        <v>8.9592057163799925</v>
      </c>
      <c r="G15">
        <f t="shared" si="5"/>
        <v>8.3097971847585512</v>
      </c>
      <c r="H15">
        <f t="shared" si="5"/>
        <v>8.1625028668924262</v>
      </c>
      <c r="I15">
        <f t="shared" si="5"/>
        <v>7.5017382614949559</v>
      </c>
      <c r="J15">
        <f t="shared" si="5"/>
        <v>6.8973800986747564</v>
      </c>
    </row>
    <row r="17" spans="1:10" x14ac:dyDescent="0.25">
      <c r="A17" s="11" t="s">
        <v>103</v>
      </c>
    </row>
    <row r="18" spans="1:10" x14ac:dyDescent="0.25">
      <c r="A18" s="32" t="s">
        <v>102</v>
      </c>
    </row>
    <row r="19" spans="1:10" x14ac:dyDescent="0.25">
      <c r="A19" s="1">
        <v>273.14999999999998</v>
      </c>
      <c r="B19">
        <f>B11/$J11</f>
        <v>28.161435396434751</v>
      </c>
      <c r="C19">
        <f t="shared" ref="C19:J23" si="6">C11/$J11</f>
        <v>20.945229195122845</v>
      </c>
      <c r="D19">
        <f t="shared" si="6"/>
        <v>16.592509087798685</v>
      </c>
      <c r="E19">
        <f t="shared" si="6"/>
        <v>13.593552565398312</v>
      </c>
      <c r="F19">
        <f t="shared" si="6"/>
        <v>12.496824417603788</v>
      </c>
      <c r="G19">
        <f t="shared" si="6"/>
        <v>9.5389747109413001</v>
      </c>
      <c r="H19">
        <f t="shared" si="6"/>
        <v>8.5995568870700829</v>
      </c>
      <c r="I19">
        <f t="shared" si="6"/>
        <v>4.7006206455175485</v>
      </c>
      <c r="J19">
        <f t="shared" si="6"/>
        <v>1</v>
      </c>
    </row>
    <row r="20" spans="1:10" x14ac:dyDescent="0.25">
      <c r="A20" s="1">
        <f>A19+50</f>
        <v>323.14999999999998</v>
      </c>
      <c r="B20">
        <f>B12/$J12</f>
        <v>3.9607543963268728</v>
      </c>
      <c r="C20">
        <f t="shared" si="6"/>
        <v>3.035061047041764</v>
      </c>
      <c r="D20">
        <f t="shared" si="6"/>
        <v>2.5581972567768676</v>
      </c>
      <c r="E20">
        <f t="shared" si="6"/>
        <v>2.2404191885955038</v>
      </c>
      <c r="F20">
        <f t="shared" si="6"/>
        <v>2.1322588603412314</v>
      </c>
      <c r="G20">
        <f t="shared" si="6"/>
        <v>1.8292156684941245</v>
      </c>
      <c r="H20">
        <f t="shared" si="6"/>
        <v>1.7405160235756136</v>
      </c>
      <c r="I20">
        <f t="shared" si="6"/>
        <v>1.361997190028055</v>
      </c>
      <c r="J20">
        <f t="shared" si="6"/>
        <v>1</v>
      </c>
    </row>
    <row r="21" spans="1:10" x14ac:dyDescent="0.25">
      <c r="A21" s="1">
        <f t="shared" ref="A21:A22" si="7">A20+50</f>
        <v>373.15</v>
      </c>
      <c r="B21">
        <f>B13/$J13</f>
        <v>2.7111033083359679</v>
      </c>
      <c r="C21">
        <f t="shared" si="6"/>
        <v>2.0814162041095514</v>
      </c>
      <c r="D21">
        <f t="shared" si="6"/>
        <v>1.8045972164411819</v>
      </c>
      <c r="E21">
        <f t="shared" si="6"/>
        <v>1.6293206135345135</v>
      </c>
      <c r="F21">
        <f t="shared" si="6"/>
        <v>1.5740841996676904</v>
      </c>
      <c r="G21">
        <f t="shared" si="6"/>
        <v>1.4129843264479198</v>
      </c>
      <c r="H21">
        <f t="shared" si="6"/>
        <v>1.3703661345920661</v>
      </c>
      <c r="I21">
        <f t="shared" si="6"/>
        <v>1.1810139910830157</v>
      </c>
      <c r="J21">
        <f t="shared" si="6"/>
        <v>1</v>
      </c>
    </row>
    <row r="22" spans="1:10" x14ac:dyDescent="0.25">
      <c r="A22" s="1">
        <f t="shared" si="7"/>
        <v>423.15</v>
      </c>
      <c r="B22">
        <f>B14/$J14</f>
        <v>2.3287369895156518</v>
      </c>
      <c r="C22">
        <f t="shared" si="6"/>
        <v>1.7656757010971731</v>
      </c>
      <c r="D22">
        <f t="shared" si="6"/>
        <v>1.5501339907392579</v>
      </c>
      <c r="E22">
        <f t="shared" si="6"/>
        <v>1.4221401597179073</v>
      </c>
      <c r="F22">
        <f t="shared" si="6"/>
        <v>1.3855251069265737</v>
      </c>
      <c r="G22">
        <f t="shared" si="6"/>
        <v>1.2711903793281494</v>
      </c>
      <c r="H22">
        <f t="shared" si="6"/>
        <v>1.2436979447222229</v>
      </c>
      <c r="I22">
        <f t="shared" si="6"/>
        <v>1.1182788195711664</v>
      </c>
      <c r="J22">
        <f t="shared" si="6"/>
        <v>1</v>
      </c>
    </row>
    <row r="23" spans="1:10" x14ac:dyDescent="0.25">
      <c r="A23" s="1">
        <f>A22+50</f>
        <v>473.15</v>
      </c>
      <c r="B23">
        <f>B15/$J15</f>
        <v>2.1869840139373165</v>
      </c>
      <c r="C23">
        <f t="shared" si="6"/>
        <v>1.6250000387197767</v>
      </c>
      <c r="D23">
        <f t="shared" si="6"/>
        <v>1.4323339878456429</v>
      </c>
      <c r="E23">
        <f t="shared" si="6"/>
        <v>1.3256970718436853</v>
      </c>
      <c r="F23">
        <f t="shared" si="6"/>
        <v>1.29892880894028</v>
      </c>
      <c r="G23">
        <f t="shared" si="6"/>
        <v>1.2047758809689455</v>
      </c>
      <c r="H23">
        <f t="shared" si="6"/>
        <v>1.1834207699327381</v>
      </c>
      <c r="I23">
        <f t="shared" si="6"/>
        <v>1.0876214090240321</v>
      </c>
      <c r="J23">
        <f t="shared" si="6"/>
        <v>1</v>
      </c>
    </row>
    <row r="26" spans="1:10" x14ac:dyDescent="0.25">
      <c r="B26" t="str">
        <f>CONCATENATE(B3,$K$3)</f>
        <v>31.35,</v>
      </c>
      <c r="C26" t="str">
        <f t="shared" ref="C26:I26" si="8">CONCATENATE(C3,$K$3)</f>
        <v>44.0103,</v>
      </c>
      <c r="D26" t="str">
        <f t="shared" si="8"/>
        <v>52.3785,</v>
      </c>
      <c r="E26" t="str">
        <f t="shared" si="8"/>
        <v>58.7845,</v>
      </c>
      <c r="F26" t="str">
        <f t="shared" si="8"/>
        <v>66.945,</v>
      </c>
      <c r="G26" t="str">
        <f t="shared" si="8"/>
        <v>66.7563,</v>
      </c>
      <c r="H26" t="str">
        <f t="shared" si="8"/>
        <v>63.3315,</v>
      </c>
      <c r="I26" t="str">
        <f t="shared" si="8"/>
        <v>70.4265,</v>
      </c>
      <c r="J26" t="str">
        <f>CONCATENATE(J3,)</f>
        <v>78.3285</v>
      </c>
    </row>
    <row r="27" spans="1:10" x14ac:dyDescent="0.25">
      <c r="B27" t="str">
        <f t="shared" ref="B27:I27" si="9">CONCATENATE(B4,$K$3)</f>
        <v>-1307.52,</v>
      </c>
      <c r="C27" t="str">
        <f t="shared" si="9"/>
        <v>-2568.82,</v>
      </c>
      <c r="D27" t="str">
        <f t="shared" si="9"/>
        <v>-3490.55,</v>
      </c>
      <c r="E27" t="str">
        <f t="shared" si="9"/>
        <v>-4136.68,</v>
      </c>
      <c r="F27" t="str">
        <f t="shared" si="9"/>
        <v>-4604.09,</v>
      </c>
      <c r="G27" t="str">
        <f t="shared" si="9"/>
        <v>-5059.18,</v>
      </c>
      <c r="H27" t="str">
        <f t="shared" si="9"/>
        <v>-5117.78,</v>
      </c>
      <c r="I27" t="str">
        <f t="shared" si="9"/>
        <v>-6055.6,</v>
      </c>
      <c r="J27" t="str">
        <f t="shared" ref="J27:J31" si="10">CONCATENATE(J4,)</f>
        <v>-6947</v>
      </c>
    </row>
    <row r="28" spans="1:10" x14ac:dyDescent="0.25">
      <c r="B28" t="str">
        <f t="shared" ref="B28:I28" si="11">CONCATENATE(B5,$K$3)</f>
        <v>0,</v>
      </c>
      <c r="C28" t="str">
        <f t="shared" si="11"/>
        <v>0,</v>
      </c>
      <c r="D28" t="str">
        <f t="shared" si="11"/>
        <v>0,</v>
      </c>
      <c r="E28" t="str">
        <f t="shared" si="11"/>
        <v>0,</v>
      </c>
      <c r="F28" t="str">
        <f t="shared" si="11"/>
        <v>0,</v>
      </c>
      <c r="G28" t="str">
        <f t="shared" si="11"/>
        <v>0,</v>
      </c>
      <c r="H28" t="str">
        <f t="shared" si="11"/>
        <v>0,</v>
      </c>
      <c r="I28" t="str">
        <f t="shared" si="11"/>
        <v>0,</v>
      </c>
      <c r="J28" t="str">
        <f t="shared" si="10"/>
        <v>0</v>
      </c>
    </row>
    <row r="29" spans="1:10" x14ac:dyDescent="0.25">
      <c r="B29" t="str">
        <f t="shared" ref="B29:I29" si="12">CONCATENATE(B6,$K$3)</f>
        <v>-3.26134,</v>
      </c>
      <c r="C29" t="str">
        <f t="shared" si="12"/>
        <v>-4.97635,</v>
      </c>
      <c r="D29" t="str">
        <f t="shared" si="12"/>
        <v>-6.10875,</v>
      </c>
      <c r="E29" t="str">
        <f t="shared" si="12"/>
        <v>-7.01666,</v>
      </c>
      <c r="F29" t="str">
        <f t="shared" si="12"/>
        <v>-8.25491,</v>
      </c>
      <c r="G29" t="str">
        <f t="shared" si="12"/>
        <v>-8.08935,</v>
      </c>
      <c r="H29" t="str">
        <f t="shared" si="12"/>
        <v>-7.48305,</v>
      </c>
      <c r="I29" t="str">
        <f t="shared" si="12"/>
        <v>-8.37865,</v>
      </c>
      <c r="J29" t="str">
        <f t="shared" si="10"/>
        <v>-9.44866</v>
      </c>
    </row>
    <row r="30" spans="1:10" x14ac:dyDescent="0.25">
      <c r="B30" t="str">
        <f t="shared" ref="B30:I30" si="13">CONCATENATE(B7,$K$3)</f>
        <v>0.000029418,</v>
      </c>
      <c r="C30" t="str">
        <f t="shared" si="13"/>
        <v>0.0000146447,</v>
      </c>
      <c r="D30" t="str">
        <f t="shared" si="13"/>
        <v>0.0000111869,</v>
      </c>
      <c r="E30" t="str">
        <f t="shared" si="13"/>
        <v>0.0000103662,</v>
      </c>
      <c r="F30" t="str">
        <f t="shared" si="13"/>
        <v>0.0000115706,</v>
      </c>
      <c r="G30" t="str">
        <f t="shared" si="13"/>
        <v>0.00000925395,</v>
      </c>
      <c r="H30" t="str">
        <f t="shared" si="13"/>
        <v>0.00000776606,</v>
      </c>
      <c r="I30" t="str">
        <f t="shared" si="13"/>
        <v>0.00000661666,</v>
      </c>
      <c r="J30" t="str">
        <f t="shared" si="10"/>
        <v>0.00000647481</v>
      </c>
    </row>
    <row r="31" spans="1:10" x14ac:dyDescent="0.25">
      <c r="B31" t="str">
        <f t="shared" ref="B31:I31" si="14">CONCATENATE(B8,$K$3)</f>
        <v>2,</v>
      </c>
      <c r="C31" t="str">
        <f t="shared" si="14"/>
        <v>2,</v>
      </c>
      <c r="D31" t="str">
        <f t="shared" si="14"/>
        <v>2,</v>
      </c>
      <c r="E31" t="str">
        <f t="shared" si="14"/>
        <v>2,</v>
      </c>
      <c r="F31" t="str">
        <f t="shared" si="14"/>
        <v>2,</v>
      </c>
      <c r="G31" t="str">
        <f t="shared" si="14"/>
        <v>2,</v>
      </c>
      <c r="H31" t="str">
        <f t="shared" si="14"/>
        <v>2,</v>
      </c>
      <c r="I31" t="str">
        <f t="shared" si="14"/>
        <v>2,</v>
      </c>
      <c r="J31" t="str">
        <f t="shared" si="10"/>
        <v>2</v>
      </c>
    </row>
  </sheetData>
  <conditionalFormatting sqref="P2:Q1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78"/>
  <sheetViews>
    <sheetView tabSelected="1" zoomScale="90" zoomScaleNormal="90" workbookViewId="0">
      <selection activeCell="B13" sqref="B13:B21"/>
    </sheetView>
  </sheetViews>
  <sheetFormatPr defaultRowHeight="15" x14ac:dyDescent="0.25"/>
  <cols>
    <col min="1" max="1" width="11.28515625" bestFit="1" customWidth="1"/>
    <col min="2" max="2" width="14.5703125" bestFit="1" customWidth="1"/>
    <col min="3" max="3" width="22" bestFit="1" customWidth="1"/>
    <col min="4" max="4" width="17.28515625" bestFit="1" customWidth="1"/>
    <col min="5" max="5" width="14.5703125" bestFit="1" customWidth="1"/>
    <col min="6" max="6" width="15.7109375" bestFit="1" customWidth="1"/>
    <col min="7" max="7" width="30" bestFit="1" customWidth="1"/>
    <col min="8" max="8" width="17.5703125" bestFit="1" customWidth="1"/>
    <col min="9" max="9" width="18.7109375" bestFit="1" customWidth="1"/>
    <col min="10" max="10" width="30" bestFit="1" customWidth="1"/>
    <col min="11" max="11" width="17.42578125" bestFit="1" customWidth="1"/>
    <col min="12" max="12" width="14.5703125" bestFit="1" customWidth="1"/>
    <col min="13" max="13" width="30" bestFit="1" customWidth="1"/>
    <col min="14" max="14" width="15.7109375" bestFit="1" customWidth="1"/>
    <col min="15" max="15" width="20.5703125" bestFit="1" customWidth="1"/>
    <col min="16" max="16" width="14.28515625" bestFit="1" customWidth="1"/>
    <col min="17" max="17" width="15" bestFit="1" customWidth="1"/>
    <col min="18" max="18" width="15.7109375" bestFit="1" customWidth="1"/>
    <col min="19" max="19" width="17.42578125" bestFit="1" customWidth="1"/>
    <col min="20" max="20" width="15" bestFit="1" customWidth="1"/>
    <col min="21" max="21" width="7.140625" bestFit="1" customWidth="1"/>
    <col min="22" max="22" width="15.7109375" bestFit="1" customWidth="1"/>
    <col min="23" max="23" width="17.42578125" bestFit="1" customWidth="1"/>
    <col min="24" max="25" width="18.42578125" bestFit="1" customWidth="1"/>
    <col min="26" max="26" width="7.140625" bestFit="1" customWidth="1"/>
    <col min="27" max="27" width="15" bestFit="1" customWidth="1"/>
    <col min="28" max="28" width="13.42578125" bestFit="1" customWidth="1"/>
    <col min="29" max="30" width="20.7109375" bestFit="1" customWidth="1"/>
    <col min="31" max="31" width="7.140625" bestFit="1" customWidth="1"/>
    <col min="32" max="32" width="15" bestFit="1" customWidth="1"/>
    <col min="33" max="33" width="13.42578125" bestFit="1" customWidth="1"/>
    <col min="34" max="35" width="26.42578125" bestFit="1" customWidth="1"/>
    <col min="36" max="36" width="20.5703125" bestFit="1" customWidth="1"/>
    <col min="37" max="37" width="16.7109375" bestFit="1" customWidth="1"/>
    <col min="38" max="38" width="7.140625" bestFit="1" customWidth="1"/>
    <col min="39" max="39" width="5.5703125" bestFit="1" customWidth="1"/>
    <col min="40" max="40" width="6" bestFit="1" customWidth="1"/>
    <col min="43" max="43" width="20.5703125" bestFit="1" customWidth="1"/>
    <col min="44" max="44" width="16.7109375" bestFit="1" customWidth="1"/>
    <col min="45" max="45" width="5.5703125" bestFit="1" customWidth="1"/>
    <col min="46" max="46" width="6.7109375" bestFit="1" customWidth="1"/>
    <col min="47" max="48" width="8.85546875" bestFit="1" customWidth="1"/>
    <col min="49" max="49" width="11.140625" bestFit="1" customWidth="1"/>
  </cols>
  <sheetData>
    <row r="1" spans="1:38" x14ac:dyDescent="0.25">
      <c r="A1" s="39" t="s">
        <v>113</v>
      </c>
      <c r="B1" s="39" t="s">
        <v>114</v>
      </c>
      <c r="C1" s="39" t="s">
        <v>115</v>
      </c>
      <c r="E1" s="7" t="s">
        <v>104</v>
      </c>
      <c r="F1" s="7" t="s">
        <v>105</v>
      </c>
      <c r="G1" s="9" t="s">
        <v>107</v>
      </c>
      <c r="H1" s="9" t="s">
        <v>108</v>
      </c>
      <c r="I1" s="17" t="s">
        <v>65</v>
      </c>
      <c r="J1" s="17" t="s">
        <v>66</v>
      </c>
      <c r="K1" s="17" t="s">
        <v>67</v>
      </c>
      <c r="L1" s="16" t="s">
        <v>68</v>
      </c>
    </row>
    <row r="2" spans="1:38" x14ac:dyDescent="0.25">
      <c r="A2" s="4">
        <v>-82.45</v>
      </c>
      <c r="B2" s="4">
        <v>4641</v>
      </c>
      <c r="C2" s="4">
        <v>1.15E-2</v>
      </c>
      <c r="E2" s="5">
        <v>13.8</v>
      </c>
      <c r="F2" s="5">
        <v>4.5</v>
      </c>
      <c r="G2" s="5">
        <f>F2*3</f>
        <v>13.5</v>
      </c>
      <c r="H2" s="5">
        <f>E2-F2</f>
        <v>9.3000000000000007</v>
      </c>
      <c r="I2" s="20">
        <f>AM62</f>
        <v>0.9358105756812104</v>
      </c>
      <c r="J2" s="20">
        <f>AN62</f>
        <v>12.864189424318791</v>
      </c>
      <c r="K2" s="5">
        <f>SUM(I2:J2)</f>
        <v>13.800000000000002</v>
      </c>
      <c r="L2" s="19">
        <f>K2-E2</f>
        <v>0</v>
      </c>
    </row>
    <row r="3" spans="1:38" x14ac:dyDescent="0.25">
      <c r="A3" s="4">
        <v>32.28</v>
      </c>
      <c r="B3" s="4">
        <v>4484</v>
      </c>
      <c r="C3" s="4">
        <v>9.8599999999999993E-2</v>
      </c>
    </row>
    <row r="4" spans="1:38" x14ac:dyDescent="0.25">
      <c r="A4" s="4">
        <v>96.75</v>
      </c>
      <c r="B4" s="4">
        <v>4257</v>
      </c>
      <c r="C4" s="4">
        <v>0.15240000000000001</v>
      </c>
    </row>
    <row r="5" spans="1:38" x14ac:dyDescent="0.25">
      <c r="A5" s="4">
        <v>134.9</v>
      </c>
      <c r="B5" s="4">
        <v>3648</v>
      </c>
      <c r="C5" s="4">
        <v>0.18479999999999999</v>
      </c>
    </row>
    <row r="6" spans="1:38" x14ac:dyDescent="0.25">
      <c r="A6" s="4">
        <v>152</v>
      </c>
      <c r="B6" s="4">
        <v>3797</v>
      </c>
      <c r="C6" s="4">
        <v>0.20100000000000001</v>
      </c>
    </row>
    <row r="7" spans="1:38" x14ac:dyDescent="0.25">
      <c r="A7" s="4">
        <v>196.5</v>
      </c>
      <c r="B7" s="4">
        <v>3375</v>
      </c>
      <c r="C7" s="4">
        <v>0.25390000000000001</v>
      </c>
    </row>
    <row r="8" spans="1:38" x14ac:dyDescent="0.25">
      <c r="A8" s="4">
        <v>187.2</v>
      </c>
      <c r="B8" s="4">
        <v>3334</v>
      </c>
      <c r="C8" s="4">
        <v>0.22220000000000001</v>
      </c>
    </row>
    <row r="9" spans="1:38" x14ac:dyDescent="0.25">
      <c r="A9" s="4">
        <v>234.7</v>
      </c>
      <c r="B9" s="4">
        <v>3032</v>
      </c>
      <c r="C9" s="4">
        <v>0.30070000000000002</v>
      </c>
    </row>
    <row r="10" spans="1:38" x14ac:dyDescent="0.25">
      <c r="A10" s="4">
        <v>267</v>
      </c>
      <c r="B10" s="4">
        <v>2737</v>
      </c>
      <c r="C10" s="4">
        <v>0.3498</v>
      </c>
    </row>
    <row r="12" spans="1:38" x14ac:dyDescent="0.25">
      <c r="A12" s="7" t="s">
        <v>2</v>
      </c>
      <c r="B12" s="7" t="s">
        <v>3</v>
      </c>
      <c r="C12" s="17" t="s">
        <v>145</v>
      </c>
      <c r="D12" s="17" t="s">
        <v>143</v>
      </c>
      <c r="E12" s="8" t="s">
        <v>144</v>
      </c>
      <c r="F12" s="17" t="s">
        <v>146</v>
      </c>
      <c r="G12" s="17" t="s">
        <v>147</v>
      </c>
      <c r="H12" s="8" t="s">
        <v>148</v>
      </c>
      <c r="I12" s="17" t="s">
        <v>149</v>
      </c>
      <c r="J12" s="17" t="s">
        <v>150</v>
      </c>
      <c r="K12" s="8" t="s">
        <v>151</v>
      </c>
      <c r="L12" s="17" t="s">
        <v>152</v>
      </c>
      <c r="M12" s="17" t="s">
        <v>153</v>
      </c>
      <c r="N12" s="8" t="s">
        <v>154</v>
      </c>
      <c r="O12" s="17" t="s">
        <v>155</v>
      </c>
      <c r="P12" s="17" t="s">
        <v>156</v>
      </c>
      <c r="Q12" s="8" t="s">
        <v>157</v>
      </c>
      <c r="R12" s="17" t="s">
        <v>158</v>
      </c>
      <c r="S12" s="17" t="s">
        <v>159</v>
      </c>
      <c r="T12" s="8" t="s">
        <v>160</v>
      </c>
      <c r="U12" s="17" t="s">
        <v>161</v>
      </c>
      <c r="V12" s="17" t="s">
        <v>162</v>
      </c>
      <c r="W12" s="8" t="s">
        <v>163</v>
      </c>
      <c r="X12" s="17" t="s">
        <v>164</v>
      </c>
      <c r="Y12" s="17" t="s">
        <v>165</v>
      </c>
      <c r="Z12" s="8" t="s">
        <v>166</v>
      </c>
      <c r="AA12" s="17" t="s">
        <v>167</v>
      </c>
      <c r="AB12" s="17" t="s">
        <v>168</v>
      </c>
      <c r="AC12" s="8" t="s">
        <v>169</v>
      </c>
      <c r="AD12" s="17" t="s">
        <v>170</v>
      </c>
      <c r="AE12" s="17" t="s">
        <v>171</v>
      </c>
      <c r="AF12" s="8" t="s">
        <v>172</v>
      </c>
      <c r="AG12" s="17" t="s">
        <v>173</v>
      </c>
      <c r="AH12" s="17" t="s">
        <v>174</v>
      </c>
      <c r="AI12" s="8" t="s">
        <v>175</v>
      </c>
      <c r="AJ12" s="17" t="s">
        <v>176</v>
      </c>
      <c r="AK12" s="17" t="s">
        <v>177</v>
      </c>
      <c r="AL12" s="8" t="s">
        <v>178</v>
      </c>
    </row>
    <row r="13" spans="1:38" x14ac:dyDescent="0.25">
      <c r="A13" s="4" t="s">
        <v>93</v>
      </c>
      <c r="B13" s="10">
        <v>2.2222222222222197</v>
      </c>
      <c r="C13" s="10">
        <f>B2/100*EXP(5.372697*(1+C2)*(1-(A2+273.15)/($B$78+273.15)))</f>
        <v>474.00568122108825</v>
      </c>
      <c r="D13" s="10">
        <f>C13/($C$78*10)</f>
        <v>249.47667432688857</v>
      </c>
      <c r="E13" s="10">
        <f>C13/$C$21</f>
        <v>1568.3561813740766</v>
      </c>
      <c r="F13" s="10">
        <f>B2/100*EXP(5.372697*(1+C2)*(1-(A2+273.15)/($B$79+273.15)))</f>
        <v>490.19689414243192</v>
      </c>
      <c r="G13" s="10">
        <f>F13/($C$79*10)</f>
        <v>256.76980169365481</v>
      </c>
      <c r="H13" s="10">
        <f t="shared" ref="H13:H21" si="0">F13/$F$21</f>
        <v>1428.5516166264649</v>
      </c>
      <c r="I13" s="10">
        <f>B2/100*EXP(5.372697*(1+C2)*(1-(A2+273.15)/($B$80+273.15)))</f>
        <v>506.57753856765635</v>
      </c>
      <c r="J13" s="10">
        <f>I13/($C$80*10)</f>
        <v>264.09255565138477</v>
      </c>
      <c r="K13" s="10">
        <f>I13/$I$21</f>
        <v>1303.8074257027056</v>
      </c>
      <c r="L13" s="10">
        <f>B2/100*EXP(5.372697*(1+C2)*(1-(A2+273.15)/($B$81+273.15)))</f>
        <v>523.14195439210164</v>
      </c>
      <c r="M13" s="10">
        <f>L13/($C$81*10)</f>
        <v>271.44158010910934</v>
      </c>
      <c r="N13" s="10">
        <f>L13/$L$21</f>
        <v>1192.2567023105819</v>
      </c>
      <c r="O13" s="10">
        <f>B2/100*EXP(5.372697*(1+C2)*(1-(A2+273.15)/($B$82+273.15)))</f>
        <v>539.88453353980447</v>
      </c>
      <c r="P13" s="10">
        <f>O13/($C$82*10)</f>
        <v>278.81360887032156</v>
      </c>
      <c r="Q13" s="10">
        <f>O13/$O$21</f>
        <v>1092.2915802263369</v>
      </c>
      <c r="R13" s="10">
        <f>B2/100*EXP(5.372697*(1+C2)*(1-(A2+273.15)/($B$83+273.15)))</f>
        <v>556.79972468720985</v>
      </c>
      <c r="S13" s="10">
        <f>R13/($C$83*10)</f>
        <v>286.20546596071529</v>
      </c>
      <c r="T13" s="10">
        <f>R13/$R$21</f>
        <v>1002.5237320330594</v>
      </c>
      <c r="U13" s="10">
        <f>B2/100*EXP(5.372697*(1+C2)*(1-(A2+273.15)/($B$84+273.15)))</f>
        <v>573.88203752840127</v>
      </c>
      <c r="V13" s="10">
        <f>U13/($C$84*10)</f>
        <v>293.61406571220522</v>
      </c>
      <c r="W13" s="10">
        <f>U13/$U$21</f>
        <v>921.75140117818239</v>
      </c>
      <c r="X13" s="10">
        <f>B2/100*EXP(5.372697*(1+C2)*(1-(A2+273.15)/($B$85+273.15)))</f>
        <v>591.12604660974978</v>
      </c>
      <c r="Y13" s="10">
        <f>X13/($C$85*10)</f>
        <v>301.03641262533546</v>
      </c>
      <c r="Z13" s="10">
        <f>X13/$X$21</f>
        <v>848.93180696761533</v>
      </c>
      <c r="AA13" s="10">
        <f>B2/100*EXP(5.372697*(1+C2)*(1-(A2+273.15)/($B$86+273.15)))</f>
        <v>608.52639476073068</v>
      </c>
      <c r="AB13" s="10">
        <f>AA13/($C$86*10)</f>
        <v>308.4696010307851</v>
      </c>
      <c r="AC13" s="10">
        <f>AA13/$AA$21</f>
        <v>783.15798169983202</v>
      </c>
      <c r="AD13" s="10">
        <f>B2/100*EXP(5.372697*(1+C2)*(1-(A2+273.15)/($B$87+273.15)))</f>
        <v>626.07779614647131</v>
      </c>
      <c r="AE13" s="10">
        <f>AD13/($C$87*10)</f>
        <v>315.91081456932028</v>
      </c>
      <c r="AF13" s="10">
        <f>AD13/$AD$21</f>
        <v>723.63927473570686</v>
      </c>
      <c r="AG13" s="10">
        <f>B2/100*EXP(5.372697*(1+C2)*(1-(A2+273.15)/($B$88+273.15)))</f>
        <v>643.77503896643373</v>
      </c>
      <c r="AH13" s="10">
        <f>AG13/($C$88*10)</f>
        <v>323.35732550825429</v>
      </c>
      <c r="AI13" s="10">
        <f>AG13/$AG$21</f>
        <v>669.68489918164812</v>
      </c>
      <c r="AJ13" s="10">
        <f>B2/100*EXP(5.372697*(1+C2)*(1-(A2+273.15)/($B$89+273.15)))</f>
        <v>661.61298782247422</v>
      </c>
      <c r="AK13" s="10">
        <f>AJ13/($C$89*10)</f>
        <v>330.80649391123711</v>
      </c>
      <c r="AL13" s="10">
        <f>AJ13/$AJ$21</f>
        <v>620.69001026356159</v>
      </c>
    </row>
    <row r="14" spans="1:38" x14ac:dyDescent="0.25">
      <c r="A14" s="4" t="s">
        <v>94</v>
      </c>
      <c r="B14" s="10">
        <v>4.4444444444444393</v>
      </c>
      <c r="C14" s="10">
        <f t="shared" ref="C14:C21" si="1">B3/100*EXP(5.372697*(1+C3)*(1-(A3+273.15)/($B$78+273.15)))</f>
        <v>73.274893465001199</v>
      </c>
      <c r="D14" s="10">
        <f t="shared" ref="D14:D21" si="2">C14/($C$78*10)</f>
        <v>38.565733402632212</v>
      </c>
      <c r="E14" s="10">
        <f t="shared" ref="E14:E21" si="3">C14/$C$21</f>
        <v>242.44673989837568</v>
      </c>
      <c r="F14" s="10">
        <f>B3/100*EXP(5.372697*(1+C3)*(1-(A3+273.15)/($B$79+273.15)))</f>
        <v>77.683699007103797</v>
      </c>
      <c r="G14" s="10">
        <f t="shared" ref="G14:G21" si="4">F14/($C$79*10)</f>
        <v>40.691461384673417</v>
      </c>
      <c r="H14" s="10">
        <f t="shared" si="0"/>
        <v>226.38897783362296</v>
      </c>
      <c r="I14" s="10">
        <f t="shared" ref="I14:I21" si="5">B3/100*EXP(5.372697*(1+C3)*(1-(A3+273.15)/($B$80+273.15)))</f>
        <v>82.255036175217541</v>
      </c>
      <c r="J14" s="10">
        <f t="shared" ref="J14:J21" si="6">I14/($C$80*10)</f>
        <v>42.88177241362051</v>
      </c>
      <c r="K14" s="10">
        <f t="shared" ref="K14:K21" si="7">I14/$I$21</f>
        <v>211.70446536166381</v>
      </c>
      <c r="L14" s="10">
        <f t="shared" ref="L14:L21" si="8">B3/100*EXP(5.372697*(1+C3)*(1-(A3+273.15)/($B$81+273.15)))</f>
        <v>86.990171402679863</v>
      </c>
      <c r="M14" s="10">
        <f t="shared" ref="M14:M21" si="9">L14/($C$81*10)</f>
        <v>45.136409690069733</v>
      </c>
      <c r="N14" s="10">
        <f t="shared" ref="N14:N21" si="10">L14/$L$21</f>
        <v>198.2532924749062</v>
      </c>
      <c r="O14" s="10">
        <f t="shared" ref="O14:O21" si="11">B3/100*EXP(5.372697*(1+C3)*(1-(A3+273.15)/($B$82+273.15)))</f>
        <v>91.890249939187441</v>
      </c>
      <c r="P14" s="10">
        <f t="shared" ref="P14:P21" si="12">O14/($C$82*10)</f>
        <v>47.455058654040457</v>
      </c>
      <c r="Q14" s="10">
        <f t="shared" ref="Q14:Q21" si="13">O14/$O$21</f>
        <v>185.91187574012619</v>
      </c>
      <c r="R14" s="10">
        <f t="shared" ref="R14:R21" si="14">B3/100*EXP(5.372697*(1+C3)*(1-(A3+273.15)/($B$83+273.15)))</f>
        <v>96.956297787267545</v>
      </c>
      <c r="S14" s="10">
        <f t="shared" ref="S14:S21" si="15">R14/($C$83*10)</f>
        <v>49.837349329903873</v>
      </c>
      <c r="T14" s="10">
        <f t="shared" ref="T14:T21" si="16">R14/$R$21</f>
        <v>174.57082895722363</v>
      </c>
      <c r="U14" s="10">
        <f t="shared" ref="U14:U21" si="17">B3/100*EXP(5.372697*(1+C3)*(1-(A3+273.15)/($B$84+273.15)))</f>
        <v>102.18922380357165</v>
      </c>
      <c r="V14" s="10">
        <f t="shared" ref="V14:V21" si="18">U14/($C$84*10)</f>
        <v>52.282858690199433</v>
      </c>
      <c r="W14" s="10">
        <f t="shared" ref="W14:W21" si="19">U14/$U$21</f>
        <v>164.13313898431861</v>
      </c>
      <c r="X14" s="10">
        <f t="shared" ref="X14:X21" si="20">B3/100*EXP(5.372697*(1+C3)*(1-(A3+273.15)/($B$85+273.15)))</f>
        <v>107.5898219469187</v>
      </c>
      <c r="Y14" s="10">
        <f t="shared" ref="Y14:Y21" si="21">X14/($C$85*10)</f>
        <v>54.791113028523405</v>
      </c>
      <c r="Z14" s="10">
        <f t="shared" ref="Z14:Z21" si="22">X14/$X$21</f>
        <v>154.51259926805471</v>
      </c>
      <c r="AA14" s="10">
        <f t="shared" ref="AA14:AA21" si="23">B3/100*EXP(5.372697*(1+C3)*(1-(A3+273.15)/($B$86+273.15)))</f>
        <v>113.15877365596546</v>
      </c>
      <c r="AB14" s="10">
        <f t="shared" ref="AB14:AB21" si="24">AA14/($C$86*10)</f>
        <v>57.361590332517046</v>
      </c>
      <c r="AC14" s="10">
        <f t="shared" ref="AC14:AC21" si="25">AA14/$AA$21</f>
        <v>145.63246155144907</v>
      </c>
      <c r="AD14" s="10">
        <f t="shared" ref="AD14:AD21" si="26">B3/100*EXP(5.372697*(1+C3)*(1-(A3+273.15)/($B$87+273.15)))</f>
        <v>118.89665034032251</v>
      </c>
      <c r="AE14" s="10">
        <f t="shared" ref="AE14:AE21" si="27">AD14/($C$87*10)</f>
        <v>59.993722648786573</v>
      </c>
      <c r="AF14" s="10">
        <f t="shared" ref="AF14:AF21" si="28">AD14/$AD$21</f>
        <v>137.42427275067777</v>
      </c>
      <c r="AG14" s="10">
        <f t="shared" ref="AG14:AG21" si="29">B3/100*EXP(5.372697*(1+C3)*(1-(A3+273.15)/($B$88+273.15)))</f>
        <v>124.80391596987113</v>
      </c>
      <c r="AH14" s="10">
        <f t="shared" ref="AH14:AH21" si="30">AG14/($C$88*10)</f>
        <v>62.686898432355335</v>
      </c>
      <c r="AI14" s="10">
        <f t="shared" ref="AI14:AI21" si="31">AG14/$AG$21</f>
        <v>129.82686936409138</v>
      </c>
      <c r="AJ14" s="10">
        <f t="shared" ref="AJ14:AJ21" si="32">B3/100*EXP(5.372697*(1+C3)*(1-(A3+273.15)/($B$89+273.15)))</f>
        <v>130.88092974795487</v>
      </c>
      <c r="AK14" s="10">
        <f t="shared" ref="AK14:AK21" si="33">AJ14/($C$89*10)</f>
        <v>65.440464873977433</v>
      </c>
      <c r="AL14" s="10">
        <f t="shared" ref="AL14:AL21" si="34">AJ14/$AJ$21</f>
        <v>122.78550621554633</v>
      </c>
    </row>
    <row r="15" spans="1:38" x14ac:dyDescent="0.25">
      <c r="A15" s="4" t="s">
        <v>95</v>
      </c>
      <c r="B15" s="10">
        <v>6.6666666666666696</v>
      </c>
      <c r="C15" s="10">
        <f t="shared" si="1"/>
        <v>21.502338569273125</v>
      </c>
      <c r="D15" s="10">
        <f t="shared" si="2"/>
        <v>11.317020299617434</v>
      </c>
      <c r="E15" s="10">
        <f t="shared" si="3"/>
        <v>71.145403831960209</v>
      </c>
      <c r="F15" s="10">
        <f t="shared" ref="F15:F21" si="35">B4/100*EXP(5.372697*(1+C4)*(1-(A4+273.15)/($B$79+273.15)))</f>
        <v>23.159085450070627</v>
      </c>
      <c r="G15" s="10">
        <f t="shared" si="4"/>
        <v>12.130949521465567</v>
      </c>
      <c r="H15" s="10">
        <f t="shared" si="0"/>
        <v>67.491143568273898</v>
      </c>
      <c r="I15" s="10">
        <f t="shared" si="5"/>
        <v>24.903961530095554</v>
      </c>
      <c r="J15" s="10">
        <f t="shared" si="6"/>
        <v>12.983107906684884</v>
      </c>
      <c r="K15" s="10">
        <f t="shared" si="7"/>
        <v>64.09674235490516</v>
      </c>
      <c r="L15" s="10">
        <f t="shared" si="8"/>
        <v>26.739213367462646</v>
      </c>
      <c r="M15" s="10">
        <f t="shared" si="9"/>
        <v>13.874120143494768</v>
      </c>
      <c r="N15" s="10">
        <f t="shared" si="10"/>
        <v>60.939494690145928</v>
      </c>
      <c r="O15" s="10">
        <f t="shared" si="11"/>
        <v>28.667042968632394</v>
      </c>
      <c r="P15" s="10">
        <f t="shared" si="12"/>
        <v>14.804576180983865</v>
      </c>
      <c r="Q15" s="10">
        <f t="shared" si="13"/>
        <v>57.99901223196489</v>
      </c>
      <c r="R15" s="10">
        <f t="shared" si="14"/>
        <v>30.689605440660326</v>
      </c>
      <c r="S15" s="10">
        <f t="shared" si="15"/>
        <v>15.775030833984276</v>
      </c>
      <c r="T15" s="10">
        <f t="shared" si="16"/>
        <v>55.256955808081095</v>
      </c>
      <c r="U15" s="10">
        <f t="shared" si="17"/>
        <v>32.809006827804062</v>
      </c>
      <c r="V15" s="10">
        <f t="shared" si="18"/>
        <v>16.786003493295098</v>
      </c>
      <c r="W15" s="10">
        <f t="shared" si="19"/>
        <v>52.69680184631374</v>
      </c>
      <c r="X15" s="10">
        <f t="shared" si="20"/>
        <v>35.027302129332938</v>
      </c>
      <c r="Y15" s="10">
        <f t="shared" si="21"/>
        <v>17.837977936234363</v>
      </c>
      <c r="Z15" s="10">
        <f t="shared" si="22"/>
        <v>50.303638387103959</v>
      </c>
      <c r="AA15" s="10">
        <f t="shared" si="23"/>
        <v>37.346493494821722</v>
      </c>
      <c r="AB15" s="10">
        <f t="shared" si="24"/>
        <v>18.931402232398103</v>
      </c>
      <c r="AC15" s="10">
        <f t="shared" si="25"/>
        <v>48.063986576080609</v>
      </c>
      <c r="AD15" s="10">
        <f t="shared" si="26"/>
        <v>39.768528592717651</v>
      </c>
      <c r="AE15" s="10">
        <f t="shared" si="27"/>
        <v>20.066688739444679</v>
      </c>
      <c r="AF15" s="10">
        <f t="shared" si="28"/>
        <v>45.965644150408068</v>
      </c>
      <c r="AG15" s="10">
        <f t="shared" si="29"/>
        <v>42.295299147547468</v>
      </c>
      <c r="AH15" s="10">
        <f t="shared" si="30"/>
        <v>21.244214183699633</v>
      </c>
      <c r="AI15" s="10">
        <f t="shared" si="31"/>
        <v>43.997547949291963</v>
      </c>
      <c r="AJ15" s="10">
        <f t="shared" si="32"/>
        <v>44.928639640776062</v>
      </c>
      <c r="AK15" s="10">
        <f t="shared" si="33"/>
        <v>22.464319820388031</v>
      </c>
      <c r="AL15" s="10">
        <f t="shared" si="34"/>
        <v>42.149652913470021</v>
      </c>
    </row>
    <row r="16" spans="1:38" x14ac:dyDescent="0.25">
      <c r="A16" s="4" t="s">
        <v>96</v>
      </c>
      <c r="B16" s="10">
        <v>8.8888888888888911</v>
      </c>
      <c r="C16" s="10">
        <f t="shared" si="1"/>
        <v>8.7201212994237842</v>
      </c>
      <c r="D16" s="10">
        <f t="shared" si="2"/>
        <v>4.589537526012518</v>
      </c>
      <c r="E16" s="10">
        <f t="shared" si="3"/>
        <v>28.852515242120241</v>
      </c>
      <c r="F16" s="10">
        <f t="shared" si="35"/>
        <v>9.4859904977923879</v>
      </c>
      <c r="G16" s="10">
        <f t="shared" si="4"/>
        <v>4.968852165510298</v>
      </c>
      <c r="H16" s="10">
        <f t="shared" si="0"/>
        <v>27.644457202511667</v>
      </c>
      <c r="I16" s="10">
        <f t="shared" si="5"/>
        <v>10.30058238618872</v>
      </c>
      <c r="J16" s="10">
        <f t="shared" si="6"/>
        <v>5.3699718600983841</v>
      </c>
      <c r="K16" s="10">
        <f t="shared" si="7"/>
        <v>26.511194795861833</v>
      </c>
      <c r="L16" s="10">
        <f t="shared" si="8"/>
        <v>11.16566453581483</v>
      </c>
      <c r="M16" s="10">
        <f t="shared" si="9"/>
        <v>5.7935051836775058</v>
      </c>
      <c r="N16" s="10">
        <f t="shared" si="10"/>
        <v>25.446894990568914</v>
      </c>
      <c r="O16" s="10">
        <f t="shared" si="11"/>
        <v>12.083000718671407</v>
      </c>
      <c r="P16" s="10">
        <f t="shared" si="12"/>
        <v>6.2400473195016648</v>
      </c>
      <c r="Q16" s="10">
        <f t="shared" si="13"/>
        <v>24.446264208271646</v>
      </c>
      <c r="R16" s="10">
        <f t="shared" si="14"/>
        <v>13.054348540513958</v>
      </c>
      <c r="S16" s="10">
        <f t="shared" si="15"/>
        <v>6.710179156338949</v>
      </c>
      <c r="T16" s="10">
        <f t="shared" si="16"/>
        <v>23.504491180286319</v>
      </c>
      <c r="U16" s="10">
        <f t="shared" si="17"/>
        <v>14.081457147835705</v>
      </c>
      <c r="V16" s="10">
        <f t="shared" si="18"/>
        <v>7.2044664477298941</v>
      </c>
      <c r="W16" s="10">
        <f t="shared" si="19"/>
        <v>22.617196580239256</v>
      </c>
      <c r="X16" s="10">
        <f t="shared" si="20"/>
        <v>15.166065012892163</v>
      </c>
      <c r="Y16" s="10">
        <f t="shared" si="21"/>
        <v>7.7234590343432297</v>
      </c>
      <c r="Z16" s="10">
        <f t="shared" si="22"/>
        <v>21.780388547965096</v>
      </c>
      <c r="AA16" s="10">
        <f t="shared" si="23"/>
        <v>16.309897800170926</v>
      </c>
      <c r="AB16" s="10">
        <f t="shared" si="24"/>
        <v>8.2676901291189004</v>
      </c>
      <c r="AC16" s="10">
        <f t="shared" si="25"/>
        <v>20.99042334545695</v>
      </c>
      <c r="AD16" s="10">
        <f t="shared" si="26"/>
        <v>17.514666317132136</v>
      </c>
      <c r="AE16" s="10">
        <f t="shared" si="27"/>
        <v>8.8376756646079553</v>
      </c>
      <c r="AF16" s="10">
        <f t="shared" si="28"/>
        <v>20.243970492130746</v>
      </c>
      <c r="AG16" s="10">
        <f t="shared" si="29"/>
        <v>18.782064551498468</v>
      </c>
      <c r="AH16" s="10">
        <f t="shared" si="30"/>
        <v>9.4339137016658938</v>
      </c>
      <c r="AI16" s="10">
        <f t="shared" si="31"/>
        <v>19.537981817044752</v>
      </c>
      <c r="AJ16" s="10">
        <f t="shared" si="32"/>
        <v>20.113767796862099</v>
      </c>
      <c r="AK16" s="10">
        <f t="shared" si="33"/>
        <v>10.05688389843105</v>
      </c>
      <c r="AL16" s="10">
        <f t="shared" si="34"/>
        <v>18.869663942605495</v>
      </c>
    </row>
    <row r="17" spans="1:38" x14ac:dyDescent="0.25">
      <c r="A17" s="4" t="s">
        <v>97</v>
      </c>
      <c r="B17" s="10">
        <v>11.1111111111111</v>
      </c>
      <c r="C17" s="10">
        <f t="shared" si="1"/>
        <v>6.3910349442802712</v>
      </c>
      <c r="D17" s="10">
        <f t="shared" si="2"/>
        <v>3.3637026022527743</v>
      </c>
      <c r="E17" s="10">
        <f t="shared" si="3"/>
        <v>21.146200472573057</v>
      </c>
      <c r="F17" s="10">
        <f t="shared" si="35"/>
        <v>6.9852878515445278</v>
      </c>
      <c r="G17" s="10">
        <f t="shared" si="4"/>
        <v>3.6589603031899904</v>
      </c>
      <c r="H17" s="10">
        <f t="shared" si="0"/>
        <v>20.356808401208845</v>
      </c>
      <c r="I17" s="10">
        <f t="shared" si="5"/>
        <v>7.6203075444043442</v>
      </c>
      <c r="J17" s="10">
        <f t="shared" si="6"/>
        <v>3.9726721795472879</v>
      </c>
      <c r="K17" s="10">
        <f t="shared" si="7"/>
        <v>19.612818978561567</v>
      </c>
      <c r="L17" s="10">
        <f t="shared" si="8"/>
        <v>8.2977801412854166</v>
      </c>
      <c r="M17" s="10">
        <f t="shared" si="9"/>
        <v>4.3054519601009229</v>
      </c>
      <c r="N17" s="10">
        <f t="shared" si="10"/>
        <v>18.910897710819405</v>
      </c>
      <c r="O17" s="10">
        <f t="shared" si="11"/>
        <v>9.0193998810490559</v>
      </c>
      <c r="P17" s="10">
        <f t="shared" si="12"/>
        <v>4.6579060418563198</v>
      </c>
      <c r="Q17" s="10">
        <f t="shared" si="13"/>
        <v>18.248002927903762</v>
      </c>
      <c r="R17" s="10">
        <f t="shared" si="14"/>
        <v>9.7868668298699681</v>
      </c>
      <c r="S17" s="10">
        <f t="shared" si="15"/>
        <v>5.0306324826434405</v>
      </c>
      <c r="T17" s="10">
        <f t="shared" si="16"/>
        <v>17.62135616123658</v>
      </c>
      <c r="U17" s="10">
        <f t="shared" si="17"/>
        <v>10.601884623747807</v>
      </c>
      <c r="V17" s="10">
        <f t="shared" si="18"/>
        <v>5.4242200400570164</v>
      </c>
      <c r="W17" s="10">
        <f t="shared" si="19"/>
        <v>17.028415890409082</v>
      </c>
      <c r="X17" s="10">
        <f t="shared" si="20"/>
        <v>11.466158252487675</v>
      </c>
      <c r="Y17" s="10">
        <f t="shared" si="21"/>
        <v>5.8392472582113149</v>
      </c>
      <c r="Z17" s="10">
        <f t="shared" si="22"/>
        <v>16.466854235383053</v>
      </c>
      <c r="AA17" s="10">
        <f t="shared" si="23"/>
        <v>12.381391890439215</v>
      </c>
      <c r="AB17" s="10">
        <f t="shared" si="24"/>
        <v>6.2762816034484485</v>
      </c>
      <c r="AC17" s="10">
        <f t="shared" si="25"/>
        <v>15.934536228890595</v>
      </c>
      <c r="AD17" s="10">
        <f t="shared" si="26"/>
        <v>13.349286778752756</v>
      </c>
      <c r="AE17" s="10">
        <f t="shared" si="27"/>
        <v>6.7358786498293703</v>
      </c>
      <c r="AF17" s="10">
        <f t="shared" si="28"/>
        <v>15.429501353144341</v>
      </c>
      <c r="AG17" s="10">
        <f t="shared" si="29"/>
        <v>14.371539163394733</v>
      </c>
      <c r="AH17" s="10">
        <f t="shared" si="30"/>
        <v>7.218581314947123</v>
      </c>
      <c r="AI17" s="10">
        <f t="shared" si="31"/>
        <v>14.949947067184944</v>
      </c>
      <c r="AJ17" s="10">
        <f t="shared" si="32"/>
        <v>15.449838292667454</v>
      </c>
      <c r="AK17" s="10">
        <f t="shared" si="33"/>
        <v>7.7249191463337272</v>
      </c>
      <c r="AL17" s="10">
        <f t="shared" si="34"/>
        <v>14.494214087313573</v>
      </c>
    </row>
    <row r="18" spans="1:38" x14ac:dyDescent="0.25">
      <c r="A18" s="4" t="s">
        <v>98</v>
      </c>
      <c r="B18" s="10">
        <v>13.3333333333333</v>
      </c>
      <c r="C18" s="10">
        <f t="shared" si="1"/>
        <v>2.1355677542261389</v>
      </c>
      <c r="D18" s="10">
        <f t="shared" si="2"/>
        <v>1.1239830285400731</v>
      </c>
      <c r="E18" s="10">
        <f t="shared" si="3"/>
        <v>7.0660142288917145</v>
      </c>
      <c r="F18" s="10">
        <f t="shared" si="35"/>
        <v>2.3661749907963086</v>
      </c>
      <c r="G18" s="10">
        <f t="shared" si="4"/>
        <v>1.2394249951790186</v>
      </c>
      <c r="H18" s="10">
        <f t="shared" si="0"/>
        <v>6.8956028663474633</v>
      </c>
      <c r="I18" s="10">
        <f t="shared" si="5"/>
        <v>2.6159471125839646</v>
      </c>
      <c r="J18" s="10">
        <f t="shared" si="6"/>
        <v>1.3637638975556212</v>
      </c>
      <c r="K18" s="10">
        <f t="shared" si="7"/>
        <v>6.7328118816247269</v>
      </c>
      <c r="L18" s="10">
        <f t="shared" si="8"/>
        <v>2.8859567609027272</v>
      </c>
      <c r="M18" s="10">
        <f t="shared" si="9"/>
        <v>1.4974303948080188</v>
      </c>
      <c r="N18" s="10">
        <f t="shared" si="10"/>
        <v>6.5771847619506518</v>
      </c>
      <c r="O18" s="10">
        <f t="shared" si="11"/>
        <v>3.1773008978851616</v>
      </c>
      <c r="P18" s="10">
        <f t="shared" si="12"/>
        <v>1.6408596186261397</v>
      </c>
      <c r="Q18" s="10">
        <f t="shared" si="13"/>
        <v>6.4282986509182285</v>
      </c>
      <c r="R18" s="10">
        <f t="shared" si="14"/>
        <v>3.4910996353941885</v>
      </c>
      <c r="S18" s="10">
        <f t="shared" si="15"/>
        <v>1.794490466791405</v>
      </c>
      <c r="T18" s="10">
        <f t="shared" si="16"/>
        <v>6.2857614330552325</v>
      </c>
      <c r="U18" s="10">
        <f t="shared" si="17"/>
        <v>3.8284950223267153</v>
      </c>
      <c r="V18" s="10">
        <f t="shared" si="18"/>
        <v>1.9587648951439003</v>
      </c>
      <c r="W18" s="10">
        <f t="shared" si="19"/>
        <v>6.1492091065120702</v>
      </c>
      <c r="X18" s="10">
        <f t="shared" si="20"/>
        <v>4.1906497954957</v>
      </c>
      <c r="Y18" s="10">
        <f t="shared" si="21"/>
        <v>2.134127210669106</v>
      </c>
      <c r="Z18" s="10">
        <f t="shared" si="22"/>
        <v>6.018303412042469</v>
      </c>
      <c r="AA18" s="10">
        <f t="shared" si="23"/>
        <v>4.5787460991813775</v>
      </c>
      <c r="AB18" s="10">
        <f t="shared" si="24"/>
        <v>2.3210233682486243</v>
      </c>
      <c r="AC18" s="10">
        <f t="shared" si="25"/>
        <v>5.8927296903215121</v>
      </c>
      <c r="AD18" s="10">
        <f t="shared" si="26"/>
        <v>4.9939841783235321</v>
      </c>
      <c r="AE18" s="10">
        <f t="shared" si="27"/>
        <v>2.5199002734660017</v>
      </c>
      <c r="AF18" s="10">
        <f t="shared" si="28"/>
        <v>5.7721949430038162</v>
      </c>
      <c r="AG18" s="10">
        <f t="shared" si="29"/>
        <v>5.4375810501878323</v>
      </c>
      <c r="AH18" s="10">
        <f t="shared" si="30"/>
        <v>2.7312050937016501</v>
      </c>
      <c r="AI18" s="10">
        <f t="shared" si="31"/>
        <v>5.6564260758437754</v>
      </c>
      <c r="AJ18" s="10">
        <f t="shared" si="32"/>
        <v>5.9107691591829044</v>
      </c>
      <c r="AK18" s="10">
        <f t="shared" si="33"/>
        <v>2.9553845795914522</v>
      </c>
      <c r="AL18" s="10">
        <f t="shared" si="34"/>
        <v>5.5451683047419111</v>
      </c>
    </row>
    <row r="19" spans="1:38" x14ac:dyDescent="0.25">
      <c r="A19" s="4" t="s">
        <v>99</v>
      </c>
      <c r="B19" s="10">
        <v>15.5555555555556</v>
      </c>
      <c r="C19" s="10">
        <f t="shared" si="1"/>
        <v>2.7171909818084297</v>
      </c>
      <c r="D19" s="10">
        <f t="shared" si="2"/>
        <v>1.4301005167412788</v>
      </c>
      <c r="E19" s="10">
        <f t="shared" si="3"/>
        <v>8.9904476699836522</v>
      </c>
      <c r="F19" s="10">
        <f t="shared" si="35"/>
        <v>2.9968724219747416</v>
      </c>
      <c r="G19" s="10">
        <f t="shared" si="4"/>
        <v>1.5697903162724836</v>
      </c>
      <c r="H19" s="10">
        <f t="shared" si="0"/>
        <v>8.7336068310366368</v>
      </c>
      <c r="I19" s="10">
        <f t="shared" si="5"/>
        <v>3.2984306435527273</v>
      </c>
      <c r="J19" s="10">
        <f t="shared" si="6"/>
        <v>1.7195609990085305</v>
      </c>
      <c r="K19" s="10">
        <f t="shared" si="7"/>
        <v>8.4893585656977191</v>
      </c>
      <c r="L19" s="10">
        <f t="shared" si="8"/>
        <v>3.6229829463657732</v>
      </c>
      <c r="M19" s="10">
        <f t="shared" si="9"/>
        <v>1.8798496419822406</v>
      </c>
      <c r="N19" s="10">
        <f t="shared" si="10"/>
        <v>8.2568902453653941</v>
      </c>
      <c r="O19" s="10">
        <f t="shared" si="11"/>
        <v>3.9716655566183814</v>
      </c>
      <c r="P19" s="10">
        <f t="shared" si="12"/>
        <v>2.0510948883944691</v>
      </c>
      <c r="Q19" s="10">
        <f t="shared" si="13"/>
        <v>8.0354530968414171</v>
      </c>
      <c r="R19" s="10">
        <f t="shared" si="14"/>
        <v>4.3456322499396087</v>
      </c>
      <c r="S19" s="10">
        <f t="shared" si="15"/>
        <v>2.2337362032399852</v>
      </c>
      <c r="T19" s="10">
        <f t="shared" si="16"/>
        <v>7.824356349493633</v>
      </c>
      <c r="U19" s="10">
        <f t="shared" si="17"/>
        <v>4.7460529529912669</v>
      </c>
      <c r="V19" s="10">
        <f t="shared" si="18"/>
        <v>2.4282131387397174</v>
      </c>
      <c r="W19" s="10">
        <f t="shared" si="19"/>
        <v>7.6229619911549307</v>
      </c>
      <c r="X19" s="10">
        <f t="shared" si="20"/>
        <v>5.1741123289180191</v>
      </c>
      <c r="Y19" s="10">
        <f t="shared" si="21"/>
        <v>2.6349646119489907</v>
      </c>
      <c r="Z19" s="10">
        <f t="shared" si="22"/>
        <v>7.4306800622873164</v>
      </c>
      <c r="AA19" s="10">
        <f t="shared" si="23"/>
        <v>5.6310083517045681</v>
      </c>
      <c r="AB19" s="10">
        <f t="shared" si="24"/>
        <v>2.8544281967166008</v>
      </c>
      <c r="AC19" s="10">
        <f t="shared" si="25"/>
        <v>7.2469644268919904</v>
      </c>
      <c r="AD19" s="10">
        <f t="shared" si="26"/>
        <v>6.1179508742788453</v>
      </c>
      <c r="AE19" s="10">
        <f t="shared" si="27"/>
        <v>3.0870394319755632</v>
      </c>
      <c r="AF19" s="10">
        <f t="shared" si="28"/>
        <v>7.0713089663637962</v>
      </c>
      <c r="AG19" s="10">
        <f t="shared" si="29"/>
        <v>6.6361601949627893</v>
      </c>
      <c r="AH19" s="10">
        <f t="shared" si="30"/>
        <v>3.3332311481548245</v>
      </c>
      <c r="AI19" s="10">
        <f t="shared" si="31"/>
        <v>6.9032441491547756</v>
      </c>
      <c r="AJ19" s="10">
        <f t="shared" si="32"/>
        <v>7.1868656266269593</v>
      </c>
      <c r="AK19" s="10">
        <f t="shared" si="33"/>
        <v>3.5934328133134796</v>
      </c>
      <c r="AL19" s="10">
        <f t="shared" si="34"/>
        <v>6.7423339348816764</v>
      </c>
    </row>
    <row r="20" spans="1:38" x14ac:dyDescent="0.25">
      <c r="A20" s="4" t="s">
        <v>100</v>
      </c>
      <c r="B20" s="10">
        <v>17.7777777777778</v>
      </c>
      <c r="C20" s="10">
        <f t="shared" si="1"/>
        <v>0.77665528242788273</v>
      </c>
      <c r="D20" s="10">
        <f t="shared" si="2"/>
        <v>0.40876593811993828</v>
      </c>
      <c r="E20" s="10">
        <f t="shared" si="3"/>
        <v>2.569741590131827</v>
      </c>
      <c r="F20" s="10">
        <f t="shared" si="35"/>
        <v>0.87132741298294969</v>
      </c>
      <c r="G20" s="10">
        <f t="shared" si="4"/>
        <v>0.45640959727678315</v>
      </c>
      <c r="H20" s="10">
        <f t="shared" si="0"/>
        <v>2.5392575907795876</v>
      </c>
      <c r="I20" s="10">
        <f t="shared" si="5"/>
        <v>0.97514066294192292</v>
      </c>
      <c r="J20" s="10">
        <f t="shared" si="6"/>
        <v>0.50836717025408296</v>
      </c>
      <c r="K20" s="10">
        <f t="shared" si="7"/>
        <v>2.5097749912939262</v>
      </c>
      <c r="L20" s="10">
        <f t="shared" si="8"/>
        <v>1.0887290344921152</v>
      </c>
      <c r="M20" s="10">
        <f t="shared" si="9"/>
        <v>0.56490657450062576</v>
      </c>
      <c r="N20" s="10">
        <f t="shared" si="10"/>
        <v>2.4812471595433387</v>
      </c>
      <c r="O20" s="10">
        <f t="shared" si="11"/>
        <v>1.2127503655267564</v>
      </c>
      <c r="P20" s="10">
        <f t="shared" si="12"/>
        <v>0.62630300567109476</v>
      </c>
      <c r="Q20" s="10">
        <f t="shared" si="13"/>
        <v>2.4536302318125642</v>
      </c>
      <c r="R20" s="10">
        <f t="shared" si="14"/>
        <v>1.3478860356961564</v>
      </c>
      <c r="S20" s="10">
        <f t="shared" si="15"/>
        <v>0.69283861647933265</v>
      </c>
      <c r="T20" s="10">
        <f t="shared" si="16"/>
        <v>2.4268829148945095</v>
      </c>
      <c r="U20" s="10">
        <f t="shared" si="17"/>
        <v>1.4948406188175418</v>
      </c>
      <c r="V20" s="10">
        <f t="shared" si="18"/>
        <v>0.76480217706943976</v>
      </c>
      <c r="W20" s="10">
        <f t="shared" si="19"/>
        <v>2.4009663046213396</v>
      </c>
      <c r="X20" s="10">
        <f t="shared" si="20"/>
        <v>1.654341483753585</v>
      </c>
      <c r="Y20" s="10">
        <f t="shared" si="21"/>
        <v>0.84248871857821439</v>
      </c>
      <c r="Z20" s="10">
        <f t="shared" si="22"/>
        <v>2.3758437192864728</v>
      </c>
      <c r="AA20" s="10">
        <f t="shared" si="23"/>
        <v>1.8271383460197381</v>
      </c>
      <c r="AB20" s="10">
        <f t="shared" si="24"/>
        <v>0.92619916157682558</v>
      </c>
      <c r="AC20" s="10">
        <f t="shared" si="25"/>
        <v>2.3514805465715658</v>
      </c>
      <c r="AD20" s="10">
        <f t="shared" si="26"/>
        <v>2.0140027725084684</v>
      </c>
      <c r="AE20" s="10">
        <f t="shared" si="27"/>
        <v>1.0162399310822543</v>
      </c>
      <c r="AF20" s="10">
        <f t="shared" si="28"/>
        <v>2.327844102736345</v>
      </c>
      <c r="AG20" s="10">
        <f t="shared" si="29"/>
        <v>2.2157276418250094</v>
      </c>
      <c r="AH20" s="10">
        <f t="shared" si="30"/>
        <v>1.1129225598207806</v>
      </c>
      <c r="AI20" s="10">
        <f t="shared" si="31"/>
        <v>2.3049035029563165</v>
      </c>
      <c r="AJ20" s="10">
        <f t="shared" si="32"/>
        <v>2.4331265628155738</v>
      </c>
      <c r="AK20" s="10">
        <f t="shared" si="33"/>
        <v>1.2165632814077869</v>
      </c>
      <c r="AL20" s="10">
        <f t="shared" si="34"/>
        <v>2.2826295418066498</v>
      </c>
    </row>
    <row r="21" spans="1:38" x14ac:dyDescent="0.25">
      <c r="A21" s="4" t="s">
        <v>101</v>
      </c>
      <c r="B21" s="10">
        <v>20</v>
      </c>
      <c r="C21" s="10">
        <f t="shared" si="1"/>
        <v>0.30223088788785202</v>
      </c>
      <c r="D21" s="10">
        <f t="shared" si="2"/>
        <v>0.15906888836202737</v>
      </c>
      <c r="E21" s="10">
        <f t="shared" si="3"/>
        <v>1</v>
      </c>
      <c r="F21" s="10">
        <f t="shared" si="35"/>
        <v>0.34314258472510462</v>
      </c>
      <c r="G21" s="10">
        <f t="shared" si="4"/>
        <v>0.17974135390362622</v>
      </c>
      <c r="H21" s="10">
        <f t="shared" si="0"/>
        <v>1</v>
      </c>
      <c r="I21" s="10">
        <f t="shared" si="5"/>
        <v>0.38853708652152302</v>
      </c>
      <c r="J21" s="10">
        <f t="shared" si="6"/>
        <v>0.20255487922922999</v>
      </c>
      <c r="K21" s="10">
        <f t="shared" si="7"/>
        <v>1</v>
      </c>
      <c r="L21" s="10">
        <f t="shared" si="8"/>
        <v>0.43878298471986582</v>
      </c>
      <c r="M21" s="10">
        <f t="shared" si="9"/>
        <v>0.22767041659993034</v>
      </c>
      <c r="N21" s="10">
        <f t="shared" si="10"/>
        <v>1</v>
      </c>
      <c r="O21" s="10">
        <f t="shared" si="11"/>
        <v>0.49426777914733483</v>
      </c>
      <c r="P21" s="10">
        <f t="shared" si="12"/>
        <v>0.25525566059252031</v>
      </c>
      <c r="Q21" s="10">
        <f t="shared" si="13"/>
        <v>1</v>
      </c>
      <c r="R21" s="10">
        <f t="shared" si="14"/>
        <v>0.55539804884025301</v>
      </c>
      <c r="S21" s="10">
        <f t="shared" si="15"/>
        <v>0.28548497837583092</v>
      </c>
      <c r="T21" s="10">
        <f t="shared" si="16"/>
        <v>1</v>
      </c>
      <c r="U21" s="10">
        <f t="shared" si="17"/>
        <v>0.62259958248489278</v>
      </c>
      <c r="V21" s="10">
        <f t="shared" si="18"/>
        <v>0.31853932127134044</v>
      </c>
      <c r="W21" s="10">
        <f t="shared" si="19"/>
        <v>1</v>
      </c>
      <c r="X21" s="10">
        <f t="shared" si="20"/>
        <v>0.69631746832675778</v>
      </c>
      <c r="Y21" s="10">
        <f t="shared" si="21"/>
        <v>0.35460611812936732</v>
      </c>
      <c r="Z21" s="10">
        <f t="shared" si="22"/>
        <v>1</v>
      </c>
      <c r="AA21" s="10">
        <f t="shared" si="23"/>
        <v>0.77701614358821158</v>
      </c>
      <c r="AB21" s="10">
        <f t="shared" si="24"/>
        <v>0.39387915112766481</v>
      </c>
      <c r="AC21" s="10">
        <f t="shared" si="25"/>
        <v>1</v>
      </c>
      <c r="AD21" s="10">
        <f t="shared" si="26"/>
        <v>0.86517940361256962</v>
      </c>
      <c r="AE21" s="10">
        <f t="shared" si="27"/>
        <v>0.43655841466689282</v>
      </c>
      <c r="AF21" s="10">
        <f t="shared" si="28"/>
        <v>1</v>
      </c>
      <c r="AG21" s="10">
        <f t="shared" si="29"/>
        <v>0.96131037112099127</v>
      </c>
      <c r="AH21" s="10">
        <f t="shared" si="30"/>
        <v>0.48284995809730136</v>
      </c>
      <c r="AI21" s="10">
        <f t="shared" si="31"/>
        <v>1</v>
      </c>
      <c r="AJ21" s="10">
        <f t="shared" si="32"/>
        <v>1.0659314261261199</v>
      </c>
      <c r="AK21" s="10">
        <f t="shared" si="33"/>
        <v>0.53296571306305995</v>
      </c>
      <c r="AL21" s="10">
        <f t="shared" si="34"/>
        <v>1</v>
      </c>
    </row>
    <row r="23" spans="1:38" x14ac:dyDescent="0.25">
      <c r="A23" s="6" t="s">
        <v>5</v>
      </c>
      <c r="B23" s="7" t="s">
        <v>1</v>
      </c>
      <c r="C23" s="7" t="s">
        <v>0</v>
      </c>
      <c r="D23" s="17" t="s">
        <v>54</v>
      </c>
      <c r="E23" s="17" t="s">
        <v>55</v>
      </c>
    </row>
    <row r="24" spans="1:38" x14ac:dyDescent="0.25">
      <c r="A24" s="4">
        <v>0</v>
      </c>
      <c r="B24" s="4">
        <v>0</v>
      </c>
      <c r="C24" s="4">
        <f>F2</f>
        <v>4.5</v>
      </c>
      <c r="D24" s="4">
        <f>B24</f>
        <v>0</v>
      </c>
      <c r="E24" s="4">
        <f>I2</f>
        <v>0.9358105756812104</v>
      </c>
    </row>
    <row r="25" spans="1:38" x14ac:dyDescent="0.25">
      <c r="A25" s="4">
        <v>1</v>
      </c>
      <c r="B25" s="4">
        <f t="shared" ref="B25:B35" si="36">$F$2+$G$2</f>
        <v>18</v>
      </c>
      <c r="C25" s="4">
        <f>G2</f>
        <v>13.5</v>
      </c>
      <c r="D25" s="4">
        <f>AQ49</f>
        <v>3.7433933001337145</v>
      </c>
      <c r="E25" s="4">
        <f>AR49</f>
        <v>4.8337503215784873E-2</v>
      </c>
    </row>
    <row r="26" spans="1:38" x14ac:dyDescent="0.25">
      <c r="A26" s="4">
        <v>2</v>
      </c>
      <c r="B26" s="4">
        <f t="shared" si="36"/>
        <v>18</v>
      </c>
      <c r="C26" s="4">
        <f t="shared" ref="C26:C34" si="37">$E$2+$G$2</f>
        <v>27.3</v>
      </c>
      <c r="D26" s="10">
        <f>AS49</f>
        <v>0.98418582824921341</v>
      </c>
      <c r="E26" s="10">
        <f>AV49</f>
        <v>446.69926314501737</v>
      </c>
    </row>
    <row r="27" spans="1:38" x14ac:dyDescent="0.25">
      <c r="A27" s="4">
        <v>3</v>
      </c>
      <c r="B27" s="4">
        <f t="shared" si="36"/>
        <v>18</v>
      </c>
      <c r="C27" s="4">
        <f t="shared" si="37"/>
        <v>27.3</v>
      </c>
      <c r="D27" s="10">
        <f>AU49</f>
        <v>445.79511147005076</v>
      </c>
      <c r="E27" s="10">
        <f>AT49</f>
        <v>38.115572843103372</v>
      </c>
    </row>
    <row r="28" spans="1:38" x14ac:dyDescent="0.25">
      <c r="A28" s="4">
        <v>4</v>
      </c>
      <c r="B28" s="4">
        <f t="shared" si="36"/>
        <v>18</v>
      </c>
      <c r="C28" s="4">
        <f t="shared" si="37"/>
        <v>27.3</v>
      </c>
    </row>
    <row r="29" spans="1:38" x14ac:dyDescent="0.25">
      <c r="A29" s="41">
        <v>5</v>
      </c>
      <c r="B29" s="4">
        <f t="shared" si="36"/>
        <v>18</v>
      </c>
      <c r="C29" s="4">
        <f t="shared" si="37"/>
        <v>27.3</v>
      </c>
      <c r="D29" s="33"/>
      <c r="E29" s="33"/>
    </row>
    <row r="30" spans="1:38" x14ac:dyDescent="0.25">
      <c r="A30" s="4">
        <v>6</v>
      </c>
      <c r="B30" s="4">
        <f t="shared" si="36"/>
        <v>18</v>
      </c>
      <c r="C30" s="4">
        <f t="shared" si="37"/>
        <v>27.3</v>
      </c>
    </row>
    <row r="31" spans="1:38" x14ac:dyDescent="0.25">
      <c r="A31" s="4">
        <v>7</v>
      </c>
      <c r="B31" s="4">
        <f t="shared" si="36"/>
        <v>18</v>
      </c>
      <c r="C31" s="4">
        <f t="shared" si="37"/>
        <v>27.3</v>
      </c>
      <c r="D31" s="33"/>
      <c r="E31" s="40"/>
    </row>
    <row r="32" spans="1:38" x14ac:dyDescent="0.25">
      <c r="A32" s="4">
        <v>8</v>
      </c>
      <c r="B32" s="4">
        <f t="shared" si="36"/>
        <v>18</v>
      </c>
      <c r="C32" s="4">
        <f t="shared" si="37"/>
        <v>27.3</v>
      </c>
      <c r="D32" s="33"/>
      <c r="E32" s="40"/>
    </row>
    <row r="33" spans="1:49" x14ac:dyDescent="0.25">
      <c r="A33" s="4">
        <v>9</v>
      </c>
      <c r="B33" s="4">
        <f t="shared" si="36"/>
        <v>18</v>
      </c>
      <c r="C33" s="4">
        <f t="shared" si="37"/>
        <v>27.3</v>
      </c>
      <c r="D33" s="33"/>
      <c r="E33" s="40"/>
    </row>
    <row r="34" spans="1:49" x14ac:dyDescent="0.25">
      <c r="A34" s="4">
        <v>10</v>
      </c>
      <c r="B34" s="4">
        <f t="shared" si="36"/>
        <v>18</v>
      </c>
      <c r="C34" s="4">
        <f t="shared" si="37"/>
        <v>27.3</v>
      </c>
      <c r="D34" s="33"/>
      <c r="E34" s="40"/>
    </row>
    <row r="35" spans="1:49" x14ac:dyDescent="0.25">
      <c r="A35" s="4">
        <v>11</v>
      </c>
      <c r="B35" s="4">
        <f t="shared" si="36"/>
        <v>18</v>
      </c>
      <c r="C35" s="4">
        <f>$H$2</f>
        <v>9.3000000000000007</v>
      </c>
      <c r="D35" s="4">
        <f>B35</f>
        <v>18</v>
      </c>
      <c r="E35" s="10">
        <f>J2</f>
        <v>12.864189424318791</v>
      </c>
    </row>
    <row r="37" spans="1:49" x14ac:dyDescent="0.25">
      <c r="A37" s="11" t="s">
        <v>7</v>
      </c>
    </row>
    <row r="39" spans="1:49" x14ac:dyDescent="0.25">
      <c r="A39" s="7" t="s">
        <v>2</v>
      </c>
      <c r="B39" s="7" t="s">
        <v>6</v>
      </c>
      <c r="C39" s="7" t="s">
        <v>12</v>
      </c>
      <c r="D39" s="7" t="s">
        <v>9</v>
      </c>
      <c r="E39" s="7" t="s">
        <v>8</v>
      </c>
      <c r="F39" s="7" t="s">
        <v>10</v>
      </c>
      <c r="G39" s="7" t="s">
        <v>11</v>
      </c>
      <c r="H39" s="7" t="s">
        <v>13</v>
      </c>
      <c r="I39" s="9" t="s">
        <v>28</v>
      </c>
      <c r="J39" s="9" t="s">
        <v>181</v>
      </c>
      <c r="K39" s="7" t="s">
        <v>179</v>
      </c>
      <c r="L39" s="7" t="s">
        <v>180</v>
      </c>
      <c r="M39" s="7" t="s">
        <v>23</v>
      </c>
      <c r="N39" s="7" t="s">
        <v>182</v>
      </c>
      <c r="O39" s="7" t="s">
        <v>183</v>
      </c>
      <c r="P39" s="7" t="s">
        <v>184</v>
      </c>
      <c r="Q39" s="7" t="s">
        <v>16</v>
      </c>
      <c r="R39" s="7" t="s">
        <v>185</v>
      </c>
      <c r="S39" s="7" t="s">
        <v>186</v>
      </c>
      <c r="T39" s="7" t="s">
        <v>187</v>
      </c>
      <c r="U39" s="7" t="s">
        <v>188</v>
      </c>
      <c r="V39" s="7" t="s">
        <v>189</v>
      </c>
      <c r="W39" s="7" t="s">
        <v>190</v>
      </c>
      <c r="X39" s="7" t="s">
        <v>191</v>
      </c>
      <c r="AQ39" s="17" t="s">
        <v>56</v>
      </c>
      <c r="AR39" s="17" t="s">
        <v>53</v>
      </c>
      <c r="AS39" s="17" t="s">
        <v>57</v>
      </c>
      <c r="AT39" s="17" t="s">
        <v>58</v>
      </c>
      <c r="AU39" s="17" t="s">
        <v>59</v>
      </c>
      <c r="AV39" s="17" t="s">
        <v>60</v>
      </c>
      <c r="AW39" s="17" t="s">
        <v>57</v>
      </c>
    </row>
    <row r="40" spans="1:49" x14ac:dyDescent="0.25">
      <c r="A40" s="4" t="s">
        <v>93</v>
      </c>
      <c r="B40" s="10">
        <f t="shared" ref="B40:B48" si="38">$G$2/$F$2</f>
        <v>3</v>
      </c>
      <c r="C40" s="10">
        <f>B40+1</f>
        <v>4</v>
      </c>
      <c r="D40" s="10">
        <f>G13/H13</f>
        <v>0.17974135390362622</v>
      </c>
      <c r="E40" s="10">
        <f>$D$40*H13</f>
        <v>256.76980169365481</v>
      </c>
      <c r="F40" s="10">
        <f>$C$25/(E40*$B$25)</f>
        <v>2.9209042303767674E-3</v>
      </c>
      <c r="G40" s="10">
        <f>F40*C40</f>
        <v>1.1683616921507069E-2</v>
      </c>
      <c r="H40" s="10">
        <f>G40+1</f>
        <v>1.0116836169215071</v>
      </c>
      <c r="I40" s="10">
        <f>J13/K13</f>
        <v>0.20255487922922999</v>
      </c>
      <c r="J40" s="10">
        <f>$C$26/(J13*$B$26)</f>
        <v>5.7429360813514999E-3</v>
      </c>
      <c r="K40" s="10">
        <f>J40*H40</f>
        <v>5.8100343465307116E-3</v>
      </c>
      <c r="L40" s="10">
        <f>K40+1</f>
        <v>1.0058100343465306</v>
      </c>
      <c r="M40" s="10">
        <f>M13/N13</f>
        <v>0.22767041659993037</v>
      </c>
      <c r="N40" s="10">
        <f>C27/(M13*$B$27)</f>
        <v>5.5874515100340317E-3</v>
      </c>
      <c r="O40" s="10">
        <f>N40*L40</f>
        <v>5.6199147952169038E-3</v>
      </c>
      <c r="P40" s="10">
        <f>O40+1</f>
        <v>1.005619914795217</v>
      </c>
      <c r="Q40" s="10">
        <f>P13/Q13</f>
        <v>0.25525566059252036</v>
      </c>
      <c r="R40" s="10">
        <f>$C$28/(P13*$B$28)</f>
        <v>5.4397153453584852E-3</v>
      </c>
      <c r="S40" s="10">
        <f>R40*P40</f>
        <v>5.4702860821096337E-3</v>
      </c>
      <c r="T40" s="10">
        <f>S40+1</f>
        <v>1.0054702860821096</v>
      </c>
      <c r="U40" s="10">
        <f>S13/T13</f>
        <v>0.28548497837583092</v>
      </c>
      <c r="V40" s="10">
        <f>$C$29/(S13*$B$29)</f>
        <v>5.2992232750538916E-3</v>
      </c>
      <c r="W40" s="10">
        <f>V40*T40</f>
        <v>5.32821154238141E-3</v>
      </c>
      <c r="X40" s="10">
        <f>W40+1</f>
        <v>1.0053282115423814</v>
      </c>
      <c r="AQ40" s="10">
        <f t="shared" ref="AQ40:AQ48" si="39">C40*AM53</f>
        <v>1.2266670298476574</v>
      </c>
      <c r="AR40" s="10">
        <f t="shared" ref="AR40:AR48" si="40">G40*AM53</f>
        <v>3.5829769167457269E-3</v>
      </c>
      <c r="AS40" s="10">
        <f t="shared" ref="AS40:AS48" si="41">H40*AM53</f>
        <v>0.3102497343786601</v>
      </c>
      <c r="AT40" s="10">
        <f t="shared" ref="AT40:AT48" si="42">E53*AN53</f>
        <v>-5.8224326237614157E-5</v>
      </c>
      <c r="AU40" s="10">
        <f t="shared" ref="AU40:AU48" si="43">I53*AN53</f>
        <v>-1.2413579612119774E-2</v>
      </c>
      <c r="AV40" s="10">
        <f t="shared" ref="AV40:AV48" si="44">J53*AN53</f>
        <v>-1.2413670407367844E-2</v>
      </c>
      <c r="AW40" s="10">
        <f t="shared" ref="AW40:AW48" si="45">N53*AN53</f>
        <v>-2.5856787231999832</v>
      </c>
    </row>
    <row r="41" spans="1:49" x14ac:dyDescent="0.25">
      <c r="A41" s="4" t="s">
        <v>94</v>
      </c>
      <c r="B41" s="10">
        <f t="shared" si="38"/>
        <v>3</v>
      </c>
      <c r="C41" s="10">
        <f t="shared" ref="C41" si="46">B41+1</f>
        <v>4</v>
      </c>
      <c r="D41" s="10">
        <f t="shared" ref="D41:D48" si="47">G14/H14</f>
        <v>0.17974135390362622</v>
      </c>
      <c r="E41" s="10">
        <f t="shared" ref="E41:E48" si="48">$D$40*H14</f>
        <v>40.691461384673417</v>
      </c>
      <c r="F41" s="10">
        <f t="shared" ref="F41:F47" si="49">$C$25/(E41*$B$25)</f>
        <v>1.843138522133516E-2</v>
      </c>
      <c r="G41" s="10">
        <f t="shared" ref="G41:G42" si="50">F41*C41</f>
        <v>7.372554088534064E-2</v>
      </c>
      <c r="H41" s="10">
        <f t="shared" ref="H41:H42" si="51">G41+1</f>
        <v>1.0737255408853406</v>
      </c>
      <c r="I41" s="10">
        <f t="shared" ref="I41:I48" si="52">J14/K14</f>
        <v>0.20255487922922996</v>
      </c>
      <c r="J41" s="10">
        <f t="shared" ref="J41:J48" si="53">$C$26/(J14*$B$26)</f>
        <v>3.536856294179036E-2</v>
      </c>
      <c r="K41" s="10">
        <f t="shared" ref="K41:K47" si="54">J41*H41</f>
        <v>3.7976129375011068E-2</v>
      </c>
      <c r="L41" s="10">
        <f t="shared" ref="L41:L48" si="55">K41+1</f>
        <v>1.0379761293750112</v>
      </c>
      <c r="M41" s="10">
        <f t="shared" ref="M41:M48" si="56">M14/N14</f>
        <v>0.22767041659993037</v>
      </c>
      <c r="N41" s="10">
        <f t="shared" ref="N41:N48" si="57">C28/(M14*$B$27)</f>
        <v>3.3601845540682025E-2</v>
      </c>
      <c r="O41" s="10">
        <f t="shared" ref="O41:O48" si="58">N41*L41</f>
        <v>3.4877913574174108E-2</v>
      </c>
      <c r="P41" s="10">
        <f t="shared" ref="P41:P48" si="59">O41+1</f>
        <v>1.0348779135741741</v>
      </c>
      <c r="Q41" s="10">
        <f t="shared" ref="Q41:Q48" si="60">P14/Q14</f>
        <v>0.25525566059252031</v>
      </c>
      <c r="R41" s="10">
        <f t="shared" ref="R41:R48" si="61">$C$28/(P14*$B$28)</f>
        <v>3.1960063050886854E-2</v>
      </c>
      <c r="S41" s="10">
        <f t="shared" ref="S41:S48" si="62">R41*P41</f>
        <v>3.3074763367800845E-2</v>
      </c>
      <c r="T41" s="10">
        <f t="shared" ref="T41:T48" si="63">S41+1</f>
        <v>1.0330747633678008</v>
      </c>
      <c r="U41" s="10">
        <f t="shared" ref="U41:U48" si="64">S14/T14</f>
        <v>0.28548497837583098</v>
      </c>
      <c r="V41" s="10">
        <f t="shared" ref="V41:V48" si="65">$C$29/(S14*$B$29)</f>
        <v>3.0432330111036267E-2</v>
      </c>
      <c r="W41" s="10">
        <f t="shared" ref="W41:W48" si="66">V41*T41</f>
        <v>3.1438872228189592E-2</v>
      </c>
      <c r="X41" s="10">
        <f t="shared" ref="X41:X48" si="67">W41+1</f>
        <v>1.0314388722281895</v>
      </c>
      <c r="AQ41" s="10">
        <f t="shared" si="39"/>
        <v>2.5543403881411058</v>
      </c>
      <c r="AR41" s="10">
        <f t="shared" si="40"/>
        <v>4.7080031680243495E-2</v>
      </c>
      <c r="AS41" s="10">
        <f t="shared" si="41"/>
        <v>0.68566512871551988</v>
      </c>
      <c r="AT41" s="10">
        <f t="shared" si="42"/>
        <v>-3.2236140002368452</v>
      </c>
      <c r="AU41" s="10">
        <f t="shared" si="43"/>
        <v>-133.23848137448297</v>
      </c>
      <c r="AV41" s="10">
        <f t="shared" si="44"/>
        <v>-133.2637331381849</v>
      </c>
      <c r="AW41" s="10">
        <f t="shared" si="45"/>
        <v>-5271.4202934291252</v>
      </c>
    </row>
    <row r="42" spans="1:49" x14ac:dyDescent="0.25">
      <c r="A42" s="4" t="s">
        <v>95</v>
      </c>
      <c r="B42" s="10">
        <f t="shared" si="38"/>
        <v>3</v>
      </c>
      <c r="C42" s="10">
        <f>B42+1</f>
        <v>4</v>
      </c>
      <c r="D42" s="10">
        <f t="shared" si="47"/>
        <v>0.17974135390362625</v>
      </c>
      <c r="E42" s="10">
        <f t="shared" si="48"/>
        <v>12.130949521465565</v>
      </c>
      <c r="F42" s="10">
        <f t="shared" si="49"/>
        <v>6.1825333513496554E-2</v>
      </c>
      <c r="G42" s="10">
        <f t="shared" si="50"/>
        <v>0.24730133405398622</v>
      </c>
      <c r="H42" s="10">
        <f t="shared" si="51"/>
        <v>1.2473013340539862</v>
      </c>
      <c r="I42" s="10">
        <f t="shared" si="52"/>
        <v>0.20255487922922996</v>
      </c>
      <c r="J42" s="10">
        <f t="shared" si="53"/>
        <v>0.1168184596144155</v>
      </c>
      <c r="K42" s="10">
        <f t="shared" si="54"/>
        <v>0.14570782051919218</v>
      </c>
      <c r="L42" s="10">
        <f t="shared" si="55"/>
        <v>1.1457078205191922</v>
      </c>
      <c r="M42" s="10">
        <f t="shared" si="56"/>
        <v>0.22767041659993037</v>
      </c>
      <c r="N42" s="10">
        <f t="shared" si="57"/>
        <v>0.10931624138902922</v>
      </c>
      <c r="O42" s="10">
        <f t="shared" si="58"/>
        <v>0.12524447266917457</v>
      </c>
      <c r="P42" s="10">
        <f t="shared" si="59"/>
        <v>1.1252444726691746</v>
      </c>
      <c r="Q42" s="10">
        <f t="shared" si="60"/>
        <v>0.25525566059252031</v>
      </c>
      <c r="R42" s="10">
        <f t="shared" si="61"/>
        <v>0.10244580109052968</v>
      </c>
      <c r="S42" s="10">
        <f t="shared" si="62"/>
        <v>0.11527657142528423</v>
      </c>
      <c r="T42" s="10">
        <f t="shared" si="63"/>
        <v>1.1152765714252841</v>
      </c>
      <c r="U42" s="10">
        <f t="shared" si="64"/>
        <v>0.28548497837583092</v>
      </c>
      <c r="V42" s="10">
        <f t="shared" si="65"/>
        <v>9.6143499345769864E-2</v>
      </c>
      <c r="W42" s="10">
        <f t="shared" si="66"/>
        <v>0.10722659231517927</v>
      </c>
      <c r="X42" s="10">
        <f t="shared" si="67"/>
        <v>1.1072265923151792</v>
      </c>
      <c r="AQ42" s="10">
        <f t="shared" si="39"/>
        <v>-3.7614117855048701E-2</v>
      </c>
      <c r="AR42" s="10">
        <f t="shared" si="40"/>
        <v>-2.3255053812043518E-3</v>
      </c>
      <c r="AS42" s="10">
        <f t="shared" si="41"/>
        <v>-1.1729034844966527E-2</v>
      </c>
      <c r="AT42" s="10">
        <f t="shared" si="42"/>
        <v>41.339245067666454</v>
      </c>
      <c r="AU42" s="10">
        <f t="shared" si="43"/>
        <v>579.04600642414584</v>
      </c>
      <c r="AV42" s="10">
        <f t="shared" si="44"/>
        <v>579.97540995360964</v>
      </c>
      <c r="AW42" s="10">
        <f t="shared" si="45"/>
        <v>7673.5292492775234</v>
      </c>
    </row>
    <row r="43" spans="1:49" x14ac:dyDescent="0.25">
      <c r="A43" s="4" t="s">
        <v>96</v>
      </c>
      <c r="B43" s="10">
        <f t="shared" si="38"/>
        <v>3</v>
      </c>
      <c r="C43" s="10">
        <f t="shared" ref="C43:C48" si="68">B43+1</f>
        <v>4</v>
      </c>
      <c r="D43" s="10">
        <f t="shared" si="47"/>
        <v>0.17974135390362619</v>
      </c>
      <c r="E43" s="10">
        <f t="shared" si="48"/>
        <v>4.9688521655102988</v>
      </c>
      <c r="F43" s="10">
        <f t="shared" si="49"/>
        <v>0.15094029265066197</v>
      </c>
      <c r="G43" s="10">
        <f t="shared" ref="G43:G47" si="69">F43*C43</f>
        <v>0.60376117060264789</v>
      </c>
      <c r="H43" s="10">
        <f t="shared" ref="H43:H48" si="70">G43+1</f>
        <v>1.603761170602648</v>
      </c>
      <c r="I43" s="10">
        <f t="shared" si="52"/>
        <v>0.20255487922922999</v>
      </c>
      <c r="J43" s="10">
        <f t="shared" si="53"/>
        <v>0.282434751276123</v>
      </c>
      <c r="K43" s="10">
        <f t="shared" si="54"/>
        <v>0.45295788732546277</v>
      </c>
      <c r="L43" s="10">
        <f t="shared" si="55"/>
        <v>1.4529578873254627</v>
      </c>
      <c r="M43" s="10">
        <f t="shared" si="56"/>
        <v>0.22767041659993037</v>
      </c>
      <c r="N43" s="10">
        <f t="shared" si="57"/>
        <v>0.26178740133687806</v>
      </c>
      <c r="O43" s="10">
        <f t="shared" si="58"/>
        <v>0.38036606957485336</v>
      </c>
      <c r="P43" s="10">
        <f t="shared" si="59"/>
        <v>1.3803660695748534</v>
      </c>
      <c r="Q43" s="10">
        <f t="shared" si="60"/>
        <v>0.25525566059252031</v>
      </c>
      <c r="R43" s="10">
        <f t="shared" si="61"/>
        <v>0.24305371241764701</v>
      </c>
      <c r="S43" s="10">
        <f t="shared" si="62"/>
        <v>0.33550309770552417</v>
      </c>
      <c r="T43" s="10">
        <f t="shared" si="63"/>
        <v>1.3355030977055242</v>
      </c>
      <c r="U43" s="10">
        <f t="shared" si="64"/>
        <v>0.28548497837583092</v>
      </c>
      <c r="V43" s="10">
        <f t="shared" si="65"/>
        <v>0.22602476496233445</v>
      </c>
      <c r="W43" s="10">
        <f t="shared" si="66"/>
        <v>0.30185677376536069</v>
      </c>
      <c r="X43" s="10">
        <f t="shared" si="67"/>
        <v>1.3018567737653606</v>
      </c>
      <c r="AQ43" s="10">
        <f t="shared" si="39"/>
        <v>-1.2978694504330677E-4</v>
      </c>
      <c r="AR43" s="10">
        <f t="shared" si="40"/>
        <v>-1.9590079467072107E-5</v>
      </c>
      <c r="AS43" s="10">
        <f t="shared" si="41"/>
        <v>-5.2036815727898804E-5</v>
      </c>
      <c r="AT43" s="10">
        <f t="shared" si="42"/>
        <v>25.104319555599471</v>
      </c>
      <c r="AU43" s="10">
        <f t="shared" si="43"/>
        <v>156.15295663290254</v>
      </c>
      <c r="AV43" s="10">
        <f t="shared" si="44"/>
        <v>157.37965574630547</v>
      </c>
      <c r="AW43" s="10">
        <f t="shared" si="45"/>
        <v>917.05737606164951</v>
      </c>
    </row>
    <row r="44" spans="1:49" x14ac:dyDescent="0.25">
      <c r="A44" s="4" t="s">
        <v>97</v>
      </c>
      <c r="B44" s="10">
        <f t="shared" si="38"/>
        <v>3</v>
      </c>
      <c r="C44" s="10">
        <f t="shared" si="68"/>
        <v>4</v>
      </c>
      <c r="D44" s="10">
        <f t="shared" si="47"/>
        <v>0.17974135390362622</v>
      </c>
      <c r="E44" s="10">
        <f t="shared" si="48"/>
        <v>3.6589603031899904</v>
      </c>
      <c r="F44" s="10">
        <f t="shared" si="49"/>
        <v>0.20497626042734809</v>
      </c>
      <c r="G44" s="10">
        <f t="shared" si="69"/>
        <v>0.81990504170939238</v>
      </c>
      <c r="H44" s="10">
        <f t="shared" si="70"/>
        <v>1.8199050417093923</v>
      </c>
      <c r="I44" s="10">
        <f t="shared" si="52"/>
        <v>0.20255487922922999</v>
      </c>
      <c r="J44" s="10">
        <f t="shared" si="53"/>
        <v>0.38177493589201739</v>
      </c>
      <c r="K44" s="10">
        <f t="shared" si="54"/>
        <v>0.69479413062816242</v>
      </c>
      <c r="L44" s="10">
        <f t="shared" si="55"/>
        <v>1.6947941306281624</v>
      </c>
      <c r="M44" s="10">
        <f t="shared" si="56"/>
        <v>0.22767041659993034</v>
      </c>
      <c r="N44" s="10">
        <f t="shared" si="57"/>
        <v>0.35226654035900912</v>
      </c>
      <c r="O44" s="10">
        <f t="shared" si="58"/>
        <v>0.59701926501713731</v>
      </c>
      <c r="P44" s="10">
        <f t="shared" si="59"/>
        <v>1.5970192650171373</v>
      </c>
      <c r="Q44" s="10">
        <f t="shared" si="60"/>
        <v>0.25525566059252031</v>
      </c>
      <c r="R44" s="10">
        <f t="shared" si="61"/>
        <v>0.32561126245093341</v>
      </c>
      <c r="S44" s="10">
        <f t="shared" si="62"/>
        <v>0.5200074590406919</v>
      </c>
      <c r="T44" s="10">
        <f t="shared" si="63"/>
        <v>1.5200074590406918</v>
      </c>
      <c r="U44" s="10">
        <f t="shared" si="64"/>
        <v>0.28548497837583092</v>
      </c>
      <c r="V44" s="10">
        <f t="shared" si="65"/>
        <v>0.30148627869347072</v>
      </c>
      <c r="W44" s="10">
        <f t="shared" si="66"/>
        <v>0.4582613924124963</v>
      </c>
      <c r="X44" s="10">
        <f t="shared" si="67"/>
        <v>1.4582613924124963</v>
      </c>
      <c r="AQ44" s="10">
        <f t="shared" si="39"/>
        <v>-2.1148189481906614E-5</v>
      </c>
      <c r="AR44" s="10">
        <f t="shared" si="40"/>
        <v>-4.3348767948101939E-6</v>
      </c>
      <c r="AS44" s="10">
        <f t="shared" si="41"/>
        <v>-9.6219241652868473E-6</v>
      </c>
      <c r="AT44" s="10">
        <f t="shared" si="42"/>
        <v>24.458984168235858</v>
      </c>
      <c r="AU44" s="10">
        <f t="shared" si="43"/>
        <v>116.41263698862518</v>
      </c>
      <c r="AV44" s="10">
        <f t="shared" si="44"/>
        <v>117.94597560900588</v>
      </c>
      <c r="AW44" s="10">
        <f t="shared" si="45"/>
        <v>523.82622787120783</v>
      </c>
    </row>
    <row r="45" spans="1:49" x14ac:dyDescent="0.25">
      <c r="A45" s="4" t="s">
        <v>98</v>
      </c>
      <c r="B45" s="10">
        <f t="shared" si="38"/>
        <v>3</v>
      </c>
      <c r="C45" s="10">
        <f t="shared" si="68"/>
        <v>4</v>
      </c>
      <c r="D45" s="10">
        <f t="shared" si="47"/>
        <v>0.17974135390362619</v>
      </c>
      <c r="E45" s="10">
        <f t="shared" si="48"/>
        <v>1.2394249951790188</v>
      </c>
      <c r="F45" s="10">
        <f t="shared" si="49"/>
        <v>0.60511931171088917</v>
      </c>
      <c r="G45" s="10">
        <f t="shared" si="69"/>
        <v>2.4204772468435567</v>
      </c>
      <c r="H45" s="10">
        <f t="shared" si="70"/>
        <v>3.4204772468435567</v>
      </c>
      <c r="I45" s="10">
        <f t="shared" si="52"/>
        <v>0.20255487922922999</v>
      </c>
      <c r="J45" s="10">
        <f t="shared" si="53"/>
        <v>1.112118211506482</v>
      </c>
      <c r="K45" s="10">
        <f t="shared" si="54"/>
        <v>3.803975038258272</v>
      </c>
      <c r="L45" s="10">
        <f t="shared" si="55"/>
        <v>4.8039750382582724</v>
      </c>
      <c r="M45" s="10">
        <f t="shared" si="56"/>
        <v>0.22767041659993037</v>
      </c>
      <c r="N45" s="10">
        <f t="shared" si="57"/>
        <v>1.0128461876594366</v>
      </c>
      <c r="O45" s="10">
        <f t="shared" si="58"/>
        <v>4.8656878031109869</v>
      </c>
      <c r="P45" s="10">
        <f t="shared" si="59"/>
        <v>5.8656878031109869</v>
      </c>
      <c r="Q45" s="10">
        <f t="shared" si="60"/>
        <v>0.25525566059252036</v>
      </c>
      <c r="R45" s="10">
        <f t="shared" si="61"/>
        <v>0.92431226257889298</v>
      </c>
      <c r="S45" s="10">
        <f t="shared" si="62"/>
        <v>5.4217271648749321</v>
      </c>
      <c r="T45" s="10">
        <f t="shared" si="63"/>
        <v>6.4217271648749321</v>
      </c>
      <c r="U45" s="10">
        <f t="shared" si="64"/>
        <v>0.28548497837583092</v>
      </c>
      <c r="V45" s="10">
        <f t="shared" si="65"/>
        <v>0.84517956196139943</v>
      </c>
      <c r="W45" s="10">
        <f t="shared" si="66"/>
        <v>5.4275125522446146</v>
      </c>
      <c r="X45" s="10">
        <f t="shared" si="67"/>
        <v>6.4275125522446146</v>
      </c>
      <c r="AQ45" s="10">
        <f t="shared" si="39"/>
        <v>-7.3935093256160868E-9</v>
      </c>
      <c r="AR45" s="10">
        <f t="shared" si="40"/>
        <v>-4.4739552742448472E-9</v>
      </c>
      <c r="AS45" s="10">
        <f t="shared" si="41"/>
        <v>-6.322332605648869E-9</v>
      </c>
      <c r="AT45" s="10">
        <f t="shared" si="42"/>
        <v>12.364982515224353</v>
      </c>
      <c r="AU45" s="10">
        <f t="shared" si="43"/>
        <v>22.266793337876432</v>
      </c>
      <c r="AV45" s="10">
        <f t="shared" si="44"/>
        <v>24.106793339724806</v>
      </c>
      <c r="AW45" s="10">
        <f t="shared" si="45"/>
        <v>40.052779206040164</v>
      </c>
    </row>
    <row r="46" spans="1:49" x14ac:dyDescent="0.25">
      <c r="A46" s="4" t="s">
        <v>99</v>
      </c>
      <c r="B46" s="10">
        <f t="shared" si="38"/>
        <v>3</v>
      </c>
      <c r="C46" s="10">
        <f t="shared" si="68"/>
        <v>4</v>
      </c>
      <c r="D46" s="10">
        <f t="shared" si="47"/>
        <v>0.17974135390362622</v>
      </c>
      <c r="E46" s="10">
        <f t="shared" si="48"/>
        <v>1.5697903162724836</v>
      </c>
      <c r="F46" s="10">
        <f t="shared" si="49"/>
        <v>0.47777081577423575</v>
      </c>
      <c r="G46" s="10">
        <f t="shared" si="69"/>
        <v>1.911083263096943</v>
      </c>
      <c r="H46" s="10">
        <f t="shared" si="70"/>
        <v>2.911083263096943</v>
      </c>
      <c r="I46" s="10">
        <f t="shared" si="52"/>
        <v>0.20255487922922999</v>
      </c>
      <c r="J46" s="10">
        <f t="shared" si="53"/>
        <v>0.88200806341918125</v>
      </c>
      <c r="K46" s="10">
        <f t="shared" si="54"/>
        <v>2.5675989113361255</v>
      </c>
      <c r="L46" s="10">
        <f t="shared" si="55"/>
        <v>3.5675989113361255</v>
      </c>
      <c r="M46" s="10">
        <f t="shared" si="56"/>
        <v>0.22767041659993037</v>
      </c>
      <c r="N46" s="10">
        <f t="shared" si="57"/>
        <v>0.80680211480498554</v>
      </c>
      <c r="O46" s="10">
        <f t="shared" si="58"/>
        <v>2.8783463464419503</v>
      </c>
      <c r="P46" s="10">
        <f t="shared" si="59"/>
        <v>3.8783463464419503</v>
      </c>
      <c r="Q46" s="10">
        <f t="shared" si="60"/>
        <v>0.25525566059252031</v>
      </c>
      <c r="R46" s="10">
        <f t="shared" si="61"/>
        <v>0.73944246814142489</v>
      </c>
      <c r="S46" s="10">
        <f t="shared" si="62"/>
        <v>2.8678139947203136</v>
      </c>
      <c r="T46" s="10">
        <f t="shared" si="63"/>
        <v>3.8678139947203136</v>
      </c>
      <c r="U46" s="10">
        <f t="shared" si="64"/>
        <v>0.28548497837583092</v>
      </c>
      <c r="V46" s="10">
        <f t="shared" si="65"/>
        <v>0.67898199638201462</v>
      </c>
      <c r="W46" s="10">
        <f t="shared" si="66"/>
        <v>2.6261760677694936</v>
      </c>
      <c r="X46" s="10">
        <f t="shared" si="67"/>
        <v>3.6261760677694936</v>
      </c>
      <c r="AQ46" s="10">
        <f t="shared" si="39"/>
        <v>-5.4875282050836387E-8</v>
      </c>
      <c r="AR46" s="10">
        <f t="shared" si="40"/>
        <v>-2.6217808271269377E-8</v>
      </c>
      <c r="AS46" s="10">
        <f t="shared" si="41"/>
        <v>-3.9936628783978474E-8</v>
      </c>
      <c r="AT46" s="10">
        <f t="shared" si="42"/>
        <v>17.076800529180233</v>
      </c>
      <c r="AU46" s="10">
        <f t="shared" si="43"/>
        <v>37.530279187707912</v>
      </c>
      <c r="AV46" s="10">
        <f t="shared" si="44"/>
        <v>39.676945868093405</v>
      </c>
      <c r="AW46" s="10">
        <f t="shared" si="45"/>
        <v>80.758876770437965</v>
      </c>
    </row>
    <row r="47" spans="1:49" x14ac:dyDescent="0.25">
      <c r="A47" s="4" t="s">
        <v>100</v>
      </c>
      <c r="B47" s="10">
        <f t="shared" si="38"/>
        <v>3</v>
      </c>
      <c r="C47" s="10">
        <f t="shared" si="68"/>
        <v>4</v>
      </c>
      <c r="D47" s="10">
        <f t="shared" si="47"/>
        <v>0.17974135390362622</v>
      </c>
      <c r="E47" s="10">
        <f t="shared" si="48"/>
        <v>0.45640959727678315</v>
      </c>
      <c r="F47" s="10">
        <f t="shared" si="49"/>
        <v>1.6432608001123454</v>
      </c>
      <c r="G47" s="10">
        <f t="shared" si="69"/>
        <v>6.5730432004493817</v>
      </c>
      <c r="H47" s="10">
        <f t="shared" si="70"/>
        <v>7.5730432004493817</v>
      </c>
      <c r="I47" s="10">
        <f t="shared" si="52"/>
        <v>0.20255487922922999</v>
      </c>
      <c r="J47" s="10">
        <f t="shared" si="53"/>
        <v>2.983407968513454</v>
      </c>
      <c r="K47" s="10">
        <f t="shared" si="54"/>
        <v>22.593477430117318</v>
      </c>
      <c r="L47" s="10">
        <f t="shared" si="55"/>
        <v>23.593477430117318</v>
      </c>
      <c r="M47" s="10">
        <f t="shared" si="56"/>
        <v>0.22767041659993034</v>
      </c>
      <c r="N47" s="10">
        <f t="shared" si="57"/>
        <v>2.6848097280641348</v>
      </c>
      <c r="O47" s="10">
        <f t="shared" si="58"/>
        <v>63.343997723240577</v>
      </c>
      <c r="P47" s="10">
        <f t="shared" si="59"/>
        <v>64.343997723240577</v>
      </c>
      <c r="Q47" s="10">
        <f t="shared" si="60"/>
        <v>0.25525566059252031</v>
      </c>
      <c r="R47" s="10">
        <f t="shared" si="61"/>
        <v>2.4216180553716673</v>
      </c>
      <c r="S47" s="10">
        <f t="shared" si="62"/>
        <v>155.81658664139283</v>
      </c>
      <c r="T47" s="10">
        <f t="shared" si="63"/>
        <v>156.81658664139283</v>
      </c>
      <c r="U47" s="10">
        <f t="shared" si="64"/>
        <v>0.28548497837583098</v>
      </c>
      <c r="V47" s="10">
        <f t="shared" si="65"/>
        <v>2.1890619699774034</v>
      </c>
      <c r="W47" s="10">
        <f t="shared" si="66"/>
        <v>343.28122607833956</v>
      </c>
      <c r="X47" s="10">
        <f t="shared" si="67"/>
        <v>344.28122607833956</v>
      </c>
      <c r="AQ47" s="10">
        <f t="shared" si="39"/>
        <v>-5.4372183501298653E-12</v>
      </c>
      <c r="AR47" s="10">
        <f t="shared" si="40"/>
        <v>-8.9347677764199285E-12</v>
      </c>
      <c r="AS47" s="10">
        <f t="shared" si="41"/>
        <v>-1.0294072363952396E-11</v>
      </c>
      <c r="AT47" s="10">
        <f t="shared" si="42"/>
        <v>8.2300467211839106</v>
      </c>
      <c r="AU47" s="10">
        <f t="shared" si="43"/>
        <v>6.0391679105832665</v>
      </c>
      <c r="AV47" s="10">
        <f t="shared" si="44"/>
        <v>8.4925012439179621</v>
      </c>
      <c r="AW47" s="10">
        <f t="shared" si="45"/>
        <v>5.6903860739572405</v>
      </c>
    </row>
    <row r="48" spans="1:49" x14ac:dyDescent="0.25">
      <c r="A48" s="4" t="s">
        <v>101</v>
      </c>
      <c r="B48" s="10">
        <f t="shared" si="38"/>
        <v>3</v>
      </c>
      <c r="C48" s="10">
        <f t="shared" si="68"/>
        <v>4</v>
      </c>
      <c r="D48" s="10">
        <f t="shared" si="47"/>
        <v>0.17974135390362622</v>
      </c>
      <c r="E48" s="10">
        <f t="shared" si="48"/>
        <v>0.17974135390362622</v>
      </c>
      <c r="F48" s="10">
        <f>$C$25/(E48*$B$25)</f>
        <v>4.1726624603158111</v>
      </c>
      <c r="G48" s="10">
        <f>F48*C48</f>
        <v>16.690649841263244</v>
      </c>
      <c r="H48" s="10">
        <f t="shared" si="70"/>
        <v>17.690649841263244</v>
      </c>
      <c r="I48" s="10">
        <f t="shared" si="52"/>
        <v>0.20255487922922999</v>
      </c>
      <c r="J48" s="10">
        <f t="shared" si="53"/>
        <v>7.4876827082020831</v>
      </c>
      <c r="K48" s="10">
        <f>J48*H48</f>
        <v>132.46197291328471</v>
      </c>
      <c r="L48" s="10">
        <f t="shared" si="55"/>
        <v>133.46197291328471</v>
      </c>
      <c r="M48" s="10">
        <f t="shared" si="56"/>
        <v>0.22767041659993034</v>
      </c>
      <c r="N48" s="10">
        <f t="shared" si="57"/>
        <v>2.2693623281524968</v>
      </c>
      <c r="O48" s="10">
        <f t="shared" si="58"/>
        <v>302.87357357031726</v>
      </c>
      <c r="P48" s="10">
        <f t="shared" si="59"/>
        <v>303.87357357031726</v>
      </c>
      <c r="Q48" s="10">
        <f t="shared" si="60"/>
        <v>0.25525566059252031</v>
      </c>
      <c r="R48" s="10">
        <f t="shared" si="61"/>
        <v>5.9417552705630738</v>
      </c>
      <c r="S48" s="10">
        <f t="shared" si="62"/>
        <v>1805.5424073462686</v>
      </c>
      <c r="T48" s="10">
        <f t="shared" si="63"/>
        <v>1806.5424073462686</v>
      </c>
      <c r="U48" s="10">
        <f t="shared" si="64"/>
        <v>0.28548497837583092</v>
      </c>
      <c r="V48" s="10">
        <f t="shared" si="65"/>
        <v>5.3125970945834791</v>
      </c>
      <c r="W48" s="10">
        <f t="shared" si="66"/>
        <v>9597.4319445096298</v>
      </c>
      <c r="X48" s="10">
        <f t="shared" si="67"/>
        <v>9598.4319445096298</v>
      </c>
      <c r="AQ48" s="10">
        <f t="shared" si="39"/>
        <v>-1.188656742455969E-13</v>
      </c>
      <c r="AR48" s="10">
        <f t="shared" si="40"/>
        <v>-4.9598633674473008E-13</v>
      </c>
      <c r="AS48" s="10">
        <f t="shared" si="41"/>
        <v>-5.2570275530612931E-13</v>
      </c>
      <c r="AT48" s="10">
        <f t="shared" si="42"/>
        <v>5.6070684542982132</v>
      </c>
      <c r="AU48" s="10">
        <f t="shared" si="43"/>
        <v>1.7850809460702808</v>
      </c>
      <c r="AV48" s="10">
        <f t="shared" si="44"/>
        <v>4.5450809460703114</v>
      </c>
      <c r="AW48" s="10">
        <f t="shared" si="45"/>
        <v>1.3082593400104325</v>
      </c>
    </row>
    <row r="49" spans="1:49" x14ac:dyDescent="0.25">
      <c r="AQ49" s="11">
        <f t="shared" ref="AQ49:AW49" si="71">SUM(AQ40:AQ42)</f>
        <v>3.7433933001337145</v>
      </c>
      <c r="AR49" s="13">
        <f t="shared" si="71"/>
        <v>4.8337503215784873E-2</v>
      </c>
      <c r="AS49" s="13">
        <f t="shared" si="71"/>
        <v>0.98418582824921341</v>
      </c>
      <c r="AT49" s="13">
        <f t="shared" si="71"/>
        <v>38.115572843103372</v>
      </c>
      <c r="AU49" s="13">
        <f t="shared" si="71"/>
        <v>445.79511147005076</v>
      </c>
      <c r="AV49" s="13">
        <f t="shared" si="71"/>
        <v>446.69926314501737</v>
      </c>
      <c r="AW49" s="13">
        <f t="shared" si="71"/>
        <v>2399.5232771251985</v>
      </c>
    </row>
    <row r="50" spans="1:49" x14ac:dyDescent="0.25">
      <c r="A50" s="11" t="s">
        <v>14</v>
      </c>
    </row>
    <row r="52" spans="1:49" ht="18" x14ac:dyDescent="0.25">
      <c r="A52" s="7" t="s">
        <v>2</v>
      </c>
      <c r="B52" s="7" t="s">
        <v>192</v>
      </c>
      <c r="C52" s="7" t="s">
        <v>195</v>
      </c>
      <c r="D52" s="7" t="s">
        <v>193</v>
      </c>
      <c r="E52" s="7" t="s">
        <v>194</v>
      </c>
      <c r="F52" s="7" t="s">
        <v>196</v>
      </c>
      <c r="G52" s="7" t="s">
        <v>197</v>
      </c>
      <c r="H52" s="7" t="s">
        <v>198</v>
      </c>
      <c r="I52" s="7" t="s">
        <v>199</v>
      </c>
      <c r="J52" s="7" t="s">
        <v>200</v>
      </c>
      <c r="K52" s="7" t="s">
        <v>201</v>
      </c>
      <c r="L52" s="7" t="s">
        <v>202</v>
      </c>
      <c r="M52" s="7" t="s">
        <v>203</v>
      </c>
      <c r="N52" s="7" t="s">
        <v>204</v>
      </c>
      <c r="O52" s="7" t="s">
        <v>205</v>
      </c>
      <c r="P52" s="7" t="s">
        <v>206</v>
      </c>
      <c r="Q52" s="7" t="s">
        <v>207</v>
      </c>
      <c r="R52" s="7" t="s">
        <v>208</v>
      </c>
      <c r="S52" s="7" t="s">
        <v>209</v>
      </c>
      <c r="T52" s="7" t="s">
        <v>210</v>
      </c>
      <c r="U52" s="7" t="s">
        <v>211</v>
      </c>
      <c r="V52" s="7" t="s">
        <v>212</v>
      </c>
      <c r="W52" s="7" t="s">
        <v>213</v>
      </c>
      <c r="X52" s="7" t="s">
        <v>214</v>
      </c>
      <c r="Y52" s="7" t="s">
        <v>215</v>
      </c>
      <c r="Z52" s="7" t="s">
        <v>216</v>
      </c>
      <c r="AA52" s="7" t="s">
        <v>217</v>
      </c>
      <c r="AB52" s="7" t="s">
        <v>218</v>
      </c>
      <c r="AC52" s="7" t="s">
        <v>219</v>
      </c>
      <c r="AD52" s="7" t="s">
        <v>220</v>
      </c>
      <c r="AE52" s="7" t="s">
        <v>188</v>
      </c>
      <c r="AF52" s="7" t="s">
        <v>221</v>
      </c>
      <c r="AG52" s="7" t="s">
        <v>222</v>
      </c>
      <c r="AH52" s="7" t="s">
        <v>223</v>
      </c>
      <c r="AI52" s="7" t="s">
        <v>224</v>
      </c>
      <c r="AJ52" s="7" t="s">
        <v>225</v>
      </c>
      <c r="AK52" s="7" t="s">
        <v>33</v>
      </c>
      <c r="AL52" s="17" t="s">
        <v>35</v>
      </c>
      <c r="AM52" s="17" t="s">
        <v>84</v>
      </c>
      <c r="AN52" s="17" t="s">
        <v>85</v>
      </c>
    </row>
    <row r="53" spans="1:49" x14ac:dyDescent="0.25">
      <c r="A53" s="4" t="s">
        <v>93</v>
      </c>
      <c r="B53" s="10">
        <f>AK13/AL13</f>
        <v>0.53296571306305995</v>
      </c>
      <c r="C53" s="10">
        <f>$B$53*AL13</f>
        <v>330.80649391123711</v>
      </c>
      <c r="D53" s="10">
        <f>C53*$B$35/$H$2</f>
        <v>640.27063337658797</v>
      </c>
      <c r="E53" s="10">
        <f>D53+1</f>
        <v>641.27063337658797</v>
      </c>
      <c r="F53" s="10">
        <f>AH13/AI13</f>
        <v>0.48284995809730136</v>
      </c>
      <c r="G53" s="10">
        <f>$F$53*AI13</f>
        <v>323.35732550825429</v>
      </c>
      <c r="H53" s="10">
        <f>G53*$B$34/$C$34</f>
        <v>213.20263220324458</v>
      </c>
      <c r="I53" s="10">
        <f>H53*E53</f>
        <v>136720.58699053037</v>
      </c>
      <c r="J53" s="10">
        <f>I53+1</f>
        <v>136721.58699053037</v>
      </c>
      <c r="K53" s="10">
        <f>AE13/AF13</f>
        <v>0.43655841466689282</v>
      </c>
      <c r="L53" s="10">
        <f>$K$53*AF13</f>
        <v>315.91081456932028</v>
      </c>
      <c r="M53" s="10">
        <f>L53*$B$33/$C$33</f>
        <v>208.29284477098039</v>
      </c>
      <c r="N53" s="10">
        <f>M53*J53</f>
        <v>28478128.295860633</v>
      </c>
      <c r="O53" s="10">
        <f>N53+1</f>
        <v>28478129.295860633</v>
      </c>
      <c r="P53" s="10">
        <f>AB13/AC13</f>
        <v>0.39387915112766481</v>
      </c>
      <c r="Q53" s="10">
        <f>P53*AC13</f>
        <v>308.4696010307851</v>
      </c>
      <c r="R53" s="10">
        <f>Q53*$B$32/$C$32</f>
        <v>203.386550130188</v>
      </c>
      <c r="S53" s="10">
        <f>R53*O53</f>
        <v>5792068471.646534</v>
      </c>
      <c r="T53" s="10">
        <f>S53+1</f>
        <v>5792068472.646534</v>
      </c>
      <c r="U53" s="10">
        <f>Y13/Z13</f>
        <v>0.35460611812936732</v>
      </c>
      <c r="V53" s="10">
        <f>U53*Z13</f>
        <v>301.03641262533546</v>
      </c>
      <c r="W53" s="10">
        <f>V53*$B$31/$C$31</f>
        <v>198.48554678593544</v>
      </c>
      <c r="X53" s="10">
        <f>W53*T53</f>
        <v>1149641877814.8252</v>
      </c>
      <c r="Y53" s="10">
        <f>X53+1</f>
        <v>1149641877815.8252</v>
      </c>
      <c r="Z53" s="10">
        <f>V13/W13</f>
        <v>0.31853932127134038</v>
      </c>
      <c r="AA53" s="10">
        <f>Z53*W13</f>
        <v>293.61406571220522</v>
      </c>
      <c r="AB53" s="10">
        <f>AA53*$B$30/$C$30</f>
        <v>193.59169167837706</v>
      </c>
      <c r="AC53" s="10">
        <f>AB53*Y53</f>
        <v>222561115950671.66</v>
      </c>
      <c r="AD53" s="10">
        <f>AC53+1</f>
        <v>222561115950672.66</v>
      </c>
      <c r="AE53" s="10">
        <f>S13/T13</f>
        <v>0.28548497837583092</v>
      </c>
      <c r="AF53" s="10">
        <f>AE53*T13</f>
        <v>286.20546596071529</v>
      </c>
      <c r="AG53" s="10">
        <f>AF53*$B$29*$C$29</f>
        <v>140641.3659730955</v>
      </c>
      <c r="AH53" s="10">
        <f>AG53*AD53</f>
        <v>3.1301299359799095E+19</v>
      </c>
      <c r="AI53" s="10">
        <f>AH53+1</f>
        <v>3.1301299359799095E+19</v>
      </c>
      <c r="AJ53" s="10">
        <f>T40/AH53</f>
        <v>3.2122317815772716E-20</v>
      </c>
      <c r="AK53" s="10">
        <f t="shared" ref="AK53:AK61" si="72">$E$2*B13/100/(1+G40)</f>
        <v>0.30312506947560808</v>
      </c>
      <c r="AL53" s="10">
        <f t="shared" ref="AL53:AL61" si="73">$E$2*B13/100-AK53</f>
        <v>3.5415971910582322E-3</v>
      </c>
      <c r="AM53" s="10">
        <f>$E$2*B13/100/(1+$B$169*AJ53)</f>
        <v>0.30666675746191435</v>
      </c>
      <c r="AN53" s="10">
        <f t="shared" ref="AN53:AN61" si="74">$B$169*AJ53*AM53</f>
        <v>-9.0795248070281989E-8</v>
      </c>
    </row>
    <row r="54" spans="1:49" x14ac:dyDescent="0.25">
      <c r="A54" s="4" t="s">
        <v>94</v>
      </c>
      <c r="B54" s="10">
        <f t="shared" ref="B54:B61" si="75">AK14/AL14</f>
        <v>0.53296571306305995</v>
      </c>
      <c r="C54" s="10">
        <f t="shared" ref="C54:C61" si="76">$B$53*AL14</f>
        <v>65.440464873977433</v>
      </c>
      <c r="D54" s="10">
        <f t="shared" ref="D54:D61" si="77">C54*$B$35/$H$2</f>
        <v>126.65896427221439</v>
      </c>
      <c r="E54" s="10">
        <f t="shared" ref="E54:E55" si="78">D54+1</f>
        <v>127.65896427221439</v>
      </c>
      <c r="F54" s="10">
        <f t="shared" ref="F54:F61" si="79">AH14/AI14</f>
        <v>0.4828499580973013</v>
      </c>
      <c r="G54" s="10">
        <f t="shared" ref="G54:G61" si="80">$F$53*AI14</f>
        <v>62.686898432355342</v>
      </c>
      <c r="H54" s="10">
        <f t="shared" ref="H54:H61" si="81">G54*$B$34/$C$34</f>
        <v>41.332020944410118</v>
      </c>
      <c r="I54" s="10">
        <f t="shared" ref="I54:I61" si="82">H54*E54</f>
        <v>5276.4029850408679</v>
      </c>
      <c r="J54" s="10">
        <f t="shared" ref="J54:J61" si="83">I54+1</f>
        <v>5277.4029850408679</v>
      </c>
      <c r="K54" s="10">
        <f t="shared" ref="K54:K61" si="84">AE14/AF14</f>
        <v>0.43655841466689288</v>
      </c>
      <c r="L54" s="10">
        <f t="shared" ref="L54:L61" si="85">$K$53*AF14</f>
        <v>59.993722648786566</v>
      </c>
      <c r="M54" s="10">
        <f t="shared" ref="M54:M61" si="86">L54*$B$33/$C$33</f>
        <v>39.556300647551581</v>
      </c>
      <c r="N54" s="10">
        <f t="shared" ref="N54:N61" si="87">M54*J54</f>
        <v>208754.53911456274</v>
      </c>
      <c r="O54" s="10">
        <f t="shared" ref="O54:O61" si="88">N54+1</f>
        <v>208755.53911456274</v>
      </c>
      <c r="P54" s="10">
        <f t="shared" ref="P54:P61" si="89">AB14/AC14</f>
        <v>0.39387915112766486</v>
      </c>
      <c r="Q54" s="10">
        <f t="shared" ref="Q54:Q61" si="90">P54*AC14</f>
        <v>57.361590332517054</v>
      </c>
      <c r="R54" s="10">
        <f t="shared" ref="R54:R61" si="91">Q54*$B$32/$C$32</f>
        <v>37.820828790670582</v>
      </c>
      <c r="S54" s="10">
        <f t="shared" ref="S54:S61" si="92">R54*O54</f>
        <v>7895307.5039560134</v>
      </c>
      <c r="T54" s="10">
        <f t="shared" ref="T54:T61" si="93">S54+1</f>
        <v>7895308.5039560134</v>
      </c>
      <c r="U54" s="10">
        <f t="shared" ref="U54:U61" si="94">Y14/Z14</f>
        <v>0.35460611812936732</v>
      </c>
      <c r="V54" s="10">
        <f t="shared" ref="V54:V61" si="95">U54*Z14</f>
        <v>54.791113028523405</v>
      </c>
      <c r="W54" s="10">
        <f t="shared" ref="W54:W61" si="96">V54*$B$31/$C$31</f>
        <v>36.126008590235209</v>
      </c>
      <c r="X54" s="10">
        <f t="shared" ref="X54:X61" si="97">W54*T54</f>
        <v>285225982.83647203</v>
      </c>
      <c r="Y54" s="10">
        <f t="shared" ref="Y54:Y61" si="98">X54+1</f>
        <v>285225983.83647203</v>
      </c>
      <c r="Z54" s="10">
        <f t="shared" ref="Z54:Z61" si="99">V14/W14</f>
        <v>0.31853932127134044</v>
      </c>
      <c r="AA54" s="10">
        <f t="shared" ref="AA54:AA61" si="100">Z54*W14</f>
        <v>52.282858690199433</v>
      </c>
      <c r="AB54" s="10">
        <f t="shared" ref="AB54:AB61" si="101">AA54*$B$30/$C$30</f>
        <v>34.472214521010613</v>
      </c>
      <c r="AC54" s="10">
        <f t="shared" ref="AC54:AC61" si="102">AB54*Y54</f>
        <v>9832371301.7771702</v>
      </c>
      <c r="AD54" s="10">
        <f t="shared" ref="AD54:AD61" si="103">AC54+1</f>
        <v>9832371302.7771702</v>
      </c>
      <c r="AE54" s="10">
        <f t="shared" ref="AE54:AE61" si="104">S14/T14</f>
        <v>0.28548497837583098</v>
      </c>
      <c r="AF54" s="10">
        <f t="shared" ref="AF54:AF61" si="105">AE54*T14</f>
        <v>49.837349329903873</v>
      </c>
      <c r="AG54" s="10">
        <f t="shared" ref="AG54:AG61" si="106">AF54*$B$29*$C$29</f>
        <v>24490.073460714764</v>
      </c>
      <c r="AH54" s="10">
        <f t="shared" ref="AH54:AH61" si="107">AG54*AD54</f>
        <v>240795495498036.62</v>
      </c>
      <c r="AI54" s="10">
        <f t="shared" ref="AI54:AI61" si="108">AH54+1</f>
        <v>240795495498037.62</v>
      </c>
      <c r="AJ54" s="10">
        <f t="shared" ref="AJ54:AJ61" si="109">T41/AH54</f>
        <v>4.2902578440310737E-15</v>
      </c>
      <c r="AK54" s="12">
        <f t="shared" si="72"/>
        <v>0.5712198415505777</v>
      </c>
      <c r="AL54" s="10">
        <f t="shared" si="73"/>
        <v>4.2113491782754919E-2</v>
      </c>
      <c r="AM54" s="10">
        <f t="shared" ref="AM54:AM61" si="110">$E$2*B14/100/(1+$B$169*AJ54)</f>
        <v>0.63858509703527644</v>
      </c>
      <c r="AN54" s="10">
        <f t="shared" si="74"/>
        <v>-2.5251763701943812E-2</v>
      </c>
    </row>
    <row r="55" spans="1:49" x14ac:dyDescent="0.25">
      <c r="A55" s="4" t="s">
        <v>95</v>
      </c>
      <c r="B55" s="10">
        <f t="shared" si="75"/>
        <v>0.53296571306305995</v>
      </c>
      <c r="C55" s="10">
        <f t="shared" si="76"/>
        <v>22.464319820388031</v>
      </c>
      <c r="D55" s="10">
        <f t="shared" si="77"/>
        <v>43.47932868462199</v>
      </c>
      <c r="E55" s="10">
        <f t="shared" si="78"/>
        <v>44.47932868462199</v>
      </c>
      <c r="F55" s="10">
        <f t="shared" si="79"/>
        <v>0.48284995809730136</v>
      </c>
      <c r="G55" s="10">
        <f t="shared" si="80"/>
        <v>21.244214183699633</v>
      </c>
      <c r="H55" s="10">
        <f t="shared" si="81"/>
        <v>14.007174187054702</v>
      </c>
      <c r="I55" s="10">
        <f t="shared" si="82"/>
        <v>623.02970460875883</v>
      </c>
      <c r="J55" s="10">
        <f t="shared" si="83"/>
        <v>624.02970460875883</v>
      </c>
      <c r="K55" s="10">
        <f t="shared" si="84"/>
        <v>0.43655841466689277</v>
      </c>
      <c r="L55" s="10">
        <f t="shared" si="85"/>
        <v>20.066688739444682</v>
      </c>
      <c r="M55" s="10">
        <f t="shared" si="86"/>
        <v>13.23078378424924</v>
      </c>
      <c r="N55" s="10">
        <f t="shared" si="87"/>
        <v>8256.4020966274093</v>
      </c>
      <c r="O55" s="10">
        <f t="shared" si="88"/>
        <v>8257.4020966274093</v>
      </c>
      <c r="P55" s="10">
        <f t="shared" si="89"/>
        <v>0.39387915112766475</v>
      </c>
      <c r="Q55" s="10">
        <f t="shared" si="90"/>
        <v>18.931402232398103</v>
      </c>
      <c r="R55" s="10">
        <f t="shared" si="91"/>
        <v>12.482243230152596</v>
      </c>
      <c r="S55" s="10">
        <f t="shared" si="92"/>
        <v>103070.90141927534</v>
      </c>
      <c r="T55" s="10">
        <f t="shared" si="93"/>
        <v>103071.90141927534</v>
      </c>
      <c r="U55" s="10">
        <f t="shared" si="94"/>
        <v>0.35460611812936732</v>
      </c>
      <c r="V55" s="10">
        <f t="shared" si="95"/>
        <v>17.837977936234363</v>
      </c>
      <c r="W55" s="10">
        <f t="shared" si="96"/>
        <v>11.761304133780898</v>
      </c>
      <c r="X55" s="10">
        <f t="shared" si="97"/>
        <v>1212259.9802391804</v>
      </c>
      <c r="Y55" s="10">
        <f t="shared" si="98"/>
        <v>1212260.9802391804</v>
      </c>
      <c r="Z55" s="10">
        <f t="shared" si="99"/>
        <v>0.31853932127134044</v>
      </c>
      <c r="AA55" s="10">
        <f t="shared" si="100"/>
        <v>16.786003493295098</v>
      </c>
      <c r="AB55" s="10">
        <f t="shared" si="101"/>
        <v>11.0676946109638</v>
      </c>
      <c r="AC55" s="10">
        <f t="shared" si="102"/>
        <v>13416934.318074871</v>
      </c>
      <c r="AD55" s="10">
        <f t="shared" si="103"/>
        <v>13416935.318074871</v>
      </c>
      <c r="AE55" s="10">
        <f t="shared" si="104"/>
        <v>0.28548497837583092</v>
      </c>
      <c r="AF55" s="10">
        <f t="shared" si="105"/>
        <v>15.775030833984276</v>
      </c>
      <c r="AG55" s="10">
        <f t="shared" si="106"/>
        <v>7751.8501518198736</v>
      </c>
      <c r="AH55" s="10">
        <f t="shared" si="107"/>
        <v>104006072082.37611</v>
      </c>
      <c r="AI55" s="10">
        <f t="shared" si="108"/>
        <v>104006072083.37611</v>
      </c>
      <c r="AJ55" s="10">
        <f t="shared" si="109"/>
        <v>1.0723187109132913E-11</v>
      </c>
      <c r="AK55" s="12">
        <f t="shared" si="72"/>
        <v>0.7375924124203499</v>
      </c>
      <c r="AL55" s="10">
        <f t="shared" si="73"/>
        <v>0.18240758757965048</v>
      </c>
      <c r="AM55" s="10">
        <f t="shared" si="110"/>
        <v>-9.4035294637621752E-3</v>
      </c>
      <c r="AN55" s="10">
        <f t="shared" si="74"/>
        <v>0.92940352946376259</v>
      </c>
    </row>
    <row r="56" spans="1:49" x14ac:dyDescent="0.25">
      <c r="A56" s="4" t="s">
        <v>96</v>
      </c>
      <c r="B56" s="10">
        <f t="shared" si="75"/>
        <v>0.53296571306305995</v>
      </c>
      <c r="C56" s="10">
        <f t="shared" si="76"/>
        <v>10.05688389843105</v>
      </c>
      <c r="D56" s="10">
        <f t="shared" si="77"/>
        <v>19.464936577608484</v>
      </c>
      <c r="E56" s="10">
        <f t="shared" ref="E56:E61" si="111">D56+1</f>
        <v>20.464936577608484</v>
      </c>
      <c r="F56" s="10">
        <f t="shared" si="79"/>
        <v>0.4828499580973013</v>
      </c>
      <c r="G56" s="10">
        <f t="shared" si="80"/>
        <v>9.4339137016658938</v>
      </c>
      <c r="H56" s="10">
        <f t="shared" si="81"/>
        <v>6.2201628802192701</v>
      </c>
      <c r="I56" s="10">
        <f t="shared" si="82"/>
        <v>127.29523884608187</v>
      </c>
      <c r="J56" s="10">
        <f t="shared" si="83"/>
        <v>128.29523884608187</v>
      </c>
      <c r="K56" s="10">
        <f t="shared" si="84"/>
        <v>0.43655841466689277</v>
      </c>
      <c r="L56" s="10">
        <f t="shared" si="85"/>
        <v>8.8376756646079571</v>
      </c>
      <c r="M56" s="10">
        <f t="shared" si="86"/>
        <v>5.8270388997415097</v>
      </c>
      <c r="N56" s="10">
        <f t="shared" si="87"/>
        <v>747.5813474077471</v>
      </c>
      <c r="O56" s="10">
        <f t="shared" si="88"/>
        <v>748.5813474077471</v>
      </c>
      <c r="P56" s="10">
        <f t="shared" si="89"/>
        <v>0.39387915112766475</v>
      </c>
      <c r="Q56" s="10">
        <f t="shared" si="90"/>
        <v>8.2676901291189004</v>
      </c>
      <c r="R56" s="10">
        <f t="shared" si="91"/>
        <v>5.4512242609575168</v>
      </c>
      <c r="S56" s="10">
        <f t="shared" si="92"/>
        <v>4080.6848022893782</v>
      </c>
      <c r="T56" s="10">
        <f t="shared" si="93"/>
        <v>4081.6848022893782</v>
      </c>
      <c r="U56" s="10">
        <f t="shared" si="94"/>
        <v>0.35460611812936732</v>
      </c>
      <c r="V56" s="10">
        <f t="shared" si="95"/>
        <v>7.7234590343432297</v>
      </c>
      <c r="W56" s="10">
        <f t="shared" si="96"/>
        <v>5.0923905720944367</v>
      </c>
      <c r="X56" s="10">
        <f t="shared" si="97"/>
        <v>20785.533205439573</v>
      </c>
      <c r="Y56" s="10">
        <f t="shared" si="98"/>
        <v>20786.533205439573</v>
      </c>
      <c r="Z56" s="10">
        <f t="shared" si="99"/>
        <v>0.31853932127134044</v>
      </c>
      <c r="AA56" s="10">
        <f t="shared" si="100"/>
        <v>7.2044664477298941</v>
      </c>
      <c r="AB56" s="10">
        <f t="shared" si="101"/>
        <v>4.750197657843886</v>
      </c>
      <c r="AC56" s="10">
        <f t="shared" si="102"/>
        <v>98740.141347173223</v>
      </c>
      <c r="AD56" s="10">
        <f t="shared" si="103"/>
        <v>98741.141347173223</v>
      </c>
      <c r="AE56" s="10">
        <f t="shared" si="104"/>
        <v>0.28548497837583092</v>
      </c>
      <c r="AF56" s="10">
        <f t="shared" si="105"/>
        <v>6.7101791563389481</v>
      </c>
      <c r="AG56" s="10">
        <f t="shared" si="106"/>
        <v>3297.382037424959</v>
      </c>
      <c r="AH56" s="10">
        <f t="shared" si="107"/>
        <v>325587265.83300787</v>
      </c>
      <c r="AI56" s="10">
        <f t="shared" si="108"/>
        <v>325587266.83300787</v>
      </c>
      <c r="AJ56" s="10">
        <f t="shared" si="109"/>
        <v>4.1018284123879015E-9</v>
      </c>
      <c r="AK56" s="12">
        <f t="shared" si="72"/>
        <v>0.76486866570395917</v>
      </c>
      <c r="AL56" s="10">
        <f t="shared" si="73"/>
        <v>0.46179800096270784</v>
      </c>
      <c r="AM56" s="10">
        <f t="shared" si="110"/>
        <v>-3.2446736260826694E-5</v>
      </c>
      <c r="AN56" s="10">
        <f t="shared" si="74"/>
        <v>1.2266991134029277</v>
      </c>
    </row>
    <row r="57" spans="1:49" x14ac:dyDescent="0.25">
      <c r="A57" s="4" t="s">
        <v>97</v>
      </c>
      <c r="B57" s="10">
        <f t="shared" si="75"/>
        <v>0.53296571306305995</v>
      </c>
      <c r="C57" s="10">
        <f t="shared" si="76"/>
        <v>7.7249191463337272</v>
      </c>
      <c r="D57" s="10">
        <f t="shared" si="77"/>
        <v>14.951456412258826</v>
      </c>
      <c r="E57" s="10">
        <f t="shared" si="111"/>
        <v>15.951456412258826</v>
      </c>
      <c r="F57" s="10">
        <f t="shared" si="79"/>
        <v>0.4828499580973013</v>
      </c>
      <c r="G57" s="10">
        <f t="shared" si="80"/>
        <v>7.218581314947123</v>
      </c>
      <c r="H57" s="10">
        <f t="shared" si="81"/>
        <v>4.7595041637013997</v>
      </c>
      <c r="I57" s="10">
        <f t="shared" si="82"/>
        <v>75.921023211247274</v>
      </c>
      <c r="J57" s="10">
        <f t="shared" si="83"/>
        <v>76.921023211247274</v>
      </c>
      <c r="K57" s="10">
        <f t="shared" si="84"/>
        <v>0.43655841466689277</v>
      </c>
      <c r="L57" s="10">
        <f t="shared" si="85"/>
        <v>6.7358786498293712</v>
      </c>
      <c r="M57" s="10">
        <f t="shared" si="86"/>
        <v>4.4412386702171682</v>
      </c>
      <c r="N57" s="10">
        <f t="shared" si="87"/>
        <v>341.62462283846378</v>
      </c>
      <c r="O57" s="10">
        <f t="shared" si="88"/>
        <v>342.62462283846378</v>
      </c>
      <c r="P57" s="10">
        <f t="shared" si="89"/>
        <v>0.39387915112766481</v>
      </c>
      <c r="Q57" s="10">
        <f t="shared" si="90"/>
        <v>6.2762816034484485</v>
      </c>
      <c r="R57" s="10">
        <f t="shared" si="91"/>
        <v>4.1382076506253505</v>
      </c>
      <c r="S57" s="10">
        <f t="shared" si="92"/>
        <v>1417.8518355227559</v>
      </c>
      <c r="T57" s="10">
        <f t="shared" si="93"/>
        <v>1418.8518355227559</v>
      </c>
      <c r="U57" s="10">
        <f t="shared" si="94"/>
        <v>0.35460611812936726</v>
      </c>
      <c r="V57" s="10">
        <f t="shared" si="95"/>
        <v>5.8392472582113149</v>
      </c>
      <c r="W57" s="10">
        <f t="shared" si="96"/>
        <v>3.8500531372821856</v>
      </c>
      <c r="X57" s="10">
        <f t="shared" si="97"/>
        <v>5462.6549606929739</v>
      </c>
      <c r="Y57" s="10">
        <f t="shared" si="98"/>
        <v>5463.6549606929739</v>
      </c>
      <c r="Z57" s="10">
        <f t="shared" si="99"/>
        <v>0.31853932127134038</v>
      </c>
      <c r="AA57" s="10">
        <f t="shared" si="100"/>
        <v>5.4242200400570164</v>
      </c>
      <c r="AB57" s="10">
        <f t="shared" si="101"/>
        <v>3.5764088176200106</v>
      </c>
      <c r="AC57" s="10">
        <f t="shared" si="102"/>
        <v>19540.263777855664</v>
      </c>
      <c r="AD57" s="10">
        <f t="shared" si="103"/>
        <v>19541.263777855664</v>
      </c>
      <c r="AE57" s="10">
        <f t="shared" si="104"/>
        <v>0.28548497837583092</v>
      </c>
      <c r="AF57" s="10">
        <f t="shared" si="105"/>
        <v>5.0306324826434397</v>
      </c>
      <c r="AG57" s="10">
        <f t="shared" si="106"/>
        <v>2472.0528019709864</v>
      </c>
      <c r="AH57" s="10">
        <f t="shared" si="107"/>
        <v>48307035.876102239</v>
      </c>
      <c r="AI57" s="10">
        <f t="shared" si="108"/>
        <v>48307036.876102239</v>
      </c>
      <c r="AJ57" s="10">
        <f t="shared" si="109"/>
        <v>3.1465550131024457E-8</v>
      </c>
      <c r="AK57" s="12">
        <f t="shared" si="72"/>
        <v>0.84253480164718353</v>
      </c>
      <c r="AL57" s="10">
        <f t="shared" si="73"/>
        <v>0.69079853168614858</v>
      </c>
      <c r="AM57" s="10">
        <f t="shared" si="110"/>
        <v>-5.2870473704766534E-6</v>
      </c>
      <c r="AN57" s="10">
        <f t="shared" si="74"/>
        <v>1.5333386203807025</v>
      </c>
    </row>
    <row r="58" spans="1:49" x14ac:dyDescent="0.25">
      <c r="A58" s="4" t="s">
        <v>98</v>
      </c>
      <c r="B58" s="10">
        <f t="shared" si="75"/>
        <v>0.53296571306305995</v>
      </c>
      <c r="C58" s="10">
        <f t="shared" si="76"/>
        <v>2.9553845795914522</v>
      </c>
      <c r="D58" s="10">
        <f t="shared" si="77"/>
        <v>5.7200991863060358</v>
      </c>
      <c r="E58" s="10">
        <f t="shared" si="111"/>
        <v>6.7200991863060358</v>
      </c>
      <c r="F58" s="10">
        <f t="shared" si="79"/>
        <v>0.48284995809730141</v>
      </c>
      <c r="G58" s="10">
        <f t="shared" si="80"/>
        <v>2.7312050937016497</v>
      </c>
      <c r="H58" s="10">
        <f t="shared" si="81"/>
        <v>1.800794567275813</v>
      </c>
      <c r="I58" s="10">
        <f t="shared" si="82"/>
        <v>12.10151810625452</v>
      </c>
      <c r="J58" s="10">
        <f t="shared" si="83"/>
        <v>13.10151810625452</v>
      </c>
      <c r="K58" s="10">
        <f t="shared" si="84"/>
        <v>0.43655841466689282</v>
      </c>
      <c r="L58" s="10">
        <f t="shared" si="85"/>
        <v>2.5199002734660017</v>
      </c>
      <c r="M58" s="10">
        <f t="shared" si="86"/>
        <v>1.6614727077797811</v>
      </c>
      <c r="N58" s="10">
        <f t="shared" si="87"/>
        <v>21.767814764024529</v>
      </c>
      <c r="O58" s="10">
        <f t="shared" si="88"/>
        <v>22.767814764024529</v>
      </c>
      <c r="P58" s="10">
        <f t="shared" si="89"/>
        <v>0.39387915112766481</v>
      </c>
      <c r="Q58" s="10">
        <f t="shared" si="90"/>
        <v>2.3210233682486243</v>
      </c>
      <c r="R58" s="10">
        <f t="shared" si="91"/>
        <v>1.5303450779661258</v>
      </c>
      <c r="S58" s="10">
        <f t="shared" si="92"/>
        <v>34.842613260169429</v>
      </c>
      <c r="T58" s="10">
        <f t="shared" si="93"/>
        <v>35.842613260169429</v>
      </c>
      <c r="U58" s="10">
        <f t="shared" si="94"/>
        <v>0.35460611812936732</v>
      </c>
      <c r="V58" s="10">
        <f t="shared" si="95"/>
        <v>2.134127210669106</v>
      </c>
      <c r="W58" s="10">
        <f t="shared" si="96"/>
        <v>1.4071168421994105</v>
      </c>
      <c r="X58" s="10">
        <f t="shared" si="97"/>
        <v>50.434744786824325</v>
      </c>
      <c r="Y58" s="10">
        <f t="shared" si="98"/>
        <v>51.434744786824325</v>
      </c>
      <c r="Z58" s="10">
        <f t="shared" si="99"/>
        <v>0.31853932127134038</v>
      </c>
      <c r="AA58" s="10">
        <f t="shared" si="100"/>
        <v>1.9587648951439003</v>
      </c>
      <c r="AB58" s="10">
        <f t="shared" si="101"/>
        <v>1.2914933374575166</v>
      </c>
      <c r="AC58" s="10">
        <f t="shared" si="102"/>
        <v>66.427630206011344</v>
      </c>
      <c r="AD58" s="10">
        <f t="shared" si="103"/>
        <v>67.427630206011344</v>
      </c>
      <c r="AE58" s="10">
        <f t="shared" si="104"/>
        <v>0.28548497837583092</v>
      </c>
      <c r="AF58" s="10">
        <f t="shared" si="105"/>
        <v>1.794490466791405</v>
      </c>
      <c r="AG58" s="10">
        <f t="shared" si="106"/>
        <v>881.81261538129638</v>
      </c>
      <c r="AH58" s="10">
        <f t="shared" si="107"/>
        <v>59458.534940925761</v>
      </c>
      <c r="AI58" s="10">
        <f t="shared" si="108"/>
        <v>59459.534940925761</v>
      </c>
      <c r="AJ58" s="10">
        <f t="shared" si="109"/>
        <v>1.080034543611805E-4</v>
      </c>
      <c r="AK58" s="12">
        <f t="shared" si="72"/>
        <v>0.53793662907653073</v>
      </c>
      <c r="AL58" s="10">
        <f t="shared" si="73"/>
        <v>1.3020633709234648</v>
      </c>
      <c r="AM58" s="10">
        <f t="shared" si="110"/>
        <v>-1.8483773314040217E-9</v>
      </c>
      <c r="AN58" s="10">
        <f t="shared" si="74"/>
        <v>1.8400000018483726</v>
      </c>
    </row>
    <row r="59" spans="1:49" x14ac:dyDescent="0.25">
      <c r="A59" s="4" t="s">
        <v>99</v>
      </c>
      <c r="B59" s="10">
        <f t="shared" si="75"/>
        <v>0.53296571306305995</v>
      </c>
      <c r="C59" s="10">
        <f t="shared" si="76"/>
        <v>3.5934328133134796</v>
      </c>
      <c r="D59" s="10">
        <f t="shared" si="77"/>
        <v>6.9550312515744759</v>
      </c>
      <c r="E59" s="10">
        <f t="shared" si="111"/>
        <v>7.9550312515744759</v>
      </c>
      <c r="F59" s="10">
        <f t="shared" si="79"/>
        <v>0.48284995809730141</v>
      </c>
      <c r="G59" s="10">
        <f t="shared" si="80"/>
        <v>3.333231148154824</v>
      </c>
      <c r="H59" s="10">
        <f t="shared" si="81"/>
        <v>2.1977348229592244</v>
      </c>
      <c r="I59" s="10">
        <f t="shared" si="82"/>
        <v>17.483049199314127</v>
      </c>
      <c r="J59" s="10">
        <f t="shared" si="83"/>
        <v>18.483049199314127</v>
      </c>
      <c r="K59" s="10">
        <f t="shared" si="84"/>
        <v>0.43655841466689277</v>
      </c>
      <c r="L59" s="10">
        <f t="shared" si="85"/>
        <v>3.0870394319755636</v>
      </c>
      <c r="M59" s="10">
        <f t="shared" si="86"/>
        <v>2.0354106144893827</v>
      </c>
      <c r="N59" s="10">
        <f t="shared" si="87"/>
        <v>37.620594528413463</v>
      </c>
      <c r="O59" s="10">
        <f t="shared" si="88"/>
        <v>38.620594528413463</v>
      </c>
      <c r="P59" s="10">
        <f t="shared" si="89"/>
        <v>0.39387915112766475</v>
      </c>
      <c r="Q59" s="10">
        <f t="shared" si="90"/>
        <v>2.8544281967166008</v>
      </c>
      <c r="R59" s="10">
        <f t="shared" si="91"/>
        <v>1.8820405692636928</v>
      </c>
      <c r="S59" s="10">
        <f t="shared" si="92"/>
        <v>72.685525711557531</v>
      </c>
      <c r="T59" s="10">
        <f t="shared" si="93"/>
        <v>73.685525711557531</v>
      </c>
      <c r="U59" s="10">
        <f t="shared" si="94"/>
        <v>0.35460611812936732</v>
      </c>
      <c r="V59" s="10">
        <f t="shared" si="95"/>
        <v>2.6349646119489907</v>
      </c>
      <c r="W59" s="10">
        <f t="shared" si="96"/>
        <v>1.737339304581752</v>
      </c>
      <c r="X59" s="10">
        <f t="shared" si="97"/>
        <v>128.01675999745817</v>
      </c>
      <c r="Y59" s="10">
        <f t="shared" si="98"/>
        <v>129.01675999745817</v>
      </c>
      <c r="Z59" s="10">
        <f t="shared" si="99"/>
        <v>0.31853932127134044</v>
      </c>
      <c r="AA59" s="10">
        <f t="shared" si="100"/>
        <v>2.4282131387397174</v>
      </c>
      <c r="AB59" s="10">
        <f t="shared" si="101"/>
        <v>1.6010196519162971</v>
      </c>
      <c r="AC59" s="10">
        <f t="shared" si="102"/>
        <v>206.55836818249892</v>
      </c>
      <c r="AD59" s="10">
        <f t="shared" si="103"/>
        <v>207.55836818249892</v>
      </c>
      <c r="AE59" s="10">
        <f t="shared" si="104"/>
        <v>0.28548497837583092</v>
      </c>
      <c r="AF59" s="10">
        <f t="shared" si="105"/>
        <v>2.2337362032399852</v>
      </c>
      <c r="AG59" s="10">
        <f t="shared" si="106"/>
        <v>1097.6579702721288</v>
      </c>
      <c r="AH59" s="10">
        <f t="shared" si="107"/>
        <v>227828.09713219697</v>
      </c>
      <c r="AI59" s="10">
        <f t="shared" si="108"/>
        <v>227829.09713219697</v>
      </c>
      <c r="AJ59" s="10">
        <f t="shared" si="109"/>
        <v>1.6976896367948943E-5</v>
      </c>
      <c r="AK59" s="12">
        <f t="shared" si="72"/>
        <v>0.73741163431476398</v>
      </c>
      <c r="AL59" s="10">
        <f t="shared" si="73"/>
        <v>1.4092550323519086</v>
      </c>
      <c r="AM59" s="10">
        <f t="shared" si="110"/>
        <v>-1.3718820512709097E-8</v>
      </c>
      <c r="AN59" s="10">
        <f t="shared" si="74"/>
        <v>2.146666680385493</v>
      </c>
    </row>
    <row r="60" spans="1:49" x14ac:dyDescent="0.25">
      <c r="A60" s="4" t="s">
        <v>100</v>
      </c>
      <c r="B60" s="10">
        <f t="shared" si="75"/>
        <v>0.53296571306305995</v>
      </c>
      <c r="C60" s="10">
        <f t="shared" si="76"/>
        <v>1.2165632814077869</v>
      </c>
      <c r="D60" s="10">
        <f t="shared" si="77"/>
        <v>2.3546386091763614</v>
      </c>
      <c r="E60" s="10">
        <f t="shared" si="111"/>
        <v>3.3546386091763614</v>
      </c>
      <c r="F60" s="10">
        <f t="shared" si="79"/>
        <v>0.48284995809730136</v>
      </c>
      <c r="G60" s="10">
        <f t="shared" si="80"/>
        <v>1.1129225598207806</v>
      </c>
      <c r="H60" s="10">
        <f t="shared" si="81"/>
        <v>0.73379509438732793</v>
      </c>
      <c r="I60" s="10">
        <f t="shared" si="82"/>
        <v>2.4616173548559424</v>
      </c>
      <c r="J60" s="10">
        <f t="shared" si="83"/>
        <v>3.4616173548559424</v>
      </c>
      <c r="K60" s="10">
        <f t="shared" si="84"/>
        <v>0.43655841466689277</v>
      </c>
      <c r="L60" s="10">
        <f t="shared" si="85"/>
        <v>1.0162399310822543</v>
      </c>
      <c r="M60" s="10">
        <f t="shared" si="86"/>
        <v>0.67004830620807965</v>
      </c>
      <c r="N60" s="10">
        <f t="shared" si="87"/>
        <v>2.3194508453617173</v>
      </c>
      <c r="O60" s="10">
        <f t="shared" si="88"/>
        <v>3.3194508453617173</v>
      </c>
      <c r="P60" s="10">
        <f t="shared" si="89"/>
        <v>0.39387915112766481</v>
      </c>
      <c r="Q60" s="10">
        <f t="shared" si="90"/>
        <v>0.92619916157682558</v>
      </c>
      <c r="R60" s="10">
        <f t="shared" si="91"/>
        <v>0.61068076587483011</v>
      </c>
      <c r="S60" s="10">
        <f t="shared" si="92"/>
        <v>2.0271247845293456</v>
      </c>
      <c r="T60" s="10">
        <f t="shared" si="93"/>
        <v>3.0271247845293456</v>
      </c>
      <c r="U60" s="10">
        <f t="shared" si="94"/>
        <v>0.35460611812936732</v>
      </c>
      <c r="V60" s="10">
        <f t="shared" si="95"/>
        <v>0.84248871857821439</v>
      </c>
      <c r="W60" s="10">
        <f t="shared" si="96"/>
        <v>0.55548706719442709</v>
      </c>
      <c r="X60" s="10">
        <f t="shared" si="97"/>
        <v>1.6815286685897681</v>
      </c>
      <c r="Y60" s="10">
        <f t="shared" si="98"/>
        <v>2.6815286685897681</v>
      </c>
      <c r="Z60" s="10">
        <f t="shared" si="99"/>
        <v>0.31853932127134038</v>
      </c>
      <c r="AA60" s="10">
        <f t="shared" si="100"/>
        <v>0.76480217706943976</v>
      </c>
      <c r="AB60" s="10">
        <f t="shared" si="101"/>
        <v>0.50426517169413609</v>
      </c>
      <c r="AC60" s="10">
        <f t="shared" si="102"/>
        <v>1.3522015144691677</v>
      </c>
      <c r="AD60" s="10">
        <f t="shared" si="103"/>
        <v>2.3522015144691677</v>
      </c>
      <c r="AE60" s="10">
        <f t="shared" si="104"/>
        <v>0.28548497837583098</v>
      </c>
      <c r="AF60" s="10">
        <f t="shared" si="105"/>
        <v>0.69283861647933265</v>
      </c>
      <c r="AG60" s="10">
        <f t="shared" si="106"/>
        <v>340.46089613794408</v>
      </c>
      <c r="AH60" s="10">
        <f t="shared" si="107"/>
        <v>800.83263551320204</v>
      </c>
      <c r="AI60" s="10">
        <f t="shared" si="108"/>
        <v>801.83263551320204</v>
      </c>
      <c r="AJ60" s="10">
        <f t="shared" si="109"/>
        <v>0.19581692814117047</v>
      </c>
      <c r="AK60" s="12">
        <f t="shared" si="72"/>
        <v>0.32395607266412485</v>
      </c>
      <c r="AL60" s="10">
        <f t="shared" si="73"/>
        <v>2.1293772606692118</v>
      </c>
      <c r="AM60" s="10">
        <f t="shared" si="110"/>
        <v>-1.3593045875324663E-12</v>
      </c>
      <c r="AN60" s="10">
        <f t="shared" si="74"/>
        <v>2.4533333333346961</v>
      </c>
    </row>
    <row r="61" spans="1:49" x14ac:dyDescent="0.25">
      <c r="A61" s="4" t="s">
        <v>101</v>
      </c>
      <c r="B61" s="10">
        <f t="shared" si="75"/>
        <v>0.53296571306305995</v>
      </c>
      <c r="C61" s="10">
        <f t="shared" si="76"/>
        <v>0.53296571306305995</v>
      </c>
      <c r="D61" s="10">
        <f t="shared" si="77"/>
        <v>1.0315465414123741</v>
      </c>
      <c r="E61" s="10">
        <f t="shared" si="111"/>
        <v>2.0315465414123741</v>
      </c>
      <c r="F61" s="10">
        <f t="shared" si="79"/>
        <v>0.48284995809730136</v>
      </c>
      <c r="G61" s="10">
        <f t="shared" si="80"/>
        <v>0.48284995809730136</v>
      </c>
      <c r="H61" s="10">
        <f t="shared" si="81"/>
        <v>0.31836260973448438</v>
      </c>
      <c r="I61" s="10">
        <f t="shared" si="82"/>
        <v>0.64676845872110922</v>
      </c>
      <c r="J61" s="10">
        <f t="shared" si="83"/>
        <v>1.6467684587211093</v>
      </c>
      <c r="K61" s="10">
        <f t="shared" si="84"/>
        <v>0.43655841466689282</v>
      </c>
      <c r="L61" s="10">
        <f t="shared" si="85"/>
        <v>0.43655841466689282</v>
      </c>
      <c r="M61" s="10">
        <f t="shared" si="86"/>
        <v>0.28784071296718206</v>
      </c>
      <c r="N61" s="10">
        <f t="shared" si="87"/>
        <v>0.4740070072501516</v>
      </c>
      <c r="O61" s="10">
        <f t="shared" si="88"/>
        <v>1.4740070072501517</v>
      </c>
      <c r="P61" s="10">
        <f t="shared" si="89"/>
        <v>0.39387915112766481</v>
      </c>
      <c r="Q61" s="10">
        <f t="shared" si="90"/>
        <v>0.39387915112766481</v>
      </c>
      <c r="R61" s="10">
        <f t="shared" si="91"/>
        <v>0.2597005392050537</v>
      </c>
      <c r="S61" s="10">
        <f t="shared" si="92"/>
        <v>0.38280041457489189</v>
      </c>
      <c r="T61" s="10">
        <f t="shared" si="93"/>
        <v>1.3828004145748918</v>
      </c>
      <c r="U61" s="10">
        <f t="shared" si="94"/>
        <v>0.35460611812936732</v>
      </c>
      <c r="V61" s="10">
        <f t="shared" si="95"/>
        <v>0.35460611812936732</v>
      </c>
      <c r="W61" s="10">
        <f t="shared" si="96"/>
        <v>0.23380623173364876</v>
      </c>
      <c r="X61" s="10">
        <f t="shared" si="97"/>
        <v>0.32330735417148271</v>
      </c>
      <c r="Y61" s="10">
        <f t="shared" si="98"/>
        <v>1.3233073541714826</v>
      </c>
      <c r="Z61" s="10">
        <f t="shared" si="99"/>
        <v>0.31853932127134044</v>
      </c>
      <c r="AA61" s="10">
        <f t="shared" si="100"/>
        <v>0.31853932127134044</v>
      </c>
      <c r="AB61" s="10">
        <f t="shared" si="101"/>
        <v>0.21002592611297172</v>
      </c>
      <c r="AC61" s="10">
        <f t="shared" si="102"/>
        <v>0.27792885259197192</v>
      </c>
      <c r="AD61" s="10">
        <f t="shared" si="103"/>
        <v>1.2779288525919719</v>
      </c>
      <c r="AE61" s="10">
        <f t="shared" si="104"/>
        <v>0.28548497837583092</v>
      </c>
      <c r="AF61" s="10">
        <f t="shared" si="105"/>
        <v>0.28548497837583092</v>
      </c>
      <c r="AG61" s="10">
        <f t="shared" si="106"/>
        <v>140.28731837388332</v>
      </c>
      <c r="AH61" s="10">
        <f t="shared" si="107"/>
        <v>179.27721180274136</v>
      </c>
      <c r="AI61" s="10">
        <f t="shared" si="108"/>
        <v>180.27721180274136</v>
      </c>
      <c r="AJ61" s="10">
        <f t="shared" si="109"/>
        <v>10.076810037262328</v>
      </c>
      <c r="AK61" s="12">
        <f t="shared" si="72"/>
        <v>0.15601461929127841</v>
      </c>
      <c r="AL61" s="10">
        <f t="shared" si="73"/>
        <v>2.6039853807087212</v>
      </c>
      <c r="AM61" s="10">
        <f t="shared" si="110"/>
        <v>-2.9716418561399224E-14</v>
      </c>
      <c r="AN61" s="10">
        <f t="shared" si="74"/>
        <v>2.76000000000003</v>
      </c>
    </row>
    <row r="62" spans="1:49" x14ac:dyDescent="0.25">
      <c r="AK62" s="13">
        <f>SUM(AK53:AK61)</f>
        <v>4.9746597461443756</v>
      </c>
      <c r="AL62" s="13">
        <f>SUM(AL53:AL61)</f>
        <v>8.8253402538556269</v>
      </c>
      <c r="AM62" s="21">
        <f>SUM(AM53:AM61)</f>
        <v>0.9358105756812104</v>
      </c>
      <c r="AN62" s="21">
        <f>SUM(AN53:AN61)</f>
        <v>12.864189424318791</v>
      </c>
    </row>
    <row r="63" spans="1:49" x14ac:dyDescent="0.25">
      <c r="A63" s="11" t="s">
        <v>34</v>
      </c>
    </row>
    <row r="65" spans="1:14" x14ac:dyDescent="0.25">
      <c r="A65" s="7" t="s">
        <v>2</v>
      </c>
      <c r="B65" s="7" t="s">
        <v>36</v>
      </c>
      <c r="C65" s="7" t="s">
        <v>39</v>
      </c>
      <c r="D65" s="7" t="s">
        <v>37</v>
      </c>
      <c r="E65" s="7" t="s">
        <v>38</v>
      </c>
      <c r="F65" s="7" t="s">
        <v>40</v>
      </c>
      <c r="G65" s="7" t="s">
        <v>41</v>
      </c>
      <c r="H65" s="7" t="s">
        <v>42</v>
      </c>
      <c r="I65" s="9" t="s">
        <v>43</v>
      </c>
      <c r="J65" s="9" t="s">
        <v>44</v>
      </c>
      <c r="K65" s="9" t="s">
        <v>45</v>
      </c>
      <c r="L65" s="9" t="s">
        <v>46</v>
      </c>
      <c r="M65" s="9" t="s">
        <v>47</v>
      </c>
      <c r="N65" s="9" t="s">
        <v>48</v>
      </c>
    </row>
    <row r="66" spans="1:14" x14ac:dyDescent="0.25">
      <c r="A66" s="4" t="s">
        <v>93</v>
      </c>
      <c r="B66" s="4">
        <f>AK53/$AK$62</f>
        <v>6.0933829637403049E-2</v>
      </c>
      <c r="C66" s="4">
        <f>B66*E13</f>
        <v>95.565948366615984</v>
      </c>
      <c r="D66" s="4">
        <f>AL53/$AL$62</f>
        <v>4.0129865695670764E-4</v>
      </c>
      <c r="E66" s="4">
        <f t="shared" ref="E66:E74" si="112">D66*E13</f>
        <v>0.62937922921516753</v>
      </c>
      <c r="F66" s="4">
        <f>G40*AK53</f>
        <v>3.5415971910582205E-3</v>
      </c>
      <c r="G66" s="4">
        <f>F66/$F$75</f>
        <v>4.0129865695670629E-4</v>
      </c>
      <c r="H66" s="4">
        <f>H13*G66</f>
        <v>0.57327584514553198</v>
      </c>
      <c r="I66" s="4">
        <f>J53*AL53</f>
        <v>484.21278844268608</v>
      </c>
      <c r="J66" s="4">
        <f>I66/$I$75</f>
        <v>0.49037215169083082</v>
      </c>
      <c r="K66" s="4">
        <f>K13*J66</f>
        <v>639.3508527323188</v>
      </c>
      <c r="L66" s="4">
        <f>E53*AN53</f>
        <v>-5.8224326237614157E-5</v>
      </c>
      <c r="M66" s="4">
        <f>L66/$L$75</f>
        <v>-4.4460381472113734E-7</v>
      </c>
      <c r="N66" s="4">
        <f t="shared" ref="N66:N74" si="113">E13*M66</f>
        <v>-6.9729714108039047E-4</v>
      </c>
    </row>
    <row r="67" spans="1:14" x14ac:dyDescent="0.25">
      <c r="A67" s="4" t="s">
        <v>94</v>
      </c>
      <c r="B67" s="4">
        <f t="shared" ref="B67:B74" si="114">AK54/$AK$62</f>
        <v>0.11482591186126917</v>
      </c>
      <c r="C67" s="4">
        <f t="shared" ref="C67:C74" si="115">B67*E14</f>
        <v>27.839167986622936</v>
      </c>
      <c r="D67" s="4">
        <f t="shared" ref="D67:D74" si="116">AL54/$AL$62</f>
        <v>4.7718830743501721E-3</v>
      </c>
      <c r="E67" s="4">
        <f t="shared" si="112"/>
        <v>1.1569274945524375</v>
      </c>
      <c r="F67" s="4">
        <f t="shared" ref="F67:F74" si="117">G41*AK54</f>
        <v>4.2113491782754919E-2</v>
      </c>
      <c r="G67" s="4">
        <f t="shared" ref="G67:G74" si="118">F67/$F$75</f>
        <v>4.7718830743501721E-3</v>
      </c>
      <c r="H67" s="4">
        <f t="shared" ref="H67:H73" si="119">H14*G67</f>
        <v>1.0803017315437018</v>
      </c>
      <c r="I67" s="4">
        <f t="shared" ref="I67:I74" si="120">J54*AL54</f>
        <v>222.24986724480488</v>
      </c>
      <c r="J67" s="4">
        <f t="shared" ref="J67:J74" si="121">I67/$I$75</f>
        <v>0.22507696660460366</v>
      </c>
      <c r="K67" s="4">
        <f t="shared" ref="K67:K74" si="122">K14*J67</f>
        <v>47.649798880252675</v>
      </c>
      <c r="L67" s="4">
        <f t="shared" ref="L67:L74" si="123">E54*AN54</f>
        <v>-3.2236140002368452</v>
      </c>
      <c r="M67" s="4">
        <f t="shared" ref="M67:M74" si="124">L67/$L$75</f>
        <v>-2.4615674827128679E-2</v>
      </c>
      <c r="N67" s="4">
        <f t="shared" si="113"/>
        <v>-5.967990112235861</v>
      </c>
    </row>
    <row r="68" spans="1:14" x14ac:dyDescent="0.25">
      <c r="A68" s="4" t="s">
        <v>95</v>
      </c>
      <c r="B68" s="4">
        <f t="shared" si="114"/>
        <v>0.14826992197647748</v>
      </c>
      <c r="C68" s="4">
        <f t="shared" si="115"/>
        <v>10.548723475149723</v>
      </c>
      <c r="D68" s="4">
        <f t="shared" si="116"/>
        <v>2.0668618130610883E-2</v>
      </c>
      <c r="E68" s="4">
        <f t="shared" si="112"/>
        <v>1.4704771835508859</v>
      </c>
      <c r="F68" s="4">
        <f t="shared" si="117"/>
        <v>0.18240758757965053</v>
      </c>
      <c r="G68" s="4">
        <f t="shared" si="118"/>
        <v>2.066861813061089E-2</v>
      </c>
      <c r="H68" s="4">
        <f t="shared" si="119"/>
        <v>1.3949486736108885</v>
      </c>
      <c r="I68" s="4">
        <f t="shared" si="120"/>
        <v>113.82775299572559</v>
      </c>
      <c r="J68" s="4">
        <f t="shared" si="121"/>
        <v>0.11527568352369792</v>
      </c>
      <c r="K68" s="4">
        <f t="shared" si="122"/>
        <v>7.3887957866040512</v>
      </c>
      <c r="L68" s="4">
        <f t="shared" si="123"/>
        <v>41.339245067666454</v>
      </c>
      <c r="M68" s="4">
        <f t="shared" si="124"/>
        <v>0.31566850563060467</v>
      </c>
      <c r="N68" s="4">
        <f t="shared" si="113"/>
        <v>22.458363310120774</v>
      </c>
    </row>
    <row r="69" spans="1:14" x14ac:dyDescent="0.25">
      <c r="A69" s="4" t="s">
        <v>96</v>
      </c>
      <c r="B69" s="4">
        <f t="shared" si="114"/>
        <v>0.153752960953113</v>
      </c>
      <c r="C69" s="4">
        <f t="shared" si="115"/>
        <v>4.4361596494208113</v>
      </c>
      <c r="D69" s="4">
        <f t="shared" si="116"/>
        <v>5.2326367899635018E-2</v>
      </c>
      <c r="E69" s="4">
        <f t="shared" si="112"/>
        <v>1.5097473273890107</v>
      </c>
      <c r="F69" s="4">
        <f t="shared" si="117"/>
        <v>0.46179800096270773</v>
      </c>
      <c r="G69" s="4">
        <f t="shared" si="118"/>
        <v>5.2326367899635004E-2</v>
      </c>
      <c r="H69" s="4">
        <f t="shared" si="119"/>
        <v>1.4465340379643401</v>
      </c>
      <c r="I69" s="4">
        <f t="shared" si="120"/>
        <v>59.246484832153747</v>
      </c>
      <c r="J69" s="4">
        <f t="shared" si="121"/>
        <v>6.0000121724790523E-2</v>
      </c>
      <c r="K69" s="4">
        <f t="shared" si="122"/>
        <v>1.590674914821343</v>
      </c>
      <c r="L69" s="4">
        <f t="shared" si="123"/>
        <v>25.104319555599471</v>
      </c>
      <c r="M69" s="4">
        <f t="shared" si="124"/>
        <v>0.19169781707473707</v>
      </c>
      <c r="N69" s="4">
        <f t="shared" si="113"/>
        <v>5.530964189030029</v>
      </c>
    </row>
    <row r="70" spans="1:14" x14ac:dyDescent="0.25">
      <c r="A70" s="4" t="s">
        <v>97</v>
      </c>
      <c r="B70" s="4">
        <f t="shared" si="114"/>
        <v>0.16936531233119864</v>
      </c>
      <c r="C70" s="4">
        <f t="shared" si="115"/>
        <v>3.581432847655476</v>
      </c>
      <c r="D70" s="4">
        <f t="shared" si="116"/>
        <v>7.8274436091498173E-2</v>
      </c>
      <c r="E70" s="4">
        <f t="shared" si="112"/>
        <v>1.6552069174684281</v>
      </c>
      <c r="F70" s="4">
        <f t="shared" si="117"/>
        <v>0.69079853168614869</v>
      </c>
      <c r="G70" s="4">
        <f t="shared" si="118"/>
        <v>7.8274436091498187E-2</v>
      </c>
      <c r="H70" s="4">
        <f t="shared" si="119"/>
        <v>1.5934176982272952</v>
      </c>
      <c r="I70" s="4">
        <f t="shared" si="120"/>
        <v>53.136929890125771</v>
      </c>
      <c r="J70" s="4">
        <f t="shared" si="121"/>
        <v>5.3812851015912447E-2</v>
      </c>
      <c r="K70" s="4">
        <f t="shared" si="122"/>
        <v>1.0554217056953936</v>
      </c>
      <c r="L70" s="4">
        <f t="shared" si="123"/>
        <v>24.458984168235858</v>
      </c>
      <c r="M70" s="4">
        <f t="shared" si="124"/>
        <v>0.18677000436247848</v>
      </c>
      <c r="N70" s="4">
        <f t="shared" si="113"/>
        <v>3.9494759545123141</v>
      </c>
    </row>
    <row r="71" spans="1:14" x14ac:dyDescent="0.25">
      <c r="A71" s="4" t="s">
        <v>98</v>
      </c>
      <c r="B71" s="4">
        <f t="shared" si="114"/>
        <v>0.10813536131661267</v>
      </c>
      <c r="C71" s="4">
        <f t="shared" si="115"/>
        <v>0.76408600170953178</v>
      </c>
      <c r="D71" s="4">
        <f t="shared" si="116"/>
        <v>0.14753690322077015</v>
      </c>
      <c r="E71" s="4">
        <f t="shared" si="112"/>
        <v>1.0424978574445818</v>
      </c>
      <c r="F71" s="4">
        <f t="shared" si="117"/>
        <v>1.3020633709234646</v>
      </c>
      <c r="G71" s="4">
        <f t="shared" si="118"/>
        <v>0.14753690322077015</v>
      </c>
      <c r="H71" s="4">
        <f t="shared" si="119"/>
        <v>1.017355892741171</v>
      </c>
      <c r="I71" s="4">
        <f t="shared" si="120"/>
        <v>17.05900682964457</v>
      </c>
      <c r="J71" s="4">
        <f t="shared" si="121"/>
        <v>1.7276003617470632E-2</v>
      </c>
      <c r="K71" s="4">
        <f t="shared" si="122"/>
        <v>0.11631608242269803</v>
      </c>
      <c r="L71" s="4">
        <f t="shared" si="123"/>
        <v>12.364982515224353</v>
      </c>
      <c r="M71" s="4">
        <f t="shared" si="124"/>
        <v>9.4419613767508001E-2</v>
      </c>
      <c r="N71" s="4">
        <f t="shared" si="113"/>
        <v>0.66717033436767159</v>
      </c>
    </row>
    <row r="72" spans="1:14" x14ac:dyDescent="0.25">
      <c r="A72" s="4" t="s">
        <v>99</v>
      </c>
      <c r="B72" s="4">
        <f t="shared" si="114"/>
        <v>0.14823358218344421</v>
      </c>
      <c r="C72" s="4">
        <f t="shared" si="115"/>
        <v>1.3326862635544763</v>
      </c>
      <c r="D72" s="4">
        <f t="shared" si="116"/>
        <v>0.15968279882877393</v>
      </c>
      <c r="E72" s="4">
        <f t="shared" si="112"/>
        <v>1.4356198466666188</v>
      </c>
      <c r="F72" s="4">
        <f t="shared" si="117"/>
        <v>1.4092550323519089</v>
      </c>
      <c r="G72" s="4">
        <f t="shared" si="118"/>
        <v>0.15968279882877395</v>
      </c>
      <c r="H72" s="4">
        <f t="shared" si="119"/>
        <v>1.3946067826500292</v>
      </c>
      <c r="I72" s="4">
        <f t="shared" si="120"/>
        <v>26.047330097341348</v>
      </c>
      <c r="J72" s="4">
        <f t="shared" si="121"/>
        <v>2.6378661634928049E-2</v>
      </c>
      <c r="K72" s="4">
        <f t="shared" si="122"/>
        <v>0.22393791710211822</v>
      </c>
      <c r="L72" s="4">
        <f t="shared" si="123"/>
        <v>17.076800529180233</v>
      </c>
      <c r="M72" s="4">
        <f t="shared" si="124"/>
        <v>0.13039928753354313</v>
      </c>
      <c r="N72" s="4">
        <f t="shared" si="113"/>
        <v>1.1723479707734712</v>
      </c>
    </row>
    <row r="73" spans="1:14" x14ac:dyDescent="0.25">
      <c r="A73" s="4" t="s">
        <v>100</v>
      </c>
      <c r="B73" s="4">
        <f t="shared" si="114"/>
        <v>6.5121252345993696E-2</v>
      </c>
      <c r="C73" s="4">
        <f t="shared" si="115"/>
        <v>0.16734479055496981</v>
      </c>
      <c r="D73" s="4">
        <f t="shared" si="116"/>
        <v>0.24127990529758062</v>
      </c>
      <c r="E73" s="4">
        <f t="shared" si="112"/>
        <v>0.6200270075062615</v>
      </c>
      <c r="F73" s="4">
        <f t="shared" si="117"/>
        <v>2.1293772606692118</v>
      </c>
      <c r="G73" s="4">
        <f t="shared" si="118"/>
        <v>0.24127990529758062</v>
      </c>
      <c r="H73" s="4">
        <f t="shared" si="119"/>
        <v>0.61267183102946166</v>
      </c>
      <c r="I73" s="4">
        <f t="shared" si="120"/>
        <v>7.3710892805681496</v>
      </c>
      <c r="J73" s="4">
        <f t="shared" si="121"/>
        <v>7.4648522242515324E-3</v>
      </c>
      <c r="K73" s="4">
        <f t="shared" si="122"/>
        <v>1.8735099426131337E-2</v>
      </c>
      <c r="L73" s="4">
        <f t="shared" si="123"/>
        <v>8.2300467211839106</v>
      </c>
      <c r="M73" s="4">
        <f t="shared" si="124"/>
        <v>6.2845040965157487E-2</v>
      </c>
      <c r="N73" s="4">
        <f t="shared" si="113"/>
        <v>0.1614955155017036</v>
      </c>
    </row>
    <row r="74" spans="1:14" x14ac:dyDescent="0.25">
      <c r="A74" s="4" t="s">
        <v>101</v>
      </c>
      <c r="B74" s="4">
        <f t="shared" si="114"/>
        <v>3.1361867394488235E-2</v>
      </c>
      <c r="C74" s="4">
        <f t="shared" si="115"/>
        <v>3.1361867394488235E-2</v>
      </c>
      <c r="D74" s="4">
        <f t="shared" si="116"/>
        <v>0.29505778879982431</v>
      </c>
      <c r="E74" s="4">
        <f t="shared" si="112"/>
        <v>0.29505778879982431</v>
      </c>
      <c r="F74" s="4">
        <f t="shared" si="117"/>
        <v>2.6039853807087217</v>
      </c>
      <c r="G74" s="4">
        <f t="shared" si="118"/>
        <v>0.29505778879982436</v>
      </c>
      <c r="H74" s="4">
        <f>H21*G74</f>
        <v>0.29505778879982436</v>
      </c>
      <c r="I74" s="4">
        <f t="shared" si="120"/>
        <v>4.2881609919220018</v>
      </c>
      <c r="J74" s="4">
        <f t="shared" si="121"/>
        <v>4.342707963514221E-3</v>
      </c>
      <c r="K74" s="4">
        <f t="shared" si="122"/>
        <v>4.342707963514221E-3</v>
      </c>
      <c r="L74" s="4">
        <f t="shared" si="123"/>
        <v>5.6070684542982132</v>
      </c>
      <c r="M74" s="4">
        <f t="shared" si="124"/>
        <v>4.2815850096914555E-2</v>
      </c>
      <c r="N74" s="4">
        <f t="shared" si="113"/>
        <v>4.2815850096914555E-2</v>
      </c>
    </row>
    <row r="75" spans="1:14" x14ac:dyDescent="0.25">
      <c r="C75" s="11">
        <f>SUM(C66:C74)</f>
        <v>144.26691124867838</v>
      </c>
      <c r="E75" s="11">
        <f>SUM(E66:E74)</f>
        <v>9.814940652593215</v>
      </c>
      <c r="F75" s="11">
        <f>SUM(F66:F74)</f>
        <v>8.8253402538556269</v>
      </c>
      <c r="H75" s="11">
        <f>SUM(H66:H74)</f>
        <v>9.408170281712243</v>
      </c>
      <c r="I75" s="11">
        <f>SUM(I66:I74)</f>
        <v>987.4394106049723</v>
      </c>
      <c r="K75" s="11">
        <f>SUM(K66:K74)</f>
        <v>697.39887582660674</v>
      </c>
      <c r="L75" s="11">
        <f>SUM(L66:L74)</f>
        <v>130.95777478682541</v>
      </c>
      <c r="N75" s="11">
        <f>SUM(N66:N74)</f>
        <v>28.01394571502594</v>
      </c>
    </row>
    <row r="77" spans="1:14" x14ac:dyDescent="0.25">
      <c r="A77" t="s">
        <v>74</v>
      </c>
      <c r="B77" t="s">
        <v>73</v>
      </c>
      <c r="C77" t="s">
        <v>142</v>
      </c>
      <c r="D77" t="s">
        <v>51</v>
      </c>
      <c r="E77" t="s">
        <v>50</v>
      </c>
      <c r="F77" s="3" t="s">
        <v>52</v>
      </c>
      <c r="G77" t="s">
        <v>78</v>
      </c>
    </row>
    <row r="78" spans="1:14" x14ac:dyDescent="0.25">
      <c r="A78">
        <v>0</v>
      </c>
      <c r="B78">
        <v>60</v>
      </c>
      <c r="C78">
        <v>0.19</v>
      </c>
      <c r="D78" s="2">
        <f>E13</f>
        <v>1568.3561813740766</v>
      </c>
      <c r="E78" s="1">
        <f>1/C75</f>
        <v>6.931596381628091E-3</v>
      </c>
      <c r="F78">
        <f>ABS(E78-D78)/D78*100</f>
        <v>99.999558034299611</v>
      </c>
      <c r="G78">
        <v>24.662358303425428</v>
      </c>
      <c r="H78">
        <f>$C$92*G78^2+$B$92*G78+$A$92</f>
        <v>0.40744677474290802</v>
      </c>
    </row>
    <row r="79" spans="1:14" x14ac:dyDescent="0.25">
      <c r="A79">
        <v>1</v>
      </c>
      <c r="B79">
        <f>($B$89-$B$78)/($A$89)+B78</f>
        <v>63.636363636363633</v>
      </c>
      <c r="C79">
        <f>($C$89-$C$78)/($A$89)+C78</f>
        <v>0.19090909090909092</v>
      </c>
      <c r="D79" s="2">
        <f t="shared" ref="D79:D83" si="125">E14</f>
        <v>242.44673989837568</v>
      </c>
      <c r="E79" s="1">
        <f>1/H75</f>
        <v>0.10629059318195128</v>
      </c>
      <c r="F79">
        <f t="shared" ref="F79:F89" si="126">ABS(E79-D79)/D79*100</f>
        <v>99.956159198830022</v>
      </c>
      <c r="G79">
        <v>27.646354623720409</v>
      </c>
      <c r="H79">
        <f>$C$92*G79^2+$B$92*G79+$A$92</f>
        <v>0.45289563863525484</v>
      </c>
    </row>
    <row r="80" spans="1:14" x14ac:dyDescent="0.25">
      <c r="A80">
        <v>2</v>
      </c>
      <c r="B80">
        <f>($B$89-$B$78)/($A$89)+B79</f>
        <v>67.272727272727266</v>
      </c>
      <c r="C80">
        <f t="shared" ref="C80:C88" si="127">($C$89-$C$78)/($A$89)+C79</f>
        <v>0.19181818181818183</v>
      </c>
      <c r="D80" s="2">
        <f t="shared" si="125"/>
        <v>71.145403831960209</v>
      </c>
      <c r="E80" s="1">
        <f>1/K75</f>
        <v>1.4338996443243887E-3</v>
      </c>
      <c r="F80">
        <f t="shared" si="126"/>
        <v>99.9979845505583</v>
      </c>
      <c r="G80">
        <v>28.906653234394238</v>
      </c>
      <c r="H80">
        <f>$C$92*G80^2+$B$92*G80+$A$92</f>
        <v>0.4726259924652938</v>
      </c>
    </row>
    <row r="81" spans="1:8" x14ac:dyDescent="0.25">
      <c r="A81">
        <v>3</v>
      </c>
      <c r="B81">
        <f>($B$89-$B$78)/($A$89)+B80</f>
        <v>70.909090909090907</v>
      </c>
      <c r="C81">
        <f t="shared" si="127"/>
        <v>0.19272727272727275</v>
      </c>
      <c r="D81" s="2">
        <f t="shared" si="125"/>
        <v>28.852515242120241</v>
      </c>
      <c r="E81" s="1">
        <f>1/N75</f>
        <v>3.5696506667521187E-2</v>
      </c>
      <c r="F81">
        <f t="shared" si="126"/>
        <v>99.876279394125717</v>
      </c>
      <c r="G81">
        <v>33.58665236515273</v>
      </c>
      <c r="H81">
        <f>$C$92*G81^2+$B$92*G81+$A$92</f>
        <v>0.54867284536128924</v>
      </c>
    </row>
    <row r="82" spans="1:8" x14ac:dyDescent="0.25">
      <c r="A82">
        <v>4</v>
      </c>
      <c r="B82">
        <f>($B$89-$B$78)/($A$89)+B81</f>
        <v>74.545454545454547</v>
      </c>
      <c r="C82">
        <f t="shared" si="127"/>
        <v>0.19363636363636366</v>
      </c>
      <c r="D82" s="2">
        <f t="shared" si="125"/>
        <v>21.146200472573057</v>
      </c>
      <c r="E82" s="1"/>
    </row>
    <row r="83" spans="1:8" x14ac:dyDescent="0.25">
      <c r="A83">
        <v>5</v>
      </c>
      <c r="B83">
        <f>($B$89-$B$78)/($A$89)+B82</f>
        <v>78.181818181818187</v>
      </c>
      <c r="C83">
        <f t="shared" si="127"/>
        <v>0.19454545454545458</v>
      </c>
      <c r="D83" s="2">
        <f t="shared" si="125"/>
        <v>7.0660142288917145</v>
      </c>
      <c r="E83" s="1"/>
    </row>
    <row r="84" spans="1:8" x14ac:dyDescent="0.25">
      <c r="A84">
        <v>6</v>
      </c>
      <c r="B84">
        <f t="shared" ref="B84:B88" si="128">($B$89-$B$78)/($A$89)+B83</f>
        <v>81.818181818181827</v>
      </c>
      <c r="C84">
        <f t="shared" si="127"/>
        <v>0.19545454545454549</v>
      </c>
      <c r="D84" s="2"/>
      <c r="E84" s="1"/>
    </row>
    <row r="85" spans="1:8" x14ac:dyDescent="0.25">
      <c r="A85">
        <v>7</v>
      </c>
      <c r="B85">
        <f t="shared" si="128"/>
        <v>85.454545454545467</v>
      </c>
      <c r="C85">
        <f t="shared" si="127"/>
        <v>0.19636363636363641</v>
      </c>
      <c r="D85" s="2"/>
      <c r="E85" s="1"/>
    </row>
    <row r="86" spans="1:8" x14ac:dyDescent="0.25">
      <c r="A86">
        <v>8</v>
      </c>
      <c r="B86">
        <f t="shared" si="128"/>
        <v>89.090909090909108</v>
      </c>
      <c r="C86">
        <f t="shared" si="127"/>
        <v>0.19727272727272732</v>
      </c>
      <c r="D86" s="2"/>
      <c r="E86" s="1"/>
    </row>
    <row r="87" spans="1:8" x14ac:dyDescent="0.25">
      <c r="A87">
        <v>9</v>
      </c>
      <c r="B87">
        <f t="shared" si="128"/>
        <v>92.727272727272748</v>
      </c>
      <c r="C87">
        <f t="shared" si="127"/>
        <v>0.19818181818181824</v>
      </c>
      <c r="D87" s="2"/>
      <c r="E87" s="1"/>
    </row>
    <row r="88" spans="1:8" x14ac:dyDescent="0.25">
      <c r="A88">
        <v>10</v>
      </c>
      <c r="B88">
        <f t="shared" si="128"/>
        <v>96.363636363636388</v>
      </c>
      <c r="C88">
        <f t="shared" si="127"/>
        <v>0.19909090909090915</v>
      </c>
      <c r="D88" s="2"/>
      <c r="E88" s="1"/>
    </row>
    <row r="89" spans="1:8" x14ac:dyDescent="0.25">
      <c r="A89">
        <v>11</v>
      </c>
      <c r="B89">
        <v>100</v>
      </c>
      <c r="C89">
        <v>0.2</v>
      </c>
      <c r="D89" s="2">
        <f>E19</f>
        <v>8.9904476699836522</v>
      </c>
      <c r="E89" s="1">
        <f>1/E75</f>
        <v>0.10188548615785965</v>
      </c>
      <c r="F89">
        <f t="shared" si="126"/>
        <v>98.866736230521383</v>
      </c>
      <c r="G89">
        <v>39.298818655936145</v>
      </c>
      <c r="H89">
        <f>$C$92*G89^2+$B$92*G89+$A$92</f>
        <v>0.64742790133457695</v>
      </c>
    </row>
    <row r="91" spans="1:8" x14ac:dyDescent="0.25">
      <c r="A91" t="s">
        <v>75</v>
      </c>
      <c r="B91" t="s">
        <v>76</v>
      </c>
      <c r="C91" t="s">
        <v>77</v>
      </c>
    </row>
    <row r="92" spans="1:8" x14ac:dyDescent="0.25">
      <c r="A92">
        <v>0.1</v>
      </c>
      <c r="B92">
        <v>0.01</v>
      </c>
      <c r="C92">
        <v>1E-4</v>
      </c>
    </row>
    <row r="94" spans="1:8" x14ac:dyDescent="0.25">
      <c r="A94" s="22" t="s">
        <v>79</v>
      </c>
    </row>
    <row r="96" spans="1:8" ht="18" x14ac:dyDescent="0.25">
      <c r="A96" s="23" t="s">
        <v>2</v>
      </c>
      <c r="B96" s="23" t="s">
        <v>80</v>
      </c>
      <c r="C96" s="23" t="s">
        <v>83</v>
      </c>
      <c r="D96" s="24" t="s">
        <v>81</v>
      </c>
      <c r="E96" s="24" t="s">
        <v>226</v>
      </c>
    </row>
    <row r="97" spans="1:5" x14ac:dyDescent="0.25">
      <c r="A97" s="4" t="s">
        <v>93</v>
      </c>
      <c r="B97" s="4">
        <v>0</v>
      </c>
      <c r="C97" s="4">
        <f t="shared" ref="C97:C105" si="129">$E$2*B13/100/(1+$B$97*AJ53)</f>
        <v>0.30666666666666631</v>
      </c>
      <c r="D97" s="25">
        <f>C106-$F$2</f>
        <v>9.3000000000000025</v>
      </c>
      <c r="E97" s="4">
        <f t="shared" ref="E97:E105" si="130">-AJ53*$E$2*B13/100/((1+$B$97*AJ53)^2)</f>
        <v>-9.8508441301702889E-21</v>
      </c>
    </row>
    <row r="98" spans="1:5" x14ac:dyDescent="0.25">
      <c r="A98" s="4" t="s">
        <v>94</v>
      </c>
      <c r="C98" s="4">
        <f t="shared" si="129"/>
        <v>0.61333333333333262</v>
      </c>
      <c r="E98" s="4">
        <f t="shared" si="130"/>
        <v>-2.6313581443390554E-15</v>
      </c>
    </row>
    <row r="99" spans="1:5" x14ac:dyDescent="0.25">
      <c r="A99" s="4" t="s">
        <v>95</v>
      </c>
      <c r="C99" s="4">
        <f t="shared" si="129"/>
        <v>0.92000000000000037</v>
      </c>
      <c r="E99" s="4">
        <f t="shared" si="130"/>
        <v>-9.8653321404022839E-12</v>
      </c>
    </row>
    <row r="100" spans="1:5" x14ac:dyDescent="0.25">
      <c r="A100" s="4" t="s">
        <v>96</v>
      </c>
      <c r="C100" s="4">
        <f t="shared" si="129"/>
        <v>1.226666666666667</v>
      </c>
      <c r="E100" s="4">
        <f t="shared" si="130"/>
        <v>-5.0315761858624938E-9</v>
      </c>
    </row>
    <row r="101" spans="1:5" x14ac:dyDescent="0.25">
      <c r="A101" s="4" t="s">
        <v>97</v>
      </c>
      <c r="C101" s="4">
        <f t="shared" si="129"/>
        <v>1.5333333333333321</v>
      </c>
      <c r="E101" s="4">
        <f t="shared" si="130"/>
        <v>-4.8247176867570788E-8</v>
      </c>
    </row>
    <row r="102" spans="1:5" x14ac:dyDescent="0.25">
      <c r="A102" s="4" t="s">
        <v>98</v>
      </c>
      <c r="C102" s="4">
        <f t="shared" si="129"/>
        <v>1.8399999999999954</v>
      </c>
      <c r="E102" s="4">
        <f t="shared" si="130"/>
        <v>-1.9872635602457165E-4</v>
      </c>
    </row>
    <row r="103" spans="1:5" x14ac:dyDescent="0.25">
      <c r="A103" s="4" t="s">
        <v>99</v>
      </c>
      <c r="C103" s="4">
        <f t="shared" si="129"/>
        <v>2.1466666666666727</v>
      </c>
      <c r="E103" s="4">
        <f t="shared" si="130"/>
        <v>-3.6443737536530502E-5</v>
      </c>
    </row>
    <row r="104" spans="1:5" x14ac:dyDescent="0.25">
      <c r="A104" s="4" t="s">
        <v>100</v>
      </c>
      <c r="C104" s="4">
        <f t="shared" si="129"/>
        <v>2.4533333333333367</v>
      </c>
      <c r="E104" s="4">
        <f t="shared" si="130"/>
        <v>-0.48040419703967219</v>
      </c>
    </row>
    <row r="105" spans="1:5" x14ac:dyDescent="0.25">
      <c r="A105" s="4" t="s">
        <v>101</v>
      </c>
      <c r="C105" s="4">
        <f t="shared" si="129"/>
        <v>2.76</v>
      </c>
      <c r="E105" s="4">
        <f t="shared" si="130"/>
        <v>-27.81199570284403</v>
      </c>
    </row>
    <row r="106" spans="1:5" x14ac:dyDescent="0.25">
      <c r="C106" s="26">
        <f>SUM(C97:C105)</f>
        <v>13.800000000000002</v>
      </c>
      <c r="E106" s="26">
        <f>SUM(E97:E105)</f>
        <v>-28.292635123265885</v>
      </c>
    </row>
    <row r="108" spans="1:5" ht="18" x14ac:dyDescent="0.25">
      <c r="A108" s="23" t="s">
        <v>2</v>
      </c>
      <c r="B108" s="23" t="s">
        <v>80</v>
      </c>
      <c r="C108" s="23" t="s">
        <v>83</v>
      </c>
      <c r="D108" s="24" t="s">
        <v>81</v>
      </c>
      <c r="E108" s="24" t="s">
        <v>226</v>
      </c>
    </row>
    <row r="109" spans="1:5" x14ac:dyDescent="0.25">
      <c r="A109" s="4" t="s">
        <v>93</v>
      </c>
      <c r="B109" s="4">
        <f>B97-D97/E106</f>
        <v>0.32870745193869666</v>
      </c>
      <c r="C109" s="4">
        <f t="shared" ref="C109:C117" si="131">$E$2*B13/100/(1+$B$109*AJ53)</f>
        <v>0.30666666666666631</v>
      </c>
      <c r="D109" s="25">
        <f>C118-$F$2</f>
        <v>7.0315861733465734</v>
      </c>
      <c r="E109" s="4">
        <f t="shared" ref="E109:E117" si="132">-AJ53*$E$2*B13/100/((1+$B$109*AJ53)^2)</f>
        <v>-9.8508441301702889E-21</v>
      </c>
    </row>
    <row r="110" spans="1:5" x14ac:dyDescent="0.25">
      <c r="A110" s="4" t="s">
        <v>94</v>
      </c>
      <c r="C110" s="4">
        <f t="shared" si="131"/>
        <v>0.61333333333333184</v>
      </c>
      <c r="E110" s="4">
        <f t="shared" si="132"/>
        <v>-2.6313581443390483E-15</v>
      </c>
    </row>
    <row r="111" spans="1:5" x14ac:dyDescent="0.25">
      <c r="A111" s="4" t="s">
        <v>95</v>
      </c>
      <c r="C111" s="4">
        <f t="shared" si="131"/>
        <v>0.91999999999675763</v>
      </c>
      <c r="E111" s="4">
        <f t="shared" si="132"/>
        <v>-9.8653321403327377E-12</v>
      </c>
    </row>
    <row r="112" spans="1:5" x14ac:dyDescent="0.25">
      <c r="A112" s="4" t="s">
        <v>96</v>
      </c>
      <c r="C112" s="4">
        <f t="shared" si="131"/>
        <v>1.2266666650127505</v>
      </c>
      <c r="E112" s="4">
        <f t="shared" si="132"/>
        <v>-5.0315761722943304E-9</v>
      </c>
    </row>
    <row r="113" spans="1:5" x14ac:dyDescent="0.25">
      <c r="A113" s="4" t="s">
        <v>97</v>
      </c>
      <c r="C113" s="4">
        <f t="shared" si="131"/>
        <v>1.5333333174741259</v>
      </c>
      <c r="E113" s="4">
        <f t="shared" si="132"/>
        <v>-4.8247175869533499E-8</v>
      </c>
    </row>
    <row r="114" spans="1:5" x14ac:dyDescent="0.25">
      <c r="A114" s="4" t="s">
        <v>98</v>
      </c>
      <c r="C114" s="4">
        <f t="shared" si="131"/>
        <v>1.8399346794848526</v>
      </c>
      <c r="E114" s="4">
        <f t="shared" si="132"/>
        <v>-1.9871224659246835E-4</v>
      </c>
    </row>
    <row r="115" spans="1:5" x14ac:dyDescent="0.25">
      <c r="A115" s="4" t="s">
        <v>99</v>
      </c>
      <c r="C115" s="4">
        <f t="shared" si="131"/>
        <v>2.1466546874054173</v>
      </c>
      <c r="E115" s="4">
        <f t="shared" si="132"/>
        <v>-3.6443330796311604E-5</v>
      </c>
    </row>
    <row r="116" spans="1:5" x14ac:dyDescent="0.25">
      <c r="A116" s="4" t="s">
        <v>100</v>
      </c>
      <c r="C116" s="4">
        <f t="shared" si="131"/>
        <v>2.3049704884315254</v>
      </c>
      <c r="E116" s="4">
        <f t="shared" si="132"/>
        <v>-0.42405717156586703</v>
      </c>
    </row>
    <row r="117" spans="1:5" x14ac:dyDescent="0.25">
      <c r="A117" s="4" t="s">
        <v>101</v>
      </c>
      <c r="C117" s="4">
        <f t="shared" si="131"/>
        <v>0.64002633554114641</v>
      </c>
      <c r="E117" s="4">
        <f t="shared" si="132"/>
        <v>-1.4955801023208668</v>
      </c>
    </row>
    <row r="118" spans="1:5" x14ac:dyDescent="0.25">
      <c r="C118" s="26">
        <f>SUM(C109:C117)</f>
        <v>11.531586173346573</v>
      </c>
      <c r="E118" s="26">
        <f>SUM(E109:E117)</f>
        <v>-1.9198724827527427</v>
      </c>
    </row>
    <row r="120" spans="1:5" ht="18" x14ac:dyDescent="0.25">
      <c r="A120" s="23" t="s">
        <v>2</v>
      </c>
      <c r="B120" s="23" t="s">
        <v>80</v>
      </c>
      <c r="C120" s="23" t="s">
        <v>83</v>
      </c>
      <c r="D120" s="24" t="s">
        <v>81</v>
      </c>
      <c r="E120" s="24" t="s">
        <v>226</v>
      </c>
    </row>
    <row r="121" spans="1:5" x14ac:dyDescent="0.25">
      <c r="A121" s="4" t="s">
        <v>93</v>
      </c>
      <c r="B121" s="4">
        <f>B109-D109/E118</f>
        <v>3.9912351648545967</v>
      </c>
      <c r="C121" s="4">
        <f t="shared" ref="C121:C129" si="133">$E$2*B13/100/(1+$B$121*AJ53)</f>
        <v>0.30666666666666631</v>
      </c>
      <c r="D121" s="25">
        <f>C130-$F$2</f>
        <v>5.52976465376919</v>
      </c>
      <c r="E121" s="4">
        <f t="shared" ref="E121:E129" si="134">-AJ53*$E$2*B13/100/((1+$B$121*AJ53)^2)</f>
        <v>-9.8508441301702889E-21</v>
      </c>
    </row>
    <row r="122" spans="1:5" x14ac:dyDescent="0.25">
      <c r="A122" s="4" t="s">
        <v>94</v>
      </c>
      <c r="C122" s="4">
        <f t="shared" si="133"/>
        <v>0.61333333333332218</v>
      </c>
      <c r="E122" s="4">
        <f t="shared" si="134"/>
        <v>-2.6313581443389655E-15</v>
      </c>
    </row>
    <row r="123" spans="1:5" x14ac:dyDescent="0.25">
      <c r="A123" s="4" t="s">
        <v>95</v>
      </c>
      <c r="C123" s="4">
        <f t="shared" si="133"/>
        <v>0.91999999996062565</v>
      </c>
      <c r="E123" s="4">
        <f t="shared" si="134"/>
        <v>-9.8653321395578375E-12</v>
      </c>
    </row>
    <row r="124" spans="1:5" x14ac:dyDescent="0.25">
      <c r="A124" s="4" t="s">
        <v>96</v>
      </c>
      <c r="C124" s="4">
        <f t="shared" si="133"/>
        <v>1.2266666465844636</v>
      </c>
      <c r="E124" s="4">
        <f t="shared" si="134"/>
        <v>-5.0315760211149892E-9</v>
      </c>
    </row>
    <row r="125" spans="1:5" x14ac:dyDescent="0.25">
      <c r="A125" s="4" t="s">
        <v>97</v>
      </c>
      <c r="C125" s="4">
        <f t="shared" si="133"/>
        <v>1.5333331407675275</v>
      </c>
      <c r="E125" s="4">
        <f t="shared" si="134"/>
        <v>-4.8247164749193582E-8</v>
      </c>
    </row>
    <row r="126" spans="1:5" x14ac:dyDescent="0.25">
      <c r="A126" s="4" t="s">
        <v>98</v>
      </c>
      <c r="C126" s="4">
        <f t="shared" si="133"/>
        <v>1.8392071781391346</v>
      </c>
      <c r="E126" s="4">
        <f t="shared" si="134"/>
        <v>-1.9855513792054044E-4</v>
      </c>
    </row>
    <row r="127" spans="1:5" x14ac:dyDescent="0.25">
      <c r="A127" s="4" t="s">
        <v>99</v>
      </c>
      <c r="C127" s="4">
        <f t="shared" si="133"/>
        <v>2.1465212209951003</v>
      </c>
      <c r="E127" s="4">
        <f t="shared" si="134"/>
        <v>-3.6438799271643349E-5</v>
      </c>
    </row>
    <row r="128" spans="1:5" x14ac:dyDescent="0.25">
      <c r="A128" s="4" t="s">
        <v>100</v>
      </c>
      <c r="C128" s="4">
        <f t="shared" si="133"/>
        <v>1.3770769231195095</v>
      </c>
      <c r="E128" s="4">
        <f t="shared" si="134"/>
        <v>-0.15135963602613622</v>
      </c>
    </row>
    <row r="129" spans="1:5" x14ac:dyDescent="0.25">
      <c r="A129" s="4" t="s">
        <v>101</v>
      </c>
      <c r="C129" s="4">
        <f t="shared" si="133"/>
        <v>6.6959544202839894E-2</v>
      </c>
      <c r="E129" s="4">
        <f t="shared" si="134"/>
        <v>-1.6369633908837538E-2</v>
      </c>
    </row>
    <row r="130" spans="1:5" x14ac:dyDescent="0.25">
      <c r="C130" s="26">
        <f>SUM(C121:C129)</f>
        <v>10.02976465376919</v>
      </c>
      <c r="E130" s="26">
        <f>SUM(E121:E129)</f>
        <v>-0.16796431716077467</v>
      </c>
    </row>
    <row r="132" spans="1:5" ht="18" x14ac:dyDescent="0.25">
      <c r="A132" s="23" t="s">
        <v>2</v>
      </c>
      <c r="B132" s="23" t="s">
        <v>80</v>
      </c>
      <c r="C132" s="23" t="s">
        <v>83</v>
      </c>
      <c r="D132" s="24" t="s">
        <v>81</v>
      </c>
      <c r="E132" s="24" t="s">
        <v>226</v>
      </c>
    </row>
    <row r="133" spans="1:5" x14ac:dyDescent="0.25">
      <c r="A133" s="4" t="s">
        <v>93</v>
      </c>
      <c r="B133" s="4">
        <f>B121-D121/E130</f>
        <v>36.913493578087234</v>
      </c>
      <c r="C133" s="4">
        <f t="shared" ref="C133:C141" si="135">$E$2*B13/100/(1+$B$133*AJ53)</f>
        <v>0.30666666666666631</v>
      </c>
      <c r="D133" s="25">
        <f>C142-$F$2</f>
        <v>4.3835722330205069</v>
      </c>
      <c r="E133" s="4">
        <f t="shared" ref="E133:E141" si="136">-AJ53*$E$2*B13/100/((1+$B$133*AJ53)^2)</f>
        <v>-9.8508441301702889E-21</v>
      </c>
    </row>
    <row r="134" spans="1:5" x14ac:dyDescent="0.25">
      <c r="A134" s="4" t="s">
        <v>94</v>
      </c>
      <c r="C134" s="4">
        <f t="shared" si="135"/>
        <v>0.61333333333323548</v>
      </c>
      <c r="E134" s="4">
        <f t="shared" si="136"/>
        <v>-2.6313581443382224E-15</v>
      </c>
    </row>
    <row r="135" spans="1:5" x14ac:dyDescent="0.25">
      <c r="A135" s="4" t="s">
        <v>95</v>
      </c>
      <c r="C135" s="4">
        <f t="shared" si="135"/>
        <v>0.91999999963583656</v>
      </c>
      <c r="E135" s="4">
        <f t="shared" si="136"/>
        <v>-9.8653321325922901E-12</v>
      </c>
    </row>
    <row r="136" spans="1:5" x14ac:dyDescent="0.25">
      <c r="A136" s="4" t="s">
        <v>96</v>
      </c>
      <c r="C136" s="4">
        <f t="shared" si="135"/>
        <v>1.2266664809336401</v>
      </c>
      <c r="E136" s="4">
        <f t="shared" si="136"/>
        <v>-5.0315746621725939E-9</v>
      </c>
    </row>
    <row r="137" spans="1:5" x14ac:dyDescent="0.25">
      <c r="A137" s="4" t="s">
        <v>97</v>
      </c>
      <c r="C137" s="4">
        <f t="shared" si="135"/>
        <v>1.5333315523635473</v>
      </c>
      <c r="E137" s="4">
        <f t="shared" si="136"/>
        <v>-4.8247064789247793E-8</v>
      </c>
    </row>
    <row r="138" spans="1:5" x14ac:dyDescent="0.25">
      <c r="A138" s="4" t="s">
        <v>98</v>
      </c>
      <c r="C138" s="4">
        <f t="shared" si="135"/>
        <v>1.8326934455932733</v>
      </c>
      <c r="E138" s="4">
        <f t="shared" si="136"/>
        <v>-1.9715122340465617E-4</v>
      </c>
    </row>
    <row r="139" spans="1:5" x14ac:dyDescent="0.25">
      <c r="A139" s="4" t="s">
        <v>99</v>
      </c>
      <c r="C139" s="4">
        <f t="shared" si="135"/>
        <v>2.1453222435136263</v>
      </c>
      <c r="E139" s="4">
        <f t="shared" si="136"/>
        <v>-3.6398103565833419E-5</v>
      </c>
    </row>
    <row r="140" spans="1:5" x14ac:dyDescent="0.25">
      <c r="A140" s="4" t="s">
        <v>100</v>
      </c>
      <c r="C140" s="4">
        <f t="shared" si="135"/>
        <v>0.29815845720488182</v>
      </c>
      <c r="E140" s="4">
        <f t="shared" si="136"/>
        <v>-7.0955806185337769E-3</v>
      </c>
    </row>
    <row r="141" spans="1:5" x14ac:dyDescent="0.25">
      <c r="A141" s="4" t="s">
        <v>101</v>
      </c>
      <c r="C141" s="4">
        <f t="shared" si="135"/>
        <v>7.4000537757997371E-3</v>
      </c>
      <c r="E141" s="4">
        <f t="shared" si="136"/>
        <v>-1.9993265855786243E-4</v>
      </c>
    </row>
    <row r="142" spans="1:5" x14ac:dyDescent="0.25">
      <c r="C142" s="26">
        <f>SUM(C133:C141)</f>
        <v>8.8835722330205069</v>
      </c>
      <c r="E142" s="26">
        <f>SUM(E133:E141)</f>
        <v>-7.5291158925695437E-3</v>
      </c>
    </row>
    <row r="144" spans="1:5" ht="18" x14ac:dyDescent="0.25">
      <c r="A144" s="23" t="s">
        <v>2</v>
      </c>
      <c r="B144" s="23" t="s">
        <v>80</v>
      </c>
      <c r="C144" s="23" t="s">
        <v>83</v>
      </c>
      <c r="D144" s="24" t="s">
        <v>81</v>
      </c>
      <c r="E144" s="24" t="s">
        <v>226</v>
      </c>
    </row>
    <row r="145" spans="1:5" x14ac:dyDescent="0.25">
      <c r="A145" s="4" t="s">
        <v>93</v>
      </c>
      <c r="B145" s="4">
        <f>B133-D133/E142</f>
        <v>619.12955925807466</v>
      </c>
      <c r="C145" s="4">
        <f t="shared" ref="C145:C153" si="137">$E$2*B13/100/(1+$B$145*AJ53)</f>
        <v>0.30666666666666631</v>
      </c>
      <c r="D145" s="25">
        <f>C154-$F$2</f>
        <v>3.9694920050959084</v>
      </c>
      <c r="E145" s="4">
        <f t="shared" ref="E145:E153" si="138">-AJ53*$E$2*B13/100/((1+$B$145*AJ53)^2)</f>
        <v>-9.8508441301702889E-21</v>
      </c>
    </row>
    <row r="146" spans="1:5" x14ac:dyDescent="0.25">
      <c r="A146" s="4" t="s">
        <v>94</v>
      </c>
      <c r="C146" s="4">
        <f t="shared" si="137"/>
        <v>0.61333333333170337</v>
      </c>
      <c r="E146" s="4">
        <f t="shared" si="138"/>
        <v>-2.631358144325076E-15</v>
      </c>
    </row>
    <row r="147" spans="1:5" x14ac:dyDescent="0.25">
      <c r="A147" s="4" t="s">
        <v>95</v>
      </c>
      <c r="C147" s="4">
        <f t="shared" si="137"/>
        <v>0.91999999389208154</v>
      </c>
      <c r="E147" s="4">
        <f t="shared" si="138"/>
        <v>-9.8653320094095727E-12</v>
      </c>
    </row>
    <row r="148" spans="1:5" x14ac:dyDescent="0.25">
      <c r="A148" s="4" t="s">
        <v>96</v>
      </c>
      <c r="C148" s="4">
        <f t="shared" si="137"/>
        <v>1.2266635514770319</v>
      </c>
      <c r="E148" s="4">
        <f t="shared" si="138"/>
        <v>-5.0315506299482344E-9</v>
      </c>
    </row>
    <row r="149" spans="1:5" x14ac:dyDescent="0.25">
      <c r="A149" s="4" t="s">
        <v>97</v>
      </c>
      <c r="C149" s="4">
        <f t="shared" si="137"/>
        <v>1.5333034626619007</v>
      </c>
      <c r="E149" s="4">
        <f t="shared" si="138"/>
        <v>-4.8245297091662059E-8</v>
      </c>
    </row>
    <row r="150" spans="1:5" x14ac:dyDescent="0.25">
      <c r="A150" s="4" t="s">
        <v>98</v>
      </c>
      <c r="C150" s="4">
        <f t="shared" si="137"/>
        <v>1.7246742557658461</v>
      </c>
      <c r="E150" s="4">
        <f t="shared" si="138"/>
        <v>-1.7459587726083829E-4</v>
      </c>
    </row>
    <row r="151" spans="1:5" x14ac:dyDescent="0.25">
      <c r="A151" s="4" t="s">
        <v>99</v>
      </c>
      <c r="C151" s="4">
        <f t="shared" si="137"/>
        <v>2.1243379662091151</v>
      </c>
      <c r="E151" s="4">
        <f t="shared" si="138"/>
        <v>-3.5689536412871278E-5</v>
      </c>
    </row>
    <row r="152" spans="1:5" x14ac:dyDescent="0.25">
      <c r="A152" s="4" t="s">
        <v>100</v>
      </c>
      <c r="C152" s="4">
        <f t="shared" si="137"/>
        <v>2.0070456834450474E-2</v>
      </c>
      <c r="E152" s="4">
        <f t="shared" si="138"/>
        <v>-3.2152014521599255E-5</v>
      </c>
    </row>
    <row r="153" spans="1:5" x14ac:dyDescent="0.25">
      <c r="A153" s="4" t="s">
        <v>101</v>
      </c>
      <c r="C153" s="4">
        <f t="shared" si="137"/>
        <v>4.4231825711487798E-4</v>
      </c>
      <c r="E153" s="4">
        <f t="shared" si="138"/>
        <v>-7.1430505048998864E-7</v>
      </c>
    </row>
    <row r="154" spans="1:5" x14ac:dyDescent="0.25">
      <c r="C154" s="26">
        <f>SUM(C145:C153)</f>
        <v>8.4694920050959084</v>
      </c>
      <c r="E154" s="26">
        <f>SUM(E145:E147)</f>
        <v>-9.8679633774047419E-12</v>
      </c>
    </row>
    <row r="156" spans="1:5" ht="18" x14ac:dyDescent="0.25">
      <c r="A156" s="23" t="s">
        <v>2</v>
      </c>
      <c r="B156" s="23" t="s">
        <v>80</v>
      </c>
      <c r="C156" s="23" t="s">
        <v>83</v>
      </c>
      <c r="D156" s="24" t="s">
        <v>81</v>
      </c>
      <c r="E156" s="24" t="s">
        <v>226</v>
      </c>
    </row>
    <row r="157" spans="1:5" x14ac:dyDescent="0.25">
      <c r="A157" s="4" t="s">
        <v>93</v>
      </c>
      <c r="B157" s="4">
        <f>B145-D145/E154</f>
        <v>402260513075.53864</v>
      </c>
      <c r="C157" s="4">
        <f t="shared" ref="C157:C165" si="139">$E$2*B13/100/(1+$B$157*AJ53)</f>
        <v>0.30666666270406073</v>
      </c>
      <c r="D157" s="25">
        <f>C166-$F$2</f>
        <v>-3.4070488022915648</v>
      </c>
      <c r="E157" s="4">
        <f t="shared" ref="E157:E165" si="140">-AJ53*$E$2*B13/100/((1+$B$157*AJ53)^2)</f>
        <v>-9.8508438755941386E-21</v>
      </c>
    </row>
    <row r="158" spans="1:5" x14ac:dyDescent="0.25">
      <c r="A158" s="4" t="s">
        <v>94</v>
      </c>
      <c r="C158" s="4">
        <f t="shared" si="139"/>
        <v>0.61227666545492632</v>
      </c>
      <c r="E158" s="4">
        <f t="shared" si="140"/>
        <v>-2.6222991992615597E-15</v>
      </c>
    </row>
    <row r="159" spans="1:5" x14ac:dyDescent="0.25">
      <c r="A159" s="4" t="s">
        <v>95</v>
      </c>
      <c r="C159" s="4">
        <f t="shared" si="139"/>
        <v>0.17314339821679214</v>
      </c>
      <c r="E159" s="4">
        <f t="shared" si="140"/>
        <v>-3.4942013784286906E-13</v>
      </c>
    </row>
    <row r="160" spans="1:5" x14ac:dyDescent="0.25">
      <c r="A160" s="4" t="s">
        <v>96</v>
      </c>
      <c r="C160" s="4">
        <f t="shared" si="139"/>
        <v>7.4298242922817828E-4</v>
      </c>
      <c r="E160" s="4">
        <f t="shared" si="140"/>
        <v>-1.8458993275044618E-15</v>
      </c>
    </row>
    <row r="161" spans="1:5" x14ac:dyDescent="0.25">
      <c r="A161" s="4" t="s">
        <v>97</v>
      </c>
      <c r="C161" s="4">
        <f t="shared" si="139"/>
        <v>1.2113218029392896E-4</v>
      </c>
      <c r="E161" s="4">
        <f t="shared" si="140"/>
        <v>-3.0110489845676182E-16</v>
      </c>
    </row>
    <row r="162" spans="1:5" x14ac:dyDescent="0.25">
      <c r="A162" s="4" t="s">
        <v>98</v>
      </c>
      <c r="C162" s="4">
        <f t="shared" si="139"/>
        <v>4.2351886854157147E-8</v>
      </c>
      <c r="E162" s="4">
        <f t="shared" si="140"/>
        <v>-1.0528472097726564E-19</v>
      </c>
    </row>
    <row r="163" spans="1:5" x14ac:dyDescent="0.25">
      <c r="A163" s="4" t="s">
        <v>99</v>
      </c>
      <c r="C163" s="4">
        <f t="shared" si="139"/>
        <v>3.1433942053927539E-7</v>
      </c>
      <c r="E163" s="4">
        <f t="shared" si="140"/>
        <v>-7.814323412128782E-19</v>
      </c>
    </row>
    <row r="164" spans="1:5" x14ac:dyDescent="0.25">
      <c r="A164" s="4" t="s">
        <v>100</v>
      </c>
      <c r="C164" s="4">
        <f t="shared" si="139"/>
        <v>3.1145759307672431E-11</v>
      </c>
      <c r="E164" s="4">
        <f t="shared" si="140"/>
        <v>-7.7426837322778211E-23</v>
      </c>
    </row>
    <row r="165" spans="1:5" x14ac:dyDescent="0.25">
      <c r="A165" s="4" t="s">
        <v>101</v>
      </c>
      <c r="C165" s="4">
        <f t="shared" si="139"/>
        <v>6.8089258912275107E-13</v>
      </c>
      <c r="E165" s="4">
        <f t="shared" si="140"/>
        <v>-1.6926657402108012E-24</v>
      </c>
    </row>
    <row r="166" spans="1:5" x14ac:dyDescent="0.25">
      <c r="C166" s="26">
        <f>SUM(C157:C165)</f>
        <v>1.0929511977084352</v>
      </c>
      <c r="E166" s="26">
        <f>SUM(E157:E165)</f>
        <v>-3.5419033791511746E-13</v>
      </c>
    </row>
    <row r="168" spans="1:5" ht="18" x14ac:dyDescent="0.25">
      <c r="A168" s="23" t="s">
        <v>2</v>
      </c>
      <c r="B168" s="23" t="s">
        <v>80</v>
      </c>
      <c r="C168" s="23" t="s">
        <v>83</v>
      </c>
      <c r="D168" s="24" t="s">
        <v>81</v>
      </c>
      <c r="E168" s="24" t="s">
        <v>226</v>
      </c>
    </row>
    <row r="169" spans="1:5" x14ac:dyDescent="0.25">
      <c r="A169" s="4" t="s">
        <v>93</v>
      </c>
      <c r="B169" s="4">
        <f>B157-D157/E166</f>
        <v>-9216999070194.2676</v>
      </c>
      <c r="C169" s="4">
        <f t="shared" ref="C169:C177" si="141">$E$2*B13/100/(1+$B$169*AJ53)</f>
        <v>0.30666675746191435</v>
      </c>
      <c r="D169" s="27">
        <f>C178-$F$2</f>
        <v>-3.5641894243187897</v>
      </c>
      <c r="E169" s="4">
        <f t="shared" ref="E169:E177" si="142">-AJ53*$E$2*B13/100/((1+$B$169*AJ53)^2)</f>
        <v>-9.8508499632787809E-21</v>
      </c>
    </row>
    <row r="170" spans="1:5" x14ac:dyDescent="0.25">
      <c r="A170" s="4" t="s">
        <v>94</v>
      </c>
      <c r="C170" s="4">
        <f t="shared" si="141"/>
        <v>0.63858509703527644</v>
      </c>
      <c r="E170" s="4">
        <f t="shared" si="142"/>
        <v>-2.8524916624949367E-15</v>
      </c>
    </row>
    <row r="171" spans="1:5" x14ac:dyDescent="0.25">
      <c r="A171" s="4" t="s">
        <v>95</v>
      </c>
      <c r="C171" s="4">
        <f t="shared" si="141"/>
        <v>-9.4035294637621752E-3</v>
      </c>
      <c r="E171" s="4">
        <f t="shared" si="142"/>
        <v>-1.0306657304662032E-15</v>
      </c>
    </row>
    <row r="172" spans="1:5" x14ac:dyDescent="0.25">
      <c r="A172" s="4" t="s">
        <v>96</v>
      </c>
      <c r="C172" s="4">
        <f t="shared" si="141"/>
        <v>-3.2446736260826694E-5</v>
      </c>
      <c r="E172" s="4">
        <f t="shared" si="142"/>
        <v>-3.5204077017907231E-18</v>
      </c>
    </row>
    <row r="173" spans="1:5" x14ac:dyDescent="0.25">
      <c r="A173" s="4" t="s">
        <v>97</v>
      </c>
      <c r="C173" s="4">
        <f t="shared" si="141"/>
        <v>-5.2870473704766534E-6</v>
      </c>
      <c r="E173" s="4">
        <f t="shared" si="142"/>
        <v>-5.7362114939410097E-19</v>
      </c>
    </row>
    <row r="174" spans="1:5" x14ac:dyDescent="0.25">
      <c r="A174" s="4" t="s">
        <v>98</v>
      </c>
      <c r="C174" s="4">
        <f t="shared" si="141"/>
        <v>-1.8483773314040217E-9</v>
      </c>
      <c r="E174" s="4">
        <f t="shared" si="142"/>
        <v>-2.005400368584236E-22</v>
      </c>
    </row>
    <row r="175" spans="1:5" x14ac:dyDescent="0.25">
      <c r="A175" s="4" t="s">
        <v>99</v>
      </c>
      <c r="C175" s="4">
        <f t="shared" si="141"/>
        <v>-1.3718820512709097E-8</v>
      </c>
      <c r="E175" s="4">
        <f t="shared" si="142"/>
        <v>-1.4884259503449821E-21</v>
      </c>
    </row>
    <row r="176" spans="1:5" x14ac:dyDescent="0.25">
      <c r="A176" s="4" t="s">
        <v>100</v>
      </c>
      <c r="C176" s="4">
        <f t="shared" si="141"/>
        <v>-1.3593045875324663E-12</v>
      </c>
      <c r="E176" s="4">
        <f t="shared" si="142"/>
        <v>-1.4747799985451981E-25</v>
      </c>
    </row>
    <row r="177" spans="1:5" x14ac:dyDescent="0.25">
      <c r="A177" s="4" t="s">
        <v>101</v>
      </c>
      <c r="C177" s="4">
        <f t="shared" si="141"/>
        <v>-2.9716418561399224E-14</v>
      </c>
      <c r="E177" s="4">
        <f t="shared" si="142"/>
        <v>-3.224088267242628E-27</v>
      </c>
    </row>
    <row r="178" spans="1:5" x14ac:dyDescent="0.25">
      <c r="C178" s="26">
        <f>SUM(C169:C177)</f>
        <v>0.9358105756812104</v>
      </c>
      <c r="E178" s="26">
        <f>SUM(E169:E177)</f>
        <v>-3.887262961778977E-15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7"/>
  <sheetViews>
    <sheetView workbookViewId="0">
      <selection activeCell="G40" sqref="G40"/>
    </sheetView>
  </sheetViews>
  <sheetFormatPr defaultRowHeight="15" x14ac:dyDescent="0.25"/>
  <cols>
    <col min="1" max="1" width="11.28515625" bestFit="1" customWidth="1"/>
    <col min="2" max="2" width="14.5703125" bestFit="1" customWidth="1"/>
    <col min="3" max="3" width="22" bestFit="1" customWidth="1"/>
    <col min="4" max="5" width="14.5703125" bestFit="1" customWidth="1"/>
    <col min="6" max="6" width="15.7109375" bestFit="1" customWidth="1"/>
    <col min="7" max="7" width="30" bestFit="1" customWidth="1"/>
    <col min="8" max="8" width="14" bestFit="1" customWidth="1"/>
    <col min="9" max="9" width="15.5703125" bestFit="1" customWidth="1"/>
    <col min="10" max="10" width="30" bestFit="1" customWidth="1"/>
    <col min="11" max="11" width="10.85546875" bestFit="1" customWidth="1"/>
    <col min="12" max="12" width="14.5703125" bestFit="1" customWidth="1"/>
    <col min="13" max="13" width="30" bestFit="1" customWidth="1"/>
    <col min="14" max="14" width="15.5703125" bestFit="1" customWidth="1"/>
    <col min="15" max="15" width="20.5703125" bestFit="1" customWidth="1"/>
    <col min="16" max="16" width="16.5703125" bestFit="1" customWidth="1"/>
  </cols>
  <sheetData>
    <row r="1" spans="1:15" x14ac:dyDescent="0.25">
      <c r="A1" s="7" t="s">
        <v>2</v>
      </c>
      <c r="B1" s="7" t="s">
        <v>3</v>
      </c>
      <c r="C1" s="8" t="s">
        <v>4</v>
      </c>
      <c r="D1" s="7" t="s">
        <v>18</v>
      </c>
      <c r="E1" s="7" t="s">
        <v>19</v>
      </c>
      <c r="F1" s="9" t="s">
        <v>20</v>
      </c>
      <c r="G1" s="9" t="s">
        <v>21</v>
      </c>
      <c r="H1" s="17" t="s">
        <v>65</v>
      </c>
      <c r="I1" s="17" t="s">
        <v>66</v>
      </c>
      <c r="J1" s="17" t="s">
        <v>67</v>
      </c>
      <c r="K1" s="16" t="s">
        <v>68</v>
      </c>
    </row>
    <row r="2" spans="1:15" x14ac:dyDescent="0.25">
      <c r="A2" s="4">
        <v>1</v>
      </c>
      <c r="B2" s="4">
        <f>Проверка_пример!B13</f>
        <v>2.2222222222222197</v>
      </c>
      <c r="C2" s="4">
        <f>Проверка_пример!E13</f>
        <v>1568.3561813740766</v>
      </c>
      <c r="D2" s="4">
        <f>Проверка_пример!E2</f>
        <v>13.8</v>
      </c>
      <c r="E2" s="4">
        <f>Проверка_пример!F2</f>
        <v>4.5</v>
      </c>
      <c r="F2" s="4">
        <f>Проверка_пример!G2</f>
        <v>13.5</v>
      </c>
      <c r="G2" s="4">
        <f>Проверка_пример!H2</f>
        <v>9.3000000000000007</v>
      </c>
      <c r="H2" s="20">
        <f>R26</f>
        <v>-3.3448726882754284E-2</v>
      </c>
      <c r="I2" s="20">
        <f>S26</f>
        <v>1.8734487268827535</v>
      </c>
      <c r="J2" s="5">
        <f>SUM(H2:I2)</f>
        <v>1.8399999999999992</v>
      </c>
      <c r="K2" s="19">
        <f>J2-D2</f>
        <v>-11.96</v>
      </c>
    </row>
    <row r="3" spans="1:15" x14ac:dyDescent="0.25">
      <c r="A3" s="4">
        <v>2</v>
      </c>
      <c r="B3" s="4">
        <f>Проверка_пример!B14</f>
        <v>4.4444444444444393</v>
      </c>
      <c r="C3" s="4">
        <f>Проверка_пример!E14</f>
        <v>242.44673989837568</v>
      </c>
    </row>
    <row r="4" spans="1:15" x14ac:dyDescent="0.25">
      <c r="A4" s="4">
        <v>3</v>
      </c>
      <c r="B4" s="4">
        <f>Проверка_пример!B15</f>
        <v>6.6666666666666696</v>
      </c>
      <c r="C4" s="4">
        <f>Проверка_пример!E15</f>
        <v>71.145403831960209</v>
      </c>
    </row>
    <row r="6" spans="1:15" x14ac:dyDescent="0.25">
      <c r="A6" s="6" t="s">
        <v>5</v>
      </c>
      <c r="B6" s="7" t="s">
        <v>1</v>
      </c>
      <c r="C6" s="7" t="s">
        <v>0</v>
      </c>
      <c r="D6" s="17" t="s">
        <v>54</v>
      </c>
      <c r="E6" s="17" t="s">
        <v>55</v>
      </c>
    </row>
    <row r="7" spans="1:15" x14ac:dyDescent="0.25">
      <c r="A7" s="4">
        <v>0</v>
      </c>
      <c r="B7" s="10">
        <f>Проверка_пример!D24</f>
        <v>0</v>
      </c>
      <c r="C7" s="10">
        <f>Проверка_пример!E24</f>
        <v>0.9358105756812104</v>
      </c>
      <c r="D7" s="4">
        <f>B7</f>
        <v>0</v>
      </c>
      <c r="E7" s="4">
        <f>H2</f>
        <v>-3.3448726882754284E-2</v>
      </c>
    </row>
    <row r="8" spans="1:15" x14ac:dyDescent="0.25">
      <c r="A8" s="4">
        <v>1</v>
      </c>
      <c r="B8" s="10">
        <f>Проверка_пример!D25</f>
        <v>3.7433933001337145</v>
      </c>
      <c r="C8" s="10">
        <f>Проверка_пример!E25</f>
        <v>4.8337503215784873E-2</v>
      </c>
      <c r="D8" s="4">
        <f>I19</f>
        <v>-0.13379490753101714</v>
      </c>
      <c r="E8" s="4">
        <f>J19</f>
        <v>-2.5335573121240691E-6</v>
      </c>
    </row>
    <row r="9" spans="1:15" x14ac:dyDescent="0.25">
      <c r="A9" s="4">
        <v>2</v>
      </c>
      <c r="B9" s="10">
        <f>Проверка_пример!D26</f>
        <v>0.98418582824921341</v>
      </c>
      <c r="C9" s="10">
        <f>Проверка_пример!E26</f>
        <v>446.69926314501737</v>
      </c>
      <c r="D9" s="10">
        <f>K19</f>
        <v>-3.3451260440066417E-2</v>
      </c>
      <c r="E9" s="10">
        <f>N19</f>
        <v>7055028.6015198892</v>
      </c>
    </row>
    <row r="10" spans="1:15" x14ac:dyDescent="0.25">
      <c r="A10" s="4">
        <v>3</v>
      </c>
      <c r="B10" s="10">
        <f>Проверка_пример!D27</f>
        <v>445.79511147005076</v>
      </c>
      <c r="C10" s="10">
        <f>Проверка_пример!E27</f>
        <v>38.115572843103372</v>
      </c>
      <c r="D10" s="10">
        <f>M19</f>
        <v>7055026.7280711615</v>
      </c>
      <c r="E10" s="10">
        <f>L19</f>
        <v>938.26649229794589</v>
      </c>
    </row>
    <row r="11" spans="1:15" x14ac:dyDescent="0.25">
      <c r="A11" s="4">
        <v>4</v>
      </c>
      <c r="B11" s="10">
        <f>Проверка_пример!D35</f>
        <v>18</v>
      </c>
      <c r="C11" s="10">
        <f>Проверка_пример!E35</f>
        <v>12.864189424318791</v>
      </c>
      <c r="D11" s="4">
        <f>B11</f>
        <v>18</v>
      </c>
      <c r="E11" s="10">
        <f>I2</f>
        <v>1.8734487268827535</v>
      </c>
    </row>
    <row r="13" spans="1:15" x14ac:dyDescent="0.25">
      <c r="A13" s="11" t="s">
        <v>7</v>
      </c>
    </row>
    <row r="15" spans="1:15" x14ac:dyDescent="0.25">
      <c r="A15" s="7" t="s">
        <v>2</v>
      </c>
      <c r="B15" s="7" t="s">
        <v>6</v>
      </c>
      <c r="C15" s="7" t="s">
        <v>12</v>
      </c>
      <c r="D15" s="7" t="s">
        <v>9</v>
      </c>
      <c r="E15" s="7" t="s">
        <v>8</v>
      </c>
      <c r="F15" s="7" t="s">
        <v>10</v>
      </c>
      <c r="G15" s="7" t="s">
        <v>11</v>
      </c>
      <c r="H15" s="7" t="s">
        <v>13</v>
      </c>
      <c r="I15" s="17" t="s">
        <v>56</v>
      </c>
      <c r="J15" s="17" t="s">
        <v>53</v>
      </c>
      <c r="K15" s="17" t="s">
        <v>57</v>
      </c>
      <c r="L15" s="17" t="s">
        <v>58</v>
      </c>
      <c r="M15" s="17" t="s">
        <v>59</v>
      </c>
      <c r="N15" s="17" t="s">
        <v>60</v>
      </c>
      <c r="O15" s="17" t="s">
        <v>57</v>
      </c>
    </row>
    <row r="16" spans="1:15" x14ac:dyDescent="0.25">
      <c r="A16" s="4">
        <v>1</v>
      </c>
      <c r="B16" s="10">
        <f>$F$2/$E$2</f>
        <v>3</v>
      </c>
      <c r="C16" s="10">
        <f>B16+1</f>
        <v>4</v>
      </c>
      <c r="D16" s="10">
        <f>C37</f>
        <v>0.45289563863525484</v>
      </c>
      <c r="E16" s="10">
        <f>$D$16*C2</f>
        <v>710.30167437096202</v>
      </c>
      <c r="F16" s="10">
        <f>$C$8/(E16*$B$8)</f>
        <v>1.8179248106020412E-5</v>
      </c>
      <c r="G16" s="10">
        <f>F16*C16</f>
        <v>7.2716992424081648E-5</v>
      </c>
      <c r="H16" s="10">
        <f>G16+1</f>
        <v>1.0000727169924242</v>
      </c>
      <c r="I16" s="10">
        <f>C16*R23</f>
        <v>-0.1328728318754229</v>
      </c>
      <c r="J16" s="10">
        <f>G16*R23</f>
        <v>-2.4155281772128505E-6</v>
      </c>
      <c r="K16" s="10">
        <f>H16*R23</f>
        <v>-3.322062349703294E-2</v>
      </c>
      <c r="L16" s="10">
        <f>E23*S23</f>
        <v>668.31072876734993</v>
      </c>
      <c r="M16" s="10">
        <f>I23*S23</f>
        <v>6726194.9480250208</v>
      </c>
      <c r="N16" s="10">
        <f>J23*S23</f>
        <v>6726195.2879098961</v>
      </c>
      <c r="O16" s="10">
        <f>N23*S23</f>
        <v>10984837.729121482</v>
      </c>
    </row>
    <row r="17" spans="1:19" x14ac:dyDescent="0.25">
      <c r="A17" s="4">
        <v>2</v>
      </c>
      <c r="B17" s="10">
        <f>$F$2/$E$2</f>
        <v>3</v>
      </c>
      <c r="C17" s="10">
        <f t="shared" ref="C17:C18" si="0">B17+1</f>
        <v>4</v>
      </c>
      <c r="E17" s="10">
        <f t="shared" ref="E17:E18" si="1">$D$16*C3</f>
        <v>109.80307110131038</v>
      </c>
      <c r="F17" s="10">
        <f t="shared" ref="F17:F18" si="2">$C$8/(E17*$B$8)</f>
        <v>1.1759917312874994E-4</v>
      </c>
      <c r="G17" s="10">
        <f t="shared" ref="G17:G18" si="3">F17*C17</f>
        <v>4.7039669251499976E-4</v>
      </c>
      <c r="H17" s="10">
        <f t="shared" ref="H17:H18" si="4">G17+1</f>
        <v>1.000470396692515</v>
      </c>
      <c r="I17" s="10">
        <f t="shared" ref="I17:I18" si="5">C17*R24</f>
        <v>-8.8819338532265585E-4</v>
      </c>
      <c r="J17" s="10">
        <f t="shared" ref="J17:J18" si="6">G17*R24</f>
        <v>-1.0445080769236951E-7</v>
      </c>
      <c r="K17" s="10">
        <f t="shared" ref="K17:K18" si="7">H17*R24</f>
        <v>-2.2215279713835634E-4</v>
      </c>
      <c r="L17" s="10">
        <f t="shared" ref="L17:L18" si="8">E24*S24</f>
        <v>187.01577809163234</v>
      </c>
      <c r="M17" s="10">
        <f t="shared" ref="M17:M18" si="9">I24*S24</f>
        <v>290965.10951269459</v>
      </c>
      <c r="N17" s="10">
        <f t="shared" ref="N17:N18" si="10">J24*S24</f>
        <v>290965.72306807624</v>
      </c>
      <c r="O17" s="10">
        <f t="shared" ref="O17:O18" si="11">N24*S24</f>
        <v>73457.755175884668</v>
      </c>
    </row>
    <row r="18" spans="1:19" x14ac:dyDescent="0.25">
      <c r="A18" s="4">
        <v>3</v>
      </c>
      <c r="B18" s="10">
        <f>$F$2/$E$2</f>
        <v>3</v>
      </c>
      <c r="C18" s="10">
        <f t="shared" si="0"/>
        <v>4</v>
      </c>
      <c r="E18" s="10">
        <f t="shared" si="1"/>
        <v>32.221443104438727</v>
      </c>
      <c r="F18" s="10">
        <f t="shared" si="2"/>
        <v>4.0075021862483304E-4</v>
      </c>
      <c r="G18" s="10">
        <f t="shared" si="3"/>
        <v>1.6030008744993321E-3</v>
      </c>
      <c r="H18" s="10">
        <f t="shared" si="4"/>
        <v>1.0016030008744994</v>
      </c>
      <c r="I18" s="10">
        <f t="shared" si="5"/>
        <v>-3.3882270271599628E-5</v>
      </c>
      <c r="J18" s="10">
        <f t="shared" si="6"/>
        <v>-1.3578327218849232E-8</v>
      </c>
      <c r="K18" s="10">
        <f t="shared" si="7"/>
        <v>-8.4841458951187574E-6</v>
      </c>
      <c r="L18" s="10">
        <f t="shared" si="8"/>
        <v>82.939985438963618</v>
      </c>
      <c r="M18" s="10">
        <f t="shared" si="9"/>
        <v>37866.670533446544</v>
      </c>
      <c r="N18" s="10">
        <f t="shared" si="10"/>
        <v>37867.59054191711</v>
      </c>
      <c r="O18" s="10">
        <f t="shared" si="11"/>
        <v>2805.3948456565067</v>
      </c>
    </row>
    <row r="19" spans="1:19" x14ac:dyDescent="0.25">
      <c r="I19" s="11">
        <f t="shared" ref="I19:O19" si="12">SUM(I16:I18)</f>
        <v>-0.13379490753101714</v>
      </c>
      <c r="J19" s="13">
        <f t="shared" si="12"/>
        <v>-2.5335573121240691E-6</v>
      </c>
      <c r="K19" s="13">
        <f t="shared" si="12"/>
        <v>-3.3451260440066417E-2</v>
      </c>
      <c r="L19" s="13">
        <f t="shared" si="12"/>
        <v>938.26649229794589</v>
      </c>
      <c r="M19" s="13">
        <f t="shared" si="12"/>
        <v>7055026.7280711615</v>
      </c>
      <c r="N19" s="13">
        <f t="shared" si="12"/>
        <v>7055028.6015198892</v>
      </c>
      <c r="O19" s="13">
        <f t="shared" si="12"/>
        <v>11061100.879143024</v>
      </c>
    </row>
    <row r="20" spans="1:19" x14ac:dyDescent="0.25">
      <c r="A20" s="11" t="s">
        <v>14</v>
      </c>
    </row>
    <row r="22" spans="1:19" ht="18" x14ac:dyDescent="0.25">
      <c r="A22" s="7" t="s">
        <v>2</v>
      </c>
      <c r="B22" s="7" t="s">
        <v>16</v>
      </c>
      <c r="C22" s="7" t="s">
        <v>15</v>
      </c>
      <c r="D22" s="7" t="s">
        <v>17</v>
      </c>
      <c r="E22" s="7" t="s">
        <v>22</v>
      </c>
      <c r="F22" s="7" t="s">
        <v>23</v>
      </c>
      <c r="G22" s="7" t="s">
        <v>24</v>
      </c>
      <c r="H22" s="7" t="s">
        <v>25</v>
      </c>
      <c r="I22" s="7" t="s">
        <v>26</v>
      </c>
      <c r="J22" s="7" t="s">
        <v>27</v>
      </c>
      <c r="K22" s="7" t="s">
        <v>28</v>
      </c>
      <c r="L22" s="7" t="s">
        <v>29</v>
      </c>
      <c r="M22" s="7" t="s">
        <v>30</v>
      </c>
      <c r="N22" s="7" t="s">
        <v>31</v>
      </c>
      <c r="O22" s="7" t="s">
        <v>32</v>
      </c>
      <c r="P22" s="9" t="s">
        <v>33</v>
      </c>
      <c r="Q22" s="14" t="s">
        <v>35</v>
      </c>
      <c r="R22" s="17" t="s">
        <v>84</v>
      </c>
      <c r="S22" s="17" t="s">
        <v>85</v>
      </c>
    </row>
    <row r="23" spans="1:19" x14ac:dyDescent="0.25">
      <c r="A23" s="4">
        <v>1</v>
      </c>
      <c r="B23" s="10">
        <f>C40</f>
        <v>0.64742790133457695</v>
      </c>
      <c r="C23" s="10">
        <f>$B$23*C2</f>
        <v>1015.3975510521295</v>
      </c>
      <c r="D23" s="10">
        <f>C23*$B$11/$G$2</f>
        <v>1965.285582681541</v>
      </c>
      <c r="E23" s="10">
        <f>D23+1</f>
        <v>1966.285582681541</v>
      </c>
      <c r="F23" s="10">
        <f>C39</f>
        <v>0.54867284536128924</v>
      </c>
      <c r="G23" s="10">
        <f>$F$23*C2</f>
        <v>860.51444857448087</v>
      </c>
      <c r="H23" s="10">
        <f>G23*$B$10/$C$10</f>
        <v>10064.472495348075</v>
      </c>
      <c r="I23" s="10">
        <f>H23*E23</f>
        <v>19789627.164897833</v>
      </c>
      <c r="J23" s="10">
        <f>I23+1</f>
        <v>19789628.164897833</v>
      </c>
      <c r="K23" s="10">
        <f>C38</f>
        <v>0.4726259924652938</v>
      </c>
      <c r="L23" s="10">
        <f>$K$23*C2</f>
        <v>741.24589676100129</v>
      </c>
      <c r="M23" s="10">
        <f>L23*$B$9/$C$9</f>
        <v>1.6331428480624623</v>
      </c>
      <c r="N23" s="10">
        <f>M23*J23</f>
        <v>32319289.703318369</v>
      </c>
      <c r="O23" s="10">
        <f>H16/N23</f>
        <v>3.0943524012216832E-8</v>
      </c>
      <c r="P23" s="10">
        <f>$D$2*B2/100/(1+G16)</f>
        <v>0.30664436841045167</v>
      </c>
      <c r="Q23" s="10">
        <f>$D$2*B2/100-P23</f>
        <v>2.2298256214636769E-5</v>
      </c>
      <c r="R23" s="10">
        <f>$D$2*B2/100/(1+$B$84*O23)</f>
        <v>-3.3218207968855724E-2</v>
      </c>
      <c r="S23" s="10">
        <f>$B$84*O23*R23</f>
        <v>0.33988487463552203</v>
      </c>
    </row>
    <row r="24" spans="1:19" x14ac:dyDescent="0.25">
      <c r="A24" s="4">
        <v>2</v>
      </c>
      <c r="C24" s="10">
        <f t="shared" ref="C24:C25" si="13">$B$23*C3</f>
        <v>156.96678399781541</v>
      </c>
      <c r="D24" s="10">
        <f t="shared" ref="D24:D25" si="14">C24*$B$11/$G$2</f>
        <v>303.80667870544914</v>
      </c>
      <c r="E24" s="10">
        <f t="shared" ref="E24:E25" si="15">D24+1</f>
        <v>304.80667870544914</v>
      </c>
      <c r="G24" s="10">
        <f t="shared" ref="G24:G25" si="16">$F$23*C3</f>
        <v>133.0239426286102</v>
      </c>
      <c r="H24" s="10">
        <f t="shared" ref="H24:H25" si="17">G24*$B$10/$C$10</f>
        <v>1555.8318794370925</v>
      </c>
      <c r="I24" s="10">
        <f t="shared" ref="I24:I25" si="18">H24*E24</f>
        <v>474227.94779527694</v>
      </c>
      <c r="J24" s="10">
        <f t="shared" ref="J24:J25" si="19">I24+1</f>
        <v>474228.94779527694</v>
      </c>
      <c r="L24" s="10">
        <f t="shared" ref="L24:L25" si="20">$K$23*C3</f>
        <v>114.58663106444475</v>
      </c>
      <c r="M24" s="10">
        <f t="shared" ref="M24:M25" si="21">L24*$B$9/$C$9</f>
        <v>0.25246188589264862</v>
      </c>
      <c r="N24" s="10">
        <f t="shared" ref="N24:N25" si="22">M24*J24</f>
        <v>119724.73450528203</v>
      </c>
      <c r="O24" s="12">
        <f t="shared" ref="O24" si="23">H17/N24</f>
        <v>8.3564219275706653E-6</v>
      </c>
      <c r="P24" s="12">
        <f>$D$2*B3/100/(1+G17)</f>
        <v>0.6130449590122502</v>
      </c>
      <c r="Q24" s="10">
        <f t="shared" ref="Q24:Q25" si="24">$D$2*B3/100-P24</f>
        <v>2.8837432108241856E-4</v>
      </c>
      <c r="R24" s="10">
        <f t="shared" ref="R24:R25" si="25">$D$2*B3/100/(1+$B$84*O24)</f>
        <v>-2.2204834633066396E-4</v>
      </c>
      <c r="S24" s="10">
        <f t="shared" ref="S24:S25" si="26">$B$84*O24*R24</f>
        <v>0.61355538167966328</v>
      </c>
    </row>
    <row r="25" spans="1:19" x14ac:dyDescent="0.25">
      <c r="A25" s="4">
        <v>3</v>
      </c>
      <c r="C25" s="10">
        <f t="shared" si="13"/>
        <v>46.061519492526969</v>
      </c>
      <c r="D25" s="10">
        <f t="shared" si="14"/>
        <v>89.151328050052186</v>
      </c>
      <c r="E25" s="10">
        <f t="shared" si="15"/>
        <v>90.151328050052186</v>
      </c>
      <c r="G25" s="10">
        <f t="shared" si="16"/>
        <v>39.035551154859576</v>
      </c>
      <c r="H25" s="10">
        <f t="shared" si="17"/>
        <v>456.55506608827432</v>
      </c>
      <c r="I25" s="10">
        <f t="shared" si="18"/>
        <v>41159.045535837271</v>
      </c>
      <c r="J25" s="10">
        <f t="shared" si="19"/>
        <v>41160.045535837271</v>
      </c>
      <c r="L25" s="10">
        <f t="shared" si="20"/>
        <v>33.62516709542431</v>
      </c>
      <c r="M25" s="10">
        <f t="shared" si="21"/>
        <v>7.4084323969625318E-2</v>
      </c>
      <c r="N25" s="10">
        <f t="shared" si="22"/>
        <v>3049.3141480814988</v>
      </c>
      <c r="O25" s="12">
        <f>H18/N25</f>
        <v>3.2846828901006024E-4</v>
      </c>
      <c r="P25" s="12">
        <f>$D$2*B4/100/(1+G18)</f>
        <v>0.91852759945482243</v>
      </c>
      <c r="Q25" s="10">
        <f t="shared" si="24"/>
        <v>1.4724005451779432E-3</v>
      </c>
      <c r="R25" s="10">
        <f t="shared" si="25"/>
        <v>-8.4705675678999069E-6</v>
      </c>
      <c r="S25" s="10">
        <f t="shared" si="26"/>
        <v>0.92000847056756818</v>
      </c>
    </row>
    <row r="26" spans="1:19" x14ac:dyDescent="0.25">
      <c r="P26" s="13">
        <f>SUM(P23:P25)</f>
        <v>1.8382169268775241</v>
      </c>
      <c r="Q26" s="13">
        <f>SUM(Q23:Q25)</f>
        <v>1.7830731224749985E-3</v>
      </c>
      <c r="R26" s="21">
        <f>SUM(R23:R25)</f>
        <v>-3.3448726882754284E-2</v>
      </c>
      <c r="S26" s="21">
        <f>SUM(S23:S25)</f>
        <v>1.8734487268827535</v>
      </c>
    </row>
    <row r="27" spans="1:19" x14ac:dyDescent="0.25">
      <c r="A27" s="11" t="s">
        <v>34</v>
      </c>
    </row>
    <row r="29" spans="1:19" x14ac:dyDescent="0.25">
      <c r="A29" s="7" t="s">
        <v>2</v>
      </c>
      <c r="B29" s="7" t="s">
        <v>36</v>
      </c>
      <c r="C29" s="7" t="s">
        <v>39</v>
      </c>
      <c r="D29" s="7" t="s">
        <v>37</v>
      </c>
      <c r="E29" s="7" t="s">
        <v>38</v>
      </c>
      <c r="F29" s="7" t="s">
        <v>40</v>
      </c>
      <c r="G29" s="7" t="s">
        <v>41</v>
      </c>
      <c r="H29" s="7" t="s">
        <v>42</v>
      </c>
      <c r="I29" s="9" t="s">
        <v>43</v>
      </c>
      <c r="J29" s="9" t="s">
        <v>44</v>
      </c>
      <c r="K29" s="9" t="s">
        <v>45</v>
      </c>
      <c r="L29" s="9" t="s">
        <v>46</v>
      </c>
      <c r="M29" s="9" t="s">
        <v>47</v>
      </c>
      <c r="N29" s="9" t="s">
        <v>48</v>
      </c>
    </row>
    <row r="30" spans="1:19" x14ac:dyDescent="0.25">
      <c r="A30" s="4">
        <v>1</v>
      </c>
      <c r="B30" s="4">
        <f>R23/$R$26</f>
        <v>0.99310829034819226</v>
      </c>
      <c r="C30" s="4">
        <f>B30*C2</f>
        <v>1557.5475259414286</v>
      </c>
      <c r="D30" s="4">
        <f>S23/$S$26</f>
        <v>0.18142203187010045</v>
      </c>
      <c r="E30" s="4">
        <f>D30*C2</f>
        <v>284.53436512091679</v>
      </c>
      <c r="F30" s="4">
        <f>G16*R23</f>
        <v>-2.4155281772128505E-6</v>
      </c>
      <c r="G30" s="4">
        <f>F30/$F$33</f>
        <v>0.95341367083096851</v>
      </c>
      <c r="H30" s="4">
        <f>C2*G30</f>
        <v>1495.2922240542987</v>
      </c>
      <c r="I30" s="4">
        <f>J23*S23</f>
        <v>6726195.2879098961</v>
      </c>
      <c r="J30" s="4">
        <f>I30/$I$33</f>
        <v>0.95339022246640481</v>
      </c>
      <c r="K30" s="4">
        <f>C2*J30</f>
        <v>1495.2554486667921</v>
      </c>
      <c r="L30" s="4">
        <f>E23*S23</f>
        <v>668.31072876734993</v>
      </c>
      <c r="M30" s="4">
        <f>L30/$L$33</f>
        <v>0.71228242109612538</v>
      </c>
      <c r="N30" s="4">
        <f>C2*M30</f>
        <v>1117.1125380102012</v>
      </c>
    </row>
    <row r="31" spans="1:19" x14ac:dyDescent="0.25">
      <c r="A31" s="4">
        <v>2</v>
      </c>
      <c r="B31" s="4">
        <f>R24/$R$26</f>
        <v>6.6384692938836224E-3</v>
      </c>
      <c r="C31" s="4">
        <f t="shared" ref="C31" si="27">B31*C3</f>
        <v>1.6094752382175563</v>
      </c>
      <c r="D31" s="4">
        <f t="shared" ref="D31:D32" si="28">S24/$S$26</f>
        <v>0.32750049300818768</v>
      </c>
      <c r="E31" s="4">
        <f t="shared" ref="E31:E32" si="29">D31*C3</f>
        <v>79.401426844945888</v>
      </c>
      <c r="F31" s="4">
        <f t="shared" ref="F31:F32" si="30">G17*R24</f>
        <v>-1.0445080769236951E-7</v>
      </c>
      <c r="G31" s="4">
        <f t="shared" ref="G31:G32" si="31">F31/$F$33</f>
        <v>4.12269369998189E-2</v>
      </c>
      <c r="H31" s="4">
        <f t="shared" ref="H31:H32" si="32">C3*G31</f>
        <v>9.9953364716018136</v>
      </c>
      <c r="I31" s="4">
        <f t="shared" ref="I31:I32" si="33">J24*S24</f>
        <v>290965.72306807624</v>
      </c>
      <c r="J31" s="4">
        <f t="shared" ref="J31:J32" si="34">I31/$I$33</f>
        <v>4.1242316580459008E-2</v>
      </c>
      <c r="K31" s="4">
        <f t="shared" ref="K31:K32" si="35">C3*J31</f>
        <v>9.999065200789012</v>
      </c>
      <c r="L31" s="4">
        <f t="shared" ref="L31:L32" si="36">E24*S24</f>
        <v>187.01577809163234</v>
      </c>
      <c r="M31" s="4">
        <f t="shared" ref="M31:M32" si="37">L31/$L$33</f>
        <v>0.19932053380016218</v>
      </c>
      <c r="N31" s="4">
        <f t="shared" ref="N31:N32" si="38">C3*M31</f>
        <v>48.324613614653316</v>
      </c>
    </row>
    <row r="32" spans="1:19" x14ac:dyDescent="0.25">
      <c r="A32" s="4">
        <v>3</v>
      </c>
      <c r="B32" s="4">
        <f t="shared" ref="B32" si="39">R25/$R$26</f>
        <v>2.5324035792427177E-4</v>
      </c>
      <c r="C32" s="4">
        <f>B32*C4</f>
        <v>1.8016887531072459E-2</v>
      </c>
      <c r="D32" s="4">
        <f t="shared" si="28"/>
        <v>0.49107747512171185</v>
      </c>
      <c r="E32" s="4">
        <f t="shared" si="29"/>
        <v>34.937905280313579</v>
      </c>
      <c r="F32" s="4">
        <f t="shared" si="30"/>
        <v>-1.3578327218849232E-8</v>
      </c>
      <c r="G32" s="4">
        <f t="shared" si="31"/>
        <v>5.3593921692126683E-3</v>
      </c>
      <c r="H32" s="4">
        <f t="shared" si="32"/>
        <v>0.38129612017248049</v>
      </c>
      <c r="I32" s="4">
        <f t="shared" si="33"/>
        <v>37867.59054191711</v>
      </c>
      <c r="J32" s="4">
        <f t="shared" si="34"/>
        <v>5.367460953136202E-3</v>
      </c>
      <c r="K32" s="4">
        <f t="shared" si="35"/>
        <v>0.38187017706315313</v>
      </c>
      <c r="L32" s="4">
        <f t="shared" si="36"/>
        <v>82.939985438963618</v>
      </c>
      <c r="M32" s="4">
        <f t="shared" si="37"/>
        <v>8.8397045103712477E-2</v>
      </c>
      <c r="N32" s="4">
        <f t="shared" si="38"/>
        <v>6.2890434714556251</v>
      </c>
    </row>
    <row r="33" spans="1:14" x14ac:dyDescent="0.25">
      <c r="C33" s="11">
        <f>SUM(C30:C32)</f>
        <v>1559.1750180671772</v>
      </c>
      <c r="E33" s="11">
        <f>SUM(E30:E32)</f>
        <v>398.87369724617628</v>
      </c>
      <c r="F33" s="11">
        <f>SUM(F30:F32)</f>
        <v>-2.5335573121240691E-6</v>
      </c>
      <c r="H33" s="11">
        <f>SUM(H30:H32)</f>
        <v>1505.668856646073</v>
      </c>
      <c r="I33" s="11">
        <f>SUM(I30:I32)</f>
        <v>7055028.6015198892</v>
      </c>
      <c r="K33" s="11">
        <f>SUM(K30:K32)</f>
        <v>1505.6363840446443</v>
      </c>
      <c r="L33" s="11">
        <f>SUM(L30:L32)</f>
        <v>938.26649229794589</v>
      </c>
      <c r="N33" s="11">
        <f>SUM(N30:N32)</f>
        <v>1171.7261950963102</v>
      </c>
    </row>
    <row r="35" spans="1:14" x14ac:dyDescent="0.25">
      <c r="A35" t="s">
        <v>49</v>
      </c>
      <c r="B35" t="s">
        <v>73</v>
      </c>
      <c r="C35" t="s">
        <v>51</v>
      </c>
      <c r="D35" t="s">
        <v>50</v>
      </c>
      <c r="E35" s="3" t="s">
        <v>52</v>
      </c>
      <c r="F35" t="s">
        <v>78</v>
      </c>
    </row>
    <row r="36" spans="1:14" x14ac:dyDescent="0.25">
      <c r="A36">
        <v>0</v>
      </c>
      <c r="B36">
        <f>Проверка_пример!G78</f>
        <v>24.662358303425428</v>
      </c>
      <c r="C36">
        <f>$C$43*B36^2+$B$43*B36+$A$43</f>
        <v>0.40744677474290802</v>
      </c>
      <c r="D36" s="1">
        <f>1/C33</f>
        <v>6.4136481691429647E-4</v>
      </c>
      <c r="E36" s="15">
        <f>ABS(D36-C36)/C36*100</f>
        <v>99.842589300818744</v>
      </c>
      <c r="F36">
        <v>24.687945262837964</v>
      </c>
      <c r="G36">
        <f>$C$43*F36^2+$B$43*F36+$A$43</f>
        <v>0.407828916758468</v>
      </c>
    </row>
    <row r="37" spans="1:14" x14ac:dyDescent="0.25">
      <c r="A37">
        <v>1</v>
      </c>
      <c r="B37">
        <f>Проверка_пример!G79</f>
        <v>27.646354623720409</v>
      </c>
      <c r="C37">
        <f t="shared" ref="C37:C40" si="40">$C$43*B37^2+$B$43*B37+$A$43</f>
        <v>0.45289563863525484</v>
      </c>
      <c r="D37" s="1">
        <f>1/H33</f>
        <v>6.6415666073317938E-4</v>
      </c>
      <c r="E37" s="15">
        <f t="shared" ref="E37:E40" si="41">ABS(D37-C37)/C37*100</f>
        <v>99.853353266387259</v>
      </c>
      <c r="F37">
        <v>27.649302703984389</v>
      </c>
      <c r="G37">
        <f t="shared" ref="G37:G40" si="42">$C$43*F37^2+$B$43*F37+$A$43</f>
        <v>0.4529414210414997</v>
      </c>
    </row>
    <row r="38" spans="1:14" x14ac:dyDescent="0.25">
      <c r="A38">
        <v>2</v>
      </c>
      <c r="B38">
        <f>Проверка_пример!G80</f>
        <v>28.906653234394238</v>
      </c>
      <c r="C38">
        <f t="shared" si="40"/>
        <v>0.4726259924652938</v>
      </c>
      <c r="D38" s="1">
        <f>1/K33</f>
        <v>6.6417098483875943E-4</v>
      </c>
      <c r="E38" s="15">
        <f t="shared" si="41"/>
        <v>99.859472184046766</v>
      </c>
      <c r="F38">
        <v>29.790292121010744</v>
      </c>
      <c r="G38">
        <f t="shared" si="42"/>
        <v>0.48664907167562288</v>
      </c>
    </row>
    <row r="39" spans="1:14" x14ac:dyDescent="0.25">
      <c r="A39">
        <v>3</v>
      </c>
      <c r="B39">
        <f>Проверка_пример!G81</f>
        <v>33.58665236515273</v>
      </c>
      <c r="C39">
        <f t="shared" si="40"/>
        <v>0.54867284536128924</v>
      </c>
      <c r="D39" s="1">
        <f>1/N33</f>
        <v>8.5344170351829064E-4</v>
      </c>
      <c r="E39" s="15">
        <f t="shared" si="41"/>
        <v>99.844453446031878</v>
      </c>
      <c r="F39">
        <v>34.07865607267059</v>
      </c>
      <c r="G39">
        <f t="shared" si="42"/>
        <v>0.55692204069864271</v>
      </c>
    </row>
    <row r="40" spans="1:14" x14ac:dyDescent="0.25">
      <c r="A40">
        <v>4</v>
      </c>
      <c r="B40">
        <f>Проверка_пример!G89</f>
        <v>39.298818655936145</v>
      </c>
      <c r="C40">
        <f t="shared" si="40"/>
        <v>0.64742790133457695</v>
      </c>
      <c r="D40" s="1">
        <f>1/E33</f>
        <v>2.5070592693978051E-3</v>
      </c>
      <c r="E40" s="15">
        <f t="shared" si="41"/>
        <v>99.612766261041614</v>
      </c>
      <c r="F40">
        <v>38.613143767319194</v>
      </c>
      <c r="G40">
        <f t="shared" si="42"/>
        <v>0.63522892483275806</v>
      </c>
    </row>
    <row r="42" spans="1:14" x14ac:dyDescent="0.25">
      <c r="A42" t="s">
        <v>75</v>
      </c>
      <c r="B42" t="s">
        <v>76</v>
      </c>
      <c r="C42" t="s">
        <v>77</v>
      </c>
    </row>
    <row r="43" spans="1:14" x14ac:dyDescent="0.25">
      <c r="A43">
        <v>0.1</v>
      </c>
      <c r="B43">
        <v>0.01</v>
      </c>
      <c r="C43">
        <v>1E-4</v>
      </c>
    </row>
    <row r="45" spans="1:14" x14ac:dyDescent="0.25">
      <c r="A45" s="22" t="s">
        <v>79</v>
      </c>
    </row>
    <row r="47" spans="1:14" ht="18" x14ac:dyDescent="0.25">
      <c r="A47" s="23" t="s">
        <v>2</v>
      </c>
      <c r="B47" s="23" t="s">
        <v>80</v>
      </c>
      <c r="C47" s="23" t="s">
        <v>83</v>
      </c>
      <c r="D47" s="24" t="s">
        <v>81</v>
      </c>
      <c r="E47" s="24" t="s">
        <v>82</v>
      </c>
    </row>
    <row r="48" spans="1:14" x14ac:dyDescent="0.25">
      <c r="A48" s="4">
        <v>1</v>
      </c>
      <c r="B48" s="4">
        <v>0</v>
      </c>
      <c r="C48" s="4">
        <f>$D$2*B2/100/(1+$B$48*O23)</f>
        <v>0.30666666666666631</v>
      </c>
      <c r="D48" s="25">
        <f>C51-$E$2</f>
        <v>-2.6600000000000006</v>
      </c>
      <c r="E48" s="4">
        <f>-O23*$D$2*B2/100/((1+$B$48*O23)^2)</f>
        <v>-9.489347363746485E-9</v>
      </c>
    </row>
    <row r="49" spans="1:5" x14ac:dyDescent="0.25">
      <c r="A49" s="4">
        <v>2</v>
      </c>
      <c r="C49" s="4">
        <f t="shared" ref="C49:C50" si="43">$D$2*B3/100/(1+$B$48*O24)</f>
        <v>0.61333333333333262</v>
      </c>
      <c r="E49" s="4">
        <f t="shared" ref="E49:E50" si="44">-O24*$D$2*B3/100/((1+$B$48*O24)^2)</f>
        <v>-5.125272115576669E-6</v>
      </c>
    </row>
    <row r="50" spans="1:5" x14ac:dyDescent="0.25">
      <c r="A50" s="4">
        <v>3</v>
      </c>
      <c r="C50" s="4">
        <f t="shared" si="43"/>
        <v>0.92000000000000037</v>
      </c>
      <c r="E50" s="4">
        <f t="shared" si="44"/>
        <v>-3.0219082588925556E-4</v>
      </c>
    </row>
    <row r="51" spans="1:5" x14ac:dyDescent="0.25">
      <c r="C51" s="26">
        <f>SUM(C48:C50)</f>
        <v>1.8399999999999994</v>
      </c>
      <c r="E51" s="26">
        <f>SUM(E48:E50)</f>
        <v>-3.0732558735219596E-4</v>
      </c>
    </row>
    <row r="53" spans="1:5" ht="18" x14ac:dyDescent="0.25">
      <c r="A53" s="23" t="s">
        <v>2</v>
      </c>
      <c r="B53" s="23" t="s">
        <v>80</v>
      </c>
      <c r="C53" s="23" t="s">
        <v>83</v>
      </c>
      <c r="D53" s="24" t="s">
        <v>81</v>
      </c>
      <c r="E53" s="24" t="s">
        <v>82</v>
      </c>
    </row>
    <row r="54" spans="1:5" x14ac:dyDescent="0.25">
      <c r="A54" s="4">
        <v>1</v>
      </c>
      <c r="B54" s="4">
        <f>B48-D48/E51</f>
        <v>-8655.3157611039824</v>
      </c>
      <c r="C54" s="4">
        <f>$D$2*B2/100/(1+$B$54*O23)</f>
        <v>0.30674882196778963</v>
      </c>
      <c r="D54" s="25">
        <f>C57-$E$2</f>
        <v>-4.0312853192467903</v>
      </c>
      <c r="E54" s="4">
        <f>-O23*$D$2*B2/100/((1+$B$54*O23)^2)</f>
        <v>-9.4944323938553296E-9</v>
      </c>
    </row>
    <row r="55" spans="1:5" x14ac:dyDescent="0.25">
      <c r="A55" s="4">
        <v>2</v>
      </c>
      <c r="C55" s="4">
        <f t="shared" ref="C55:C56" si="45">$D$2*B3/100/(1+$B$54*O24)</f>
        <v>0.66115284626188398</v>
      </c>
      <c r="E55" s="4">
        <f t="shared" ref="E55:E56" si="46">-O24*$D$2*B3/100/((1+$B$54*O24)^2)</f>
        <v>-5.9556276226665063E-6</v>
      </c>
    </row>
    <row r="56" spans="1:5" x14ac:dyDescent="0.25">
      <c r="A56" s="4">
        <v>3</v>
      </c>
      <c r="C56" s="4">
        <f t="shared" si="45"/>
        <v>-0.49918698747646362</v>
      </c>
      <c r="E56" s="4">
        <f t="shared" si="46"/>
        <v>-8.8967652754359276E-5</v>
      </c>
    </row>
    <row r="57" spans="1:5" x14ac:dyDescent="0.25">
      <c r="C57" s="26">
        <f>SUM(C54:C56)</f>
        <v>0.46871468075320999</v>
      </c>
      <c r="E57" s="26">
        <f>SUM(E54:E56)</f>
        <v>-9.4932774809419632E-5</v>
      </c>
    </row>
    <row r="59" spans="1:5" ht="18" x14ac:dyDescent="0.25">
      <c r="A59" s="23" t="s">
        <v>2</v>
      </c>
      <c r="B59" s="23" t="s">
        <v>80</v>
      </c>
      <c r="C59" s="23" t="s">
        <v>83</v>
      </c>
      <c r="D59" s="24" t="s">
        <v>81</v>
      </c>
      <c r="E59" s="24" t="s">
        <v>82</v>
      </c>
    </row>
    <row r="60" spans="1:5" x14ac:dyDescent="0.25">
      <c r="A60" s="4">
        <v>1</v>
      </c>
      <c r="B60" s="4">
        <f>B54-D54/E57</f>
        <v>-51119.947468538172</v>
      </c>
      <c r="C60" s="4">
        <f>$D$2*B2/100/(1+$B$60*O23)</f>
        <v>0.30715253015950295</v>
      </c>
      <c r="D60" s="25">
        <f>C63-$E$2</f>
        <v>-3.1803816305779415</v>
      </c>
      <c r="E60" s="4">
        <f>-O23*$D$2*B2/100/((1+$B$60*O23)^2)</f>
        <v>-9.5194398405113114E-9</v>
      </c>
    </row>
    <row r="61" spans="1:5" x14ac:dyDescent="0.25">
      <c r="A61" s="4">
        <v>2</v>
      </c>
      <c r="C61" s="4">
        <f t="shared" ref="C61:C62" si="47">$D$2*B3/100/(1+$B$60*O24)</f>
        <v>1.0707258347895459</v>
      </c>
      <c r="E61" s="4">
        <f t="shared" ref="E61:E62" si="48">-O24*$D$2*B3/100/((1+$B$60*O24)^2)</f>
        <v>-1.5619975735252541E-5</v>
      </c>
    </row>
    <row r="62" spans="1:5" x14ac:dyDescent="0.25">
      <c r="A62" s="4">
        <v>3</v>
      </c>
      <c r="C62" s="4">
        <f t="shared" si="47"/>
        <v>-5.8259995526990384E-2</v>
      </c>
      <c r="E62" s="4">
        <f t="shared" si="48"/>
        <v>-1.2118434359637749E-6</v>
      </c>
    </row>
    <row r="63" spans="1:5" x14ac:dyDescent="0.25">
      <c r="C63" s="26">
        <f>SUM(C60:C62)</f>
        <v>1.3196183694220582</v>
      </c>
      <c r="E63" s="26">
        <f>SUM(E60:E62)</f>
        <v>-1.6841338611056827E-5</v>
      </c>
    </row>
    <row r="65" spans="1:5" ht="18" x14ac:dyDescent="0.25">
      <c r="A65" s="23" t="s">
        <v>2</v>
      </c>
      <c r="B65" s="23" t="s">
        <v>80</v>
      </c>
      <c r="C65" s="23" t="s">
        <v>83</v>
      </c>
      <c r="D65" s="24" t="s">
        <v>81</v>
      </c>
      <c r="E65" s="24" t="s">
        <v>82</v>
      </c>
    </row>
    <row r="66" spans="1:5" x14ac:dyDescent="0.25">
      <c r="A66" s="4">
        <v>1</v>
      </c>
      <c r="B66" s="4">
        <f>B60-D60/E63</f>
        <v>-239963.7029459044</v>
      </c>
      <c r="C66" s="4">
        <f>$D$2*B2/100/(1+$B$66*O23)</f>
        <v>0.30896080028079281</v>
      </c>
      <c r="D66" s="25">
        <f>C69-$E$2</f>
        <v>-4.8129987468130198</v>
      </c>
      <c r="E66" s="4">
        <f>-O23*$D$2*B2/100/((1+$B$66*O23)^2)</f>
        <v>-9.6318555772603468E-9</v>
      </c>
    </row>
    <row r="67" spans="1:5" x14ac:dyDescent="0.25">
      <c r="A67" s="4">
        <v>2</v>
      </c>
      <c r="C67" s="4">
        <f t="shared" ref="C67:C68" si="49">$D$2*B3/100/(1+$B$66*O24)</f>
        <v>-0.6101374643400066</v>
      </c>
      <c r="E67" s="4">
        <f t="shared" ref="E67:E68" si="50">-O24*$D$2*B3/100/((1+$B$66*O24)^2)</f>
        <v>-5.0719992120429192E-6</v>
      </c>
    </row>
    <row r="68" spans="1:5" x14ac:dyDescent="0.25">
      <c r="A68" s="4">
        <v>3</v>
      </c>
      <c r="C68" s="4">
        <f t="shared" si="49"/>
        <v>-1.1822082753806111E-2</v>
      </c>
      <c r="E68" s="4">
        <f t="shared" si="50"/>
        <v>-4.9899203227771915E-8</v>
      </c>
    </row>
    <row r="69" spans="1:5" x14ac:dyDescent="0.25">
      <c r="C69" s="26">
        <f>SUM(C66:C68)</f>
        <v>-0.31299874681301987</v>
      </c>
      <c r="E69" s="26">
        <f>SUM(E66:E68)</f>
        <v>-5.1315302708479518E-6</v>
      </c>
    </row>
    <row r="71" spans="1:5" ht="18" x14ac:dyDescent="0.25">
      <c r="A71" s="23" t="s">
        <v>2</v>
      </c>
      <c r="B71" s="23" t="s">
        <v>80</v>
      </c>
      <c r="C71" s="23" t="s">
        <v>83</v>
      </c>
      <c r="D71" s="24" t="s">
        <v>81</v>
      </c>
      <c r="E71" s="24" t="s">
        <v>82</v>
      </c>
    </row>
    <row r="72" spans="1:5" x14ac:dyDescent="0.25">
      <c r="A72" s="4">
        <v>1</v>
      </c>
      <c r="B72" s="4">
        <f>B66-D66/E69</f>
        <v>-1177890.3043255166</v>
      </c>
      <c r="C72" s="4">
        <f>$D$2*B2/100/(1+$B$72*O23)</f>
        <v>0.31826688247896506</v>
      </c>
      <c r="D72" s="25">
        <f>C75-$E$2</f>
        <v>-4.2534756231891047</v>
      </c>
      <c r="E72" s="4">
        <f>-O23*$D$2*B2/100/((1+$B$72*O23)^2)</f>
        <v>-1.0220828462213721E-8</v>
      </c>
    </row>
    <row r="73" spans="1:5" x14ac:dyDescent="0.25">
      <c r="A73" s="4">
        <v>2</v>
      </c>
      <c r="C73" s="4">
        <f t="shared" ref="C73:C74" si="51">$D$2*B3/100/(1+$B$72*O24)</f>
        <v>-6.9358465961270918E-2</v>
      </c>
      <c r="E73" s="4">
        <f t="shared" ref="E73:E74" si="52">-O24*$D$2*B3/100/((1+$B$72*O24)^2)</f>
        <v>-6.5542461828922864E-8</v>
      </c>
    </row>
    <row r="74" spans="1:5" x14ac:dyDescent="0.25">
      <c r="A74" s="4">
        <v>3</v>
      </c>
      <c r="C74" s="4">
        <f t="shared" si="51"/>
        <v>-2.3840397067991822E-3</v>
      </c>
      <c r="E74" s="4">
        <f t="shared" si="52"/>
        <v>-2.0292361465014375E-9</v>
      </c>
    </row>
    <row r="75" spans="1:5" x14ac:dyDescent="0.25">
      <c r="C75" s="26">
        <f>SUM(C72:C74)</f>
        <v>0.24652437681089495</v>
      </c>
      <c r="E75" s="26">
        <f>SUM(E72:E74)</f>
        <v>-7.7792526437638023E-8</v>
      </c>
    </row>
    <row r="77" spans="1:5" ht="18" x14ac:dyDescent="0.25">
      <c r="A77" s="23" t="s">
        <v>2</v>
      </c>
      <c r="B77" s="23" t="s">
        <v>80</v>
      </c>
      <c r="C77" s="23" t="s">
        <v>83</v>
      </c>
      <c r="D77" s="24" t="s">
        <v>81</v>
      </c>
      <c r="E77" s="24" t="s">
        <v>82</v>
      </c>
    </row>
    <row r="78" spans="1:5" x14ac:dyDescent="0.25">
      <c r="A78" s="4">
        <v>1</v>
      </c>
      <c r="B78" s="4">
        <f>B72-D72/E75</f>
        <v>-55855065.837361857</v>
      </c>
      <c r="C78" s="4">
        <f>$D$2*B2/100/(1+$B$78*O23)</f>
        <v>-0.42104151052819683</v>
      </c>
      <c r="D78" s="25">
        <f>C81-$E$2</f>
        <v>-4.9224085354214928</v>
      </c>
      <c r="E78" s="4">
        <f>-O23*$D$2*B2/100/((1+$B$78*O23)^2)</f>
        <v>-1.7887639325982931E-8</v>
      </c>
    </row>
    <row r="79" spans="1:5" x14ac:dyDescent="0.25">
      <c r="A79" s="4">
        <v>2</v>
      </c>
      <c r="C79" s="4">
        <f t="shared" ref="C79:C80" si="53">$D$2*B3/100/(1+$B$78*O24)</f>
        <v>-1.3168766778146425E-3</v>
      </c>
      <c r="E79" s="4">
        <f t="shared" ref="E79:E80" si="54">-O24*$D$2*B3/100/((1+$B$78*O24)^2)</f>
        <v>-2.3627295029292823E-11</v>
      </c>
    </row>
    <row r="80" spans="1:5" x14ac:dyDescent="0.25">
      <c r="A80" s="4">
        <v>3</v>
      </c>
      <c r="C80" s="4">
        <f t="shared" si="53"/>
        <v>-5.0148215481565637E-5</v>
      </c>
      <c r="E80" s="4">
        <f t="shared" si="54"/>
        <v>-8.9787646393892812E-13</v>
      </c>
    </row>
    <row r="81" spans="1:5" x14ac:dyDescent="0.25">
      <c r="C81" s="26">
        <f>SUM(C78:C80)</f>
        <v>-0.42240853542149304</v>
      </c>
      <c r="E81" s="26">
        <f>SUM(E78:E80)</f>
        <v>-1.7912164497476162E-8</v>
      </c>
    </row>
    <row r="83" spans="1:5" ht="18" x14ac:dyDescent="0.25">
      <c r="A83" s="23" t="s">
        <v>2</v>
      </c>
      <c r="B83" s="23" t="s">
        <v>80</v>
      </c>
      <c r="C83" s="23" t="s">
        <v>83</v>
      </c>
      <c r="D83" s="24" t="s">
        <v>81</v>
      </c>
      <c r="E83" s="24" t="s">
        <v>82</v>
      </c>
    </row>
    <row r="84" spans="1:5" x14ac:dyDescent="0.25">
      <c r="A84" s="4">
        <v>1</v>
      </c>
      <c r="B84" s="4">
        <f>B78-D78/E81</f>
        <v>-330663201.73378378</v>
      </c>
      <c r="C84" s="4">
        <f>$D$2*B2/100/(1+$B$84*O23)</f>
        <v>-3.3218207968855724E-2</v>
      </c>
      <c r="D84" s="27">
        <f>C87-$E$2</f>
        <v>-4.5334487268827539</v>
      </c>
      <c r="E84" s="4">
        <f>-O23*$D$2*B2/100/((1+$B$84*O23)^2)</f>
        <v>-1.1134112337731777E-10</v>
      </c>
    </row>
    <row r="85" spans="1:5" x14ac:dyDescent="0.25">
      <c r="A85" s="4">
        <v>2</v>
      </c>
      <c r="C85" s="4">
        <f t="shared" ref="C85:C86" si="55">$D$2*B3/100/(1+$B$84*O24)</f>
        <v>-2.2204834633066396E-4</v>
      </c>
      <c r="E85" s="4">
        <f t="shared" ref="E85:E86" si="56">-O24*$D$2*B3/100/((1+$B$84*O24)^2)</f>
        <v>-6.717673285570969E-13</v>
      </c>
    </row>
    <row r="86" spans="1:5" x14ac:dyDescent="0.25">
      <c r="A86" s="4">
        <v>3</v>
      </c>
      <c r="C86" s="4">
        <f t="shared" si="55"/>
        <v>-8.4705675678999069E-6</v>
      </c>
      <c r="E86" s="4">
        <f t="shared" si="56"/>
        <v>-2.5617140078410476E-14</v>
      </c>
    </row>
    <row r="87" spans="1:5" x14ac:dyDescent="0.25">
      <c r="C87" s="26">
        <f>SUM(C84:C86)</f>
        <v>-3.3448726882754284E-2</v>
      </c>
      <c r="E87" s="26">
        <f>SUM(E84:E86)</f>
        <v>-1.1203850784595328E-10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7"/>
  <sheetViews>
    <sheetView topLeftCell="A19" workbookViewId="0">
      <selection activeCell="G40" sqref="G40"/>
    </sheetView>
  </sheetViews>
  <sheetFormatPr defaultRowHeight="15" x14ac:dyDescent="0.25"/>
  <cols>
    <col min="1" max="1" width="11.28515625" bestFit="1" customWidth="1"/>
    <col min="2" max="2" width="14.5703125" bestFit="1" customWidth="1"/>
    <col min="3" max="3" width="22" bestFit="1" customWidth="1"/>
    <col min="4" max="5" width="14.5703125" bestFit="1" customWidth="1"/>
    <col min="6" max="6" width="15.7109375" bestFit="1" customWidth="1"/>
    <col min="7" max="7" width="30" bestFit="1" customWidth="1"/>
    <col min="8" max="8" width="14" bestFit="1" customWidth="1"/>
    <col min="9" max="9" width="15.5703125" bestFit="1" customWidth="1"/>
    <col min="10" max="10" width="30" bestFit="1" customWidth="1"/>
    <col min="11" max="11" width="10.85546875" bestFit="1" customWidth="1"/>
    <col min="12" max="12" width="14.5703125" bestFit="1" customWidth="1"/>
    <col min="13" max="13" width="30" bestFit="1" customWidth="1"/>
    <col min="14" max="14" width="15.5703125" bestFit="1" customWidth="1"/>
    <col min="15" max="15" width="20.5703125" bestFit="1" customWidth="1"/>
    <col min="16" max="16" width="16.5703125" bestFit="1" customWidth="1"/>
  </cols>
  <sheetData>
    <row r="1" spans="1:15" x14ac:dyDescent="0.25">
      <c r="A1" s="7" t="s">
        <v>2</v>
      </c>
      <c r="B1" s="7" t="s">
        <v>3</v>
      </c>
      <c r="C1" s="8" t="s">
        <v>4</v>
      </c>
      <c r="D1" s="7" t="s">
        <v>18</v>
      </c>
      <c r="E1" s="7" t="s">
        <v>19</v>
      </c>
      <c r="F1" s="9" t="s">
        <v>20</v>
      </c>
      <c r="G1" s="9" t="s">
        <v>21</v>
      </c>
      <c r="H1" s="17" t="s">
        <v>65</v>
      </c>
      <c r="I1" s="17" t="s">
        <v>66</v>
      </c>
      <c r="J1" s="17" t="s">
        <v>67</v>
      </c>
      <c r="K1" s="16" t="s">
        <v>68</v>
      </c>
    </row>
    <row r="2" spans="1:15" x14ac:dyDescent="0.25">
      <c r="A2" s="4">
        <v>1</v>
      </c>
      <c r="B2" s="4">
        <f>Проверка_пример!B13</f>
        <v>2.2222222222222197</v>
      </c>
      <c r="C2" s="4">
        <f>Проверка_пример!E13</f>
        <v>1568.3561813740766</v>
      </c>
      <c r="D2" s="4">
        <f>Проверка_пример!E2</f>
        <v>13.8</v>
      </c>
      <c r="E2" s="4">
        <f>Проверка_пример!F2</f>
        <v>4.5</v>
      </c>
      <c r="F2" s="4">
        <f>Проверка_пример!G2</f>
        <v>13.5</v>
      </c>
      <c r="G2" s="4">
        <f>Проверка_пример!H2</f>
        <v>9.3000000000000007</v>
      </c>
      <c r="H2" s="20">
        <f>R26</f>
        <v>-3.4427946045366829E-2</v>
      </c>
      <c r="I2" s="20">
        <f>S26</f>
        <v>1.8744279460453661</v>
      </c>
      <c r="J2" s="5">
        <f>SUM(H2:I2)</f>
        <v>1.8399999999999992</v>
      </c>
      <c r="K2" s="19">
        <f>J2-D2</f>
        <v>-11.96</v>
      </c>
    </row>
    <row r="3" spans="1:15" x14ac:dyDescent="0.25">
      <c r="A3" s="4">
        <v>2</v>
      </c>
      <c r="B3" s="4">
        <f>Проверка_пример!B14</f>
        <v>4.4444444444444393</v>
      </c>
      <c r="C3" s="4">
        <f>Проверка_пример!E14</f>
        <v>242.44673989837568</v>
      </c>
    </row>
    <row r="4" spans="1:15" x14ac:dyDescent="0.25">
      <c r="A4" s="4">
        <v>3</v>
      </c>
      <c r="B4" s="4">
        <f>Проверка_пример!B15</f>
        <v>6.6666666666666696</v>
      </c>
      <c r="C4" s="4">
        <f>Проверка_пример!E15</f>
        <v>71.145403831960209</v>
      </c>
    </row>
    <row r="6" spans="1:15" x14ac:dyDescent="0.25">
      <c r="A6" s="6" t="s">
        <v>5</v>
      </c>
      <c r="B6" s="7" t="s">
        <v>1</v>
      </c>
      <c r="C6" s="7" t="s">
        <v>0</v>
      </c>
      <c r="D6" s="17" t="s">
        <v>54</v>
      </c>
      <c r="E6" s="17" t="s">
        <v>55</v>
      </c>
    </row>
    <row r="7" spans="1:15" x14ac:dyDescent="0.25">
      <c r="A7" s="4">
        <v>0</v>
      </c>
      <c r="B7" s="10">
        <f>Лист3!D7</f>
        <v>0</v>
      </c>
      <c r="C7" s="10">
        <f>Лист3!E7</f>
        <v>-3.3448726882754284E-2</v>
      </c>
      <c r="D7" s="4">
        <f>B7</f>
        <v>0</v>
      </c>
      <c r="E7" s="4">
        <f>H2</f>
        <v>-3.4427946045366829E-2</v>
      </c>
    </row>
    <row r="8" spans="1:15" x14ac:dyDescent="0.25">
      <c r="A8" s="4">
        <v>1</v>
      </c>
      <c r="B8" s="10">
        <f>Лист3!D8</f>
        <v>-0.13379490753101714</v>
      </c>
      <c r="C8" s="10">
        <f>Лист3!E8</f>
        <v>-2.5335573121240691E-6</v>
      </c>
      <c r="D8" s="4">
        <f>I19</f>
        <v>-0.13771178418146732</v>
      </c>
      <c r="E8" s="4">
        <f>J19</f>
        <v>-3.7047627108670377E-9</v>
      </c>
    </row>
    <row r="9" spans="1:15" x14ac:dyDescent="0.25">
      <c r="A9" s="4">
        <v>2</v>
      </c>
      <c r="B9" s="10">
        <f>Лист3!D9</f>
        <v>-3.3451260440066417E-2</v>
      </c>
      <c r="C9" s="10">
        <f>Лист3!E9</f>
        <v>7055028.6015198892</v>
      </c>
      <c r="D9" s="10">
        <f>K19</f>
        <v>-3.4427949750129534E-2</v>
      </c>
      <c r="E9" s="10">
        <f>N19</f>
        <v>4518397414.5861654</v>
      </c>
    </row>
    <row r="10" spans="1:15" x14ac:dyDescent="0.25">
      <c r="A10" s="4">
        <v>3</v>
      </c>
      <c r="B10" s="10">
        <f>Лист3!D10</f>
        <v>7055026.7280711615</v>
      </c>
      <c r="C10" s="10">
        <f>Лист3!E10</f>
        <v>938.26649229794589</v>
      </c>
      <c r="D10" s="10">
        <f>M19</f>
        <v>4518397412.7117376</v>
      </c>
      <c r="E10" s="10">
        <f>L19</f>
        <v>919.52226751698163</v>
      </c>
    </row>
    <row r="11" spans="1:15" x14ac:dyDescent="0.25">
      <c r="A11" s="4">
        <v>4</v>
      </c>
      <c r="B11" s="10">
        <f>Лист3!D11</f>
        <v>18</v>
      </c>
      <c r="C11" s="10">
        <f>Лист3!E11</f>
        <v>1.8734487268827535</v>
      </c>
      <c r="D11" s="4">
        <f>B11</f>
        <v>18</v>
      </c>
      <c r="E11" s="10">
        <f>I2</f>
        <v>1.8744279460453661</v>
      </c>
    </row>
    <row r="13" spans="1:15" x14ac:dyDescent="0.25">
      <c r="A13" s="11" t="s">
        <v>7</v>
      </c>
    </row>
    <row r="15" spans="1:15" x14ac:dyDescent="0.25">
      <c r="A15" s="7" t="s">
        <v>2</v>
      </c>
      <c r="B15" s="7" t="s">
        <v>6</v>
      </c>
      <c r="C15" s="7" t="s">
        <v>12</v>
      </c>
      <c r="D15" s="7" t="s">
        <v>9</v>
      </c>
      <c r="E15" s="7" t="s">
        <v>8</v>
      </c>
      <c r="F15" s="7" t="s">
        <v>10</v>
      </c>
      <c r="G15" s="7" t="s">
        <v>11</v>
      </c>
      <c r="H15" s="7" t="s">
        <v>13</v>
      </c>
      <c r="I15" s="17" t="s">
        <v>56</v>
      </c>
      <c r="J15" s="17" t="s">
        <v>53</v>
      </c>
      <c r="K15" s="17" t="s">
        <v>57</v>
      </c>
      <c r="L15" s="17" t="s">
        <v>58</v>
      </c>
      <c r="M15" s="17" t="s">
        <v>59</v>
      </c>
      <c r="N15" s="17" t="s">
        <v>60</v>
      </c>
      <c r="O15" s="17" t="s">
        <v>57</v>
      </c>
    </row>
    <row r="16" spans="1:15" x14ac:dyDescent="0.25">
      <c r="A16" s="4">
        <v>1</v>
      </c>
      <c r="B16" s="10">
        <f>$F$2/$E$2</f>
        <v>3</v>
      </c>
      <c r="C16" s="10">
        <f>B16+1</f>
        <v>4</v>
      </c>
      <c r="D16" s="10">
        <f>C37</f>
        <v>0.46744877659218931</v>
      </c>
      <c r="E16" s="10">
        <f>$D$16*C2</f>
        <v>733.12617824410984</v>
      </c>
      <c r="F16" s="10">
        <f>$C$8/(E16*$B$8)</f>
        <v>2.5829287231760061E-8</v>
      </c>
      <c r="G16" s="10">
        <f>F16*C16</f>
        <v>1.0331714892704024E-7</v>
      </c>
      <c r="H16" s="10">
        <f>G16+1</f>
        <v>1.0000001033171488</v>
      </c>
      <c r="I16" s="10">
        <f>C16*R23</f>
        <v>-0.13676492203217872</v>
      </c>
      <c r="J16" s="10">
        <f>G16*R23</f>
        <v>-3.5325404543984138E-9</v>
      </c>
      <c r="K16" s="10">
        <f>H16*R23</f>
        <v>-3.4191234040585133E-2</v>
      </c>
      <c r="L16" s="10">
        <f>E23*S23</f>
        <v>655.4747282677904</v>
      </c>
      <c r="M16" s="10">
        <f>I23*S23</f>
        <v>4308351801.1091452</v>
      </c>
      <c r="N16" s="10">
        <f>J23*S23</f>
        <v>4308351801.4500027</v>
      </c>
      <c r="O16" s="10">
        <f>N23*S23</f>
        <v>-15638.086436179907</v>
      </c>
    </row>
    <row r="17" spans="1:19" x14ac:dyDescent="0.25">
      <c r="A17" s="4">
        <v>2</v>
      </c>
      <c r="B17" s="10">
        <f>$F$2/$E$2</f>
        <v>3</v>
      </c>
      <c r="C17" s="10">
        <f t="shared" ref="C17:C18" si="0">B17+1</f>
        <v>4</v>
      </c>
      <c r="E17" s="10">
        <f t="shared" ref="E17:E18" si="1">$D$16*C3</f>
        <v>113.33143195426044</v>
      </c>
      <c r="F17" s="10">
        <f t="shared" ref="F17:F18" si="2">$C$8/(E17*$B$8)</f>
        <v>1.6708627349411845E-7</v>
      </c>
      <c r="G17" s="10">
        <f t="shared" ref="G17:G18" si="3">F17*C17</f>
        <v>6.6834509397647378E-7</v>
      </c>
      <c r="H17" s="10">
        <f t="shared" ref="H17:H18" si="4">G17+1</f>
        <v>1.0000006683450939</v>
      </c>
      <c r="I17" s="10">
        <f t="shared" ref="I17:I18" si="5">C17*R24</f>
        <v>-9.1202635849332153E-4</v>
      </c>
      <c r="J17" s="10">
        <f t="shared" ref="J17:J18" si="6">G17*R24</f>
        <v>-1.5238708556906003E-10</v>
      </c>
      <c r="K17" s="10">
        <f t="shared" ref="K17:K18" si="7">H17*R24</f>
        <v>-2.2800674201041595E-4</v>
      </c>
      <c r="L17" s="10">
        <f t="shared" ref="L17:L18" si="8">E24*S24</f>
        <v>182.9134185636311</v>
      </c>
      <c r="M17" s="10">
        <f t="shared" ref="M17:M18" si="9">I24*S24</f>
        <v>185854217.92016396</v>
      </c>
      <c r="N17" s="10">
        <f t="shared" ref="N17:N18" si="10">J24*S24</f>
        <v>185854218.53372529</v>
      </c>
      <c r="O17" s="10">
        <f t="shared" ref="O17:O18" si="11">N24*S24</f>
        <v>-104.28372182642745</v>
      </c>
    </row>
    <row r="18" spans="1:19" x14ac:dyDescent="0.25">
      <c r="A18" s="4">
        <v>3</v>
      </c>
      <c r="B18" s="10">
        <f>$F$2/$E$2</f>
        <v>3</v>
      </c>
      <c r="C18" s="10">
        <f t="shared" si="0"/>
        <v>4</v>
      </c>
      <c r="E18" s="10">
        <f t="shared" si="1"/>
        <v>33.256831981407053</v>
      </c>
      <c r="F18" s="10">
        <f t="shared" si="2"/>
        <v>5.6939057350911488E-7</v>
      </c>
      <c r="G18" s="10">
        <f t="shared" si="3"/>
        <v>2.2775622940364595E-6</v>
      </c>
      <c r="H18" s="10">
        <f t="shared" si="4"/>
        <v>1.0000022775622941</v>
      </c>
      <c r="I18" s="10">
        <f t="shared" si="5"/>
        <v>-3.4835790795272948E-5</v>
      </c>
      <c r="J18" s="10">
        <f t="shared" si="6"/>
        <v>-1.9835170899564008E-11</v>
      </c>
      <c r="K18" s="10">
        <f t="shared" si="7"/>
        <v>-8.7089675339891369E-6</v>
      </c>
      <c r="L18" s="10">
        <f t="shared" si="8"/>
        <v>81.134120685560134</v>
      </c>
      <c r="M18" s="10">
        <f t="shared" si="9"/>
        <v>24191393.682428133</v>
      </c>
      <c r="N18" s="10">
        <f t="shared" si="10"/>
        <v>24191394.602436841</v>
      </c>
      <c r="O18" s="10">
        <f t="shared" si="11"/>
        <v>-3.9832311084398628</v>
      </c>
    </row>
    <row r="19" spans="1:19" x14ac:dyDescent="0.25">
      <c r="I19" s="11">
        <f t="shared" ref="I19:O19" si="12">SUM(I16:I18)</f>
        <v>-0.13771178418146732</v>
      </c>
      <c r="J19" s="13">
        <f t="shared" si="12"/>
        <v>-3.7047627108670377E-9</v>
      </c>
      <c r="K19" s="13">
        <f t="shared" si="12"/>
        <v>-3.4427949750129534E-2</v>
      </c>
      <c r="L19" s="13">
        <f t="shared" si="12"/>
        <v>919.52226751698163</v>
      </c>
      <c r="M19" s="13">
        <f t="shared" si="12"/>
        <v>4518397412.7117376</v>
      </c>
      <c r="N19" s="13">
        <f t="shared" si="12"/>
        <v>4518397414.5861654</v>
      </c>
      <c r="O19" s="13">
        <f t="shared" si="12"/>
        <v>-15746.353389114773</v>
      </c>
    </row>
    <row r="20" spans="1:19" x14ac:dyDescent="0.25">
      <c r="A20" s="11" t="s">
        <v>14</v>
      </c>
    </row>
    <row r="22" spans="1:19" ht="18" x14ac:dyDescent="0.25">
      <c r="A22" s="7" t="s">
        <v>2</v>
      </c>
      <c r="B22" s="7" t="s">
        <v>16</v>
      </c>
      <c r="C22" s="7" t="s">
        <v>15</v>
      </c>
      <c r="D22" s="7" t="s">
        <v>17</v>
      </c>
      <c r="E22" s="7" t="s">
        <v>22</v>
      </c>
      <c r="F22" s="7" t="s">
        <v>23</v>
      </c>
      <c r="G22" s="7" t="s">
        <v>24</v>
      </c>
      <c r="H22" s="7" t="s">
        <v>25</v>
      </c>
      <c r="I22" s="7" t="s">
        <v>26</v>
      </c>
      <c r="J22" s="7" t="s">
        <v>27</v>
      </c>
      <c r="K22" s="7" t="s">
        <v>28</v>
      </c>
      <c r="L22" s="7" t="s">
        <v>29</v>
      </c>
      <c r="M22" s="7" t="s">
        <v>30</v>
      </c>
      <c r="N22" s="7" t="s">
        <v>31</v>
      </c>
      <c r="O22" s="7" t="s">
        <v>32</v>
      </c>
      <c r="P22" s="9" t="s">
        <v>33</v>
      </c>
      <c r="Q22" s="14" t="s">
        <v>35</v>
      </c>
      <c r="R22" s="17" t="s">
        <v>84</v>
      </c>
      <c r="S22" s="17" t="s">
        <v>85</v>
      </c>
    </row>
    <row r="23" spans="1:19" x14ac:dyDescent="0.25">
      <c r="A23" s="4">
        <v>1</v>
      </c>
      <c r="B23" s="10">
        <f>C40</f>
        <v>0.6331730712179009</v>
      </c>
      <c r="C23" s="10">
        <f>$B$23*C2</f>
        <v>993.04090012420329</v>
      </c>
      <c r="D23" s="10">
        <f>C23*$B$11/$G$2</f>
        <v>1922.0146454016838</v>
      </c>
      <c r="E23" s="10">
        <f>D23+1</f>
        <v>1923.0146454016838</v>
      </c>
      <c r="F23" s="10">
        <f>C39</f>
        <v>0.55736289077983492</v>
      </c>
      <c r="G23" s="10">
        <f>$F$23*C2</f>
        <v>874.14353502307847</v>
      </c>
      <c r="H23" s="10">
        <f>G23*$B$10/$C$10</f>
        <v>6572872.4774710042</v>
      </c>
      <c r="I23" s="10">
        <f>H23*E23</f>
        <v>12639730036.534389</v>
      </c>
      <c r="J23" s="10">
        <f>I23+1</f>
        <v>12639730037.534389</v>
      </c>
      <c r="K23" s="10">
        <f>C38</f>
        <v>0.48810588376093489</v>
      </c>
      <c r="L23" s="10">
        <f>$K$23*C2</f>
        <v>765.52387996151879</v>
      </c>
      <c r="M23" s="10">
        <f>L23*$B$9/$C$9</f>
        <v>-3.6297143680134964E-6</v>
      </c>
      <c r="N23" s="10">
        <f>M23*J23</f>
        <v>-45878.609725050344</v>
      </c>
      <c r="O23" s="10">
        <f>H16/N23</f>
        <v>-2.1796652281098552E-5</v>
      </c>
      <c r="P23" s="10">
        <f>$D$2*B2/100/(1+G16)</f>
        <v>0.30666663498274394</v>
      </c>
      <c r="Q23" s="10">
        <f>$D$2*B2/100-P23</f>
        <v>3.1683922374625695E-8</v>
      </c>
      <c r="R23" s="10">
        <f>$D$2*B2/100/(1+$B$84*O23)</f>
        <v>-3.4191230508044679E-2</v>
      </c>
      <c r="S23" s="10">
        <f>$B$84*O23*R23</f>
        <v>0.34085789717471099</v>
      </c>
    </row>
    <row r="24" spans="1:19" x14ac:dyDescent="0.25">
      <c r="A24" s="4">
        <v>2</v>
      </c>
      <c r="C24" s="10">
        <f t="shared" ref="C24:C25" si="13">$B$23*C3</f>
        <v>153.51074690822213</v>
      </c>
      <c r="D24" s="10">
        <f t="shared" ref="D24:D25" si="14">C24*$B$11/$G$2</f>
        <v>297.11757466107508</v>
      </c>
      <c r="E24" s="10">
        <f t="shared" ref="E24:E25" si="15">D24+1</f>
        <v>298.11757466107508</v>
      </c>
      <c r="G24" s="10">
        <f t="shared" ref="G24:G25" si="16">$F$23*C3</f>
        <v>135.13081580990541</v>
      </c>
      <c r="H24" s="10">
        <f t="shared" ref="H24:H25" si="17">G24*$B$10/$C$10</f>
        <v>1016077.5484905707</v>
      </c>
      <c r="I24" s="10">
        <f t="shared" ref="I24:I25" si="18">H24*E24</f>
        <v>302910574.42357987</v>
      </c>
      <c r="J24" s="10">
        <f t="shared" ref="J24:J25" si="19">I24+1</f>
        <v>302910575.42357987</v>
      </c>
      <c r="L24" s="10">
        <f t="shared" ref="L24:L25" si="20">$K$23*C3</f>
        <v>118.33968024305418</v>
      </c>
      <c r="M24" s="10">
        <f t="shared" ref="M24:M25" si="21">L24*$B$9/$C$9</f>
        <v>-5.611049490786997E-7</v>
      </c>
      <c r="N24" s="10">
        <f t="shared" ref="N24:N25" si="22">M24*J24</f>
        <v>-169.9646229984474</v>
      </c>
      <c r="O24" s="12">
        <f t="shared" ref="O24" si="23">H17/N24</f>
        <v>-5.8835812459292116E-3</v>
      </c>
      <c r="P24" s="12">
        <f>$D$2*B3/100/(1+G17)</f>
        <v>0.61333292341528234</v>
      </c>
      <c r="Q24" s="10">
        <f t="shared" ref="Q24:Q25" si="24">$D$2*B3/100-P24</f>
        <v>4.0991805028145478E-7</v>
      </c>
      <c r="R24" s="10">
        <f t="shared" ref="R24:R25" si="25">$D$2*B3/100/(1+$B$84*O24)</f>
        <v>-2.2800658962333038E-4</v>
      </c>
      <c r="S24" s="10">
        <f t="shared" ref="S24:S25" si="26">$B$84*O24*R24</f>
        <v>0.61356133992295603</v>
      </c>
    </row>
    <row r="25" spans="1:19" x14ac:dyDescent="0.25">
      <c r="A25" s="4">
        <v>3</v>
      </c>
      <c r="C25" s="10">
        <f t="shared" si="13"/>
        <v>45.047353847320061</v>
      </c>
      <c r="D25" s="10">
        <f t="shared" si="14"/>
        <v>87.188426801264626</v>
      </c>
      <c r="E25" s="10">
        <f t="shared" si="15"/>
        <v>88.188426801264626</v>
      </c>
      <c r="G25" s="10">
        <f t="shared" si="16"/>
        <v>39.653807945480089</v>
      </c>
      <c r="H25" s="10">
        <f t="shared" si="17"/>
        <v>298165.47561023361</v>
      </c>
      <c r="I25" s="10">
        <f t="shared" si="18"/>
        <v>26294744.220517341</v>
      </c>
      <c r="J25" s="10">
        <f t="shared" si="19"/>
        <v>26294745.220517341</v>
      </c>
      <c r="L25" s="10">
        <f t="shared" si="20"/>
        <v>34.726490212927544</v>
      </c>
      <c r="M25" s="10">
        <f t="shared" si="21"/>
        <v>-1.6465487723633036E-7</v>
      </c>
      <c r="N25" s="10">
        <f t="shared" si="22"/>
        <v>-4.3295580462448671</v>
      </c>
      <c r="O25" s="12">
        <f>H18/N25</f>
        <v>-0.2309709829227537</v>
      </c>
      <c r="P25" s="12">
        <f>$D$2*B4/100/(1+G18)</f>
        <v>0.91999790464746212</v>
      </c>
      <c r="Q25" s="10">
        <f t="shared" si="24"/>
        <v>2.0953525382561011E-6</v>
      </c>
      <c r="R25" s="10">
        <f t="shared" si="25"/>
        <v>-8.708947698818237E-6</v>
      </c>
      <c r="S25" s="10">
        <f t="shared" si="26"/>
        <v>0.92000870894769915</v>
      </c>
    </row>
    <row r="26" spans="1:19" x14ac:dyDescent="0.25">
      <c r="P26" s="13">
        <f>SUM(P23:P25)</f>
        <v>1.8399974630454885</v>
      </c>
      <c r="Q26" s="13">
        <f>SUM(Q23:Q25)</f>
        <v>2.5369545109121816E-6</v>
      </c>
      <c r="R26" s="21">
        <f>SUM(R23:R25)</f>
        <v>-3.4427946045366829E-2</v>
      </c>
      <c r="S26" s="21">
        <f>SUM(S23:S25)</f>
        <v>1.8744279460453661</v>
      </c>
    </row>
    <row r="27" spans="1:19" x14ac:dyDescent="0.25">
      <c r="A27" s="11" t="s">
        <v>34</v>
      </c>
    </row>
    <row r="29" spans="1:19" x14ac:dyDescent="0.25">
      <c r="A29" s="7" t="s">
        <v>2</v>
      </c>
      <c r="B29" s="7" t="s">
        <v>36</v>
      </c>
      <c r="C29" s="7" t="s">
        <v>39</v>
      </c>
      <c r="D29" s="7" t="s">
        <v>37</v>
      </c>
      <c r="E29" s="7" t="s">
        <v>38</v>
      </c>
      <c r="F29" s="7" t="s">
        <v>40</v>
      </c>
      <c r="G29" s="7" t="s">
        <v>41</v>
      </c>
      <c r="H29" s="7" t="s">
        <v>42</v>
      </c>
      <c r="I29" s="9" t="s">
        <v>43</v>
      </c>
      <c r="J29" s="9" t="s">
        <v>44</v>
      </c>
      <c r="K29" s="9" t="s">
        <v>45</v>
      </c>
      <c r="L29" s="9" t="s">
        <v>46</v>
      </c>
      <c r="M29" s="9" t="s">
        <v>47</v>
      </c>
      <c r="N29" s="9" t="s">
        <v>48</v>
      </c>
    </row>
    <row r="30" spans="1:19" x14ac:dyDescent="0.25">
      <c r="A30" s="4">
        <v>1</v>
      </c>
      <c r="B30" s="4">
        <f>R23/$R$26</f>
        <v>0.99312432007967533</v>
      </c>
      <c r="C30" s="4">
        <f>B30*C2</f>
        <v>1557.5726662698858</v>
      </c>
      <c r="D30" s="4">
        <f>S23/$S$26</f>
        <v>0.18184635898853663</v>
      </c>
      <c r="E30" s="4">
        <f>D30*C2</f>
        <v>285.19986118004078</v>
      </c>
      <c r="F30" s="4">
        <f>G16*R23</f>
        <v>-3.5325404543984138E-9</v>
      </c>
      <c r="G30" s="4">
        <f>F30/$F$33</f>
        <v>0.95351328279043324</v>
      </c>
      <c r="H30" s="4">
        <f>C2*G30</f>
        <v>1495.4484510866639</v>
      </c>
      <c r="I30" s="4">
        <f>J23*S23</f>
        <v>4308351801.4500027</v>
      </c>
      <c r="J30" s="4">
        <f>I30/$I$33</f>
        <v>0.95351324952999938</v>
      </c>
      <c r="K30" s="4">
        <f>C2*J30</f>
        <v>1495.4483989224568</v>
      </c>
      <c r="L30" s="4">
        <f>E23*S23</f>
        <v>655.4747282677904</v>
      </c>
      <c r="M30" s="4">
        <f>L30/$L$33</f>
        <v>0.71284269171402659</v>
      </c>
      <c r="N30" s="4">
        <f>C2*M30</f>
        <v>1117.9912418970289</v>
      </c>
    </row>
    <row r="31" spans="1:19" x14ac:dyDescent="0.25">
      <c r="A31" s="4">
        <v>2</v>
      </c>
      <c r="B31" s="4">
        <f>R24/$R$26</f>
        <v>6.6227183382615582E-3</v>
      </c>
      <c r="C31" s="4">
        <f t="shared" ref="C31" si="27">B31*C3</f>
        <v>1.6056564703767029</v>
      </c>
      <c r="D31" s="4">
        <f t="shared" ref="D31:D32" si="28">S24/$S$26</f>
        <v>0.3273325823046101</v>
      </c>
      <c r="E31" s="4">
        <f t="shared" ref="E31:E32" si="29">D31*C3</f>
        <v>79.360717442269461</v>
      </c>
      <c r="F31" s="4">
        <f t="shared" ref="F31:F32" si="30">G17*R24</f>
        <v>-1.5238708556906003E-10</v>
      </c>
      <c r="G31" s="4">
        <f t="shared" ref="G31:G32" si="31">F31/$F$33</f>
        <v>4.1132751936330189E-2</v>
      </c>
      <c r="H31" s="4">
        <f t="shared" ref="H31:H32" si="32">C3*G31</f>
        <v>9.9725016100118538</v>
      </c>
      <c r="I31" s="4">
        <f t="shared" ref="I31:I32" si="33">J24*S24</f>
        <v>185854218.53372529</v>
      </c>
      <c r="J31" s="4">
        <f t="shared" ref="J31:J32" si="34">I31/$I$33</f>
        <v>4.1132773742689352E-2</v>
      </c>
      <c r="K31" s="4">
        <f t="shared" ref="K31:K32" si="35">C3*J31</f>
        <v>9.9725068968925417</v>
      </c>
      <c r="L31" s="4">
        <f t="shared" ref="L31:L32" si="36">E24*S24</f>
        <v>182.9134185636311</v>
      </c>
      <c r="M31" s="4">
        <f t="shared" ref="M31:M32" si="37">L31/$L$33</f>
        <v>0.1989222284497347</v>
      </c>
      <c r="N31" s="4">
        <f t="shared" ref="N31:N32" si="38">C3*M31</f>
        <v>48.228045780958098</v>
      </c>
    </row>
    <row r="32" spans="1:19" x14ac:dyDescent="0.25">
      <c r="A32" s="4">
        <v>3</v>
      </c>
      <c r="B32" s="4">
        <f t="shared" ref="B32" si="39">R25/$R$26</f>
        <v>2.5296158206307667E-4</v>
      </c>
      <c r="C32" s="4">
        <f>B32*C4</f>
        <v>1.7997053909849133E-2</v>
      </c>
      <c r="D32" s="4">
        <f t="shared" si="28"/>
        <v>0.49082105870685333</v>
      </c>
      <c r="E32" s="4">
        <f t="shared" si="29"/>
        <v>34.919662430929328</v>
      </c>
      <c r="F32" s="4">
        <f t="shared" si="30"/>
        <v>-1.9835170899564008E-11</v>
      </c>
      <c r="G32" s="4">
        <f t="shared" si="31"/>
        <v>5.3539652732366005E-3</v>
      </c>
      <c r="H32" s="4">
        <f t="shared" si="32"/>
        <v>0.3809100214667091</v>
      </c>
      <c r="I32" s="4">
        <f t="shared" si="33"/>
        <v>24191394.602436841</v>
      </c>
      <c r="J32" s="4">
        <f t="shared" si="34"/>
        <v>5.3539767273110706E-3</v>
      </c>
      <c r="K32" s="4">
        <f t="shared" si="35"/>
        <v>0.38091083637146284</v>
      </c>
      <c r="L32" s="4">
        <f t="shared" si="36"/>
        <v>81.134120685560134</v>
      </c>
      <c r="M32" s="4">
        <f t="shared" si="37"/>
        <v>8.8235079836238725E-2</v>
      </c>
      <c r="N32" s="4">
        <f t="shared" si="38"/>
        <v>6.2775203870944534</v>
      </c>
    </row>
    <row r="33" spans="1:14" x14ac:dyDescent="0.25">
      <c r="C33" s="11">
        <f>SUM(C30:C32)</f>
        <v>1559.1963197941723</v>
      </c>
      <c r="E33" s="11">
        <f>SUM(E30:E32)</f>
        <v>399.48024105323958</v>
      </c>
      <c r="F33" s="11">
        <f>SUM(F30:F32)</f>
        <v>-3.7047627108670377E-9</v>
      </c>
      <c r="H33" s="11">
        <f>SUM(H30:H32)</f>
        <v>1505.8018627181425</v>
      </c>
      <c r="I33" s="11">
        <f>SUM(I30:I32)</f>
        <v>4518397414.5861654</v>
      </c>
      <c r="K33" s="11">
        <f>SUM(K30:K32)</f>
        <v>1505.8018166557208</v>
      </c>
      <c r="L33" s="11">
        <f>SUM(L30:L32)</f>
        <v>919.52226751698163</v>
      </c>
      <c r="N33" s="11">
        <f>SUM(N30:N32)</f>
        <v>1172.4968080650815</v>
      </c>
    </row>
    <row r="35" spans="1:14" x14ac:dyDescent="0.25">
      <c r="A35" t="s">
        <v>49</v>
      </c>
      <c r="B35" t="s">
        <v>73</v>
      </c>
      <c r="C35" t="s">
        <v>51</v>
      </c>
      <c r="D35" t="s">
        <v>50</v>
      </c>
      <c r="E35" s="3" t="s">
        <v>52</v>
      </c>
      <c r="F35" t="s">
        <v>78</v>
      </c>
    </row>
    <row r="36" spans="1:14" x14ac:dyDescent="0.25">
      <c r="A36">
        <v>0</v>
      </c>
      <c r="B36">
        <f>Лист4!F36</f>
        <v>25.106906957110269</v>
      </c>
      <c r="C36">
        <f>$C$43*B36^2+$B$43*B36+$A$43</f>
        <v>0.4141047472664019</v>
      </c>
      <c r="D36" s="1">
        <f>1/C33</f>
        <v>6.4135605459356702E-4</v>
      </c>
      <c r="E36" s="15">
        <f>ABS(D36-C36)/C36*100</f>
        <v>99.845122264637794</v>
      </c>
      <c r="F36">
        <v>25.106906957110269</v>
      </c>
      <c r="G36">
        <f>$C$43*F36^2+$B$43*F36+$A$43</f>
        <v>0.4141047472664019</v>
      </c>
    </row>
    <row r="37" spans="1:14" x14ac:dyDescent="0.25">
      <c r="A37">
        <v>1</v>
      </c>
      <c r="B37">
        <f>Лист4!F37</f>
        <v>28.577908892524576</v>
      </c>
      <c r="C37">
        <f>$C$43*B37^2+$B$43*B37+$A$43</f>
        <v>0.46744877659218931</v>
      </c>
      <c r="D37" s="1">
        <f>1/H33</f>
        <v>6.6409799639567918E-4</v>
      </c>
      <c r="E37" s="15">
        <f t="shared" ref="E37:E40" si="40">ABS(D37-C37)/C37*100</f>
        <v>99.857931386356995</v>
      </c>
      <c r="F37">
        <v>28.577908892524576</v>
      </c>
      <c r="G37">
        <f>$C$43*F37^2+$B$43*F37+$A$43</f>
        <v>0.46744877659218931</v>
      </c>
    </row>
    <row r="38" spans="1:14" x14ac:dyDescent="0.25">
      <c r="A38">
        <v>2</v>
      </c>
      <c r="B38">
        <f>Лист4!F38</f>
        <v>29.881530015450686</v>
      </c>
      <c r="C38">
        <f t="shared" ref="C38:C40" si="41">$C$43*B38^2+$B$43*B38+$A$43</f>
        <v>0.48810588376093489</v>
      </c>
      <c r="D38" s="1">
        <f>1/K33</f>
        <v>6.6409801671041225E-4</v>
      </c>
      <c r="E38" s="15">
        <f t="shared" si="40"/>
        <v>99.863943861607765</v>
      </c>
      <c r="F38">
        <v>29.881530015450686</v>
      </c>
      <c r="G38">
        <f t="shared" ref="G38:G40" si="42">$C$43*F38^2+$B$43*F38+$A$43</f>
        <v>0.48810588376093489</v>
      </c>
    </row>
    <row r="39" spans="1:14" x14ac:dyDescent="0.25">
      <c r="A39">
        <v>3</v>
      </c>
      <c r="B39">
        <f>Лист4!F39</f>
        <v>34.104868514244458</v>
      </c>
      <c r="C39">
        <f t="shared" si="41"/>
        <v>0.55736289077983492</v>
      </c>
      <c r="D39" s="1">
        <f>1/N33</f>
        <v>8.5288078664389269E-4</v>
      </c>
      <c r="E39" s="15">
        <f t="shared" si="40"/>
        <v>99.846979265976856</v>
      </c>
      <c r="F39">
        <v>34.104868514244458</v>
      </c>
      <c r="G39">
        <f t="shared" si="42"/>
        <v>0.55736289077983492</v>
      </c>
    </row>
    <row r="40" spans="1:14" x14ac:dyDescent="0.25">
      <c r="A40">
        <v>4</v>
      </c>
      <c r="B40">
        <f>Лист4!F40</f>
        <v>38.497066121872138</v>
      </c>
      <c r="C40">
        <f t="shared" si="41"/>
        <v>0.6331730712179009</v>
      </c>
      <c r="D40" s="1">
        <f>1/E33</f>
        <v>2.503252719993047E-3</v>
      </c>
      <c r="E40" s="15">
        <f t="shared" si="40"/>
        <v>99.604649528891358</v>
      </c>
      <c r="F40">
        <v>38.497066121872138</v>
      </c>
      <c r="G40">
        <f t="shared" si="42"/>
        <v>0.6331730712179009</v>
      </c>
    </row>
    <row r="42" spans="1:14" x14ac:dyDescent="0.25">
      <c r="A42" t="s">
        <v>75</v>
      </c>
      <c r="B42" t="s">
        <v>76</v>
      </c>
      <c r="C42" t="s">
        <v>77</v>
      </c>
    </row>
    <row r="43" spans="1:14" x14ac:dyDescent="0.25">
      <c r="A43">
        <v>0.1</v>
      </c>
      <c r="B43">
        <v>0.01</v>
      </c>
      <c r="C43">
        <v>1E-4</v>
      </c>
    </row>
    <row r="45" spans="1:14" x14ac:dyDescent="0.25">
      <c r="A45" s="22" t="s">
        <v>79</v>
      </c>
    </row>
    <row r="47" spans="1:14" ht="18" x14ac:dyDescent="0.25">
      <c r="A47" s="23" t="s">
        <v>2</v>
      </c>
      <c r="B47" s="23" t="s">
        <v>80</v>
      </c>
      <c r="C47" s="23" t="s">
        <v>83</v>
      </c>
      <c r="D47" s="24" t="s">
        <v>81</v>
      </c>
      <c r="E47" s="24" t="s">
        <v>82</v>
      </c>
    </row>
    <row r="48" spans="1:14" x14ac:dyDescent="0.25">
      <c r="A48" s="4">
        <v>1</v>
      </c>
      <c r="B48" s="4">
        <v>0</v>
      </c>
      <c r="C48" s="4">
        <f>$D$2*B2/100/(1+$B$48*O23)</f>
        <v>0.30666666666666631</v>
      </c>
      <c r="D48" s="25">
        <f>C51-$E$2</f>
        <v>-2.6600000000000006</v>
      </c>
      <c r="E48" s="4">
        <f>-O23*$D$2*B2/100/((1+$B$48*O23)^2)</f>
        <v>6.6843066995368829E-6</v>
      </c>
    </row>
    <row r="49" spans="1:5" x14ac:dyDescent="0.25">
      <c r="A49" s="4">
        <v>2</v>
      </c>
      <c r="C49" s="4">
        <f t="shared" ref="C49:C50" si="43">$D$2*B3/100/(1+$B$48*O24)</f>
        <v>0.61333333333333262</v>
      </c>
      <c r="E49" s="4">
        <f t="shared" ref="E49:E50" si="44">-O24*$D$2*B3/100/((1+$B$48*O24)^2)</f>
        <v>3.608596497503246E-3</v>
      </c>
    </row>
    <row r="50" spans="1:5" x14ac:dyDescent="0.25">
      <c r="A50" s="4">
        <v>3</v>
      </c>
      <c r="C50" s="4">
        <f t="shared" si="43"/>
        <v>0.92000000000000037</v>
      </c>
      <c r="E50" s="4">
        <f t="shared" si="44"/>
        <v>0.21249330428893351</v>
      </c>
    </row>
    <row r="51" spans="1:5" x14ac:dyDescent="0.25">
      <c r="C51" s="26">
        <f>SUM(C48:C50)</f>
        <v>1.8399999999999994</v>
      </c>
      <c r="E51" s="26">
        <f>SUM(E48:E50)</f>
        <v>0.2161085850931363</v>
      </c>
    </row>
    <row r="53" spans="1:5" ht="18" x14ac:dyDescent="0.25">
      <c r="A53" s="23" t="s">
        <v>2</v>
      </c>
      <c r="B53" s="23" t="s">
        <v>80</v>
      </c>
      <c r="C53" s="23" t="s">
        <v>83</v>
      </c>
      <c r="D53" s="24" t="s">
        <v>81</v>
      </c>
      <c r="E53" s="24" t="s">
        <v>82</v>
      </c>
    </row>
    <row r="54" spans="1:5" x14ac:dyDescent="0.25">
      <c r="A54" s="4">
        <v>1</v>
      </c>
      <c r="B54" s="4">
        <f>B48-D48/E51</f>
        <v>12.308627160062247</v>
      </c>
      <c r="C54" s="4">
        <f>$D$2*B2/100/(1+$B$54*O23)</f>
        <v>0.30674896338478302</v>
      </c>
      <c r="D54" s="25">
        <f>C57-$E$2</f>
        <v>-4.0312366101595405</v>
      </c>
      <c r="E54" s="4">
        <f>-O23*$D$2*B2/100/((1+$B$54*O23)^2)</f>
        <v>6.6878947668144516E-6</v>
      </c>
    </row>
    <row r="55" spans="1:5" x14ac:dyDescent="0.25">
      <c r="A55" s="4">
        <v>2</v>
      </c>
      <c r="C55" s="4">
        <f t="shared" ref="C55:C56" si="45">$D$2*B3/100/(1+$B$54*O24)</f>
        <v>0.66121794897476593</v>
      </c>
      <c r="E55" s="4">
        <f t="shared" ref="E55:E56" si="46">-O24*$D$2*B3/100/((1+$B$54*O24)^2)</f>
        <v>4.1940582207631678E-3</v>
      </c>
    </row>
    <row r="56" spans="1:5" x14ac:dyDescent="0.25">
      <c r="A56" s="4">
        <v>3</v>
      </c>
      <c r="C56" s="4">
        <f t="shared" si="45"/>
        <v>-0.4992035225190895</v>
      </c>
      <c r="E56" s="4">
        <f t="shared" si="46"/>
        <v>6.2564053333241471E-2</v>
      </c>
    </row>
    <row r="57" spans="1:5" x14ac:dyDescent="0.25">
      <c r="C57" s="26">
        <f>SUM(C54:C56)</f>
        <v>0.4687633898404594</v>
      </c>
      <c r="E57" s="26">
        <f>SUM(E54:E56)</f>
        <v>6.676479944877145E-2</v>
      </c>
    </row>
    <row r="59" spans="1:5" ht="18" x14ac:dyDescent="0.25">
      <c r="A59" s="23" t="s">
        <v>2</v>
      </c>
      <c r="B59" s="23" t="s">
        <v>80</v>
      </c>
      <c r="C59" s="23" t="s">
        <v>83</v>
      </c>
      <c r="D59" s="24" t="s">
        <v>81</v>
      </c>
      <c r="E59" s="24" t="s">
        <v>82</v>
      </c>
    </row>
    <row r="60" spans="1:5" x14ac:dyDescent="0.25">
      <c r="A60" s="4">
        <v>1</v>
      </c>
      <c r="B60" s="4">
        <f>B54-D54/E57</f>
        <v>72.688297936317682</v>
      </c>
      <c r="C60" s="4">
        <f>$D$2*B2/100/(1+$B$60*O23)</f>
        <v>0.30715330856024725</v>
      </c>
      <c r="D60" s="25">
        <f>C63-$E$2</f>
        <v>-3.1794773728923937</v>
      </c>
      <c r="E60" s="4">
        <f>-O23*$D$2*B2/100/((1+$B$60*O23)^2)</f>
        <v>6.7055378600679228E-6</v>
      </c>
    </row>
    <row r="61" spans="1:5" x14ac:dyDescent="0.25">
      <c r="A61" s="4">
        <v>2</v>
      </c>
      <c r="C61" s="4">
        <f t="shared" ref="C61:C62" si="47">$D$2*B3/100/(1+$B$60*O24)</f>
        <v>1.0716381479965558</v>
      </c>
      <c r="E61" s="4">
        <f t="shared" ref="E61:E62" si="48">-O24*$D$2*B3/100/((1+$B$60*O24)^2)</f>
        <v>1.1016446177677003E-2</v>
      </c>
    </row>
    <row r="62" spans="1:5" x14ac:dyDescent="0.25">
      <c r="A62" s="4">
        <v>3</v>
      </c>
      <c r="C62" s="4">
        <f t="shared" si="47"/>
        <v>-5.8268829449196667E-2</v>
      </c>
      <c r="E62" s="4">
        <f t="shared" si="48"/>
        <v>8.5239753011192708E-4</v>
      </c>
    </row>
    <row r="63" spans="1:5" x14ac:dyDescent="0.25">
      <c r="C63" s="26">
        <f>SUM(C60:C62)</f>
        <v>1.3205226271076065</v>
      </c>
      <c r="E63" s="26">
        <f>SUM(E60:E62)</f>
        <v>1.1875549245648999E-2</v>
      </c>
    </row>
    <row r="65" spans="1:5" ht="18" x14ac:dyDescent="0.25">
      <c r="A65" s="23" t="s">
        <v>2</v>
      </c>
      <c r="B65" s="23" t="s">
        <v>80</v>
      </c>
      <c r="C65" s="23" t="s">
        <v>83</v>
      </c>
      <c r="D65" s="24" t="s">
        <v>81</v>
      </c>
      <c r="E65" s="24" t="s">
        <v>82</v>
      </c>
    </row>
    <row r="66" spans="1:5" x14ac:dyDescent="0.25">
      <c r="A66" s="4">
        <v>1</v>
      </c>
      <c r="B66" s="4">
        <f>B60-D60/E63</f>
        <v>340.42137765532948</v>
      </c>
      <c r="C66" s="4">
        <f>$D$2*B2/100/(1+$B$66*O23)</f>
        <v>0.30895915795370987</v>
      </c>
      <c r="D66" s="25">
        <f>C69-$E$2</f>
        <v>-4.814454059209436</v>
      </c>
      <c r="E66" s="4">
        <f>-O23*$D$2*B2/100/((1+$B$66*O23)^2)</f>
        <v>6.784617511706245E-6</v>
      </c>
    </row>
    <row r="67" spans="1:5" x14ac:dyDescent="0.25">
      <c r="A67" s="4">
        <v>2</v>
      </c>
      <c r="C67" s="4">
        <f t="shared" ref="C67:C68" si="49">$D$2*B3/100/(1+$B$66*O24)</f>
        <v>-0.61156174092560278</v>
      </c>
      <c r="E67" s="4">
        <f t="shared" ref="E67:E68" si="50">-O24*$D$2*B3/100/((1+$B$66*O24)^2)</f>
        <v>3.5877799891412955E-3</v>
      </c>
    </row>
    <row r="68" spans="1:5" x14ac:dyDescent="0.25">
      <c r="A68" s="4">
        <v>3</v>
      </c>
      <c r="C68" s="4">
        <f t="shared" si="49"/>
        <v>-1.1851476237542881E-2</v>
      </c>
      <c r="E68" s="4">
        <f t="shared" si="50"/>
        <v>3.5262613364435491E-5</v>
      </c>
    </row>
    <row r="69" spans="1:5" x14ac:dyDescent="0.25">
      <c r="C69" s="26">
        <f>SUM(C66:C68)</f>
        <v>-0.31445405920943581</v>
      </c>
      <c r="E69" s="26">
        <f>SUM(E66:E68)</f>
        <v>3.6298272200174374E-3</v>
      </c>
    </row>
    <row r="71" spans="1:5" ht="18" x14ac:dyDescent="0.25">
      <c r="A71" s="23" t="s">
        <v>2</v>
      </c>
      <c r="B71" s="23" t="s">
        <v>80</v>
      </c>
      <c r="C71" s="23" t="s">
        <v>83</v>
      </c>
      <c r="D71" s="24" t="s">
        <v>81</v>
      </c>
      <c r="E71" s="24" t="s">
        <v>82</v>
      </c>
    </row>
    <row r="72" spans="1:5" x14ac:dyDescent="0.25">
      <c r="A72" s="4">
        <v>1</v>
      </c>
      <c r="B72" s="4">
        <f>B66-D66/E69</f>
        <v>1666.7803934947412</v>
      </c>
      <c r="C72" s="4">
        <f>$D$2*B2/100/(1+$B$72*O23)</f>
        <v>0.31822796258831332</v>
      </c>
      <c r="D72" s="25">
        <f>C75-$E$2</f>
        <v>-4.2538124453084114</v>
      </c>
      <c r="E72" s="4">
        <f>-O23*$D$2*B2/100/((1+$B$72*O23)^2)</f>
        <v>7.1978020705671199E-6</v>
      </c>
    </row>
    <row r="73" spans="1:5" x14ac:dyDescent="0.25">
      <c r="A73" s="4">
        <v>2</v>
      </c>
      <c r="C73" s="4">
        <f t="shared" ref="C73:C74" si="51">$D$2*B3/100/(1+$B$72*O24)</f>
        <v>-6.9644436706458493E-2</v>
      </c>
      <c r="E73" s="4">
        <f t="shared" ref="E73:E74" si="52">-O24*$D$2*B3/100/((1+$B$72*O24)^2)</f>
        <v>4.6528392333798383E-5</v>
      </c>
    </row>
    <row r="74" spans="1:5" x14ac:dyDescent="0.25">
      <c r="A74" s="4">
        <v>3</v>
      </c>
      <c r="C74" s="4">
        <f t="shared" si="51"/>
        <v>-2.395971190266221E-3</v>
      </c>
      <c r="E74" s="4">
        <f t="shared" si="52"/>
        <v>1.4412282907651517E-6</v>
      </c>
    </row>
    <row r="75" spans="1:5" x14ac:dyDescent="0.25">
      <c r="C75" s="26">
        <f>SUM(C72:C74)</f>
        <v>0.24618755469158862</v>
      </c>
      <c r="E75" s="26">
        <f>SUM(E72:E74)</f>
        <v>5.5167422695130656E-5</v>
      </c>
    </row>
    <row r="77" spans="1:5" ht="18" x14ac:dyDescent="0.25">
      <c r="A77" s="23" t="s">
        <v>2</v>
      </c>
      <c r="B77" s="23" t="s">
        <v>80</v>
      </c>
      <c r="C77" s="23" t="s">
        <v>83</v>
      </c>
      <c r="D77" s="24" t="s">
        <v>81</v>
      </c>
      <c r="E77" s="24" t="s">
        <v>82</v>
      </c>
    </row>
    <row r="78" spans="1:5" x14ac:dyDescent="0.25">
      <c r="A78" s="4">
        <v>1</v>
      </c>
      <c r="B78" s="4">
        <f>B72-D72/E75</f>
        <v>78774.106374918076</v>
      </c>
      <c r="C78" s="4">
        <f>$D$2*B2/100/(1+$B$78*O23)</f>
        <v>-0.42770100067182459</v>
      </c>
      <c r="D78" s="25">
        <f>C81-$E$2</f>
        <v>-4.9290777691872041</v>
      </c>
      <c r="E78" s="4">
        <f>-O23*$D$2*B2/100/((1+$B$78*O23)^2)</f>
        <v>1.3001808229101985E-5</v>
      </c>
    </row>
    <row r="79" spans="1:5" x14ac:dyDescent="0.25">
      <c r="A79" s="4">
        <v>2</v>
      </c>
      <c r="C79" s="4">
        <f t="shared" ref="C79:C80" si="53">$D$2*B3/100/(1+$B$78*O24)</f>
        <v>-1.32620109610978E-3</v>
      </c>
      <c r="E79" s="4">
        <f t="shared" ref="E79:E80" si="54">-O24*$D$2*B3/100/((1+$B$78*O24)^2)</f>
        <v>1.687189840935869E-8</v>
      </c>
    </row>
    <row r="80" spans="1:5" x14ac:dyDescent="0.25">
      <c r="A80" s="4">
        <v>3</v>
      </c>
      <c r="C80" s="4">
        <f t="shared" si="53"/>
        <v>-5.0567419269912631E-5</v>
      </c>
      <c r="E80" s="4">
        <f t="shared" si="54"/>
        <v>6.4196473961255682E-10</v>
      </c>
    </row>
    <row r="81" spans="1:5" x14ac:dyDescent="0.25">
      <c r="C81" s="26">
        <f>SUM(C78:C80)</f>
        <v>-0.42907776918720425</v>
      </c>
      <c r="E81" s="26">
        <f>SUM(E78:E80)</f>
        <v>1.3019322092250956E-5</v>
      </c>
    </row>
    <row r="83" spans="1:5" ht="18" x14ac:dyDescent="0.25">
      <c r="A83" s="23" t="s">
        <v>2</v>
      </c>
      <c r="B83" s="23" t="s">
        <v>80</v>
      </c>
      <c r="C83" s="23" t="s">
        <v>83</v>
      </c>
      <c r="D83" s="24" t="s">
        <v>81</v>
      </c>
      <c r="E83" s="24" t="s">
        <v>82</v>
      </c>
    </row>
    <row r="84" spans="1:5" x14ac:dyDescent="0.25">
      <c r="A84" s="4">
        <v>1</v>
      </c>
      <c r="B84" s="4">
        <f>B78-D78/E81</f>
        <v>457371.22028463305</v>
      </c>
      <c r="C84" s="4">
        <f>$D$2*B2/100/(1+$B$84*O23)</f>
        <v>-3.4191230508044679E-2</v>
      </c>
      <c r="D84" s="27">
        <f>C87-$E$2</f>
        <v>-4.5344279460453665</v>
      </c>
      <c r="E84" s="4">
        <f>-O23*$D$2*B2/100/((1+$B$84*O23)^2)</f>
        <v>8.3090751174594609E-8</v>
      </c>
    </row>
    <row r="85" spans="1:5" x14ac:dyDescent="0.25">
      <c r="A85" s="4">
        <v>2</v>
      </c>
      <c r="C85" s="4">
        <f t="shared" ref="C85:C86" si="55">$D$2*B3/100/(1+$B$84*O24)</f>
        <v>-2.2800658962333038E-4</v>
      </c>
      <c r="E85" s="4">
        <f t="shared" ref="E85:E86" si="56">-O24*$D$2*B3/100/((1+$B$84*O24)^2)</f>
        <v>4.9870070727763611E-10</v>
      </c>
    </row>
    <row r="86" spans="1:5" x14ac:dyDescent="0.25">
      <c r="A86" s="4">
        <v>3</v>
      </c>
      <c r="C86" s="4">
        <f t="shared" si="55"/>
        <v>-8.708947698818237E-6</v>
      </c>
      <c r="E86" s="4">
        <f t="shared" si="56"/>
        <v>1.9041491361115313E-11</v>
      </c>
    </row>
    <row r="87" spans="1:5" x14ac:dyDescent="0.25">
      <c r="C87" s="26">
        <f>SUM(C84:C86)</f>
        <v>-3.4427946045366829E-2</v>
      </c>
      <c r="E87" s="26">
        <f>SUM(E84:E86)</f>
        <v>8.360849337323336E-8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7"/>
  <sheetViews>
    <sheetView topLeftCell="A19" workbookViewId="0">
      <selection activeCell="G40" sqref="G40"/>
    </sheetView>
  </sheetViews>
  <sheetFormatPr defaultRowHeight="15" x14ac:dyDescent="0.25"/>
  <cols>
    <col min="1" max="1" width="11.28515625" bestFit="1" customWidth="1"/>
    <col min="2" max="2" width="14.5703125" bestFit="1" customWidth="1"/>
    <col min="3" max="3" width="22.5703125" bestFit="1" customWidth="1"/>
    <col min="4" max="5" width="14.5703125" bestFit="1" customWidth="1"/>
    <col min="6" max="6" width="15.7109375" bestFit="1" customWidth="1"/>
    <col min="7" max="7" width="30" bestFit="1" customWidth="1"/>
    <col min="8" max="8" width="14" bestFit="1" customWidth="1"/>
    <col min="9" max="9" width="15.5703125" bestFit="1" customWidth="1"/>
    <col min="10" max="10" width="30" bestFit="1" customWidth="1"/>
    <col min="11" max="11" width="10.85546875" bestFit="1" customWidth="1"/>
    <col min="12" max="12" width="14.5703125" bestFit="1" customWidth="1"/>
    <col min="13" max="13" width="30" bestFit="1" customWidth="1"/>
    <col min="14" max="14" width="15.5703125" bestFit="1" customWidth="1"/>
    <col min="15" max="15" width="20.5703125" bestFit="1" customWidth="1"/>
    <col min="16" max="16" width="16.5703125" bestFit="1" customWidth="1"/>
  </cols>
  <sheetData>
    <row r="1" spans="1:15" x14ac:dyDescent="0.25">
      <c r="A1" s="7" t="s">
        <v>2</v>
      </c>
      <c r="B1" s="7" t="s">
        <v>3</v>
      </c>
      <c r="C1" s="8" t="s">
        <v>4</v>
      </c>
      <c r="D1" s="7" t="s">
        <v>18</v>
      </c>
      <c r="E1" s="7" t="s">
        <v>19</v>
      </c>
      <c r="F1" s="9" t="s">
        <v>20</v>
      </c>
      <c r="G1" s="9" t="s">
        <v>21</v>
      </c>
      <c r="H1" s="17" t="s">
        <v>65</v>
      </c>
      <c r="I1" s="17" t="s">
        <v>66</v>
      </c>
      <c r="J1" s="17" t="s">
        <v>67</v>
      </c>
      <c r="K1" s="16" t="s">
        <v>68</v>
      </c>
    </row>
    <row r="2" spans="1:15" x14ac:dyDescent="0.25">
      <c r="A2" s="4">
        <v>1</v>
      </c>
      <c r="B2" s="4">
        <f>Проверка_пример!B13</f>
        <v>2.2222222222222197</v>
      </c>
      <c r="C2" s="4">
        <f>Проверка_пример!E13</f>
        <v>1568.3561813740766</v>
      </c>
      <c r="D2" s="4">
        <f>Проверка_пример!E2</f>
        <v>13.8</v>
      </c>
      <c r="E2" s="4">
        <f>Проверка_пример!F2</f>
        <v>4.5</v>
      </c>
      <c r="F2" s="4">
        <f>Проверка_пример!G2</f>
        <v>13.5</v>
      </c>
      <c r="G2" s="4">
        <f>Проверка_пример!H2</f>
        <v>9.3000000000000007</v>
      </c>
      <c r="H2" s="20">
        <f>R26</f>
        <v>-3.4429170026578262E-2</v>
      </c>
      <c r="I2" s="20">
        <f>S26</f>
        <v>1.8744291700265774</v>
      </c>
      <c r="J2" s="5">
        <f>SUM(H2:I2)</f>
        <v>1.8399999999999992</v>
      </c>
      <c r="K2" s="19">
        <f>J2-D2</f>
        <v>-11.96</v>
      </c>
    </row>
    <row r="3" spans="1:15" x14ac:dyDescent="0.25">
      <c r="A3" s="4">
        <v>2</v>
      </c>
      <c r="B3" s="4">
        <f>Проверка_пример!B14</f>
        <v>4.4444444444444393</v>
      </c>
      <c r="C3" s="4">
        <f>Проверка_пример!E14</f>
        <v>242.44673989837568</v>
      </c>
    </row>
    <row r="4" spans="1:15" x14ac:dyDescent="0.25">
      <c r="A4" s="4">
        <v>3</v>
      </c>
      <c r="B4" s="4">
        <f>Проверка_пример!B15</f>
        <v>6.6666666666666696</v>
      </c>
      <c r="C4" s="4">
        <f>Проверка_пример!E15</f>
        <v>71.145403831960209</v>
      </c>
    </row>
    <row r="6" spans="1:15" x14ac:dyDescent="0.25">
      <c r="A6" s="6" t="s">
        <v>5</v>
      </c>
      <c r="B6" s="7" t="s">
        <v>1</v>
      </c>
      <c r="C6" s="7" t="s">
        <v>0</v>
      </c>
      <c r="D6" s="17" t="s">
        <v>54</v>
      </c>
      <c r="E6" s="17" t="s">
        <v>55</v>
      </c>
    </row>
    <row r="7" spans="1:15" x14ac:dyDescent="0.25">
      <c r="A7" s="4">
        <v>0</v>
      </c>
      <c r="B7" s="10">
        <f>Лист4!D7</f>
        <v>0</v>
      </c>
      <c r="C7" s="10">
        <f>Лист4!E7</f>
        <v>-3.4427946045366829E-2</v>
      </c>
      <c r="D7" s="4">
        <f>B7</f>
        <v>0</v>
      </c>
      <c r="E7" s="4">
        <f>H2</f>
        <v>-3.4429170026578262E-2</v>
      </c>
    </row>
    <row r="8" spans="1:15" x14ac:dyDescent="0.25">
      <c r="A8" s="4">
        <v>1</v>
      </c>
      <c r="B8" s="10">
        <f>Лист4!D8</f>
        <v>-0.13771178418146732</v>
      </c>
      <c r="C8" s="10">
        <f>Лист4!E8</f>
        <v>-3.7047627108670377E-9</v>
      </c>
      <c r="D8" s="4">
        <f>I19</f>
        <v>-0.13771668010631305</v>
      </c>
      <c r="E8" s="4">
        <f>J19</f>
        <v>-5.263491560381905E-12</v>
      </c>
    </row>
    <row r="9" spans="1:15" x14ac:dyDescent="0.25">
      <c r="A9" s="4">
        <v>2</v>
      </c>
      <c r="B9" s="10">
        <f>Лист4!D9</f>
        <v>-3.4427949750129534E-2</v>
      </c>
      <c r="C9" s="10">
        <f>Лист4!E9</f>
        <v>4518397414.5861654</v>
      </c>
      <c r="D9" s="10">
        <f>K19</f>
        <v>-3.4429170031841753E-2</v>
      </c>
      <c r="E9" s="10">
        <f>N19</f>
        <v>2952810818067.6118</v>
      </c>
    </row>
    <row r="10" spans="1:15" x14ac:dyDescent="0.25">
      <c r="A10" s="4">
        <v>3</v>
      </c>
      <c r="B10" s="10">
        <f>Лист4!D10</f>
        <v>4518397412.7117376</v>
      </c>
      <c r="C10" s="10">
        <f>Лист4!E10</f>
        <v>919.52226751698163</v>
      </c>
      <c r="D10" s="10">
        <f>M19</f>
        <v>2952810818065.7373</v>
      </c>
      <c r="E10" s="10">
        <f>L19</f>
        <v>919.52460863593069</v>
      </c>
    </row>
    <row r="11" spans="1:15" x14ac:dyDescent="0.25">
      <c r="A11" s="4">
        <v>4</v>
      </c>
      <c r="B11" s="10">
        <f>Лист4!D11</f>
        <v>18</v>
      </c>
      <c r="C11" s="10">
        <f>Лист4!E11</f>
        <v>1.8744279460453661</v>
      </c>
      <c r="D11" s="4">
        <f>B11</f>
        <v>18</v>
      </c>
      <c r="E11" s="10">
        <f>I2</f>
        <v>1.8744291700265774</v>
      </c>
    </row>
    <row r="13" spans="1:15" x14ac:dyDescent="0.25">
      <c r="A13" s="11" t="s">
        <v>7</v>
      </c>
    </row>
    <row r="15" spans="1:15" x14ac:dyDescent="0.25">
      <c r="A15" s="7" t="s">
        <v>2</v>
      </c>
      <c r="B15" s="7" t="s">
        <v>6</v>
      </c>
      <c r="C15" s="7" t="s">
        <v>12</v>
      </c>
      <c r="D15" s="7" t="s">
        <v>9</v>
      </c>
      <c r="E15" s="7" t="s">
        <v>8</v>
      </c>
      <c r="F15" s="7" t="s">
        <v>10</v>
      </c>
      <c r="G15" s="7" t="s">
        <v>11</v>
      </c>
      <c r="H15" s="7" t="s">
        <v>13</v>
      </c>
      <c r="I15" s="17" t="s">
        <v>56</v>
      </c>
      <c r="J15" s="17" t="s">
        <v>53</v>
      </c>
      <c r="K15" s="17" t="s">
        <v>57</v>
      </c>
      <c r="L15" s="17" t="s">
        <v>58</v>
      </c>
      <c r="M15" s="17" t="s">
        <v>59</v>
      </c>
      <c r="N15" s="17" t="s">
        <v>60</v>
      </c>
      <c r="O15" s="17" t="s">
        <v>57</v>
      </c>
    </row>
    <row r="16" spans="1:15" x14ac:dyDescent="0.25">
      <c r="A16" s="4">
        <v>1</v>
      </c>
      <c r="B16" s="10">
        <f>$F$2/$E$2</f>
        <v>3</v>
      </c>
      <c r="C16" s="10">
        <f>B16+1</f>
        <v>4</v>
      </c>
      <c r="D16" s="10">
        <f>C37</f>
        <v>0.46744877659218931</v>
      </c>
      <c r="E16" s="10">
        <f>$D$16*C2</f>
        <v>733.12617824410984</v>
      </c>
      <c r="F16" s="10">
        <f>$C$8/(E16*$B$8)</f>
        <v>3.669531028402946E-11</v>
      </c>
      <c r="G16" s="10">
        <f>F16*C16</f>
        <v>1.4678124113611784E-10</v>
      </c>
      <c r="H16" s="10">
        <f>G16+1</f>
        <v>1.0000000001467813</v>
      </c>
      <c r="I16" s="10">
        <f>C16*R23</f>
        <v>-0.13676978705676821</v>
      </c>
      <c r="J16" s="10">
        <f>G16*R23</f>
        <v>-5.0188097735287458E-12</v>
      </c>
      <c r="K16" s="10">
        <f>H16*R23</f>
        <v>-3.4192446769210863E-2</v>
      </c>
      <c r="L16" s="10">
        <f>E23*S23</f>
        <v>655.47706714617436</v>
      </c>
      <c r="M16" s="10">
        <f>I23*S23</f>
        <v>2815544704946.3252</v>
      </c>
      <c r="N16" s="10">
        <f>J23*S23</f>
        <v>2815544704946.666</v>
      </c>
      <c r="O16" s="10">
        <f>N23*S23</f>
        <v>-16422.826472292818</v>
      </c>
    </row>
    <row r="17" spans="1:19" x14ac:dyDescent="0.25">
      <c r="A17" s="4">
        <v>2</v>
      </c>
      <c r="B17" s="10">
        <f>$F$2/$E$2</f>
        <v>3</v>
      </c>
      <c r="C17" s="10">
        <f t="shared" ref="C17:C18" si="0">B17+1</f>
        <v>4</v>
      </c>
      <c r="E17" s="10">
        <f t="shared" ref="E17:E18" si="1">$D$16*C3</f>
        <v>113.33143195426044</v>
      </c>
      <c r="F17" s="10">
        <f t="shared" ref="F17:F18" si="2">$C$8/(E17*$B$8)</f>
        <v>2.3737715234084243E-10</v>
      </c>
      <c r="G17" s="10">
        <f t="shared" ref="G17:G18" si="3">F17*C17</f>
        <v>9.4950860936336972E-10</v>
      </c>
      <c r="H17" s="10">
        <f t="shared" ref="H17:H18" si="4">G17+1</f>
        <v>1.0000000009495087</v>
      </c>
      <c r="I17" s="10">
        <f t="shared" ref="I17:I18" si="5">C17*R24</f>
        <v>-9.1205606954324655E-4</v>
      </c>
      <c r="J17" s="10">
        <f t="shared" ref="J17:J18" si="6">G17*R24</f>
        <v>-2.1650127256335721E-13</v>
      </c>
      <c r="K17" s="10">
        <f t="shared" ref="K17:K18" si="7">H17*R24</f>
        <v>-2.2801401760231293E-4</v>
      </c>
      <c r="L17" s="10">
        <f t="shared" ref="L17:L18" si="8">E24*S24</f>
        <v>182.91342077797762</v>
      </c>
      <c r="M17" s="10">
        <f t="shared" ref="M17:M18" si="9">I24*S24</f>
        <v>121456887105.25153</v>
      </c>
      <c r="N17" s="10">
        <f t="shared" ref="N17:N18" si="10">J24*S24</f>
        <v>121456887105.86508</v>
      </c>
      <c r="O17" s="10">
        <f t="shared" ref="O17:O18" si="11">N24*S24</f>
        <v>-109.5164282804418</v>
      </c>
    </row>
    <row r="18" spans="1:19" x14ac:dyDescent="0.25">
      <c r="A18" s="4">
        <v>3</v>
      </c>
      <c r="B18" s="10">
        <f>$F$2/$E$2</f>
        <v>3</v>
      </c>
      <c r="C18" s="10">
        <f t="shared" si="0"/>
        <v>4</v>
      </c>
      <c r="E18" s="10">
        <f t="shared" si="1"/>
        <v>33.256831981407053</v>
      </c>
      <c r="F18" s="10">
        <f t="shared" si="2"/>
        <v>8.0892529399831607E-10</v>
      </c>
      <c r="G18" s="10">
        <f t="shared" si="3"/>
        <v>3.2357011759932643E-9</v>
      </c>
      <c r="H18" s="10">
        <f t="shared" si="4"/>
        <v>1.0000000032357013</v>
      </c>
      <c r="I18" s="10">
        <f t="shared" si="5"/>
        <v>-3.4836980001592765E-5</v>
      </c>
      <c r="J18" s="10">
        <f t="shared" si="6"/>
        <v>-2.8180514289801886E-14</v>
      </c>
      <c r="K18" s="10">
        <f t="shared" si="7"/>
        <v>-8.7092450285787063E-6</v>
      </c>
      <c r="L18" s="10">
        <f t="shared" si="8"/>
        <v>81.134120711778692</v>
      </c>
      <c r="M18" s="10">
        <f t="shared" si="9"/>
        <v>15809226014.160559</v>
      </c>
      <c r="N18" s="10">
        <f t="shared" si="10"/>
        <v>15809226015.080568</v>
      </c>
      <c r="O18" s="10">
        <f t="shared" si="11"/>
        <v>-4.1830998750817985</v>
      </c>
    </row>
    <row r="19" spans="1:19" x14ac:dyDescent="0.25">
      <c r="I19" s="11">
        <f t="shared" ref="I19:O19" si="12">SUM(I16:I18)</f>
        <v>-0.13771668010631305</v>
      </c>
      <c r="J19" s="13">
        <f t="shared" si="12"/>
        <v>-5.263491560381905E-12</v>
      </c>
      <c r="K19" s="13">
        <f t="shared" si="12"/>
        <v>-3.4429170031841753E-2</v>
      </c>
      <c r="L19" s="13">
        <f t="shared" si="12"/>
        <v>919.52460863593069</v>
      </c>
      <c r="M19" s="13">
        <f t="shared" si="12"/>
        <v>2952810818065.7373</v>
      </c>
      <c r="N19" s="13">
        <f t="shared" si="12"/>
        <v>2952810818067.6118</v>
      </c>
      <c r="O19" s="13">
        <f t="shared" si="12"/>
        <v>-16536.526000448343</v>
      </c>
    </row>
    <row r="20" spans="1:19" x14ac:dyDescent="0.25">
      <c r="A20" s="11" t="s">
        <v>14</v>
      </c>
    </row>
    <row r="22" spans="1:19" ht="18" x14ac:dyDescent="0.25">
      <c r="A22" s="7" t="s">
        <v>2</v>
      </c>
      <c r="B22" s="7" t="s">
        <v>16</v>
      </c>
      <c r="C22" s="7" t="s">
        <v>15</v>
      </c>
      <c r="D22" s="7" t="s">
        <v>17</v>
      </c>
      <c r="E22" s="7" t="s">
        <v>22</v>
      </c>
      <c r="F22" s="7" t="s">
        <v>23</v>
      </c>
      <c r="G22" s="7" t="s">
        <v>24</v>
      </c>
      <c r="H22" s="7" t="s">
        <v>25</v>
      </c>
      <c r="I22" s="7" t="s">
        <v>26</v>
      </c>
      <c r="J22" s="7" t="s">
        <v>27</v>
      </c>
      <c r="K22" s="7" t="s">
        <v>28</v>
      </c>
      <c r="L22" s="7" t="s">
        <v>29</v>
      </c>
      <c r="M22" s="7" t="s">
        <v>30</v>
      </c>
      <c r="N22" s="7" t="s">
        <v>31</v>
      </c>
      <c r="O22" s="7" t="s">
        <v>32</v>
      </c>
      <c r="P22" s="9" t="s">
        <v>33</v>
      </c>
      <c r="Q22" s="14" t="s">
        <v>35</v>
      </c>
      <c r="R22" s="17" t="s">
        <v>84</v>
      </c>
      <c r="S22" s="17" t="s">
        <v>85</v>
      </c>
    </row>
    <row r="23" spans="1:19" x14ac:dyDescent="0.25">
      <c r="A23" s="4">
        <v>1</v>
      </c>
      <c r="B23" s="10">
        <f>C40</f>
        <v>0.6331730712179009</v>
      </c>
      <c r="C23" s="10">
        <f>$B$23*C2</f>
        <v>993.04090012420329</v>
      </c>
      <c r="D23" s="10">
        <f>C23*$B$11/$G$2</f>
        <v>1922.0146454016838</v>
      </c>
      <c r="E23" s="10">
        <f>D23+1</f>
        <v>1923.0146454016838</v>
      </c>
      <c r="F23" s="10">
        <f>C39</f>
        <v>0.55736289077983492</v>
      </c>
      <c r="G23" s="10">
        <f>$F$23*C2</f>
        <v>874.14353502307847</v>
      </c>
      <c r="H23" s="10">
        <f>G23*$B$10/$C$10</f>
        <v>4295412984.0189295</v>
      </c>
      <c r="I23" s="10">
        <f>H23*E23</f>
        <v>8260142076316.9502</v>
      </c>
      <c r="J23" s="10">
        <f>I23+1</f>
        <v>8260142076317.9502</v>
      </c>
      <c r="K23" s="10">
        <f>C38</f>
        <v>0.48810588376093489</v>
      </c>
      <c r="L23" s="10">
        <f>$K$23*C2</f>
        <v>765.52387996151879</v>
      </c>
      <c r="M23" s="10">
        <f>L23*$B$9/$C$9</f>
        <v>-5.8329127019149607E-9</v>
      </c>
      <c r="N23" s="10">
        <f>M23*J23</f>
        <v>-48180.68763657719</v>
      </c>
      <c r="O23" s="10">
        <f>H16/N23</f>
        <v>-2.0755203987325705E-5</v>
      </c>
      <c r="P23" s="10">
        <f>$D$2*B2/100/(1+G16)</f>
        <v>0.30666666662165337</v>
      </c>
      <c r="Q23" s="10">
        <f>$D$2*B2/100-P23</f>
        <v>4.5012937821553578E-11</v>
      </c>
      <c r="R23" s="10">
        <f>$D$2*B2/100/(1+$B$84*O23)</f>
        <v>-3.4192446764192051E-2</v>
      </c>
      <c r="S23" s="10">
        <f>$B$84*O23*R23</f>
        <v>0.34085911343085834</v>
      </c>
    </row>
    <row r="24" spans="1:19" x14ac:dyDescent="0.25">
      <c r="A24" s="4">
        <v>2</v>
      </c>
      <c r="C24" s="10">
        <f t="shared" ref="C24:C25" si="13">$B$23*C3</f>
        <v>153.51074690822213</v>
      </c>
      <c r="D24" s="10">
        <f t="shared" ref="D24:D25" si="14">C24*$B$11/$G$2</f>
        <v>297.11757466107508</v>
      </c>
      <c r="E24" s="10">
        <f t="shared" ref="E24:E25" si="15">D24+1</f>
        <v>298.11757466107508</v>
      </c>
      <c r="G24" s="10">
        <f t="shared" ref="G24:G25" si="16">$F$23*C3</f>
        <v>135.13081580990541</v>
      </c>
      <c r="H24" s="10">
        <f t="shared" ref="H24:H25" si="17">G24*$B$10/$C$10</f>
        <v>664012988.15944874</v>
      </c>
      <c r="I24" s="10">
        <f t="shared" ref="I24:I25" si="18">H24*E24</f>
        <v>197953941573.54803</v>
      </c>
      <c r="J24" s="10">
        <f t="shared" ref="J24:J25" si="19">I24+1</f>
        <v>197953941574.54803</v>
      </c>
      <c r="L24" s="10">
        <f t="shared" ref="L24:L25" si="20">$K$23*C3</f>
        <v>118.33968024305418</v>
      </c>
      <c r="M24" s="10">
        <f t="shared" ref="M24:M25" si="21">L24*$B$9/$C$9</f>
        <v>-9.0168973444037258E-10</v>
      </c>
      <c r="N24" s="10">
        <f t="shared" ref="N24:N25" si="22">M24*J24</f>
        <v>-178.49303700977924</v>
      </c>
      <c r="O24" s="12">
        <f t="shared" ref="O24" si="23">H17/N24</f>
        <v>-5.6024594443688071E-3</v>
      </c>
      <c r="P24" s="12">
        <f>$D$2*B3/100/(1+G17)</f>
        <v>0.61333333275096724</v>
      </c>
      <c r="Q24" s="10">
        <f t="shared" ref="Q24:Q25" si="24">$D$2*B3/100-P24</f>
        <v>5.8236537814337908E-10</v>
      </c>
      <c r="R24" s="10">
        <f t="shared" ref="R24:R25" si="25">$D$2*B3/100/(1+$B$84*O24)</f>
        <v>-2.2801401738581164E-4</v>
      </c>
      <c r="S24" s="10">
        <f t="shared" ref="S24:S25" si="26">$B$84*O24*R24</f>
        <v>0.61356134735071843</v>
      </c>
    </row>
    <row r="25" spans="1:19" x14ac:dyDescent="0.25">
      <c r="A25" s="4">
        <v>3</v>
      </c>
      <c r="C25" s="10">
        <f t="shared" si="13"/>
        <v>45.047353847320061</v>
      </c>
      <c r="D25" s="10">
        <f t="shared" si="14"/>
        <v>87.188426801264626</v>
      </c>
      <c r="E25" s="10">
        <f t="shared" si="15"/>
        <v>88.188426801264626</v>
      </c>
      <c r="G25" s="10">
        <f t="shared" si="16"/>
        <v>39.653807945480089</v>
      </c>
      <c r="H25" s="10">
        <f t="shared" si="17"/>
        <v>194852990.03019139</v>
      </c>
      <c r="I25" s="10">
        <f t="shared" si="18"/>
        <v>17183778648.28508</v>
      </c>
      <c r="J25" s="10">
        <f t="shared" si="19"/>
        <v>17183778649.28508</v>
      </c>
      <c r="L25" s="10">
        <f t="shared" si="20"/>
        <v>34.726490212927544</v>
      </c>
      <c r="M25" s="10">
        <f t="shared" si="21"/>
        <v>-2.6459865088218112E-10</v>
      </c>
      <c r="N25" s="10">
        <f t="shared" si="22"/>
        <v>-4.5468046476588606</v>
      </c>
      <c r="O25" s="12">
        <f>H18/N25</f>
        <v>-0.21993467516810933</v>
      </c>
      <c r="P25" s="12">
        <f>$D$2*B4/100/(1+G18)</f>
        <v>0.91999999702315527</v>
      </c>
      <c r="Q25" s="10">
        <f t="shared" si="24"/>
        <v>2.9768451037526233E-9</v>
      </c>
      <c r="R25" s="10">
        <f t="shared" si="25"/>
        <v>-8.7092450003981912E-6</v>
      </c>
      <c r="S25" s="10">
        <f t="shared" si="26"/>
        <v>0.92000870924500067</v>
      </c>
    </row>
    <row r="26" spans="1:19" x14ac:dyDescent="0.25">
      <c r="P26" s="21">
        <f>SUM(P23:P25)</f>
        <v>1.8399999963957758</v>
      </c>
      <c r="Q26" s="21">
        <f>SUM(Q23:Q25)</f>
        <v>3.604223419717556E-9</v>
      </c>
      <c r="R26" s="21">
        <f>SUM(R23:R25)</f>
        <v>-3.4429170026578262E-2</v>
      </c>
      <c r="S26" s="21">
        <f>SUM(S23:S25)</f>
        <v>1.8744291700265774</v>
      </c>
    </row>
    <row r="27" spans="1:19" x14ac:dyDescent="0.25">
      <c r="A27" s="11" t="s">
        <v>34</v>
      </c>
    </row>
    <row r="29" spans="1:19" x14ac:dyDescent="0.25">
      <c r="A29" s="7" t="s">
        <v>2</v>
      </c>
      <c r="B29" s="7" t="s">
        <v>36</v>
      </c>
      <c r="C29" s="7" t="s">
        <v>39</v>
      </c>
      <c r="D29" s="7" t="s">
        <v>37</v>
      </c>
      <c r="E29" s="7" t="s">
        <v>38</v>
      </c>
      <c r="F29" s="7" t="s">
        <v>40</v>
      </c>
      <c r="G29" s="7" t="s">
        <v>41</v>
      </c>
      <c r="H29" s="7" t="s">
        <v>42</v>
      </c>
      <c r="I29" s="9" t="s">
        <v>43</v>
      </c>
      <c r="J29" s="9" t="s">
        <v>44</v>
      </c>
      <c r="K29" s="9" t="s">
        <v>45</v>
      </c>
      <c r="L29" s="9" t="s">
        <v>46</v>
      </c>
      <c r="M29" s="9" t="s">
        <v>47</v>
      </c>
      <c r="N29" s="9" t="s">
        <v>48</v>
      </c>
    </row>
    <row r="30" spans="1:19" x14ac:dyDescent="0.25">
      <c r="A30" s="4">
        <v>1</v>
      </c>
      <c r="B30" s="4">
        <f>R23/$R$26</f>
        <v>0.99312434013937978</v>
      </c>
      <c r="C30" s="4">
        <f>B30*C2</f>
        <v>1557.5726977306474</v>
      </c>
      <c r="D30" s="4">
        <f>S23/$S$26</f>
        <v>0.18184688911239325</v>
      </c>
      <c r="E30" s="4">
        <f>D30*C2</f>
        <v>285.20069260306821</v>
      </c>
      <c r="F30" s="4">
        <f>G16*R23</f>
        <v>-5.0188097735287458E-12</v>
      </c>
      <c r="G30" s="4">
        <f>F30/$F$33</f>
        <v>0.95351340758388037</v>
      </c>
      <c r="H30" s="4">
        <f>C2*G30</f>
        <v>1495.4486468072382</v>
      </c>
      <c r="I30" s="4">
        <f>J23*S23</f>
        <v>2815544704946.666</v>
      </c>
      <c r="J30" s="4">
        <f>I30/$I$33</f>
        <v>0.95351340753662783</v>
      </c>
      <c r="K30" s="4">
        <f>C2*J30</f>
        <v>1495.4486467331294</v>
      </c>
      <c r="L30" s="4">
        <f>E23*S23</f>
        <v>655.47706714617436</v>
      </c>
      <c r="M30" s="4">
        <f>L30/$L$33</f>
        <v>0.71284342038278037</v>
      </c>
      <c r="N30" s="4">
        <f>C2*M30</f>
        <v>1117.9923847091729</v>
      </c>
    </row>
    <row r="31" spans="1:19" x14ac:dyDescent="0.25">
      <c r="A31" s="4">
        <v>2</v>
      </c>
      <c r="B31" s="4">
        <f>R24/$R$26</f>
        <v>6.6226986363537611E-3</v>
      </c>
      <c r="C31" s="4">
        <f t="shared" ref="C31" si="27">B31*C3</f>
        <v>1.6056516937133876</v>
      </c>
      <c r="D31" s="4">
        <f t="shared" ref="D31:D32" si="28">S24/$S$26</f>
        <v>0.32733237252278718</v>
      </c>
      <c r="E31" s="4">
        <f t="shared" ref="E31:E32" si="29">D31*C3</f>
        <v>79.360666581350401</v>
      </c>
      <c r="F31" s="4">
        <f t="shared" ref="F31:F32" si="30">G17*R24</f>
        <v>-2.1650127256335721E-13</v>
      </c>
      <c r="G31" s="4">
        <f t="shared" ref="G31:G32" si="31">F31/$F$33</f>
        <v>4.113263412312728E-2</v>
      </c>
      <c r="H31" s="4">
        <f t="shared" ref="H31:H32" si="32">C3*G31</f>
        <v>9.9724730465848914</v>
      </c>
      <c r="I31" s="4">
        <f t="shared" ref="I31:I32" si="33">J24*S24</f>
        <v>121456887105.86508</v>
      </c>
      <c r="J31" s="4">
        <f t="shared" ref="J31:J32" si="34">I31/$I$33</f>
        <v>4.11326341541072E-2</v>
      </c>
      <c r="K31" s="4">
        <f t="shared" ref="K31:K32" si="35">C3*J31</f>
        <v>9.9724730540958717</v>
      </c>
      <c r="L31" s="4">
        <f t="shared" ref="L31:L32" si="36">E24*S24</f>
        <v>182.91342077797762</v>
      </c>
      <c r="M31" s="4">
        <f t="shared" ref="M31:M32" si="37">L31/$L$33</f>
        <v>0.19892172439987293</v>
      </c>
      <c r="N31" s="4">
        <f t="shared" ref="N31:N32" si="38">C3*M31</f>
        <v>48.227923575712367</v>
      </c>
    </row>
    <row r="32" spans="1:19" x14ac:dyDescent="0.25">
      <c r="A32" s="4">
        <v>3</v>
      </c>
      <c r="B32" s="4">
        <f t="shared" ref="B32" si="39">R25/$R$26</f>
        <v>2.5296122426636834E-4</v>
      </c>
      <c r="C32" s="4">
        <f>B32*C4</f>
        <v>1.7997028454257828E-2</v>
      </c>
      <c r="D32" s="4">
        <f t="shared" si="28"/>
        <v>0.4908207383648196</v>
      </c>
      <c r="E32" s="4">
        <f t="shared" si="29"/>
        <v>34.919639640065974</v>
      </c>
      <c r="F32" s="4">
        <f t="shared" si="30"/>
        <v>-2.8180514289801886E-14</v>
      </c>
      <c r="G32" s="4">
        <f t="shared" si="31"/>
        <v>5.3539582929923385E-3</v>
      </c>
      <c r="H32" s="4">
        <f t="shared" si="32"/>
        <v>0.38090952485441226</v>
      </c>
      <c r="I32" s="4">
        <f t="shared" si="33"/>
        <v>15809226015.080568</v>
      </c>
      <c r="J32" s="4">
        <f t="shared" si="34"/>
        <v>5.353958309264965E-3</v>
      </c>
      <c r="K32" s="4">
        <f t="shared" si="35"/>
        <v>0.38090952601213485</v>
      </c>
      <c r="L32" s="4">
        <f t="shared" si="36"/>
        <v>81.134120711778692</v>
      </c>
      <c r="M32" s="4">
        <f t="shared" si="37"/>
        <v>8.8234855217346655E-2</v>
      </c>
      <c r="N32" s="4">
        <f t="shared" si="38"/>
        <v>6.2775044064926693</v>
      </c>
    </row>
    <row r="33" spans="1:14" x14ac:dyDescent="0.25">
      <c r="C33" s="11">
        <f>SUM(C30:C32)</f>
        <v>1559.1963464528149</v>
      </c>
      <c r="E33" s="11">
        <f>SUM(E30:E32)</f>
        <v>399.48099882448457</v>
      </c>
      <c r="F33" s="11">
        <f>SUM(F30:F32)</f>
        <v>-5.263491560381905E-12</v>
      </c>
      <c r="H33" s="11">
        <f>SUM(H30:H32)</f>
        <v>1505.8020293786774</v>
      </c>
      <c r="I33" s="11">
        <f>SUM(I30:I32)</f>
        <v>2952810818067.6118</v>
      </c>
      <c r="K33" s="11">
        <f>SUM(K30:K32)</f>
        <v>1505.8020293132374</v>
      </c>
      <c r="L33" s="11">
        <f>SUM(L30:L32)</f>
        <v>919.52460863593069</v>
      </c>
      <c r="N33" s="11">
        <f>SUM(N30:N32)</f>
        <v>1172.4978126913779</v>
      </c>
    </row>
    <row r="35" spans="1:14" x14ac:dyDescent="0.25">
      <c r="A35" t="s">
        <v>49</v>
      </c>
      <c r="B35" t="s">
        <v>73</v>
      </c>
      <c r="C35" t="s">
        <v>51</v>
      </c>
      <c r="D35" t="s">
        <v>50</v>
      </c>
      <c r="E35" s="3" t="s">
        <v>52</v>
      </c>
      <c r="F35" t="s">
        <v>78</v>
      </c>
    </row>
    <row r="36" spans="1:14" x14ac:dyDescent="0.25">
      <c r="A36">
        <v>0</v>
      </c>
      <c r="B36">
        <f>Лист4!F36</f>
        <v>25.106906957110269</v>
      </c>
      <c r="C36">
        <f>$C$43*B36^2+$B$43*B36+$A$43</f>
        <v>0.4141047472664019</v>
      </c>
      <c r="D36" s="1">
        <f>1/C33</f>
        <v>6.4135604362786547E-4</v>
      </c>
      <c r="E36" s="15">
        <f>ABS(D36-C36)/C36*100</f>
        <v>99.845122267285845</v>
      </c>
      <c r="F36">
        <v>24.99500088886807</v>
      </c>
      <c r="G36">
        <f>$C$43*F36^2+$B$43*F36+$A$43</f>
        <v>0.41242501583213231</v>
      </c>
    </row>
    <row r="37" spans="1:14" x14ac:dyDescent="0.25">
      <c r="A37">
        <v>1</v>
      </c>
      <c r="B37">
        <f>Лист4!F37</f>
        <v>28.577908892524576</v>
      </c>
      <c r="C37">
        <f>$C$43*B37^2+$B$43*B37+$A$43</f>
        <v>0.46744877659218931</v>
      </c>
      <c r="D37" s="1">
        <f>1/H33</f>
        <v>6.6409792289403343E-4</v>
      </c>
      <c r="E37" s="15">
        <f t="shared" ref="E37:E40" si="40">ABS(D37-C37)/C37*100</f>
        <v>99.857931402081007</v>
      </c>
      <c r="F37">
        <v>28.348426784761443</v>
      </c>
      <c r="G37">
        <f>$C$43*F37^2+$B$43*F37+$A$43</f>
        <v>0.46384759796471242</v>
      </c>
    </row>
    <row r="38" spans="1:14" x14ac:dyDescent="0.25">
      <c r="A38">
        <v>2</v>
      </c>
      <c r="B38">
        <f>Лист4!F38</f>
        <v>29.881530015450686</v>
      </c>
      <c r="C38">
        <f t="shared" ref="C38:C40" si="41">$C$43*B38^2+$B$43*B38+$A$43</f>
        <v>0.48810588376093489</v>
      </c>
      <c r="D38" s="1">
        <f>1/K33</f>
        <v>6.6409792292289414E-4</v>
      </c>
      <c r="E38" s="15">
        <f t="shared" si="40"/>
        <v>99.863943880822362</v>
      </c>
      <c r="F38">
        <v>29.803045705449062</v>
      </c>
      <c r="G38">
        <f>$C$43*F38^2+$B$43*F38+$A$43</f>
        <v>0.48685261038659922</v>
      </c>
    </row>
    <row r="39" spans="1:14" x14ac:dyDescent="0.25">
      <c r="A39">
        <v>3</v>
      </c>
      <c r="B39">
        <f>Лист4!F39</f>
        <v>34.104868514244458</v>
      </c>
      <c r="C39">
        <f t="shared" si="41"/>
        <v>0.55736289077983492</v>
      </c>
      <c r="D39" s="1">
        <f>1/N33</f>
        <v>8.5288005587368858E-4</v>
      </c>
      <c r="E39" s="15">
        <f t="shared" si="40"/>
        <v>99.846979397088958</v>
      </c>
      <c r="F39">
        <v>34.085567891538929</v>
      </c>
      <c r="G39">
        <f t="shared" ref="G39:G40" si="42">$C$43*F39^2+$B$43*F39+$A$43</f>
        <v>0.55703827276426032</v>
      </c>
    </row>
    <row r="40" spans="1:14" x14ac:dyDescent="0.25">
      <c r="A40">
        <v>4</v>
      </c>
      <c r="B40">
        <f>Лист4!F40</f>
        <v>38.497066121872138</v>
      </c>
      <c r="C40">
        <f t="shared" si="41"/>
        <v>0.6331730712179009</v>
      </c>
      <c r="D40" s="1">
        <f>1/E33</f>
        <v>2.5032479715996672E-3</v>
      </c>
      <c r="E40" s="15">
        <f t="shared" si="40"/>
        <v>99.604650278827449</v>
      </c>
      <c r="F40">
        <v>38.624984520802201</v>
      </c>
      <c r="G40">
        <f t="shared" si="42"/>
        <v>0.63543878813124299</v>
      </c>
    </row>
    <row r="42" spans="1:14" x14ac:dyDescent="0.25">
      <c r="A42" t="s">
        <v>75</v>
      </c>
      <c r="B42" t="s">
        <v>76</v>
      </c>
      <c r="C42" t="s">
        <v>77</v>
      </c>
    </row>
    <row r="43" spans="1:14" x14ac:dyDescent="0.25">
      <c r="A43">
        <v>0.1</v>
      </c>
      <c r="B43">
        <v>0.01</v>
      </c>
      <c r="C43">
        <v>1E-4</v>
      </c>
    </row>
    <row r="45" spans="1:14" x14ac:dyDescent="0.25">
      <c r="A45" s="22" t="s">
        <v>79</v>
      </c>
    </row>
    <row r="47" spans="1:14" ht="18" x14ac:dyDescent="0.25">
      <c r="A47" s="23" t="s">
        <v>2</v>
      </c>
      <c r="B47" s="23" t="s">
        <v>80</v>
      </c>
      <c r="C47" s="23" t="s">
        <v>83</v>
      </c>
      <c r="D47" s="24" t="s">
        <v>81</v>
      </c>
      <c r="E47" s="24" t="s">
        <v>82</v>
      </c>
    </row>
    <row r="48" spans="1:14" x14ac:dyDescent="0.25">
      <c r="A48" s="4">
        <v>1</v>
      </c>
      <c r="B48" s="4">
        <v>0</v>
      </c>
      <c r="C48" s="4">
        <f>$D$2*B2/100/(1+$B$48*O23)</f>
        <v>0.30666666666666631</v>
      </c>
      <c r="D48" s="25">
        <f>C51-$E$2</f>
        <v>-2.6600000000000006</v>
      </c>
      <c r="E48" s="4">
        <f>-O23*$D$2*B2/100/((1+$B$48*O23)^2)</f>
        <v>6.3649292227798761E-6</v>
      </c>
    </row>
    <row r="49" spans="1:5" x14ac:dyDescent="0.25">
      <c r="A49" s="4">
        <v>2</v>
      </c>
      <c r="C49" s="4">
        <f t="shared" ref="C49:C50" si="43">$D$2*B3/100/(1+$B$48*O24)</f>
        <v>0.61333333333333262</v>
      </c>
      <c r="E49" s="4">
        <f t="shared" ref="E49:E50" si="44">-O24*$D$2*B3/100/((1+$B$48*O24)^2)</f>
        <v>3.4361751258795313E-3</v>
      </c>
    </row>
    <row r="50" spans="1:5" x14ac:dyDescent="0.25">
      <c r="A50" s="4">
        <v>3</v>
      </c>
      <c r="C50" s="4">
        <f t="shared" si="43"/>
        <v>0.92000000000000037</v>
      </c>
      <c r="E50" s="4">
        <f t="shared" si="44"/>
        <v>0.20233990115466066</v>
      </c>
    </row>
    <row r="51" spans="1:5" x14ac:dyDescent="0.25">
      <c r="C51" s="26">
        <f>SUM(C48:C50)</f>
        <v>1.8399999999999994</v>
      </c>
      <c r="E51" s="26">
        <f>SUM(E48:E50)</f>
        <v>0.20578244120976297</v>
      </c>
    </row>
    <row r="53" spans="1:5" ht="18" x14ac:dyDescent="0.25">
      <c r="A53" s="23" t="s">
        <v>2</v>
      </c>
      <c r="B53" s="23" t="s">
        <v>80</v>
      </c>
      <c r="C53" s="23" t="s">
        <v>83</v>
      </c>
      <c r="D53" s="24" t="s">
        <v>81</v>
      </c>
      <c r="E53" s="24" t="s">
        <v>82</v>
      </c>
    </row>
    <row r="54" spans="1:5" x14ac:dyDescent="0.25">
      <c r="A54" s="4">
        <v>1</v>
      </c>
      <c r="B54" s="4">
        <f>B48-D48/E51</f>
        <v>12.926272933503336</v>
      </c>
      <c r="C54" s="4">
        <f>$D$2*B2/100/(1+$B$54*O23)</f>
        <v>0.30674896355822406</v>
      </c>
      <c r="D54" s="25">
        <f>C57-$E$2</f>
        <v>-4.0312365504482983</v>
      </c>
      <c r="E54" s="4">
        <f>-O23*$D$2*B2/100/((1+$B$54*O23)^2)</f>
        <v>6.3683458587052115E-6</v>
      </c>
    </row>
    <row r="55" spans="1:5" x14ac:dyDescent="0.25">
      <c r="A55" s="4">
        <v>2</v>
      </c>
      <c r="C55" s="4">
        <f t="shared" ref="C55:C56" si="45">$D$2*B3/100/(1+$B$54*O24)</f>
        <v>0.6612180287806938</v>
      </c>
      <c r="E55" s="4">
        <f t="shared" ref="E55:E56" si="46">-O24*$D$2*B3/100/((1+$B$54*O24)^2)</f>
        <v>3.9936640251839574E-3</v>
      </c>
    </row>
    <row r="56" spans="1:5" x14ac:dyDescent="0.25">
      <c r="A56" s="4">
        <v>3</v>
      </c>
      <c r="C56" s="4">
        <f t="shared" si="45"/>
        <v>-0.49920354278721657</v>
      </c>
      <c r="E56" s="4">
        <f t="shared" si="46"/>
        <v>5.9574608421641591E-2</v>
      </c>
    </row>
    <row r="57" spans="1:5" x14ac:dyDescent="0.25">
      <c r="C57" s="26">
        <f>SUM(C54:C56)</f>
        <v>0.46876344955170124</v>
      </c>
      <c r="E57" s="26">
        <f>SUM(E54:E56)</f>
        <v>6.3574640792684253E-2</v>
      </c>
    </row>
    <row r="59" spans="1:5" ht="18" x14ac:dyDescent="0.25">
      <c r="A59" s="23" t="s">
        <v>2</v>
      </c>
      <c r="B59" s="23" t="s">
        <v>80</v>
      </c>
      <c r="C59" s="23" t="s">
        <v>83</v>
      </c>
      <c r="D59" s="24" t="s">
        <v>81</v>
      </c>
      <c r="E59" s="24" t="s">
        <v>82</v>
      </c>
    </row>
    <row r="60" spans="1:5" x14ac:dyDescent="0.25">
      <c r="A60" s="4">
        <v>1</v>
      </c>
      <c r="B60" s="4">
        <f>B54-D54/E57</f>
        <v>76.33577867643136</v>
      </c>
      <c r="C60" s="4">
        <f>$D$2*B2/100/(1+$B$60*O23)</f>
        <v>0.30715330951483727</v>
      </c>
      <c r="D60" s="25">
        <f>C63-$E$2</f>
        <v>-3.1794762637188931</v>
      </c>
      <c r="E60" s="4">
        <f>-O23*$D$2*B2/100/((1+$B$60*O23)^2)</f>
        <v>6.3851459940114678E-6</v>
      </c>
    </row>
    <row r="61" spans="1:5" x14ac:dyDescent="0.25">
      <c r="A61" s="4">
        <v>2</v>
      </c>
      <c r="C61" s="4">
        <f t="shared" ref="C61:C62" si="47">$D$2*B3/100/(1+$B$60*O24)</f>
        <v>1.0716392670449624</v>
      </c>
      <c r="E61" s="4">
        <f t="shared" ref="E61:E62" si="48">-O24*$D$2*B3/100/((1+$B$60*O24)^2)</f>
        <v>1.0490094255720726E-2</v>
      </c>
    </row>
    <row r="62" spans="1:5" x14ac:dyDescent="0.25">
      <c r="A62" s="4">
        <v>3</v>
      </c>
      <c r="C62" s="4">
        <f t="shared" si="47"/>
        <v>-5.8268840278692696E-2</v>
      </c>
      <c r="E62" s="4">
        <f t="shared" si="48"/>
        <v>8.1166838020832585E-4</v>
      </c>
    </row>
    <row r="63" spans="1:5" x14ac:dyDescent="0.25">
      <c r="C63" s="26">
        <f>SUM(C60:C62)</f>
        <v>1.3205237362811071</v>
      </c>
      <c r="E63" s="26">
        <f>SUM(E60:E62)</f>
        <v>1.1308147781923064E-2</v>
      </c>
    </row>
    <row r="65" spans="1:5" ht="18" x14ac:dyDescent="0.25">
      <c r="A65" s="23" t="s">
        <v>2</v>
      </c>
      <c r="B65" s="23" t="s">
        <v>80</v>
      </c>
      <c r="C65" s="23" t="s">
        <v>83</v>
      </c>
      <c r="D65" s="24" t="s">
        <v>81</v>
      </c>
      <c r="E65" s="24" t="s">
        <v>82</v>
      </c>
    </row>
    <row r="66" spans="1:5" x14ac:dyDescent="0.25">
      <c r="A66" s="4">
        <v>1</v>
      </c>
      <c r="B66" s="4">
        <f>B60-D60/E63</f>
        <v>357.50262624819089</v>
      </c>
      <c r="C66" s="4">
        <f>$D$2*B2/100/(1+$B$66*O23)</f>
        <v>0.30895915594166218</v>
      </c>
      <c r="D66" s="25">
        <f>C69-$E$2</f>
        <v>-4.8144558464747584</v>
      </c>
      <c r="E66" s="4">
        <f>-O23*$D$2*B2/100/((1+$B$66*O23)^2)</f>
        <v>6.4604470806497028E-6</v>
      </c>
    </row>
    <row r="67" spans="1:5" x14ac:dyDescent="0.25">
      <c r="A67" s="4">
        <v>2</v>
      </c>
      <c r="C67" s="4">
        <f t="shared" ref="C67:C68" si="49">$D$2*B3/100/(1+$B$66*O24)</f>
        <v>-0.61156349011335687</v>
      </c>
      <c r="E67" s="4">
        <f t="shared" ref="E67:E68" si="50">-O24*$D$2*B3/100/((1+$B$66*O24)^2)</f>
        <v>3.4163727883864629E-3</v>
      </c>
    </row>
    <row r="68" spans="1:5" x14ac:dyDescent="0.25">
      <c r="A68" s="4">
        <v>3</v>
      </c>
      <c r="C68" s="4">
        <f t="shared" si="49"/>
        <v>-1.1851512303063694E-2</v>
      </c>
      <c r="E68" s="4">
        <f t="shared" si="50"/>
        <v>3.3577891558289652E-5</v>
      </c>
    </row>
    <row r="69" spans="1:5" x14ac:dyDescent="0.25">
      <c r="C69" s="26">
        <f>SUM(C66:C68)</f>
        <v>-0.31445584647475838</v>
      </c>
      <c r="E69" s="26">
        <f>SUM(E66:E68)</f>
        <v>3.4564111270254023E-3</v>
      </c>
    </row>
    <row r="71" spans="1:5" ht="18" x14ac:dyDescent="0.25">
      <c r="A71" s="23" t="s">
        <v>2</v>
      </c>
      <c r="B71" s="23" t="s">
        <v>80</v>
      </c>
      <c r="C71" s="23" t="s">
        <v>83</v>
      </c>
      <c r="D71" s="24" t="s">
        <v>81</v>
      </c>
      <c r="E71" s="24" t="s">
        <v>82</v>
      </c>
    </row>
    <row r="72" spans="1:5" x14ac:dyDescent="0.25">
      <c r="A72" s="4">
        <v>1</v>
      </c>
      <c r="B72" s="4">
        <f>B66-D66/E69</f>
        <v>1750.408640475177</v>
      </c>
      <c r="C72" s="4">
        <f>$D$2*B2/100/(1+$B$72*O23)</f>
        <v>0.31822791494617547</v>
      </c>
      <c r="D72" s="25">
        <f>C75-$E$2</f>
        <v>-4.2538128590945661</v>
      </c>
      <c r="E72" s="4">
        <f>-O23*$D$2*B2/100/((1+$B$72*O23)^2)</f>
        <v>6.8538876327097397E-6</v>
      </c>
    </row>
    <row r="73" spans="1:5" x14ac:dyDescent="0.25">
      <c r="A73" s="4">
        <v>2</v>
      </c>
      <c r="C73" s="4">
        <f t="shared" ref="C73:C74" si="51">$D$2*B3/100/(1+$B$72*O24)</f>
        <v>-6.9644788186400922E-2</v>
      </c>
      <c r="E73" s="4">
        <f t="shared" ref="E73:E74" si="52">-O24*$D$2*B3/100/((1+$B$72*O24)^2)</f>
        <v>4.4305679023323629E-5</v>
      </c>
    </row>
    <row r="74" spans="1:5" x14ac:dyDescent="0.25">
      <c r="A74" s="4">
        <v>3</v>
      </c>
      <c r="C74" s="4">
        <f t="shared" si="51"/>
        <v>-2.3959858543405573E-3</v>
      </c>
      <c r="E74" s="4">
        <f t="shared" si="52"/>
        <v>1.3723799931652082E-6</v>
      </c>
    </row>
    <row r="75" spans="1:5" x14ac:dyDescent="0.25">
      <c r="C75" s="26">
        <f>SUM(C72:C74)</f>
        <v>0.246187140905434</v>
      </c>
      <c r="E75" s="26">
        <f>SUM(E72:E74)</f>
        <v>5.253194664919858E-5</v>
      </c>
    </row>
    <row r="77" spans="1:5" ht="18" x14ac:dyDescent="0.25">
      <c r="A77" s="23" t="s">
        <v>2</v>
      </c>
      <c r="B77" s="23" t="s">
        <v>80</v>
      </c>
      <c r="C77" s="23" t="s">
        <v>83</v>
      </c>
      <c r="D77" s="24" t="s">
        <v>81</v>
      </c>
      <c r="E77" s="24" t="s">
        <v>82</v>
      </c>
    </row>
    <row r="78" spans="1:5" x14ac:dyDescent="0.25">
      <c r="A78" s="4">
        <v>1</v>
      </c>
      <c r="B78" s="4">
        <f>B72-D72/E75</f>
        <v>82726.141131429074</v>
      </c>
      <c r="C78" s="4">
        <f>$D$2*B2/100/(1+$B$78*O23)</f>
        <v>-0.42770927503456752</v>
      </c>
      <c r="D78" s="25">
        <f>C81-$E$2</f>
        <v>-4.9290860555491651</v>
      </c>
      <c r="E78" s="4">
        <f>-O23*$D$2*B2/100/((1+$B$78*O23)^2)</f>
        <v>1.2381058335527353E-5</v>
      </c>
    </row>
    <row r="79" spans="1:5" x14ac:dyDescent="0.25">
      <c r="A79" s="4">
        <v>2</v>
      </c>
      <c r="C79" s="4">
        <f t="shared" ref="C79:C80" si="53">$D$2*B3/100/(1+$B$78*O24)</f>
        <v>-1.32621257890479E-3</v>
      </c>
      <c r="E79" s="4">
        <f t="shared" ref="E79:E80" si="54">-O24*$D$2*B3/100/((1+$B$78*O24)^2)</f>
        <v>1.6066025011216848E-8</v>
      </c>
    </row>
    <row r="80" spans="1:5" x14ac:dyDescent="0.25">
      <c r="A80" s="4">
        <v>3</v>
      </c>
      <c r="C80" s="4">
        <f t="shared" si="53"/>
        <v>-5.0567935692651357E-5</v>
      </c>
      <c r="E80" s="4">
        <f t="shared" si="54"/>
        <v>6.1130272094224874E-10</v>
      </c>
    </row>
    <row r="81" spans="1:5" x14ac:dyDescent="0.25">
      <c r="C81" s="26">
        <f>SUM(C78:C80)</f>
        <v>-0.42908605554916496</v>
      </c>
      <c r="E81" s="26">
        <f>SUM(E78:E80)</f>
        <v>1.2397735663259511E-5</v>
      </c>
    </row>
    <row r="83" spans="1:5" ht="18" x14ac:dyDescent="0.25">
      <c r="A83" s="23" t="s">
        <v>2</v>
      </c>
      <c r="B83" s="23" t="s">
        <v>80</v>
      </c>
      <c r="C83" s="23" t="s">
        <v>83</v>
      </c>
      <c r="D83" s="24" t="s">
        <v>81</v>
      </c>
      <c r="E83" s="24" t="s">
        <v>82</v>
      </c>
    </row>
    <row r="84" spans="1:5" x14ac:dyDescent="0.25">
      <c r="A84" s="4">
        <v>1</v>
      </c>
      <c r="B84" s="4">
        <f>B78-D78/E81</f>
        <v>480305.68222105171</v>
      </c>
      <c r="C84" s="4">
        <f>$D$2*B2/100/(1+$B$84*O23)</f>
        <v>-3.4192446764192051E-2</v>
      </c>
      <c r="D84" s="27">
        <f>C87-$E$2</f>
        <v>-4.534429170026578</v>
      </c>
      <c r="E84" s="4">
        <f>-O23*$D$2*B2/100/((1+$B$84*O23)^2)</f>
        <v>7.9126287977189233E-8</v>
      </c>
    </row>
    <row r="85" spans="1:5" x14ac:dyDescent="0.25">
      <c r="A85" s="4">
        <v>2</v>
      </c>
      <c r="C85" s="4">
        <f t="shared" ref="C85:C86" si="55">$D$2*B3/100/(1+$B$84*O24)</f>
        <v>-2.2801401738581164E-4</v>
      </c>
      <c r="E85" s="4">
        <f t="shared" ref="E85:E86" si="56">-O24*$D$2*B3/100/((1+$B$84*O24)^2)</f>
        <v>4.7490336419654218E-10</v>
      </c>
    </row>
    <row r="86" spans="1:5" x14ac:dyDescent="0.25">
      <c r="A86" s="4">
        <v>3</v>
      </c>
      <c r="C86" s="4">
        <f t="shared" si="55"/>
        <v>-8.7092450003981912E-6</v>
      </c>
      <c r="E86" s="4">
        <f t="shared" si="56"/>
        <v>1.8132884472253681E-11</v>
      </c>
    </row>
    <row r="87" spans="1:5" x14ac:dyDescent="0.25">
      <c r="C87" s="26">
        <f>SUM(C84:C86)</f>
        <v>-3.4429170026578262E-2</v>
      </c>
      <c r="E87" s="26">
        <f>SUM(E84:E86)</f>
        <v>7.961932422585803E-8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7"/>
  <sheetViews>
    <sheetView topLeftCell="A16" workbookViewId="0">
      <selection activeCell="G36" sqref="G36"/>
    </sheetView>
  </sheetViews>
  <sheetFormatPr defaultRowHeight="15" x14ac:dyDescent="0.25"/>
  <cols>
    <col min="1" max="1" width="11.28515625" bestFit="1" customWidth="1"/>
    <col min="2" max="2" width="14.5703125" bestFit="1" customWidth="1"/>
    <col min="3" max="3" width="22" bestFit="1" customWidth="1"/>
    <col min="4" max="5" width="14.5703125" bestFit="1" customWidth="1"/>
    <col min="6" max="6" width="15.7109375" bestFit="1" customWidth="1"/>
    <col min="7" max="7" width="30" bestFit="1" customWidth="1"/>
    <col min="8" max="8" width="14" bestFit="1" customWidth="1"/>
    <col min="9" max="9" width="15.5703125" bestFit="1" customWidth="1"/>
    <col min="10" max="10" width="30" bestFit="1" customWidth="1"/>
    <col min="11" max="11" width="10.85546875" bestFit="1" customWidth="1"/>
    <col min="12" max="12" width="14.5703125" bestFit="1" customWidth="1"/>
    <col min="13" max="13" width="30" bestFit="1" customWidth="1"/>
    <col min="14" max="14" width="15.5703125" bestFit="1" customWidth="1"/>
    <col min="15" max="15" width="20.5703125" bestFit="1" customWidth="1"/>
    <col min="16" max="16" width="16.5703125" bestFit="1" customWidth="1"/>
  </cols>
  <sheetData>
    <row r="1" spans="1:15" x14ac:dyDescent="0.25">
      <c r="A1" s="7" t="s">
        <v>2</v>
      </c>
      <c r="B1" s="7" t="s">
        <v>3</v>
      </c>
      <c r="C1" s="8" t="s">
        <v>4</v>
      </c>
      <c r="D1" s="7" t="s">
        <v>18</v>
      </c>
      <c r="E1" s="7" t="s">
        <v>19</v>
      </c>
      <c r="F1" s="9" t="s">
        <v>20</v>
      </c>
      <c r="G1" s="9" t="s">
        <v>21</v>
      </c>
      <c r="H1" s="17" t="s">
        <v>65</v>
      </c>
      <c r="I1" s="17" t="s">
        <v>66</v>
      </c>
      <c r="J1" s="17" t="s">
        <v>67</v>
      </c>
      <c r="K1" s="16" t="s">
        <v>68</v>
      </c>
    </row>
    <row r="2" spans="1:15" x14ac:dyDescent="0.25">
      <c r="A2" s="4">
        <v>1</v>
      </c>
      <c r="B2" s="4">
        <f>Проверка_пример!B13</f>
        <v>2.2222222222222197</v>
      </c>
      <c r="C2" s="4">
        <f>Проверка_пример!E13</f>
        <v>1568.3561813740766</v>
      </c>
      <c r="D2" s="4">
        <f>Проверка_пример!E2</f>
        <v>13.8</v>
      </c>
      <c r="E2" s="4">
        <f>Проверка_пример!F2</f>
        <v>4.5</v>
      </c>
      <c r="F2" s="4">
        <f>Проверка_пример!G2</f>
        <v>13.5</v>
      </c>
      <c r="G2" s="4">
        <f>Проверка_пример!H2</f>
        <v>9.3000000000000007</v>
      </c>
      <c r="H2" s="20">
        <f>R26</f>
        <v>-3.4407009314658649E-2</v>
      </c>
      <c r="I2" s="20">
        <f>S26</f>
        <v>1.8744070093146579</v>
      </c>
      <c r="J2" s="5">
        <f>SUM(H2:I2)</f>
        <v>1.8399999999999992</v>
      </c>
      <c r="K2" s="19">
        <f>J2-D2</f>
        <v>-11.96</v>
      </c>
    </row>
    <row r="3" spans="1:15" x14ac:dyDescent="0.25">
      <c r="A3" s="4">
        <v>2</v>
      </c>
      <c r="B3" s="4">
        <f>Проверка_пример!B14</f>
        <v>4.4444444444444393</v>
      </c>
      <c r="C3" s="4">
        <f>Проверка_пример!E14</f>
        <v>242.44673989837568</v>
      </c>
    </row>
    <row r="4" spans="1:15" x14ac:dyDescent="0.25">
      <c r="A4" s="4">
        <v>3</v>
      </c>
      <c r="B4" s="4">
        <f>Проверка_пример!B15</f>
        <v>6.6666666666666696</v>
      </c>
      <c r="C4" s="4">
        <f>Проверка_пример!E15</f>
        <v>71.145403831960209</v>
      </c>
    </row>
    <row r="6" spans="1:15" x14ac:dyDescent="0.25">
      <c r="A6" s="6" t="s">
        <v>5</v>
      </c>
      <c r="B6" s="7" t="s">
        <v>1</v>
      </c>
      <c r="C6" s="7" t="s">
        <v>0</v>
      </c>
      <c r="D6" s="17" t="s">
        <v>54</v>
      </c>
      <c r="E6" s="17" t="s">
        <v>55</v>
      </c>
    </row>
    <row r="7" spans="1:15" x14ac:dyDescent="0.25">
      <c r="A7" s="4">
        <v>0</v>
      </c>
      <c r="B7" s="10">
        <f>Лист5!D7</f>
        <v>0</v>
      </c>
      <c r="C7" s="10">
        <f>Лист5!E7</f>
        <v>-3.4429170026578262E-2</v>
      </c>
      <c r="D7" s="4">
        <f>B7</f>
        <v>0</v>
      </c>
      <c r="E7" s="4">
        <f>H2</f>
        <v>-3.4407009314658649E-2</v>
      </c>
    </row>
    <row r="8" spans="1:15" x14ac:dyDescent="0.25">
      <c r="A8" s="4">
        <v>1</v>
      </c>
      <c r="B8" s="10">
        <f>Лист5!D8</f>
        <v>-0.13771668010631305</v>
      </c>
      <c r="C8" s="10">
        <f>Лист5!E8</f>
        <v>-5.263491560381905E-12</v>
      </c>
      <c r="D8" s="4">
        <f>I19</f>
        <v>-0.13762803725863459</v>
      </c>
      <c r="E8" s="4">
        <f>J19</f>
        <v>-7.5309884871333055E-15</v>
      </c>
    </row>
    <row r="9" spans="1:15" x14ac:dyDescent="0.25">
      <c r="A9" s="4">
        <v>2</v>
      </c>
      <c r="B9" s="10">
        <f>Лист5!D9</f>
        <v>-3.4429170031841753E-2</v>
      </c>
      <c r="C9" s="10">
        <f>Лист5!E9</f>
        <v>2952810818067.6118</v>
      </c>
      <c r="D9" s="10">
        <f>K19</f>
        <v>-3.4407009314666177E-2</v>
      </c>
      <c r="E9" s="10">
        <f>N19</f>
        <v>1935335005889935</v>
      </c>
    </row>
    <row r="10" spans="1:15" x14ac:dyDescent="0.25">
      <c r="A10" s="4">
        <v>3</v>
      </c>
      <c r="B10" s="10">
        <f>Лист5!D10</f>
        <v>2952810818065.7373</v>
      </c>
      <c r="C10" s="10">
        <f>Лист5!E10</f>
        <v>919.52460863593069</v>
      </c>
      <c r="D10" s="10">
        <f>M19</f>
        <v>1935335005889933.5</v>
      </c>
      <c r="E10" s="10">
        <f>L19</f>
        <v>922.7657465510664</v>
      </c>
    </row>
    <row r="11" spans="1:15" x14ac:dyDescent="0.25">
      <c r="A11" s="4">
        <v>4</v>
      </c>
      <c r="B11" s="10">
        <f>Лист5!D11</f>
        <v>18</v>
      </c>
      <c r="C11" s="10">
        <f>Лист5!E11</f>
        <v>1.8744291700265774</v>
      </c>
      <c r="D11" s="4">
        <f>B11</f>
        <v>18</v>
      </c>
      <c r="E11" s="10">
        <f>I2</f>
        <v>1.8744070093146579</v>
      </c>
    </row>
    <row r="13" spans="1:15" x14ac:dyDescent="0.25">
      <c r="A13" s="11" t="s">
        <v>7</v>
      </c>
    </row>
    <row r="15" spans="1:15" x14ac:dyDescent="0.25">
      <c r="A15" s="7" t="s">
        <v>2</v>
      </c>
      <c r="B15" s="7" t="s">
        <v>6</v>
      </c>
      <c r="C15" s="7" t="s">
        <v>12</v>
      </c>
      <c r="D15" s="7" t="s">
        <v>9</v>
      </c>
      <c r="E15" s="7" t="s">
        <v>8</v>
      </c>
      <c r="F15" s="7" t="s">
        <v>10</v>
      </c>
      <c r="G15" s="7" t="s">
        <v>11</v>
      </c>
      <c r="H15" s="7" t="s">
        <v>13</v>
      </c>
      <c r="I15" s="17" t="s">
        <v>56</v>
      </c>
      <c r="J15" s="17" t="s">
        <v>53</v>
      </c>
      <c r="K15" s="17" t="s">
        <v>57</v>
      </c>
      <c r="L15" s="17" t="s">
        <v>58</v>
      </c>
      <c r="M15" s="17" t="s">
        <v>59</v>
      </c>
      <c r="N15" s="17" t="s">
        <v>60</v>
      </c>
      <c r="O15" s="17" t="s">
        <v>57</v>
      </c>
    </row>
    <row r="16" spans="1:15" x14ac:dyDescent="0.25">
      <c r="A16" s="4">
        <v>1</v>
      </c>
      <c r="B16" s="10">
        <f>$F$2/$E$2</f>
        <v>3</v>
      </c>
      <c r="C16" s="10">
        <f>B16+1</f>
        <v>4</v>
      </c>
      <c r="D16" s="10">
        <f>C37</f>
        <v>0.46384759796471242</v>
      </c>
      <c r="E16" s="10">
        <f>$D$16*C2</f>
        <v>727.47824748347432</v>
      </c>
      <c r="F16" s="10">
        <f>$C$8/(E16*$B$8)</f>
        <v>5.2537254577806261E-14</v>
      </c>
      <c r="G16" s="10">
        <f>F16*C16</f>
        <v>2.1014901831122505E-13</v>
      </c>
      <c r="H16" s="10">
        <f>G16+1</f>
        <v>1.0000000000002101</v>
      </c>
      <c r="I16" s="10">
        <f>C16*R23</f>
        <v>-0.1366817036503645</v>
      </c>
      <c r="J16" s="10">
        <f>G16*R23</f>
        <v>-7.1808814608074715E-15</v>
      </c>
      <c r="K16" s="10">
        <f>H16*R23</f>
        <v>-3.41704259125983E-2</v>
      </c>
      <c r="L16" s="10">
        <f>E23*S23</f>
        <v>657.77887804959971</v>
      </c>
      <c r="M16" s="10">
        <f>I23*S23</f>
        <v>1845363498827477.5</v>
      </c>
      <c r="N16" s="10">
        <f>J23*S23</f>
        <v>1845363498827477.7</v>
      </c>
      <c r="O16" s="10">
        <f>N23*S23</f>
        <v>-16429.148650997042</v>
      </c>
    </row>
    <row r="17" spans="1:19" x14ac:dyDescent="0.25">
      <c r="A17" s="4">
        <v>2</v>
      </c>
      <c r="B17" s="10">
        <f>$F$2/$E$2</f>
        <v>3</v>
      </c>
      <c r="C17" s="10">
        <f t="shared" ref="C17:C18" si="0">B17+1</f>
        <v>4</v>
      </c>
      <c r="E17" s="10">
        <f t="shared" ref="E17:E18" si="1">$D$16*C3</f>
        <v>112.45833793623697</v>
      </c>
      <c r="F17" s="10">
        <f t="shared" ref="F17:F18" si="2">$C$8/(E17*$B$8)</f>
        <v>3.3985661347339068E-13</v>
      </c>
      <c r="G17" s="10">
        <f t="shared" ref="G17:G18" si="3">F17*C17</f>
        <v>1.3594264538935627E-12</v>
      </c>
      <c r="H17" s="10">
        <f t="shared" ref="H17:H18" si="4">G17+1</f>
        <v>1.0000000000013594</v>
      </c>
      <c r="I17" s="10">
        <f t="shared" ref="I17:I18" si="5">C17*R24</f>
        <v>-9.1151815815504608E-4</v>
      </c>
      <c r="J17" s="10">
        <f t="shared" ref="J17:J18" si="6">G17*R24</f>
        <v>-3.0978547435007651E-16</v>
      </c>
      <c r="K17" s="10">
        <f t="shared" ref="K17:K18" si="7">H17*R24</f>
        <v>-2.2787953953907128E-4</v>
      </c>
      <c r="L17" s="10">
        <f t="shared" ref="L17:L18" si="8">E24*S24</f>
        <v>183.56571383814818</v>
      </c>
      <c r="M17" s="10">
        <f t="shared" ref="M17:M18" si="9">I24*S24</f>
        <v>79609559070615.453</v>
      </c>
      <c r="N17" s="10">
        <f t="shared" ref="N17:N18" si="10">J24*S24</f>
        <v>79609559070616.062</v>
      </c>
      <c r="O17" s="10">
        <f t="shared" ref="O17:O18" si="11">N24*S24</f>
        <v>-109.56453510952093</v>
      </c>
    </row>
    <row r="18" spans="1:19" x14ac:dyDescent="0.25">
      <c r="A18" s="4">
        <v>3</v>
      </c>
      <c r="B18" s="10">
        <f>$F$2/$E$2</f>
        <v>3</v>
      </c>
      <c r="C18" s="10">
        <f t="shared" si="0"/>
        <v>4</v>
      </c>
      <c r="E18" s="10">
        <f t="shared" si="1"/>
        <v>33.000624673684193</v>
      </c>
      <c r="F18" s="10">
        <f t="shared" si="2"/>
        <v>1.1581511036769351E-12</v>
      </c>
      <c r="G18" s="10">
        <f t="shared" si="3"/>
        <v>4.6326044147077402E-12</v>
      </c>
      <c r="H18" s="10">
        <f t="shared" si="4"/>
        <v>1.0000000000046325</v>
      </c>
      <c r="I18" s="10">
        <f t="shared" si="5"/>
        <v>-3.4815450115051471E-5</v>
      </c>
      <c r="J18" s="10">
        <f t="shared" si="6"/>
        <v>-4.0321551975756137E-17</v>
      </c>
      <c r="K18" s="10">
        <f t="shared" si="7"/>
        <v>-8.7038625288031882E-6</v>
      </c>
      <c r="L18" s="10">
        <f t="shared" si="8"/>
        <v>81.421154663318461</v>
      </c>
      <c r="M18" s="10">
        <f t="shared" si="9"/>
        <v>10361947991840.383</v>
      </c>
      <c r="N18" s="10">
        <f t="shared" si="10"/>
        <v>10361947991841.303</v>
      </c>
      <c r="O18" s="10">
        <f t="shared" si="11"/>
        <v>-4.184819109053862</v>
      </c>
    </row>
    <row r="19" spans="1:19" x14ac:dyDescent="0.25">
      <c r="I19" s="11">
        <f t="shared" ref="I19:O19" si="12">SUM(I16:I18)</f>
        <v>-0.13762803725863459</v>
      </c>
      <c r="J19" s="13">
        <f t="shared" si="12"/>
        <v>-7.5309884871333055E-15</v>
      </c>
      <c r="K19" s="13">
        <f t="shared" si="12"/>
        <v>-3.4407009314666177E-2</v>
      </c>
      <c r="L19" s="13">
        <f t="shared" si="12"/>
        <v>922.7657465510664</v>
      </c>
      <c r="M19" s="13">
        <f t="shared" si="12"/>
        <v>1935335005889933.5</v>
      </c>
      <c r="N19" s="13">
        <f t="shared" si="12"/>
        <v>1935335005889935</v>
      </c>
      <c r="O19" s="13">
        <f t="shared" si="12"/>
        <v>-16542.898005215618</v>
      </c>
    </row>
    <row r="20" spans="1:19" x14ac:dyDescent="0.25">
      <c r="A20" s="11" t="s">
        <v>14</v>
      </c>
    </row>
    <row r="22" spans="1:19" ht="18" x14ac:dyDescent="0.25">
      <c r="A22" s="7" t="s">
        <v>2</v>
      </c>
      <c r="B22" s="7" t="s">
        <v>16</v>
      </c>
      <c r="C22" s="7" t="s">
        <v>15</v>
      </c>
      <c r="D22" s="7" t="s">
        <v>17</v>
      </c>
      <c r="E22" s="7" t="s">
        <v>22</v>
      </c>
      <c r="F22" s="7" t="s">
        <v>23</v>
      </c>
      <c r="G22" s="7" t="s">
        <v>24</v>
      </c>
      <c r="H22" s="7" t="s">
        <v>25</v>
      </c>
      <c r="I22" s="7" t="s">
        <v>26</v>
      </c>
      <c r="J22" s="7" t="s">
        <v>27</v>
      </c>
      <c r="K22" s="7" t="s">
        <v>28</v>
      </c>
      <c r="L22" s="7" t="s">
        <v>29</v>
      </c>
      <c r="M22" s="7" t="s">
        <v>30</v>
      </c>
      <c r="N22" s="7" t="s">
        <v>31</v>
      </c>
      <c r="O22" s="7" t="s">
        <v>32</v>
      </c>
      <c r="P22" s="9" t="s">
        <v>33</v>
      </c>
      <c r="Q22" s="14" t="s">
        <v>35</v>
      </c>
      <c r="R22" s="17" t="s">
        <v>84</v>
      </c>
      <c r="S22" s="17" t="s">
        <v>85</v>
      </c>
    </row>
    <row r="23" spans="1:19" x14ac:dyDescent="0.25">
      <c r="A23" s="4">
        <v>1</v>
      </c>
      <c r="B23" s="10">
        <f>C40</f>
        <v>0.63543878813124299</v>
      </c>
      <c r="C23" s="10">
        <f>$B$23*C2</f>
        <v>996.59435125048719</v>
      </c>
      <c r="D23" s="10">
        <f>C23*$B$11/$G$2</f>
        <v>1928.8922927428782</v>
      </c>
      <c r="E23" s="10">
        <f>D23+1</f>
        <v>1929.8922927428782</v>
      </c>
      <c r="F23" s="10">
        <f>C39</f>
        <v>0.55703827276426032</v>
      </c>
      <c r="G23" s="10">
        <f>$F$23*C2</f>
        <v>873.63441835176661</v>
      </c>
      <c r="H23" s="10">
        <f>G23*$B$10/$C$10</f>
        <v>2805446572409.2891</v>
      </c>
      <c r="I23" s="10">
        <f>H23*E23</f>
        <v>5414209717794612</v>
      </c>
      <c r="J23" s="10">
        <f>I23+1</f>
        <v>5414209717794613</v>
      </c>
      <c r="K23" s="10">
        <f>C38</f>
        <v>0.48685261038659922</v>
      </c>
      <c r="L23" s="10">
        <f>$K$23*C2</f>
        <v>763.55830091792791</v>
      </c>
      <c r="M23" s="10">
        <f>L23*$B$9/$C$9</f>
        <v>-8.9029335745699589E-12</v>
      </c>
      <c r="N23" s="10">
        <f>M23*J23</f>
        <v>-48202.349476316602</v>
      </c>
      <c r="O23" s="10">
        <f>H16/N23</f>
        <v>-2.0745876723115807E-5</v>
      </c>
      <c r="P23" s="10">
        <f>$D$2*B2/100/(1+G16)</f>
        <v>0.30666666666660192</v>
      </c>
      <c r="Q23" s="10">
        <f>$D$2*B2/100-P23</f>
        <v>6.4392935428259079E-14</v>
      </c>
      <c r="R23" s="10">
        <f>$D$2*B2/100/(1+$B$84*O23)</f>
        <v>-3.4170425912591125E-2</v>
      </c>
      <c r="S23" s="10">
        <f>$B$84*O23*R23</f>
        <v>0.34083709257925743</v>
      </c>
    </row>
    <row r="24" spans="1:19" x14ac:dyDescent="0.25">
      <c r="A24" s="4">
        <v>2</v>
      </c>
      <c r="C24" s="10">
        <f t="shared" ref="C24:C25" si="13">$B$23*C3</f>
        <v>154.06006258739453</v>
      </c>
      <c r="D24" s="10">
        <f t="shared" ref="D24:D25" si="14">C24*$B$11/$G$2</f>
        <v>298.1807662981829</v>
      </c>
      <c r="E24" s="10">
        <f t="shared" ref="E24:E25" si="15">D24+1</f>
        <v>299.1807662981829</v>
      </c>
      <c r="G24" s="10">
        <f t="shared" ref="G24:G25" si="16">$F$23*C3</f>
        <v>135.05211323031708</v>
      </c>
      <c r="H24" s="10">
        <f t="shared" ref="H24:H25" si="17">G24*$B$10/$C$10</f>
        <v>433684250757.24127</v>
      </c>
      <c r="I24" s="10">
        <f t="shared" ref="I24:I25" si="18">H24*E24</f>
        <v>129749986473004.75</v>
      </c>
      <c r="J24" s="10">
        <f t="shared" ref="J24:J25" si="19">I24+1</f>
        <v>129749986473005.75</v>
      </c>
      <c r="L24" s="10">
        <f t="shared" ref="L24:L25" si="20">$K$23*C3</f>
        <v>118.03582819924506</v>
      </c>
      <c r="M24" s="10">
        <f t="shared" ref="M24:M25" si="21">L24*$B$9/$C$9</f>
        <v>-1.376273608202426E-12</v>
      </c>
      <c r="N24" s="10">
        <f t="shared" ref="N24:N25" si="22">M24*J24</f>
        <v>-178.57148204741958</v>
      </c>
      <c r="O24" s="12">
        <f t="shared" ref="O24" si="23">H17/N24</f>
        <v>-5.5999983230010366E-3</v>
      </c>
      <c r="P24" s="12">
        <f>$D$2*B3/100/(1+G17)</f>
        <v>0.61333333333249884</v>
      </c>
      <c r="Q24" s="10">
        <f t="shared" ref="Q24:Q25" si="24">$D$2*B3/100-P24</f>
        <v>8.3377749149349256E-13</v>
      </c>
      <c r="R24" s="10">
        <f t="shared" ref="R24:R25" si="25">$D$2*B3/100/(1+$B$84*O24)</f>
        <v>-2.2787953953876152E-4</v>
      </c>
      <c r="S24" s="10">
        <f t="shared" ref="S24:S25" si="26">$B$84*O24*R24</f>
        <v>0.61356121287287135</v>
      </c>
    </row>
    <row r="25" spans="1:19" x14ac:dyDescent="0.25">
      <c r="A25" s="4">
        <v>3</v>
      </c>
      <c r="C25" s="10">
        <f t="shared" si="13"/>
        <v>45.208549192088689</v>
      </c>
      <c r="D25" s="10">
        <f t="shared" si="14"/>
        <v>87.500417791139398</v>
      </c>
      <c r="E25" s="10">
        <f t="shared" si="15"/>
        <v>88.500417791139398</v>
      </c>
      <c r="G25" s="10">
        <f t="shared" si="16"/>
        <v>39.630712865670901</v>
      </c>
      <c r="H25" s="10">
        <f t="shared" si="17"/>
        <v>127263584441.7545</v>
      </c>
      <c r="I25" s="10">
        <f t="shared" si="18"/>
        <v>11262880392693.221</v>
      </c>
      <c r="J25" s="10">
        <f t="shared" si="19"/>
        <v>11262880392694.221</v>
      </c>
      <c r="L25" s="10">
        <f t="shared" si="20"/>
        <v>34.637325572598584</v>
      </c>
      <c r="M25" s="10">
        <f t="shared" si="21"/>
        <v>-4.0386412982856769E-13</v>
      </c>
      <c r="N25" s="10">
        <f t="shared" si="22"/>
        <v>-4.5486733891586884</v>
      </c>
      <c r="O25" s="12">
        <f>H18/N25</f>
        <v>-0.21984431821111475</v>
      </c>
      <c r="P25" s="12">
        <f>$D$2*B4/100/(1+G18)</f>
        <v>0.91999999999573845</v>
      </c>
      <c r="Q25" s="10">
        <f t="shared" si="24"/>
        <v>4.2619241469310509E-12</v>
      </c>
      <c r="R25" s="10">
        <f t="shared" si="25"/>
        <v>-8.7038625287628678E-6</v>
      </c>
      <c r="S25" s="10">
        <f t="shared" si="26"/>
        <v>0.92000870386252909</v>
      </c>
    </row>
    <row r="26" spans="1:19" x14ac:dyDescent="0.25">
      <c r="P26" s="21">
        <f>SUM(P23:P25)</f>
        <v>1.8399999999948391</v>
      </c>
      <c r="Q26" s="21">
        <f>SUM(Q23:Q25)</f>
        <v>5.1600945738528026E-12</v>
      </c>
      <c r="R26" s="21">
        <f>SUM(R23:R25)</f>
        <v>-3.4407009314658649E-2</v>
      </c>
      <c r="S26" s="21">
        <f>SUM(S23:S25)</f>
        <v>1.8744070093146579</v>
      </c>
    </row>
    <row r="27" spans="1:19" x14ac:dyDescent="0.25">
      <c r="A27" s="11" t="s">
        <v>34</v>
      </c>
    </row>
    <row r="29" spans="1:19" x14ac:dyDescent="0.25">
      <c r="A29" s="7" t="s">
        <v>2</v>
      </c>
      <c r="B29" s="7" t="s">
        <v>36</v>
      </c>
      <c r="C29" s="7" t="s">
        <v>39</v>
      </c>
      <c r="D29" s="7" t="s">
        <v>37</v>
      </c>
      <c r="E29" s="7" t="s">
        <v>38</v>
      </c>
      <c r="F29" s="7" t="s">
        <v>40</v>
      </c>
      <c r="G29" s="7" t="s">
        <v>41</v>
      </c>
      <c r="H29" s="7" t="s">
        <v>42</v>
      </c>
      <c r="I29" s="9" t="s">
        <v>43</v>
      </c>
      <c r="J29" s="9" t="s">
        <v>44</v>
      </c>
      <c r="K29" s="9" t="s">
        <v>45</v>
      </c>
      <c r="L29" s="9" t="s">
        <v>46</v>
      </c>
      <c r="M29" s="9" t="s">
        <v>47</v>
      </c>
      <c r="N29" s="9" t="s">
        <v>48</v>
      </c>
    </row>
    <row r="30" spans="1:19" x14ac:dyDescent="0.25">
      <c r="A30" s="4">
        <v>1</v>
      </c>
      <c r="B30" s="4">
        <f>R23/$R$26</f>
        <v>0.99312397657396134</v>
      </c>
      <c r="C30" s="4">
        <f>B30*C2</f>
        <v>1557.5721275305759</v>
      </c>
      <c r="D30" s="4">
        <f>S23/$S$26</f>
        <v>0.18183729087946496</v>
      </c>
      <c r="E30" s="4">
        <f>D30*C2</f>
        <v>285.18563915512487</v>
      </c>
      <c r="F30" s="4">
        <f>G16*R23</f>
        <v>-7.1808814608074715E-15</v>
      </c>
      <c r="G30" s="4">
        <f>F30/$F$33</f>
        <v>0.95351114572489493</v>
      </c>
      <c r="H30" s="4">
        <f>C2*G30</f>
        <v>1495.445099406717</v>
      </c>
      <c r="I30" s="4">
        <f>J23*S23</f>
        <v>1845363498827477.7</v>
      </c>
      <c r="J30" s="4">
        <f>I30/$I$33</f>
        <v>0.95351114572482754</v>
      </c>
      <c r="K30" s="4">
        <f>C2*J30</f>
        <v>1495.4450994066112</v>
      </c>
      <c r="L30" s="4">
        <f>E23*S23</f>
        <v>657.77887804959971</v>
      </c>
      <c r="M30" s="4">
        <f>L30/$L$33</f>
        <v>0.71283408655784763</v>
      </c>
      <c r="N30" s="4">
        <f>C2*M30</f>
        <v>1117.9777459471438</v>
      </c>
    </row>
    <row r="31" spans="1:19" x14ac:dyDescent="0.25">
      <c r="A31" s="4">
        <v>2</v>
      </c>
      <c r="B31" s="4">
        <f>R24/$R$26</f>
        <v>6.6230557109674881E-3</v>
      </c>
      <c r="C31" s="4">
        <f t="shared" ref="C31" si="27">B31*C3</f>
        <v>1.6057382652893861</v>
      </c>
      <c r="D31" s="4">
        <f t="shared" ref="D31:D32" si="28">S24/$S$26</f>
        <v>0.32733617075899041</v>
      </c>
      <c r="E31" s="4">
        <f t="shared" ref="E31:E32" si="29">D31*C3</f>
        <v>79.36158745133524</v>
      </c>
      <c r="F31" s="4">
        <f t="shared" ref="F31:F32" si="30">G17*R24</f>
        <v>-3.0978547435007651E-16</v>
      </c>
      <c r="G31" s="4">
        <f t="shared" ref="G31:G32" si="31">F31/$F$33</f>
        <v>4.1134769343937387E-2</v>
      </c>
      <c r="H31" s="4">
        <f t="shared" ref="H31:H32" si="32">C3*G31</f>
        <v>9.9729907239092661</v>
      </c>
      <c r="I31" s="4">
        <f t="shared" ref="I31:I32" si="33">J24*S24</f>
        <v>79609559070616.062</v>
      </c>
      <c r="J31" s="4">
        <f t="shared" ref="J31:J32" si="34">I31/$I$33</f>
        <v>4.1134769343981761E-2</v>
      </c>
      <c r="K31" s="4">
        <f t="shared" ref="K31:K32" si="35">C3*J31</f>
        <v>9.9729907239200237</v>
      </c>
      <c r="L31" s="4">
        <f t="shared" ref="L31:L32" si="36">E24*S24</f>
        <v>183.56571383814818</v>
      </c>
      <c r="M31" s="4">
        <f t="shared" ref="M31:M32" si="37">L31/$L$33</f>
        <v>0.19892991750533032</v>
      </c>
      <c r="N31" s="4">
        <f t="shared" ref="N31:N32" si="38">C3*M31</f>
        <v>48.229909967420149</v>
      </c>
    </row>
    <row r="32" spans="1:19" x14ac:dyDescent="0.25">
      <c r="A32" s="4">
        <v>3</v>
      </c>
      <c r="B32" s="4">
        <f t="shared" ref="B32" si="39">R25/$R$26</f>
        <v>2.5296771507120504E-4</v>
      </c>
      <c r="C32" s="4">
        <f>B32*C4</f>
        <v>1.7997490245189131E-2</v>
      </c>
      <c r="D32" s="4">
        <f t="shared" si="28"/>
        <v>0.49082653836154466</v>
      </c>
      <c r="E32" s="4">
        <f t="shared" si="29"/>
        <v>34.920052283175202</v>
      </c>
      <c r="F32" s="4">
        <f t="shared" si="30"/>
        <v>-4.0321551975756137E-17</v>
      </c>
      <c r="G32" s="4">
        <f t="shared" si="31"/>
        <v>5.3540849311674707E-3</v>
      </c>
      <c r="H32" s="4">
        <f t="shared" si="32"/>
        <v>0.38091853457852259</v>
      </c>
      <c r="I32" s="4">
        <f t="shared" si="33"/>
        <v>10361947991841.303</v>
      </c>
      <c r="J32" s="4">
        <f t="shared" si="34"/>
        <v>5.3540849311907706E-3</v>
      </c>
      <c r="K32" s="4">
        <f t="shared" si="35"/>
        <v>0.38091853458018027</v>
      </c>
      <c r="L32" s="4">
        <f t="shared" si="36"/>
        <v>81.421154663318461</v>
      </c>
      <c r="M32" s="4">
        <f t="shared" si="37"/>
        <v>8.8235995936822048E-2</v>
      </c>
      <c r="N32" s="4">
        <f t="shared" si="38"/>
        <v>6.2775855634404047</v>
      </c>
    </row>
    <row r="33" spans="1:14" x14ac:dyDescent="0.25">
      <c r="C33" s="11">
        <f>SUM(C30:C32)</f>
        <v>1559.1958632861104</v>
      </c>
      <c r="E33" s="11">
        <f>SUM(E30:E32)</f>
        <v>399.46727888963534</v>
      </c>
      <c r="F33" s="11">
        <f>SUM(F30:F32)</f>
        <v>-7.5309884871333055E-15</v>
      </c>
      <c r="H33" s="11">
        <f>SUM(H30:H32)</f>
        <v>1505.7990086652048</v>
      </c>
      <c r="I33" s="11">
        <f>SUM(I30:I32)</f>
        <v>1935335005889935</v>
      </c>
      <c r="K33" s="11">
        <f>SUM(K30:K32)</f>
        <v>1505.7990086651114</v>
      </c>
      <c r="L33" s="11">
        <f>SUM(L30:L32)</f>
        <v>922.7657465510664</v>
      </c>
      <c r="N33" s="11">
        <f>SUM(N30:N32)</f>
        <v>1172.4852414780044</v>
      </c>
    </row>
    <row r="35" spans="1:14" x14ac:dyDescent="0.25">
      <c r="A35" t="s">
        <v>49</v>
      </c>
      <c r="B35" t="s">
        <v>73</v>
      </c>
      <c r="C35" t="s">
        <v>51</v>
      </c>
      <c r="D35" t="s">
        <v>50</v>
      </c>
      <c r="E35" s="3" t="s">
        <v>52</v>
      </c>
      <c r="F35" t="s">
        <v>78</v>
      </c>
    </row>
    <row r="36" spans="1:14" x14ac:dyDescent="0.25">
      <c r="A36">
        <v>0</v>
      </c>
      <c r="B36">
        <f>Лист5!F36</f>
        <v>24.99500088886807</v>
      </c>
      <c r="C36">
        <f>$C$43*B36^2+$B$43*B36+$A$43</f>
        <v>0.41242501583213231</v>
      </c>
      <c r="D36" s="1">
        <f>1/C33</f>
        <v>6.4135624237254753E-4</v>
      </c>
      <c r="E36" s="15">
        <f>ABS(D36-C36)/C36*100</f>
        <v>99.844491430501975</v>
      </c>
      <c r="F36">
        <v>24.993714695699747</v>
      </c>
      <c r="G36">
        <f>$C$43*F36^2+$B$43*F36+$A$43</f>
        <v>0.4124057243860012</v>
      </c>
    </row>
    <row r="37" spans="1:14" x14ac:dyDescent="0.25">
      <c r="A37">
        <v>1</v>
      </c>
      <c r="B37">
        <f>Лист5!F37</f>
        <v>28.348426784761443</v>
      </c>
      <c r="C37">
        <f t="shared" ref="C37:C40" si="40">$C$43*B37^2+$B$43*B37+$A$43</f>
        <v>0.46384759796471242</v>
      </c>
      <c r="D37" s="1">
        <f>1/H33</f>
        <v>6.6409925511004054E-4</v>
      </c>
      <c r="E37" s="15">
        <f t="shared" ref="E37:E40" si="41">ABS(D37-C37)/C37*100</f>
        <v>99.856828135356537</v>
      </c>
      <c r="F37">
        <v>28.345792961870536</v>
      </c>
      <c r="G37">
        <f>$C$43*F37^2+$B$43*F37+$A$43</f>
        <v>0.46380632748242834</v>
      </c>
    </row>
    <row r="38" spans="1:14" x14ac:dyDescent="0.25">
      <c r="A38">
        <v>2</v>
      </c>
      <c r="B38">
        <f>Лист5!F38</f>
        <v>29.803045705449062</v>
      </c>
      <c r="C38">
        <f t="shared" si="40"/>
        <v>0.48685261038659922</v>
      </c>
      <c r="D38" s="1">
        <f>1/K33</f>
        <v>6.6409925511008174E-4</v>
      </c>
      <c r="E38" s="15">
        <f t="shared" si="41"/>
        <v>99.863593366669491</v>
      </c>
      <c r="F38">
        <v>29.799683102888515</v>
      </c>
      <c r="G38">
        <f>$C$43*F38^2+$B$43*F38+$A$43</f>
        <v>0.48679894233214305</v>
      </c>
    </row>
    <row r="39" spans="1:14" x14ac:dyDescent="0.25">
      <c r="A39">
        <v>3</v>
      </c>
      <c r="B39">
        <f>Лист5!F39</f>
        <v>34.085567891538929</v>
      </c>
      <c r="C39">
        <f t="shared" si="40"/>
        <v>0.55703827276426032</v>
      </c>
      <c r="D39" s="1">
        <f>1/N33</f>
        <v>8.5288920032752487E-4</v>
      </c>
      <c r="E39" s="15">
        <f t="shared" si="41"/>
        <v>99.846888581623816</v>
      </c>
      <c r="F39">
        <v>34.083313934374395</v>
      </c>
      <c r="G39">
        <f t="shared" ref="G39:G40" si="42">$C$43*F39^2+$B$43*F39+$A$43</f>
        <v>0.55700036821865595</v>
      </c>
    </row>
    <row r="40" spans="1:14" x14ac:dyDescent="0.25">
      <c r="A40">
        <v>4</v>
      </c>
      <c r="B40">
        <f>Лист5!F40</f>
        <v>38.624984520802201</v>
      </c>
      <c r="C40">
        <f t="shared" si="40"/>
        <v>0.63543878813124299</v>
      </c>
      <c r="D40" s="1">
        <f>1/E33</f>
        <v>2.5033339470997814E-3</v>
      </c>
      <c r="E40" s="15">
        <f t="shared" si="41"/>
        <v>99.606046405435549</v>
      </c>
      <c r="F40">
        <v>38.624984520802201</v>
      </c>
      <c r="G40">
        <f t="shared" si="42"/>
        <v>0.63543878813124299</v>
      </c>
    </row>
    <row r="42" spans="1:14" x14ac:dyDescent="0.25">
      <c r="A42" t="s">
        <v>75</v>
      </c>
      <c r="B42" t="s">
        <v>76</v>
      </c>
      <c r="C42" t="s">
        <v>77</v>
      </c>
    </row>
    <row r="43" spans="1:14" x14ac:dyDescent="0.25">
      <c r="A43">
        <v>0.1</v>
      </c>
      <c r="B43">
        <v>0.01</v>
      </c>
      <c r="C43">
        <v>1E-4</v>
      </c>
    </row>
    <row r="45" spans="1:14" x14ac:dyDescent="0.25">
      <c r="A45" s="22" t="s">
        <v>79</v>
      </c>
    </row>
    <row r="47" spans="1:14" ht="18" x14ac:dyDescent="0.25">
      <c r="A47" s="23" t="s">
        <v>2</v>
      </c>
      <c r="B47" s="23" t="s">
        <v>80</v>
      </c>
      <c r="C47" s="23" t="s">
        <v>83</v>
      </c>
      <c r="D47" s="24" t="s">
        <v>81</v>
      </c>
      <c r="E47" s="24" t="s">
        <v>82</v>
      </c>
    </row>
    <row r="48" spans="1:14" x14ac:dyDescent="0.25">
      <c r="A48" s="4">
        <v>1</v>
      </c>
      <c r="B48" s="4">
        <v>0</v>
      </c>
      <c r="C48" s="4">
        <f>$D$2*B2/100/(1+$B$48*O23)</f>
        <v>0.30666666666666631</v>
      </c>
      <c r="D48" s="25">
        <f>C51-$E$2</f>
        <v>-2.6600000000000006</v>
      </c>
      <c r="E48" s="4">
        <f>-O23*$D$2*B2/100/((1+$B$48*O23)^2)</f>
        <v>6.362068861755506E-6</v>
      </c>
    </row>
    <row r="49" spans="1:5" x14ac:dyDescent="0.25">
      <c r="A49" s="4">
        <v>2</v>
      </c>
      <c r="C49" s="4">
        <f t="shared" ref="C49:C50" si="43">$D$2*B3/100/(1+$B$48*O24)</f>
        <v>0.61333333333333262</v>
      </c>
      <c r="E49" s="4">
        <f t="shared" ref="E49:E50" si="44">-O24*$D$2*B3/100/((1+$B$48*O24)^2)</f>
        <v>3.4346656381072987E-3</v>
      </c>
    </row>
    <row r="50" spans="1:5" x14ac:dyDescent="0.25">
      <c r="A50" s="4">
        <v>3</v>
      </c>
      <c r="C50" s="4">
        <f t="shared" si="43"/>
        <v>0.92000000000000037</v>
      </c>
      <c r="E50" s="4">
        <f t="shared" si="44"/>
        <v>0.20225677275422568</v>
      </c>
    </row>
    <row r="51" spans="1:5" x14ac:dyDescent="0.25">
      <c r="C51" s="26">
        <f>SUM(C48:C50)</f>
        <v>1.8399999999999994</v>
      </c>
      <c r="E51" s="26">
        <f>SUM(E48:E50)</f>
        <v>0.20569780046119474</v>
      </c>
    </row>
    <row r="53" spans="1:5" ht="18" x14ac:dyDescent="0.25">
      <c r="A53" s="23" t="s">
        <v>2</v>
      </c>
      <c r="B53" s="23" t="s">
        <v>80</v>
      </c>
      <c r="C53" s="23" t="s">
        <v>83</v>
      </c>
      <c r="D53" s="24" t="s">
        <v>81</v>
      </c>
      <c r="E53" s="24" t="s">
        <v>82</v>
      </c>
    </row>
    <row r="54" spans="1:5" x14ac:dyDescent="0.25">
      <c r="A54" s="4">
        <v>1</v>
      </c>
      <c r="B54" s="4">
        <f>B48-D48/E51</f>
        <v>12.9315918499664</v>
      </c>
      <c r="C54" s="4">
        <f>$D$2*B2/100/(1+$B$54*O23)</f>
        <v>0.30674896042204702</v>
      </c>
      <c r="D54" s="25">
        <f>C57-$E$2</f>
        <v>-4.0312376316548288</v>
      </c>
      <c r="E54" s="4">
        <f>-O23*$D$2*B2/100/((1+$B$54*O23)^2)</f>
        <v>6.3654838321047408E-6</v>
      </c>
    </row>
    <row r="55" spans="1:5" x14ac:dyDescent="0.25">
      <c r="A55" s="4">
        <v>2</v>
      </c>
      <c r="C55" s="4">
        <f t="shared" ref="C55:C56" si="45">$D$2*B3/100/(1+$B$54*O24)</f>
        <v>0.66121658370981484</v>
      </c>
      <c r="E55" s="4">
        <f t="shared" ref="E55:E56" si="46">-O24*$D$2*B3/100/((1+$B$54*O24)^2)</f>
        <v>3.9918921880627428E-3</v>
      </c>
    </row>
    <row r="56" spans="1:5" x14ac:dyDescent="0.25">
      <c r="A56" s="4">
        <v>3</v>
      </c>
      <c r="C56" s="4">
        <f t="shared" si="45"/>
        <v>-0.4992031757866911</v>
      </c>
      <c r="E56" s="4">
        <f t="shared" si="46"/>
        <v>5.955004550257037E-2</v>
      </c>
    </row>
    <row r="57" spans="1:5" x14ac:dyDescent="0.25">
      <c r="C57" s="26">
        <f>SUM(C54:C56)</f>
        <v>0.46876236834517077</v>
      </c>
      <c r="E57" s="26">
        <f>SUM(E54:E56)</f>
        <v>6.354830317446522E-2</v>
      </c>
    </row>
    <row r="59" spans="1:5" ht="18" x14ac:dyDescent="0.25">
      <c r="A59" s="23" t="s">
        <v>2</v>
      </c>
      <c r="B59" s="23" t="s">
        <v>80</v>
      </c>
      <c r="C59" s="23" t="s">
        <v>83</v>
      </c>
      <c r="D59" s="24" t="s">
        <v>81</v>
      </c>
      <c r="E59" s="24" t="s">
        <v>82</v>
      </c>
    </row>
    <row r="60" spans="1:5" x14ac:dyDescent="0.25">
      <c r="A60" s="4">
        <v>1</v>
      </c>
      <c r="B60" s="4">
        <f>B54-D54/E57</f>
        <v>76.367394700397938</v>
      </c>
      <c r="C60" s="4">
        <f>$D$2*B2/100/(1+$B$60*O23)</f>
        <v>0.30715329225562732</v>
      </c>
      <c r="D60" s="25">
        <f>C63-$E$2</f>
        <v>-3.1794963475884561</v>
      </c>
      <c r="E60" s="4">
        <f>-O23*$D$2*B2/100/((1+$B$60*O23)^2)</f>
        <v>6.3822758304400892E-6</v>
      </c>
    </row>
    <row r="61" spans="1:5" x14ac:dyDescent="0.25">
      <c r="A61" s="4">
        <v>2</v>
      </c>
      <c r="C61" s="4">
        <f t="shared" ref="C61:C62" si="47">$D$2*B3/100/(1+$B$60*O24)</f>
        <v>1.0716190043422966</v>
      </c>
      <c r="E61" s="4">
        <f t="shared" ref="E61:E62" si="48">-O24*$D$2*B3/100/((1+$B$60*O24)^2)</f>
        <v>1.0485089512186425E-2</v>
      </c>
    </row>
    <row r="62" spans="1:5" x14ac:dyDescent="0.25">
      <c r="A62" s="4">
        <v>3</v>
      </c>
      <c r="C62" s="4">
        <f t="shared" si="47"/>
        <v>-5.8268644186379934E-2</v>
      </c>
      <c r="E62" s="4">
        <f t="shared" si="48"/>
        <v>8.1132945731302118E-4</v>
      </c>
    </row>
    <row r="63" spans="1:5" x14ac:dyDescent="0.25">
      <c r="C63" s="26">
        <f>SUM(C60:C62)</f>
        <v>1.3205036524115439</v>
      </c>
      <c r="E63" s="26">
        <f>SUM(E60:E62)</f>
        <v>1.1302801245329886E-2</v>
      </c>
    </row>
    <row r="65" spans="1:5" ht="18" x14ac:dyDescent="0.25">
      <c r="A65" s="23" t="s">
        <v>2</v>
      </c>
      <c r="B65" s="23" t="s">
        <v>80</v>
      </c>
      <c r="C65" s="23" t="s">
        <v>83</v>
      </c>
      <c r="D65" s="24" t="s">
        <v>81</v>
      </c>
      <c r="E65" s="24" t="s">
        <v>82</v>
      </c>
    </row>
    <row r="66" spans="1:5" x14ac:dyDescent="0.25">
      <c r="A66" s="4">
        <v>1</v>
      </c>
      <c r="B66" s="4">
        <f>B60-D60/E63</f>
        <v>357.66901883558006</v>
      </c>
      <c r="C66" s="4">
        <f>$D$2*B2/100/(1+$B$66*O23)</f>
        <v>0.30895919249665371</v>
      </c>
      <c r="D66" s="25">
        <f>C69-$E$2</f>
        <v>-4.8144234850530747</v>
      </c>
      <c r="E66" s="4">
        <f>-O23*$D$2*B2/100/((1+$B$66*O23)^2)</f>
        <v>6.4575453225419125E-6</v>
      </c>
    </row>
    <row r="67" spans="1:5" x14ac:dyDescent="0.25">
      <c r="A67" s="4">
        <v>2</v>
      </c>
      <c r="C67" s="4">
        <f t="shared" ref="C67:C68" si="49">$D$2*B3/100/(1+$B$66*O24)</f>
        <v>-0.61153181828327696</v>
      </c>
      <c r="E67" s="4">
        <f t="shared" ref="E67:E68" si="50">-O24*$D$2*B3/100/((1+$B$66*O24)^2)</f>
        <v>3.4145183080087696E-3</v>
      </c>
    </row>
    <row r="68" spans="1:5" x14ac:dyDescent="0.25">
      <c r="A68" s="4">
        <v>3</v>
      </c>
      <c r="C68" s="4">
        <f t="shared" si="49"/>
        <v>-1.1850859266451732E-2</v>
      </c>
      <c r="E68" s="4">
        <f t="shared" si="50"/>
        <v>3.356039780565163E-5</v>
      </c>
    </row>
    <row r="69" spans="1:5" x14ac:dyDescent="0.25">
      <c r="C69" s="26">
        <f>SUM(C66:C68)</f>
        <v>-0.31442348505307499</v>
      </c>
      <c r="E69" s="26">
        <f>SUM(E66:E68)</f>
        <v>3.454536251136963E-3</v>
      </c>
    </row>
    <row r="71" spans="1:5" ht="18" x14ac:dyDescent="0.25">
      <c r="A71" s="23" t="s">
        <v>2</v>
      </c>
      <c r="B71" s="23" t="s">
        <v>80</v>
      </c>
      <c r="C71" s="23" t="s">
        <v>83</v>
      </c>
      <c r="D71" s="24" t="s">
        <v>81</v>
      </c>
      <c r="E71" s="24" t="s">
        <v>82</v>
      </c>
    </row>
    <row r="72" spans="1:5" x14ac:dyDescent="0.25">
      <c r="A72" s="4">
        <v>1</v>
      </c>
      <c r="B72" s="4">
        <f>B66-D66/E69</f>
        <v>1751.3216352956167</v>
      </c>
      <c r="C72" s="4">
        <f>$D$2*B2/100/(1+$B$72*O23)</f>
        <v>0.31822877827365964</v>
      </c>
      <c r="D72" s="25">
        <f>C75-$E$2</f>
        <v>-4.2538053662619939</v>
      </c>
      <c r="E72" s="4">
        <f>-O23*$D$2*B2/100/((1+$B$72*O23)^2)</f>
        <v>6.8508447081702795E-6</v>
      </c>
    </row>
    <row r="73" spans="1:5" x14ac:dyDescent="0.25">
      <c r="A73" s="4">
        <v>2</v>
      </c>
      <c r="C73" s="4">
        <f t="shared" ref="C73:C74" si="51">$D$2*B3/100/(1+$B$72*O24)</f>
        <v>-6.9638424193475421E-2</v>
      </c>
      <c r="E73" s="4">
        <f t="shared" ref="E73:E74" si="52">-O24*$D$2*B3/100/((1+$B$72*O24)^2)</f>
        <v>4.427812265644394E-5</v>
      </c>
    </row>
    <row r="74" spans="1:5" x14ac:dyDescent="0.25">
      <c r="A74" s="4">
        <v>3</v>
      </c>
      <c r="C74" s="4">
        <f t="shared" si="51"/>
        <v>-2.3957203421784241E-3</v>
      </c>
      <c r="E74" s="4">
        <f t="shared" si="52"/>
        <v>1.3715121509344094E-6</v>
      </c>
    </row>
    <row r="75" spans="1:5" x14ac:dyDescent="0.25">
      <c r="C75" s="26">
        <f>SUM(C72:C74)</f>
        <v>0.24619463373800579</v>
      </c>
      <c r="E75" s="26">
        <f>SUM(E72:E74)</f>
        <v>5.2500479515548629E-5</v>
      </c>
    </row>
    <row r="77" spans="1:5" ht="18" x14ac:dyDescent="0.25">
      <c r="A77" s="23" t="s">
        <v>2</v>
      </c>
      <c r="B77" s="23" t="s">
        <v>80</v>
      </c>
      <c r="C77" s="23" t="s">
        <v>83</v>
      </c>
      <c r="D77" s="24" t="s">
        <v>81</v>
      </c>
      <c r="E77" s="24" t="s">
        <v>82</v>
      </c>
    </row>
    <row r="78" spans="1:5" x14ac:dyDescent="0.25">
      <c r="A78" s="4">
        <v>1</v>
      </c>
      <c r="B78" s="4">
        <f>B72-D72/E75</f>
        <v>82775.445710242027</v>
      </c>
      <c r="C78" s="4">
        <f>$D$2*B2/100/(1+$B$78*O23)</f>
        <v>-0.42755944504881144</v>
      </c>
      <c r="D78" s="25">
        <f>C81-$E$2</f>
        <v>-4.9289360083213998</v>
      </c>
      <c r="E78" s="4">
        <f>-O23*$D$2*B2/100/((1+$B$78*O23)^2)</f>
        <v>1.2366825411174379E-5</v>
      </c>
    </row>
    <row r="79" spans="1:5" x14ac:dyDescent="0.25">
      <c r="A79" s="4">
        <v>2</v>
      </c>
      <c r="C79" s="4">
        <f t="shared" ref="C79:C80" si="53">$D$2*B3/100/(1+$B$78*O24)</f>
        <v>-1.3260046865657517E-3</v>
      </c>
      <c r="E79" s="4">
        <f t="shared" ref="E79:E80" si="54">-O24*$D$2*B3/100/((1+$B$78*O24)^2)</f>
        <v>1.6053933020544176E-8</v>
      </c>
    </row>
    <row r="80" spans="1:5" x14ac:dyDescent="0.25">
      <c r="A80" s="4">
        <v>3</v>
      </c>
      <c r="C80" s="4">
        <f t="shared" si="53"/>
        <v>-5.0558586022613471E-5</v>
      </c>
      <c r="E80" s="4">
        <f t="shared" si="54"/>
        <v>6.1082563838957537E-10</v>
      </c>
    </row>
    <row r="81" spans="1:5" x14ac:dyDescent="0.25">
      <c r="C81" s="26">
        <f>SUM(C78:C80)</f>
        <v>-0.42893600832139978</v>
      </c>
      <c r="E81" s="26">
        <f>SUM(E78:E80)</f>
        <v>1.2383490169833313E-5</v>
      </c>
    </row>
    <row r="83" spans="1:5" ht="18" x14ac:dyDescent="0.25">
      <c r="A83" s="23" t="s">
        <v>2</v>
      </c>
      <c r="B83" s="23" t="s">
        <v>80</v>
      </c>
      <c r="C83" s="23" t="s">
        <v>83</v>
      </c>
      <c r="D83" s="24" t="s">
        <v>81</v>
      </c>
      <c r="E83" s="24" t="s">
        <v>82</v>
      </c>
    </row>
    <row r="84" spans="1:5" x14ac:dyDescent="0.25">
      <c r="A84" s="4">
        <v>1</v>
      </c>
      <c r="B84" s="4">
        <f>B78-D78/E81</f>
        <v>480800.23038108455</v>
      </c>
      <c r="C84" s="4">
        <f>$D$2*B2/100/(1+$B$84*O23)</f>
        <v>-3.4170425912591125E-2</v>
      </c>
      <c r="D84" s="27">
        <f>C87-$E$2</f>
        <v>-4.5344070093146582</v>
      </c>
      <c r="E84" s="4">
        <f>-O23*$D$2*B2/100/((1+$B$84*O23)^2)</f>
        <v>7.898888880621354E-8</v>
      </c>
    </row>
    <row r="85" spans="1:5" x14ac:dyDescent="0.25">
      <c r="A85" s="4">
        <v>2</v>
      </c>
      <c r="C85" s="4">
        <f t="shared" ref="C85:C86" si="55">$D$2*B3/100/(1+$B$84*O24)</f>
        <v>-2.2787953953876152E-4</v>
      </c>
      <c r="E85" s="4">
        <f t="shared" ref="E85:E86" si="56">-O24*$D$2*B3/100/((1+$B$84*O24)^2)</f>
        <v>4.7413497773023051E-10</v>
      </c>
    </row>
    <row r="86" spans="1:5" x14ac:dyDescent="0.25">
      <c r="A86" s="4">
        <v>3</v>
      </c>
      <c r="C86" s="4">
        <f t="shared" si="55"/>
        <v>-8.7038625287628678E-6</v>
      </c>
      <c r="E86" s="4">
        <f t="shared" si="56"/>
        <v>1.8103038067747188E-11</v>
      </c>
    </row>
    <row r="87" spans="1:5" x14ac:dyDescent="0.25">
      <c r="C87" s="26">
        <f>SUM(C84:C86)</f>
        <v>-3.4407009314658649E-2</v>
      </c>
      <c r="E87" s="26">
        <f>SUM(E84:E86)</f>
        <v>7.9481126822011517E-8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7"/>
  <sheetViews>
    <sheetView topLeftCell="A13" workbookViewId="0">
      <selection activeCell="G40" sqref="G40"/>
    </sheetView>
  </sheetViews>
  <sheetFormatPr defaultRowHeight="15" x14ac:dyDescent="0.25"/>
  <cols>
    <col min="1" max="1" width="11.28515625" bestFit="1" customWidth="1"/>
    <col min="2" max="2" width="14.5703125" bestFit="1" customWidth="1"/>
    <col min="3" max="3" width="22" bestFit="1" customWidth="1"/>
    <col min="4" max="5" width="14.5703125" bestFit="1" customWidth="1"/>
    <col min="6" max="6" width="15.7109375" bestFit="1" customWidth="1"/>
    <col min="7" max="7" width="30" bestFit="1" customWidth="1"/>
    <col min="8" max="8" width="14" bestFit="1" customWidth="1"/>
    <col min="9" max="9" width="15.5703125" bestFit="1" customWidth="1"/>
    <col min="10" max="10" width="30" bestFit="1" customWidth="1"/>
    <col min="11" max="11" width="10.85546875" bestFit="1" customWidth="1"/>
    <col min="12" max="12" width="14.5703125" bestFit="1" customWidth="1"/>
    <col min="13" max="13" width="30" bestFit="1" customWidth="1"/>
    <col min="14" max="14" width="15.5703125" bestFit="1" customWidth="1"/>
    <col min="15" max="15" width="20.5703125" bestFit="1" customWidth="1"/>
    <col min="16" max="16" width="16.5703125" bestFit="1" customWidth="1"/>
  </cols>
  <sheetData>
    <row r="1" spans="1:15" x14ac:dyDescent="0.25">
      <c r="A1" s="7" t="s">
        <v>2</v>
      </c>
      <c r="B1" s="7" t="s">
        <v>3</v>
      </c>
      <c r="C1" s="8" t="s">
        <v>4</v>
      </c>
      <c r="D1" s="7" t="s">
        <v>18</v>
      </c>
      <c r="E1" s="7" t="s">
        <v>19</v>
      </c>
      <c r="F1" s="9" t="s">
        <v>20</v>
      </c>
      <c r="G1" s="9" t="s">
        <v>21</v>
      </c>
      <c r="H1" s="17" t="s">
        <v>65</v>
      </c>
      <c r="I1" s="17" t="s">
        <v>66</v>
      </c>
      <c r="J1" s="17" t="s">
        <v>67</v>
      </c>
      <c r="K1" s="16" t="s">
        <v>68</v>
      </c>
    </row>
    <row r="2" spans="1:15" x14ac:dyDescent="0.25">
      <c r="A2" s="4">
        <v>1</v>
      </c>
      <c r="B2" s="4">
        <f>Проверка_пример!B13</f>
        <v>2.2222222222222197</v>
      </c>
      <c r="C2" s="4">
        <f>Проверка_пример!E13</f>
        <v>1568.3561813740766</v>
      </c>
      <c r="D2" s="4">
        <f>Проверка_пример!E2</f>
        <v>13.8</v>
      </c>
      <c r="E2" s="4">
        <f>Проверка_пример!F2</f>
        <v>4.5</v>
      </c>
      <c r="F2" s="4">
        <f>Проверка_пример!G2</f>
        <v>13.5</v>
      </c>
      <c r="G2" s="4">
        <f>Проверка_пример!H2</f>
        <v>9.3000000000000007</v>
      </c>
      <c r="H2" s="20">
        <f>R26</f>
        <v>-3.4407009317138269E-2</v>
      </c>
      <c r="I2" s="20">
        <f>S26</f>
        <v>1.8744070093171377</v>
      </c>
      <c r="J2" s="5">
        <f>SUM(H2:I2)</f>
        <v>1.8399999999999994</v>
      </c>
      <c r="K2" s="19">
        <f>J2-D2</f>
        <v>-11.96</v>
      </c>
    </row>
    <row r="3" spans="1:15" x14ac:dyDescent="0.25">
      <c r="A3" s="4">
        <v>2</v>
      </c>
      <c r="B3" s="4">
        <f>Проверка_пример!B14</f>
        <v>4.4444444444444393</v>
      </c>
      <c r="C3" s="4">
        <f>Проверка_пример!E14</f>
        <v>242.44673989837568</v>
      </c>
    </row>
    <row r="4" spans="1:15" x14ac:dyDescent="0.25">
      <c r="A4" s="4">
        <v>3</v>
      </c>
      <c r="B4" s="4">
        <f>Проверка_пример!B15</f>
        <v>6.6666666666666696</v>
      </c>
      <c r="C4" s="4">
        <f>Проверка_пример!E15</f>
        <v>71.145403831960209</v>
      </c>
    </row>
    <row r="6" spans="1:15" x14ac:dyDescent="0.25">
      <c r="A6" s="6" t="s">
        <v>5</v>
      </c>
      <c r="B6" s="7" t="s">
        <v>1</v>
      </c>
      <c r="C6" s="7" t="s">
        <v>0</v>
      </c>
      <c r="D6" s="17" t="s">
        <v>54</v>
      </c>
      <c r="E6" s="17" t="s">
        <v>55</v>
      </c>
    </row>
    <row r="7" spans="1:15" x14ac:dyDescent="0.25">
      <c r="A7" s="4">
        <v>0</v>
      </c>
      <c r="B7" s="10">
        <f>Лист6!D7</f>
        <v>0</v>
      </c>
      <c r="C7" s="10">
        <f>Лист6!E7</f>
        <v>-3.4407009314658649E-2</v>
      </c>
      <c r="D7" s="4">
        <f>B7</f>
        <v>0</v>
      </c>
      <c r="E7" s="4">
        <f>H2</f>
        <v>-3.4407009317138269E-2</v>
      </c>
    </row>
    <row r="8" spans="1:15" x14ac:dyDescent="0.25">
      <c r="A8" s="4">
        <v>1</v>
      </c>
      <c r="B8" s="10">
        <f>Лист6!D8</f>
        <v>-0.13762803725863459</v>
      </c>
      <c r="C8" s="10">
        <f>Лист6!E8</f>
        <v>-7.5309884871333055E-15</v>
      </c>
      <c r="D8" s="4">
        <f>I19</f>
        <v>-0.13762803726855308</v>
      </c>
      <c r="E8" s="4">
        <f>J19</f>
        <v>-1.0782256643888689E-17</v>
      </c>
    </row>
    <row r="9" spans="1:15" x14ac:dyDescent="0.25">
      <c r="A9" s="4">
        <v>2</v>
      </c>
      <c r="B9" s="10">
        <f>Лист6!D9</f>
        <v>-3.4407009314666177E-2</v>
      </c>
      <c r="C9" s="10">
        <f>Лист6!E9</f>
        <v>1935335005889935</v>
      </c>
      <c r="D9" s="10">
        <f>K19</f>
        <v>-3.4407009317138276E-2</v>
      </c>
      <c r="E9" s="10">
        <f>N19</f>
        <v>1.2640043612869967E+18</v>
      </c>
    </row>
    <row r="10" spans="1:15" x14ac:dyDescent="0.25">
      <c r="A10" s="4">
        <v>3</v>
      </c>
      <c r="B10" s="10">
        <f>Лист6!D10</f>
        <v>1935335005889933.5</v>
      </c>
      <c r="C10" s="10">
        <f>Лист6!E10</f>
        <v>922.7657465510664</v>
      </c>
      <c r="D10" s="10">
        <f>M19</f>
        <v>1.2640043612869967E+18</v>
      </c>
      <c r="E10" s="10">
        <f>L19</f>
        <v>922.76574655582613</v>
      </c>
    </row>
    <row r="11" spans="1:15" x14ac:dyDescent="0.25">
      <c r="A11" s="4">
        <v>4</v>
      </c>
      <c r="B11" s="10">
        <f>Лист6!D11</f>
        <v>18</v>
      </c>
      <c r="C11" s="10">
        <f>Лист6!E11</f>
        <v>1.8744070093146579</v>
      </c>
      <c r="D11" s="4">
        <f>B11</f>
        <v>18</v>
      </c>
      <c r="E11" s="10">
        <f>I2</f>
        <v>1.8744070093171377</v>
      </c>
    </row>
    <row r="13" spans="1:15" x14ac:dyDescent="0.25">
      <c r="A13" s="11" t="s">
        <v>7</v>
      </c>
    </row>
    <row r="15" spans="1:15" x14ac:dyDescent="0.25">
      <c r="A15" s="7" t="s">
        <v>2</v>
      </c>
      <c r="B15" s="7" t="s">
        <v>6</v>
      </c>
      <c r="C15" s="7" t="s">
        <v>12</v>
      </c>
      <c r="D15" s="7" t="s">
        <v>9</v>
      </c>
      <c r="E15" s="7" t="s">
        <v>8</v>
      </c>
      <c r="F15" s="7" t="s">
        <v>10</v>
      </c>
      <c r="G15" s="7" t="s">
        <v>11</v>
      </c>
      <c r="H15" s="7" t="s">
        <v>13</v>
      </c>
      <c r="I15" s="17" t="s">
        <v>56</v>
      </c>
      <c r="J15" s="17" t="s">
        <v>53</v>
      </c>
      <c r="K15" s="17" t="s">
        <v>57</v>
      </c>
      <c r="L15" s="17" t="s">
        <v>58</v>
      </c>
      <c r="M15" s="17" t="s">
        <v>59</v>
      </c>
      <c r="N15" s="17" t="s">
        <v>60</v>
      </c>
      <c r="O15" s="17" t="s">
        <v>57</v>
      </c>
    </row>
    <row r="16" spans="1:15" x14ac:dyDescent="0.25">
      <c r="A16" s="4">
        <v>1</v>
      </c>
      <c r="B16" s="10">
        <f>$F$2/$E$2</f>
        <v>3</v>
      </c>
      <c r="C16" s="10">
        <f>B16+1</f>
        <v>4</v>
      </c>
      <c r="D16" s="10">
        <f>C37</f>
        <v>0.46384759796471242</v>
      </c>
      <c r="E16" s="10">
        <f>$D$16*C2</f>
        <v>727.47824748347432</v>
      </c>
      <c r="F16" s="10">
        <f>$C$8/(E16*$B$8)</f>
        <v>7.5218567011533794E-17</v>
      </c>
      <c r="G16" s="10">
        <f>F16*C16</f>
        <v>3.0087426804613518E-16</v>
      </c>
      <c r="H16" s="10">
        <f>G16+1</f>
        <v>1.0000000000000002</v>
      </c>
      <c r="I16" s="10">
        <f>C16*R23</f>
        <v>-0.13668170366022037</v>
      </c>
      <c r="J16" s="10">
        <f>G16*R23</f>
        <v>-1.028100188601689E-17</v>
      </c>
      <c r="K16" s="10">
        <f>H16*R23</f>
        <v>-3.4170425915055098E-2</v>
      </c>
      <c r="L16" s="10">
        <f>E23*S23</f>
        <v>657.778878054355</v>
      </c>
      <c r="M16" s="10">
        <f>I23*S23</f>
        <v>1.2052422467323476E+18</v>
      </c>
      <c r="N16" s="10">
        <f>J23*S23</f>
        <v>1.2052422467323476E+18</v>
      </c>
      <c r="O16" s="10">
        <f>N23*S23</f>
        <v>-16360.904972673276</v>
      </c>
    </row>
    <row r="17" spans="1:19" x14ac:dyDescent="0.25">
      <c r="A17" s="4">
        <v>2</v>
      </c>
      <c r="B17" s="10">
        <f>$F$2/$E$2</f>
        <v>3</v>
      </c>
      <c r="C17" s="10">
        <f t="shared" ref="C17:C18" si="0">B17+1</f>
        <v>4</v>
      </c>
      <c r="E17" s="10">
        <f t="shared" ref="E17:E18" si="1">$D$16*C3</f>
        <v>112.45833793623697</v>
      </c>
      <c r="F17" s="10">
        <f t="shared" ref="F17:F18" si="2">$C$8/(E17*$B$8)</f>
        <v>4.8657905062401539E-16</v>
      </c>
      <c r="G17" s="10">
        <f t="shared" ref="G17:G18" si="3">F17*C17</f>
        <v>1.9463162024960615E-15</v>
      </c>
      <c r="H17" s="10">
        <f t="shared" ref="H17:H18" si="4">G17+1</f>
        <v>1.000000000000002</v>
      </c>
      <c r="I17" s="10">
        <f t="shared" ref="I17:I18" si="5">C17*R24</f>
        <v>-9.115181582152464E-4</v>
      </c>
      <c r="J17" s="10">
        <f t="shared" ref="J17:J18" si="6">G17*R24</f>
        <v>-4.4352564005092565E-19</v>
      </c>
      <c r="K17" s="10">
        <f t="shared" ref="K17:K18" si="7">H17*R24</f>
        <v>-2.2787953955381206E-4</v>
      </c>
      <c r="L17" s="10">
        <f t="shared" ref="L17:L18" si="8">E24*S24</f>
        <v>183.5657138381527</v>
      </c>
      <c r="M17" s="10">
        <f t="shared" ref="M17:M18" si="9">I24*S24</f>
        <v>5.1994527850970088E+16</v>
      </c>
      <c r="N17" s="10">
        <f t="shared" ref="N17:N18" si="10">J24*S24</f>
        <v>5.1994527850970088E+16</v>
      </c>
      <c r="O17" s="10">
        <f t="shared" ref="O17:O18" si="11">N24*S24</f>
        <v>-109.1094240711178</v>
      </c>
    </row>
    <row r="18" spans="1:19" x14ac:dyDescent="0.25">
      <c r="A18" s="4">
        <v>3</v>
      </c>
      <c r="B18" s="10">
        <f>$F$2/$E$2</f>
        <v>3</v>
      </c>
      <c r="C18" s="10">
        <f t="shared" si="0"/>
        <v>4</v>
      </c>
      <c r="E18" s="10">
        <f t="shared" si="1"/>
        <v>33.000624673684193</v>
      </c>
      <c r="F18" s="10">
        <f t="shared" si="2"/>
        <v>1.6581465305232341E-15</v>
      </c>
      <c r="G18" s="10">
        <f t="shared" si="3"/>
        <v>6.6325861220929362E-15</v>
      </c>
      <c r="H18" s="10">
        <f t="shared" si="4"/>
        <v>1.0000000000000067</v>
      </c>
      <c r="I18" s="10">
        <f t="shared" si="5"/>
        <v>-3.4815450117460968E-5</v>
      </c>
      <c r="J18" s="10">
        <f t="shared" si="6"/>
        <v>-5.7729117820872627E-20</v>
      </c>
      <c r="K18" s="10">
        <f t="shared" si="7"/>
        <v>-8.7038625293652996E-6</v>
      </c>
      <c r="L18" s="10">
        <f t="shared" si="8"/>
        <v>81.421154663318532</v>
      </c>
      <c r="M18" s="10">
        <f t="shared" si="9"/>
        <v>6767586703678879</v>
      </c>
      <c r="N18" s="10">
        <f t="shared" si="10"/>
        <v>6767586703678880</v>
      </c>
      <c r="O18" s="10">
        <f t="shared" si="11"/>
        <v>-4.1674361359193997</v>
      </c>
    </row>
    <row r="19" spans="1:19" x14ac:dyDescent="0.25">
      <c r="I19" s="11">
        <f t="shared" ref="I19:O19" si="12">SUM(I16:I18)</f>
        <v>-0.13762803726855308</v>
      </c>
      <c r="J19" s="13">
        <f t="shared" si="12"/>
        <v>-1.0782256643888689E-17</v>
      </c>
      <c r="K19" s="13">
        <f t="shared" si="12"/>
        <v>-3.4407009317138276E-2</v>
      </c>
      <c r="L19" s="13">
        <f t="shared" si="12"/>
        <v>922.76574655582613</v>
      </c>
      <c r="M19" s="13">
        <f t="shared" si="12"/>
        <v>1.2640043612869967E+18</v>
      </c>
      <c r="N19" s="13">
        <f t="shared" si="12"/>
        <v>1.2640043612869967E+18</v>
      </c>
      <c r="O19" s="13">
        <f t="shared" si="12"/>
        <v>-16474.181832880313</v>
      </c>
    </row>
    <row r="20" spans="1:19" x14ac:dyDescent="0.25">
      <c r="A20" s="11" t="s">
        <v>14</v>
      </c>
    </row>
    <row r="22" spans="1:19" ht="18" x14ac:dyDescent="0.25">
      <c r="A22" s="7" t="s">
        <v>2</v>
      </c>
      <c r="B22" s="7" t="s">
        <v>16</v>
      </c>
      <c r="C22" s="7" t="s">
        <v>15</v>
      </c>
      <c r="D22" s="7" t="s">
        <v>17</v>
      </c>
      <c r="E22" s="7" t="s">
        <v>22</v>
      </c>
      <c r="F22" s="7" t="s">
        <v>23</v>
      </c>
      <c r="G22" s="7" t="s">
        <v>24</v>
      </c>
      <c r="H22" s="7" t="s">
        <v>25</v>
      </c>
      <c r="I22" s="7" t="s">
        <v>26</v>
      </c>
      <c r="J22" s="7" t="s">
        <v>27</v>
      </c>
      <c r="K22" s="7" t="s">
        <v>28</v>
      </c>
      <c r="L22" s="7" t="s">
        <v>29</v>
      </c>
      <c r="M22" s="7" t="s">
        <v>30</v>
      </c>
      <c r="N22" s="7" t="s">
        <v>31</v>
      </c>
      <c r="O22" s="7" t="s">
        <v>32</v>
      </c>
      <c r="P22" s="9" t="s">
        <v>33</v>
      </c>
      <c r="Q22" s="14" t="s">
        <v>35</v>
      </c>
      <c r="R22" s="17" t="s">
        <v>84</v>
      </c>
      <c r="S22" s="17" t="s">
        <v>85</v>
      </c>
    </row>
    <row r="23" spans="1:19" x14ac:dyDescent="0.25">
      <c r="A23" s="4">
        <v>1</v>
      </c>
      <c r="B23" s="10">
        <f>C40</f>
        <v>0.63543878813124299</v>
      </c>
      <c r="C23" s="10">
        <f>$B$23*C2</f>
        <v>996.59435125048719</v>
      </c>
      <c r="D23" s="10">
        <f>C23*$B$11/$G$2</f>
        <v>1928.8922927428782</v>
      </c>
      <c r="E23" s="10">
        <f>D23+1</f>
        <v>1929.8922927428782</v>
      </c>
      <c r="F23" s="10">
        <f>C39</f>
        <v>0.55703827276426032</v>
      </c>
      <c r="G23" s="10">
        <f>$F$23*C2</f>
        <v>873.63441835176661</v>
      </c>
      <c r="H23" s="10">
        <f>G23*$B$10/$C$10</f>
        <v>1832290891275401.5</v>
      </c>
      <c r="I23" s="10">
        <f>H23*E23</f>
        <v>3.5361240691353764E+18</v>
      </c>
      <c r="J23" s="10">
        <f>I23+1</f>
        <v>3.5361240691353764E+18</v>
      </c>
      <c r="K23" s="10">
        <f>C38</f>
        <v>0.48685261038659922</v>
      </c>
      <c r="L23" s="10">
        <f>$K$23*C2</f>
        <v>763.55830091792791</v>
      </c>
      <c r="M23" s="10">
        <f>L23*$B$9/$C$9</f>
        <v>-1.3574785498127829E-14</v>
      </c>
      <c r="N23" s="10">
        <f>M23*J23</f>
        <v>-48002.125733279674</v>
      </c>
      <c r="O23" s="10">
        <f>H16/N23</f>
        <v>-2.0832410746899577E-5</v>
      </c>
      <c r="P23" s="10">
        <f>$D$2*B2/100/(1+G16)</f>
        <v>0.30666666666666625</v>
      </c>
      <c r="Q23" s="10">
        <f>$D$2*B2/100-P23</f>
        <v>0</v>
      </c>
      <c r="R23" s="10">
        <f>$D$2*B2/100/(1+$B$84*O23)</f>
        <v>-3.4170425915055092E-2</v>
      </c>
      <c r="S23" s="10">
        <f>$B$84*O23*R23</f>
        <v>0.3408370925817214</v>
      </c>
    </row>
    <row r="24" spans="1:19" x14ac:dyDescent="0.25">
      <c r="A24" s="4">
        <v>2</v>
      </c>
      <c r="C24" s="10">
        <f t="shared" ref="C24:C25" si="13">$B$23*C3</f>
        <v>154.06006258739453</v>
      </c>
      <c r="D24" s="10">
        <f t="shared" ref="D24:D25" si="14">C24*$B$11/$G$2</f>
        <v>298.1807662981829</v>
      </c>
      <c r="E24" s="10">
        <f t="shared" ref="E24:E25" si="15">D24+1</f>
        <v>299.1807662981829</v>
      </c>
      <c r="G24" s="10">
        <f t="shared" ref="G24:G25" si="16">$F$23*C3</f>
        <v>135.05211323031708</v>
      </c>
      <c r="H24" s="10">
        <f t="shared" ref="H24:H25" si="17">G24*$B$10/$C$10</f>
        <v>283247490851221.44</v>
      </c>
      <c r="I24" s="10">
        <f t="shared" ref="I24:I25" si="18">H24*E24</f>
        <v>8.4742201364905984E+16</v>
      </c>
      <c r="J24" s="10">
        <f t="shared" ref="J24:J25" si="19">I24+1</f>
        <v>8.4742201364905984E+16</v>
      </c>
      <c r="L24" s="10">
        <f t="shared" ref="L24:L25" si="20">$K$23*C3</f>
        <v>118.03582819924506</v>
      </c>
      <c r="M24" s="10">
        <f t="shared" ref="M24:M25" si="21">L24*$B$9/$C$9</f>
        <v>-2.0984789857858493E-15</v>
      </c>
      <c r="N24" s="10">
        <f t="shared" ref="N24:N25" si="22">M24*J24</f>
        <v>-177.82972877348811</v>
      </c>
      <c r="O24" s="12">
        <f t="shared" ref="O24" si="23">H17/N24</f>
        <v>-5.6233567182333117E-3</v>
      </c>
      <c r="P24" s="12">
        <f>$D$2*B3/100/(1+G17)</f>
        <v>0.6133333333333314</v>
      </c>
      <c r="Q24" s="10">
        <f t="shared" ref="Q24:Q25" si="24">$D$2*B3/100-P24</f>
        <v>1.2212453270876722E-15</v>
      </c>
      <c r="R24" s="10">
        <f t="shared" ref="R24:R25" si="25">$D$2*B3/100/(1+$B$84*O24)</f>
        <v>-2.278795395538116E-4</v>
      </c>
      <c r="S24" s="10">
        <f t="shared" ref="S24:S25" si="26">$B$84*O24*R24</f>
        <v>0.61356121287288645</v>
      </c>
    </row>
    <row r="25" spans="1:19" x14ac:dyDescent="0.25">
      <c r="A25" s="4">
        <v>3</v>
      </c>
      <c r="C25" s="10">
        <f t="shared" si="13"/>
        <v>45.208549192088689</v>
      </c>
      <c r="D25" s="10">
        <f t="shared" si="14"/>
        <v>87.500417791139398</v>
      </c>
      <c r="E25" s="10">
        <f t="shared" si="15"/>
        <v>88.500417791139398</v>
      </c>
      <c r="G25" s="10">
        <f t="shared" si="16"/>
        <v>39.630712865670901</v>
      </c>
      <c r="H25" s="10">
        <f t="shared" si="17"/>
        <v>83118284574362.344</v>
      </c>
      <c r="I25" s="10">
        <f t="shared" si="18"/>
        <v>7356002910913885</v>
      </c>
      <c r="J25" s="10">
        <f t="shared" si="19"/>
        <v>7356002910913886</v>
      </c>
      <c r="L25" s="10">
        <f t="shared" si="20"/>
        <v>34.637325572598584</v>
      </c>
      <c r="M25" s="10">
        <f t="shared" si="21"/>
        <v>-6.157935344447037E-16</v>
      </c>
      <c r="N25" s="10">
        <f t="shared" si="22"/>
        <v>-4.5297790318971911</v>
      </c>
      <c r="O25" s="12">
        <f>H18/N25</f>
        <v>-0.22076132035543911</v>
      </c>
      <c r="P25" s="12">
        <f>$D$2*B4/100/(1+G18)</f>
        <v>0.91999999999999427</v>
      </c>
      <c r="Q25" s="10">
        <f t="shared" si="24"/>
        <v>6.106226635438361E-15</v>
      </c>
      <c r="R25" s="10">
        <f t="shared" si="25"/>
        <v>-8.703862529365242E-6</v>
      </c>
      <c r="S25" s="10">
        <f t="shared" si="26"/>
        <v>0.92000870386252975</v>
      </c>
    </row>
    <row r="26" spans="1:19" x14ac:dyDescent="0.25">
      <c r="P26" s="21">
        <f>SUM(P23:P25)</f>
        <v>1.8399999999999919</v>
      </c>
      <c r="Q26" s="21">
        <f>SUM(Q23:Q25)</f>
        <v>7.3274719625260332E-15</v>
      </c>
      <c r="R26" s="21">
        <f>SUM(R23:R25)</f>
        <v>-3.4407009317138269E-2</v>
      </c>
      <c r="S26" s="21">
        <f>SUM(S23:S25)</f>
        <v>1.8744070093171377</v>
      </c>
    </row>
    <row r="27" spans="1:19" x14ac:dyDescent="0.25">
      <c r="A27" s="11" t="s">
        <v>34</v>
      </c>
    </row>
    <row r="29" spans="1:19" x14ac:dyDescent="0.25">
      <c r="A29" s="7" t="s">
        <v>2</v>
      </c>
      <c r="B29" s="7" t="s">
        <v>36</v>
      </c>
      <c r="C29" s="7" t="s">
        <v>39</v>
      </c>
      <c r="D29" s="7" t="s">
        <v>37</v>
      </c>
      <c r="E29" s="7" t="s">
        <v>38</v>
      </c>
      <c r="F29" s="7" t="s">
        <v>40</v>
      </c>
      <c r="G29" s="7" t="s">
        <v>41</v>
      </c>
      <c r="H29" s="7" t="s">
        <v>42</v>
      </c>
      <c r="I29" s="9" t="s">
        <v>43</v>
      </c>
      <c r="J29" s="9" t="s">
        <v>44</v>
      </c>
      <c r="K29" s="9" t="s">
        <v>45</v>
      </c>
      <c r="L29" s="9" t="s">
        <v>46</v>
      </c>
      <c r="M29" s="9" t="s">
        <v>47</v>
      </c>
      <c r="N29" s="9" t="s">
        <v>48</v>
      </c>
    </row>
    <row r="30" spans="1:19" x14ac:dyDescent="0.25">
      <c r="A30" s="4">
        <v>1</v>
      </c>
      <c r="B30" s="4">
        <f>R23/$R$26</f>
        <v>0.99312397657400187</v>
      </c>
      <c r="C30" s="4">
        <f>B30*C2</f>
        <v>1557.5721275306396</v>
      </c>
      <c r="D30" s="4">
        <f>S23/$S$26</f>
        <v>0.18183729088053893</v>
      </c>
      <c r="E30" s="4">
        <f>D30*C2</f>
        <v>285.18563915680926</v>
      </c>
      <c r="F30" s="4">
        <f>G16*R23</f>
        <v>-1.028100188601689E-17</v>
      </c>
      <c r="G30" s="4">
        <f>F30/$F$33</f>
        <v>0.95351114572514772</v>
      </c>
      <c r="H30" s="4">
        <f>C2*G30</f>
        <v>1495.4450994071135</v>
      </c>
      <c r="I30" s="4">
        <f>J23*S23</f>
        <v>1.2052422467323476E+18</v>
      </c>
      <c r="J30" s="4">
        <f>I30/$I$33</f>
        <v>0.95351114572514761</v>
      </c>
      <c r="K30" s="4">
        <f>C2*J30</f>
        <v>1495.4450994071133</v>
      </c>
      <c r="L30" s="4">
        <f>E23*S23</f>
        <v>657.778878054355</v>
      </c>
      <c r="M30" s="4">
        <f>L30/$L$33</f>
        <v>0.71283408655932401</v>
      </c>
      <c r="N30" s="4">
        <f>C2*M30</f>
        <v>1117.9777459494594</v>
      </c>
    </row>
    <row r="31" spans="1:19" x14ac:dyDescent="0.25">
      <c r="A31" s="4">
        <v>2</v>
      </c>
      <c r="B31" s="4">
        <f>R24/$R$26</f>
        <v>6.6230557109275955E-3</v>
      </c>
      <c r="C31" s="4">
        <f t="shared" ref="C31" si="27">B31*C3</f>
        <v>1.6057382652797143</v>
      </c>
      <c r="D31" s="4">
        <f t="shared" ref="D31:D32" si="28">S24/$S$26</f>
        <v>0.32733617075856541</v>
      </c>
      <c r="E31" s="4">
        <f t="shared" ref="E31:E32" si="29">D31*C3</f>
        <v>79.361587451232197</v>
      </c>
      <c r="F31" s="4">
        <f t="shared" ref="F31:F32" si="30">G17*R24</f>
        <v>-4.4352564005092565E-19</v>
      </c>
      <c r="G31" s="4">
        <f t="shared" ref="G31:G32" si="31">F31/$F$33</f>
        <v>4.1134769343698849E-2</v>
      </c>
      <c r="H31" s="4">
        <f t="shared" ref="H31:H32" si="32">C3*G31</f>
        <v>9.9729907238514333</v>
      </c>
      <c r="I31" s="4">
        <f t="shared" ref="I31:I32" si="33">J24*S24</f>
        <v>5.1994527850970088E+16</v>
      </c>
      <c r="J31" s="4">
        <f t="shared" ref="J31:J32" si="34">I31/$I$33</f>
        <v>4.1134769343698918E-2</v>
      </c>
      <c r="K31" s="4">
        <f t="shared" ref="K31:K32" si="35">C3*J31</f>
        <v>9.9729907238514492</v>
      </c>
      <c r="L31" s="4">
        <f t="shared" ref="L31:L32" si="36">E24*S24</f>
        <v>183.5657138381527</v>
      </c>
      <c r="M31" s="4">
        <f t="shared" ref="M31:M32" si="37">L31/$L$33</f>
        <v>0.19892991750430911</v>
      </c>
      <c r="N31" s="4">
        <f t="shared" ref="N31:N32" si="38">C3*M31</f>
        <v>48.22990996717256</v>
      </c>
    </row>
    <row r="32" spans="1:19" x14ac:dyDescent="0.25">
      <c r="A32" s="4">
        <v>3</v>
      </c>
      <c r="B32" s="4">
        <f t="shared" ref="B32" si="39">R25/$R$26</f>
        <v>2.5296771507048166E-4</v>
      </c>
      <c r="C32" s="4">
        <f>B32*C4</f>
        <v>1.7997490245137665E-2</v>
      </c>
      <c r="D32" s="4">
        <f t="shared" si="28"/>
        <v>0.49082653836089563</v>
      </c>
      <c r="E32" s="4">
        <f t="shared" si="29"/>
        <v>34.920052283129031</v>
      </c>
      <c r="F32" s="4">
        <f t="shared" si="30"/>
        <v>-5.7729117820872627E-20</v>
      </c>
      <c r="G32" s="4">
        <f t="shared" si="31"/>
        <v>5.3540849311533596E-3</v>
      </c>
      <c r="H32" s="4">
        <f t="shared" si="32"/>
        <v>0.38091853457751862</v>
      </c>
      <c r="I32" s="4">
        <f t="shared" si="33"/>
        <v>6767586703678880</v>
      </c>
      <c r="J32" s="4">
        <f t="shared" si="34"/>
        <v>5.3540849311533942E-3</v>
      </c>
      <c r="K32" s="4">
        <f t="shared" si="35"/>
        <v>0.38091853457752112</v>
      </c>
      <c r="L32" s="4">
        <f t="shared" si="36"/>
        <v>81.421154663318532</v>
      </c>
      <c r="M32" s="4">
        <f t="shared" si="37"/>
        <v>8.8235995936366995E-2</v>
      </c>
      <c r="N32" s="4">
        <f t="shared" si="38"/>
        <v>6.2775855634080298</v>
      </c>
    </row>
    <row r="33" spans="1:14" x14ac:dyDescent="0.25">
      <c r="C33" s="11">
        <f>SUM(C30:C32)</f>
        <v>1559.1958632861645</v>
      </c>
      <c r="E33" s="11">
        <f>SUM(E30:E32)</f>
        <v>399.46727889117051</v>
      </c>
      <c r="F33" s="11">
        <f>SUM(F30:F32)</f>
        <v>-1.0782256643888689E-17</v>
      </c>
      <c r="H33" s="11">
        <f>SUM(H30:H32)</f>
        <v>1505.7990086655425</v>
      </c>
      <c r="I33" s="11">
        <f>SUM(I30:I32)</f>
        <v>1.2640043612869967E+18</v>
      </c>
      <c r="K33" s="11">
        <f>SUM(K30:K32)</f>
        <v>1505.7990086655423</v>
      </c>
      <c r="L33" s="11">
        <f>SUM(L30:L32)</f>
        <v>922.76574655582613</v>
      </c>
      <c r="N33" s="11">
        <f>SUM(N30:N32)</f>
        <v>1172.48524148004</v>
      </c>
    </row>
    <row r="35" spans="1:14" x14ac:dyDescent="0.25">
      <c r="A35" t="s">
        <v>49</v>
      </c>
      <c r="B35" t="s">
        <v>73</v>
      </c>
      <c r="C35" t="s">
        <v>51</v>
      </c>
      <c r="D35" t="s">
        <v>50</v>
      </c>
      <c r="E35" s="3" t="s">
        <v>52</v>
      </c>
      <c r="F35" t="s">
        <v>78</v>
      </c>
    </row>
    <row r="36" spans="1:14" x14ac:dyDescent="0.25">
      <c r="A36">
        <v>0</v>
      </c>
      <c r="B36">
        <f>Лист5!F36</f>
        <v>24.99500088886807</v>
      </c>
      <c r="C36">
        <f>$C$43*B36^2+$B$43*B36+$A$43</f>
        <v>0.41242501583213231</v>
      </c>
      <c r="D36" s="1">
        <f>1/C33</f>
        <v>6.413562423725252E-4</v>
      </c>
      <c r="E36" s="15">
        <f>ABS(D36-C36)/C36*100</f>
        <v>99.844491430501975</v>
      </c>
      <c r="F36">
        <v>24.993719494202114</v>
      </c>
      <c r="G36">
        <f>$C$43*F36^2+$B$43*F36+$A$43</f>
        <v>0.41240579635750707</v>
      </c>
    </row>
    <row r="37" spans="1:14" x14ac:dyDescent="0.25">
      <c r="A37">
        <v>1</v>
      </c>
      <c r="B37">
        <f>Лист5!F37</f>
        <v>28.348426784761443</v>
      </c>
      <c r="C37">
        <f t="shared" ref="C37:C40" si="40">$C$43*B37^2+$B$43*B37+$A$43</f>
        <v>0.46384759796471242</v>
      </c>
      <c r="D37" s="1">
        <f>1/H33</f>
        <v>6.6409925510989157E-4</v>
      </c>
      <c r="E37" s="15">
        <f t="shared" ref="E37:E40" si="41">ABS(D37-C37)/C37*100</f>
        <v>99.856828135356551</v>
      </c>
      <c r="F37">
        <v>28.345800481552104</v>
      </c>
      <c r="G37">
        <f>$C$43*F37^2+$B$43*F37+$A$43</f>
        <v>0.46380644530951698</v>
      </c>
    </row>
    <row r="38" spans="1:14" x14ac:dyDescent="0.25">
      <c r="A38">
        <v>2</v>
      </c>
      <c r="B38">
        <f>Лист5!F38</f>
        <v>29.803045705449062</v>
      </c>
      <c r="C38">
        <f t="shared" si="40"/>
        <v>0.48685261038659922</v>
      </c>
      <c r="D38" s="1">
        <f>1/K33</f>
        <v>6.6409925510989168E-4</v>
      </c>
      <c r="E38" s="15">
        <f t="shared" si="41"/>
        <v>99.863593366669519</v>
      </c>
      <c r="F38">
        <v>29.799539439082935</v>
      </c>
      <c r="G38">
        <f>$C$43*F38^2+$B$43*F38+$A$43</f>
        <v>0.48679664946897527</v>
      </c>
    </row>
    <row r="39" spans="1:14" x14ac:dyDescent="0.25">
      <c r="A39">
        <v>3</v>
      </c>
      <c r="B39">
        <f>Лист5!F39</f>
        <v>34.085567891538929</v>
      </c>
      <c r="C39">
        <f t="shared" si="40"/>
        <v>0.55703827276426032</v>
      </c>
      <c r="D39" s="1">
        <f>1/N33</f>
        <v>8.5288920032604407E-4</v>
      </c>
      <c r="E39" s="15">
        <f t="shared" si="41"/>
        <v>99.8468885816241</v>
      </c>
      <c r="F39">
        <v>34.083302289151433</v>
      </c>
      <c r="G39">
        <f t="shared" ref="G39:G40" si="42">$C$43*F39^2+$B$43*F39+$A$43</f>
        <v>0.55700017238488186</v>
      </c>
    </row>
    <row r="40" spans="1:14" x14ac:dyDescent="0.25">
      <c r="A40">
        <v>4</v>
      </c>
      <c r="B40">
        <f>Лист5!F40</f>
        <v>38.624984520802201</v>
      </c>
      <c r="C40">
        <f t="shared" si="40"/>
        <v>0.63543878813124299</v>
      </c>
      <c r="D40" s="1">
        <f>1/E33</f>
        <v>2.503333947090161E-3</v>
      </c>
      <c r="E40" s="15">
        <f t="shared" si="41"/>
        <v>99.60604640543707</v>
      </c>
      <c r="F40">
        <v>38.624984520802201</v>
      </c>
      <c r="G40">
        <f t="shared" si="42"/>
        <v>0.63543878813124299</v>
      </c>
    </row>
    <row r="42" spans="1:14" x14ac:dyDescent="0.25">
      <c r="A42" t="s">
        <v>75</v>
      </c>
      <c r="B42" t="s">
        <v>76</v>
      </c>
      <c r="C42" t="s">
        <v>77</v>
      </c>
    </row>
    <row r="43" spans="1:14" x14ac:dyDescent="0.25">
      <c r="A43">
        <v>0.1</v>
      </c>
      <c r="B43">
        <v>0.01</v>
      </c>
      <c r="C43">
        <v>1E-4</v>
      </c>
    </row>
    <row r="45" spans="1:14" x14ac:dyDescent="0.25">
      <c r="A45" s="22" t="s">
        <v>79</v>
      </c>
    </row>
    <row r="47" spans="1:14" ht="18" x14ac:dyDescent="0.25">
      <c r="A47" s="23" t="s">
        <v>2</v>
      </c>
      <c r="B47" s="23" t="s">
        <v>80</v>
      </c>
      <c r="C47" s="23" t="s">
        <v>83</v>
      </c>
      <c r="D47" s="24" t="s">
        <v>81</v>
      </c>
      <c r="E47" s="24" t="s">
        <v>82</v>
      </c>
    </row>
    <row r="48" spans="1:14" x14ac:dyDescent="0.25">
      <c r="A48" s="4">
        <v>1</v>
      </c>
      <c r="B48" s="4">
        <v>0</v>
      </c>
      <c r="C48" s="4">
        <f>$D$2*B2/100/(1+$B$48*O23)</f>
        <v>0.30666666666666631</v>
      </c>
      <c r="D48" s="25">
        <f>C51-$E$2</f>
        <v>-2.6600000000000006</v>
      </c>
      <c r="E48" s="4">
        <f>-O23*$D$2*B2/100/((1+$B$48*O23)^2)</f>
        <v>6.3886059623825298E-6</v>
      </c>
    </row>
    <row r="49" spans="1:5" x14ac:dyDescent="0.25">
      <c r="A49" s="4">
        <v>2</v>
      </c>
      <c r="C49" s="4">
        <f t="shared" ref="C49:C50" si="43">$D$2*B3/100/(1+$B$48*O24)</f>
        <v>0.61333333333333262</v>
      </c>
      <c r="E49" s="4">
        <f t="shared" ref="E49:E50" si="44">-O24*$D$2*B3/100/((1+$B$48*O24)^2)</f>
        <v>3.4489921205164277E-3</v>
      </c>
    </row>
    <row r="50" spans="1:5" x14ac:dyDescent="0.25">
      <c r="A50" s="4">
        <v>3</v>
      </c>
      <c r="C50" s="4">
        <f t="shared" si="43"/>
        <v>0.92000000000000037</v>
      </c>
      <c r="E50" s="4">
        <f t="shared" si="44"/>
        <v>0.20310041472700407</v>
      </c>
    </row>
    <row r="51" spans="1:5" x14ac:dyDescent="0.25">
      <c r="C51" s="26">
        <f>SUM(C48:C50)</f>
        <v>1.8399999999999994</v>
      </c>
      <c r="E51" s="26">
        <f>SUM(E48:E50)</f>
        <v>0.20655579545348288</v>
      </c>
    </row>
    <row r="53" spans="1:5" ht="18" x14ac:dyDescent="0.25">
      <c r="A53" s="23" t="s">
        <v>2</v>
      </c>
      <c r="B53" s="23" t="s">
        <v>80</v>
      </c>
      <c r="C53" s="23" t="s">
        <v>83</v>
      </c>
      <c r="D53" s="24" t="s">
        <v>81</v>
      </c>
      <c r="E53" s="24" t="s">
        <v>82</v>
      </c>
    </row>
    <row r="54" spans="1:5" x14ac:dyDescent="0.25">
      <c r="A54" s="4">
        <v>1</v>
      </c>
      <c r="B54" s="4">
        <f>B48-D48/E51</f>
        <v>12.877876382795767</v>
      </c>
      <c r="C54" s="4">
        <f>$D$2*B2/100/(1+$B$54*O23)</f>
        <v>0.30674896042204736</v>
      </c>
      <c r="D54" s="25">
        <f>C57-$E$2</f>
        <v>-4.0312376316547081</v>
      </c>
      <c r="E54" s="4">
        <f>-O23*$D$2*B2/100/((1+$B$54*O23)^2)</f>
        <v>6.3920351770623213E-6</v>
      </c>
    </row>
    <row r="55" spans="1:5" x14ac:dyDescent="0.25">
      <c r="A55" s="4">
        <v>2</v>
      </c>
      <c r="C55" s="4">
        <f t="shared" ref="C55:C56" si="45">$D$2*B3/100/(1+$B$54*O24)</f>
        <v>0.6612165837099766</v>
      </c>
      <c r="E55" s="4">
        <f t="shared" ref="E55:E56" si="46">-O24*$D$2*B3/100/((1+$B$54*O24)^2)</f>
        <v>4.0085429422391161E-3</v>
      </c>
    </row>
    <row r="56" spans="1:5" x14ac:dyDescent="0.25">
      <c r="A56" s="4">
        <v>3</v>
      </c>
      <c r="C56" s="4">
        <f t="shared" si="45"/>
        <v>-0.49920317578673212</v>
      </c>
      <c r="E56" s="4">
        <f t="shared" si="46"/>
        <v>5.9798437273014891E-2</v>
      </c>
    </row>
    <row r="57" spans="1:5" x14ac:dyDescent="0.25">
      <c r="C57" s="26">
        <f>SUM(C54:C56)</f>
        <v>0.46876236834529184</v>
      </c>
      <c r="E57" s="26">
        <f>SUM(E54:E56)</f>
        <v>6.3813372250431072E-2</v>
      </c>
    </row>
    <row r="59" spans="1:5" ht="18" x14ac:dyDescent="0.25">
      <c r="A59" s="23" t="s">
        <v>2</v>
      </c>
      <c r="B59" s="23" t="s">
        <v>80</v>
      </c>
      <c r="C59" s="23" t="s">
        <v>83</v>
      </c>
      <c r="D59" s="24" t="s">
        <v>81</v>
      </c>
      <c r="E59" s="24" t="s">
        <v>82</v>
      </c>
    </row>
    <row r="60" spans="1:5" x14ac:dyDescent="0.25">
      <c r="A60" s="4">
        <v>1</v>
      </c>
      <c r="B60" s="4">
        <f>B54-D54/E57</f>
        <v>76.050178511484418</v>
      </c>
      <c r="C60" s="4">
        <f>$D$2*B2/100/(1+$B$60*O23)</f>
        <v>0.30715329225562926</v>
      </c>
      <c r="D60" s="25">
        <f>C63-$E$2</f>
        <v>-3.1794963475862068</v>
      </c>
      <c r="E60" s="4">
        <f>-O23*$D$2*B2/100/((1+$B$60*O23)^2)</f>
        <v>6.4088972172283467E-6</v>
      </c>
    </row>
    <row r="61" spans="1:5" x14ac:dyDescent="0.25">
      <c r="A61" s="4">
        <v>2</v>
      </c>
      <c r="C61" s="4">
        <f t="shared" ref="C61:C62" si="47">$D$2*B3/100/(1+$B$60*O24)</f>
        <v>1.0716190043445657</v>
      </c>
      <c r="E61" s="4">
        <f t="shared" ref="E61:E62" si="48">-O24*$D$2*B3/100/((1+$B$60*O24)^2)</f>
        <v>1.0528824322626491E-2</v>
      </c>
    </row>
    <row r="62" spans="1:5" x14ac:dyDescent="0.25">
      <c r="A62" s="4">
        <v>3</v>
      </c>
      <c r="C62" s="4">
        <f t="shared" si="47"/>
        <v>-5.8268644186401854E-2</v>
      </c>
      <c r="E62" s="4">
        <f t="shared" si="48"/>
        <v>8.1471362870438673E-4</v>
      </c>
    </row>
    <row r="63" spans="1:5" x14ac:dyDescent="0.25">
      <c r="C63" s="26">
        <f>SUM(C60:C62)</f>
        <v>1.3205036524137932</v>
      </c>
      <c r="E63" s="26">
        <f>SUM(E60:E62)</f>
        <v>1.1349946848548106E-2</v>
      </c>
    </row>
    <row r="65" spans="1:5" ht="18" x14ac:dyDescent="0.25">
      <c r="A65" s="23" t="s">
        <v>2</v>
      </c>
      <c r="B65" s="23" t="s">
        <v>80</v>
      </c>
      <c r="C65" s="23" t="s">
        <v>83</v>
      </c>
      <c r="D65" s="24" t="s">
        <v>81</v>
      </c>
      <c r="E65" s="24" t="s">
        <v>82</v>
      </c>
    </row>
    <row r="66" spans="1:5" x14ac:dyDescent="0.25">
      <c r="A66" s="4">
        <v>1</v>
      </c>
      <c r="B66" s="4">
        <f>B60-D60/E63</f>
        <v>356.18332715199375</v>
      </c>
      <c r="C66" s="4">
        <f>$D$2*B2/100/(1+$B$66*O23)</f>
        <v>0.3089591924966496</v>
      </c>
      <c r="D66" s="25">
        <f>C69-$E$2</f>
        <v>-4.8144234850566994</v>
      </c>
      <c r="E66" s="4">
        <f>-O23*$D$2*B2/100/((1+$B$66*O23)^2)</f>
        <v>6.4844806691642825E-6</v>
      </c>
    </row>
    <row r="67" spans="1:5" x14ac:dyDescent="0.25">
      <c r="A67" s="4">
        <v>2</v>
      </c>
      <c r="C67" s="4">
        <f t="shared" ref="C67:C68" si="49">$D$2*B3/100/(1+$B$66*O24)</f>
        <v>-0.6115318182868239</v>
      </c>
      <c r="E67" s="4">
        <f t="shared" ref="E67:E68" si="50">-O24*$D$2*B3/100/((1+$B$66*O24)^2)</f>
        <v>3.4287607530576279E-3</v>
      </c>
    </row>
    <row r="68" spans="1:5" x14ac:dyDescent="0.25">
      <c r="A68" s="4">
        <v>3</v>
      </c>
      <c r="C68" s="4">
        <f t="shared" si="49"/>
        <v>-1.1850859266524853E-2</v>
      </c>
      <c r="E68" s="4">
        <f t="shared" si="50"/>
        <v>3.3700383032897913E-5</v>
      </c>
    </row>
    <row r="69" spans="1:5" x14ac:dyDescent="0.25">
      <c r="C69" s="26">
        <f>SUM(C66:C68)</f>
        <v>-0.31442348505669915</v>
      </c>
      <c r="E69" s="26">
        <f>SUM(E66:E68)</f>
        <v>3.4689456167596899E-3</v>
      </c>
    </row>
    <row r="71" spans="1:5" ht="18" x14ac:dyDescent="0.25">
      <c r="A71" s="23" t="s">
        <v>2</v>
      </c>
      <c r="B71" s="23" t="s">
        <v>80</v>
      </c>
      <c r="C71" s="23" t="s">
        <v>83</v>
      </c>
      <c r="D71" s="24" t="s">
        <v>81</v>
      </c>
      <c r="E71" s="24" t="s">
        <v>82</v>
      </c>
    </row>
    <row r="72" spans="1:5" x14ac:dyDescent="0.25">
      <c r="A72" s="4">
        <v>1</v>
      </c>
      <c r="B72" s="4">
        <f>B66-D66/E69</f>
        <v>1744.0469655430181</v>
      </c>
      <c r="C72" s="4">
        <f>$D$2*B2/100/(1+$B$72*O23)</f>
        <v>0.31822877827356305</v>
      </c>
      <c r="D72" s="25">
        <f>C75-$E$2</f>
        <v>-4.2538053662628332</v>
      </c>
      <c r="E72" s="4">
        <f>-O23*$D$2*B2/100/((1+$B$72*O23)^2)</f>
        <v>6.8794205628686039E-6</v>
      </c>
    </row>
    <row r="73" spans="1:5" x14ac:dyDescent="0.25">
      <c r="A73" s="4">
        <v>2</v>
      </c>
      <c r="C73" s="4">
        <f t="shared" ref="C73:C74" si="51">$D$2*B3/100/(1+$B$72*O24)</f>
        <v>-6.9638424194188087E-2</v>
      </c>
      <c r="E73" s="4">
        <f t="shared" ref="E73:E74" si="52">-O24*$D$2*B3/100/((1+$B$72*O24)^2)</f>
        <v>4.4462813050010783E-5</v>
      </c>
    </row>
    <row r="74" spans="1:5" x14ac:dyDescent="0.25">
      <c r="A74" s="4">
        <v>3</v>
      </c>
      <c r="C74" s="4">
        <f t="shared" si="51"/>
        <v>-2.3957203422081551E-3</v>
      </c>
      <c r="E74" s="4">
        <f t="shared" si="52"/>
        <v>1.3772329246215466E-6</v>
      </c>
    </row>
    <row r="75" spans="1:5" x14ac:dyDescent="0.25">
      <c r="C75" s="26">
        <f>SUM(C72:C74)</f>
        <v>0.2461946337371668</v>
      </c>
      <c r="E75" s="26">
        <f>SUM(E72:E74)</f>
        <v>5.2719466537500928E-5</v>
      </c>
    </row>
    <row r="77" spans="1:5" ht="18" x14ac:dyDescent="0.25">
      <c r="A77" s="23" t="s">
        <v>2</v>
      </c>
      <c r="B77" s="23" t="s">
        <v>80</v>
      </c>
      <c r="C77" s="23" t="s">
        <v>83</v>
      </c>
      <c r="D77" s="24" t="s">
        <v>81</v>
      </c>
      <c r="E77" s="24" t="s">
        <v>82</v>
      </c>
    </row>
    <row r="78" spans="1:5" x14ac:dyDescent="0.25">
      <c r="A78" s="4">
        <v>1</v>
      </c>
      <c r="B78" s="4">
        <f>B72-D72/E75</f>
        <v>82431.611647878613</v>
      </c>
      <c r="C78" s="4">
        <f>$D$2*B2/100/(1+$B$78*O23)</f>
        <v>-0.42755944506557853</v>
      </c>
      <c r="D78" s="25">
        <f>C81-$E$2</f>
        <v>-4.9289360083381908</v>
      </c>
      <c r="E78" s="4">
        <f>-O23*$D$2*B2/100/((1+$B$78*O23)^2)</f>
        <v>1.2418409212560527E-5</v>
      </c>
    </row>
    <row r="79" spans="1:5" x14ac:dyDescent="0.25">
      <c r="A79" s="4">
        <v>2</v>
      </c>
      <c r="C79" s="4">
        <f t="shared" ref="C79:C80" si="53">$D$2*B3/100/(1+$B$78*O24)</f>
        <v>-1.3260046865890334E-3</v>
      </c>
      <c r="E79" s="4">
        <f t="shared" ref="E79:E80" si="54">-O24*$D$2*B3/100/((1+$B$78*O24)^2)</f>
        <v>1.6120896275543069E-8</v>
      </c>
    </row>
    <row r="80" spans="1:5" x14ac:dyDescent="0.25">
      <c r="A80" s="4">
        <v>3</v>
      </c>
      <c r="C80" s="4">
        <f t="shared" si="53"/>
        <v>-5.0558586023660458E-5</v>
      </c>
      <c r="E80" s="4">
        <f t="shared" si="54"/>
        <v>6.1337347965449526E-10</v>
      </c>
    </row>
    <row r="81" spans="1:5" x14ac:dyDescent="0.25">
      <c r="C81" s="26">
        <f>SUM(C78:C80)</f>
        <v>-0.42893600833819123</v>
      </c>
      <c r="E81" s="26">
        <f>SUM(E78:E80)</f>
        <v>1.2435143482315724E-5</v>
      </c>
    </row>
    <row r="83" spans="1:5" ht="18" x14ac:dyDescent="0.25">
      <c r="A83" s="23" t="s">
        <v>2</v>
      </c>
      <c r="B83" s="23" t="s">
        <v>80</v>
      </c>
      <c r="C83" s="23" t="s">
        <v>83</v>
      </c>
      <c r="D83" s="24" t="s">
        <v>81</v>
      </c>
      <c r="E83" s="24" t="s">
        <v>82</v>
      </c>
    </row>
    <row r="84" spans="1:5" x14ac:dyDescent="0.25">
      <c r="A84" s="4">
        <v>1</v>
      </c>
      <c r="B84" s="4">
        <f>B78-D78/E81</f>
        <v>478803.07413624739</v>
      </c>
      <c r="C84" s="4">
        <f>$D$2*B2/100/(1+$B$84*O23)</f>
        <v>-3.4170425915055092E-2</v>
      </c>
      <c r="D84" s="27">
        <f>C87-$E$2</f>
        <v>-4.534407009317138</v>
      </c>
      <c r="E84" s="4">
        <f>-O23*$D$2*B2/100/((1+$B$84*O23)^2)</f>
        <v>7.9318362788496828E-8</v>
      </c>
    </row>
    <row r="85" spans="1:5" x14ac:dyDescent="0.25">
      <c r="A85" s="4">
        <v>2</v>
      </c>
      <c r="C85" s="4">
        <f t="shared" ref="C85:C86" si="55">$D$2*B3/100/(1+$B$84*O24)</f>
        <v>-2.278795395538116E-4</v>
      </c>
      <c r="E85" s="4">
        <f t="shared" ref="E85:E86" si="56">-O24*$D$2*B3/100/((1+$B$84*O24)^2)</f>
        <v>4.7611266270737722E-10</v>
      </c>
    </row>
    <row r="86" spans="1:5" x14ac:dyDescent="0.25">
      <c r="A86" s="4">
        <v>3</v>
      </c>
      <c r="C86" s="4">
        <f t="shared" si="55"/>
        <v>-8.703862529365242E-6</v>
      </c>
      <c r="E86" s="4">
        <f t="shared" si="56"/>
        <v>1.8178548435334391E-11</v>
      </c>
    </row>
    <row r="87" spans="1:5" x14ac:dyDescent="0.25">
      <c r="C87" s="26">
        <f>SUM(C84:C86)</f>
        <v>-3.4407009317138269E-2</v>
      </c>
      <c r="E87" s="26">
        <f>SUM(E84:E86)</f>
        <v>7.9812653999639538E-8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7"/>
  <sheetViews>
    <sheetView workbookViewId="0">
      <selection activeCell="J10" sqref="J10"/>
    </sheetView>
  </sheetViews>
  <sheetFormatPr defaultRowHeight="15" x14ac:dyDescent="0.25"/>
  <cols>
    <col min="1" max="1" width="11.28515625" bestFit="1" customWidth="1"/>
    <col min="2" max="2" width="14.5703125" bestFit="1" customWidth="1"/>
    <col min="3" max="3" width="22" bestFit="1" customWidth="1"/>
    <col min="4" max="5" width="14.5703125" bestFit="1" customWidth="1"/>
    <col min="6" max="6" width="15.7109375" bestFit="1" customWidth="1"/>
    <col min="7" max="7" width="30" bestFit="1" customWidth="1"/>
    <col min="8" max="8" width="14" bestFit="1" customWidth="1"/>
    <col min="9" max="9" width="15.5703125" bestFit="1" customWidth="1"/>
    <col min="10" max="10" width="30" bestFit="1" customWidth="1"/>
    <col min="11" max="11" width="10.85546875" bestFit="1" customWidth="1"/>
    <col min="12" max="12" width="14.5703125" bestFit="1" customWidth="1"/>
    <col min="13" max="13" width="30" bestFit="1" customWidth="1"/>
    <col min="14" max="14" width="15.5703125" bestFit="1" customWidth="1"/>
    <col min="15" max="15" width="20.5703125" bestFit="1" customWidth="1"/>
    <col min="16" max="16" width="16.5703125" bestFit="1" customWidth="1"/>
  </cols>
  <sheetData>
    <row r="1" spans="1:15" x14ac:dyDescent="0.25">
      <c r="A1" s="7" t="s">
        <v>2</v>
      </c>
      <c r="B1" s="7" t="s">
        <v>3</v>
      </c>
      <c r="C1" s="8" t="s">
        <v>4</v>
      </c>
      <c r="D1" s="7" t="s">
        <v>18</v>
      </c>
      <c r="E1" s="7" t="s">
        <v>19</v>
      </c>
      <c r="F1" s="9" t="s">
        <v>20</v>
      </c>
      <c r="G1" s="9" t="s">
        <v>21</v>
      </c>
      <c r="H1" s="17" t="s">
        <v>65</v>
      </c>
      <c r="I1" s="17" t="s">
        <v>66</v>
      </c>
      <c r="J1" s="17" t="s">
        <v>67</v>
      </c>
      <c r="K1" s="16" t="s">
        <v>68</v>
      </c>
    </row>
    <row r="2" spans="1:15" x14ac:dyDescent="0.25">
      <c r="A2" s="4">
        <v>1</v>
      </c>
      <c r="B2" s="4">
        <f>Проверка_пример!B13</f>
        <v>2.2222222222222197</v>
      </c>
      <c r="C2" s="4">
        <f>Проверка_пример!E13</f>
        <v>1568.3561813740766</v>
      </c>
      <c r="D2" s="4">
        <f>Проверка_пример!E2</f>
        <v>13.8</v>
      </c>
      <c r="E2" s="4">
        <f>Проверка_пример!F2</f>
        <v>4.5</v>
      </c>
      <c r="F2" s="4">
        <f>Проверка_пример!G2</f>
        <v>13.5</v>
      </c>
      <c r="G2" s="4">
        <f>Проверка_пример!H2</f>
        <v>9.3000000000000007</v>
      </c>
      <c r="H2" s="20">
        <f>R26</f>
        <v>-3.4407009317141433E-2</v>
      </c>
      <c r="I2" s="20">
        <f>S26</f>
        <v>1.874407009317141</v>
      </c>
      <c r="J2" s="5">
        <f>SUM(H2:I2)</f>
        <v>1.8399999999999996</v>
      </c>
      <c r="K2" s="19">
        <f>J2-D2</f>
        <v>-11.96</v>
      </c>
    </row>
    <row r="3" spans="1:15" x14ac:dyDescent="0.25">
      <c r="A3" s="4">
        <v>2</v>
      </c>
      <c r="B3" s="4">
        <f>Проверка_пример!B14</f>
        <v>4.4444444444444393</v>
      </c>
      <c r="C3" s="4">
        <f>Проверка_пример!E14</f>
        <v>242.44673989837568</v>
      </c>
    </row>
    <row r="4" spans="1:15" x14ac:dyDescent="0.25">
      <c r="A4" s="4">
        <v>3</v>
      </c>
      <c r="B4" s="4">
        <f>Проверка_пример!B15</f>
        <v>6.6666666666666696</v>
      </c>
      <c r="C4" s="4">
        <f>Проверка_пример!E15</f>
        <v>71.145403831960209</v>
      </c>
    </row>
    <row r="6" spans="1:15" x14ac:dyDescent="0.25">
      <c r="A6" s="6" t="s">
        <v>5</v>
      </c>
      <c r="B6" s="7" t="s">
        <v>1</v>
      </c>
      <c r="C6" s="7" t="s">
        <v>0</v>
      </c>
      <c r="D6" s="17" t="s">
        <v>54</v>
      </c>
      <c r="E6" s="17" t="s">
        <v>55</v>
      </c>
    </row>
    <row r="7" spans="1:15" x14ac:dyDescent="0.25">
      <c r="A7" s="4">
        <v>0</v>
      </c>
      <c r="B7" s="10">
        <f>Лист7!D7</f>
        <v>0</v>
      </c>
      <c r="C7" s="10">
        <f>Лист7!E7</f>
        <v>-3.4407009317138269E-2</v>
      </c>
      <c r="D7" s="4">
        <f>B7</f>
        <v>0</v>
      </c>
      <c r="E7" s="4">
        <f>H2</f>
        <v>-3.4407009317141433E-2</v>
      </c>
    </row>
    <row r="8" spans="1:15" x14ac:dyDescent="0.25">
      <c r="A8" s="4">
        <v>1</v>
      </c>
      <c r="B8" s="10">
        <f>Лист7!D8</f>
        <v>-0.13762803726855308</v>
      </c>
      <c r="C8" s="10">
        <f>Лист7!E8</f>
        <v>-1.0782256643888689E-17</v>
      </c>
      <c r="D8" s="4">
        <f>I19</f>
        <v>-0.13762803726856573</v>
      </c>
      <c r="E8" s="4">
        <f>J19</f>
        <v>-1.5437157887698179E-20</v>
      </c>
    </row>
    <row r="9" spans="1:15" x14ac:dyDescent="0.25">
      <c r="A9" s="4">
        <v>2</v>
      </c>
      <c r="B9" s="10">
        <f>Лист7!D9</f>
        <v>-3.4407009317138276E-2</v>
      </c>
      <c r="C9" s="10">
        <f>Лист7!E9</f>
        <v>1.2640043612869967E+18</v>
      </c>
      <c r="D9" s="10">
        <f>K19</f>
        <v>-3.4407009317141433E-2</v>
      </c>
      <c r="E9" s="10">
        <f>N19</f>
        <v>8.2554545878719372E+20</v>
      </c>
    </row>
    <row r="10" spans="1:15" x14ac:dyDescent="0.25">
      <c r="A10" s="4">
        <v>3</v>
      </c>
      <c r="B10" s="10">
        <f>Лист7!D10</f>
        <v>1.2640043612869967E+18</v>
      </c>
      <c r="C10" s="10">
        <f>Лист7!E10</f>
        <v>922.76574655582613</v>
      </c>
      <c r="D10" s="10">
        <f>M19</f>
        <v>8.2554545878719372E+20</v>
      </c>
      <c r="E10" s="10">
        <f>L19</f>
        <v>922.76574655583227</v>
      </c>
    </row>
    <row r="11" spans="1:15" x14ac:dyDescent="0.25">
      <c r="A11" s="4">
        <v>4</v>
      </c>
      <c r="B11" s="10">
        <f>Лист7!D11</f>
        <v>18</v>
      </c>
      <c r="C11" s="10">
        <f>Лист7!E11</f>
        <v>1.8744070093171377</v>
      </c>
      <c r="D11" s="4">
        <f>B11</f>
        <v>18</v>
      </c>
      <c r="E11" s="10">
        <f>I2</f>
        <v>1.874407009317141</v>
      </c>
    </row>
    <row r="13" spans="1:15" x14ac:dyDescent="0.25">
      <c r="A13" s="11" t="s">
        <v>7</v>
      </c>
    </row>
    <row r="15" spans="1:15" x14ac:dyDescent="0.25">
      <c r="A15" s="7" t="s">
        <v>2</v>
      </c>
      <c r="B15" s="7" t="s">
        <v>6</v>
      </c>
      <c r="C15" s="7" t="s">
        <v>12</v>
      </c>
      <c r="D15" s="7" t="s">
        <v>9</v>
      </c>
      <c r="E15" s="7" t="s">
        <v>8</v>
      </c>
      <c r="F15" s="7" t="s">
        <v>10</v>
      </c>
      <c r="G15" s="7" t="s">
        <v>11</v>
      </c>
      <c r="H15" s="7" t="s">
        <v>13</v>
      </c>
      <c r="I15" s="17" t="s">
        <v>56</v>
      </c>
      <c r="J15" s="17" t="s">
        <v>53</v>
      </c>
      <c r="K15" s="17" t="s">
        <v>57</v>
      </c>
      <c r="L15" s="17" t="s">
        <v>58</v>
      </c>
      <c r="M15" s="17" t="s">
        <v>59</v>
      </c>
      <c r="N15" s="17" t="s">
        <v>60</v>
      </c>
      <c r="O15" s="17" t="s">
        <v>57</v>
      </c>
    </row>
    <row r="16" spans="1:15" x14ac:dyDescent="0.25">
      <c r="A16" s="4">
        <v>1</v>
      </c>
      <c r="B16" s="10">
        <f>$F$2/$E$2</f>
        <v>3</v>
      </c>
      <c r="C16" s="10">
        <f>B16+1</f>
        <v>4</v>
      </c>
      <c r="D16" s="10">
        <f>C37</f>
        <v>0.46384759796471242</v>
      </c>
      <c r="E16" s="10">
        <f>$D$16*C2</f>
        <v>727.47824748347432</v>
      </c>
      <c r="F16" s="10">
        <f>$C$8/(E16*$B$8)</f>
        <v>1.0769182494848932E-19</v>
      </c>
      <c r="G16" s="10">
        <f>F16*C16</f>
        <v>4.3076729979395729E-19</v>
      </c>
      <c r="H16" s="10">
        <f>G16+1</f>
        <v>1</v>
      </c>
      <c r="I16" s="10">
        <f>C16*R23</f>
        <v>-0.13668170366023294</v>
      </c>
      <c r="J16" s="10">
        <f>G16*R23</f>
        <v>-1.4719502104239098E-20</v>
      </c>
      <c r="K16" s="10">
        <f>H16*R23</f>
        <v>-3.4170425915058235E-2</v>
      </c>
      <c r="L16" s="10">
        <f>E23*S23</f>
        <v>657.77887805436103</v>
      </c>
      <c r="M16" s="10">
        <f>I23*S23</f>
        <v>7.871667962563701E+20</v>
      </c>
      <c r="N16" s="10">
        <f>J23*S23</f>
        <v>7.871667962563701E+20</v>
      </c>
      <c r="O16" s="10">
        <f>N23*S23</f>
        <v>-16360.904973764558</v>
      </c>
    </row>
    <row r="17" spans="1:19" x14ac:dyDescent="0.25">
      <c r="A17" s="4">
        <v>2</v>
      </c>
      <c r="B17" s="10">
        <f>$F$2/$E$2</f>
        <v>3</v>
      </c>
      <c r="C17" s="10">
        <f t="shared" ref="C17:C18" si="0">B17+1</f>
        <v>4</v>
      </c>
      <c r="E17" s="10">
        <f t="shared" ref="E17:E18" si="1">$D$16*C3</f>
        <v>112.45833793623697</v>
      </c>
      <c r="F17" s="10">
        <f t="shared" ref="F17:F18" si="2">$C$8/(E17*$B$8)</f>
        <v>6.9664429974275681E-19</v>
      </c>
      <c r="G17" s="10">
        <f t="shared" ref="G17:G18" si="3">F17*C17</f>
        <v>2.7865771989710272E-18</v>
      </c>
      <c r="H17" s="10">
        <f t="shared" ref="H17:H18" si="4">G17+1</f>
        <v>1</v>
      </c>
      <c r="I17" s="10">
        <f t="shared" ref="I17:I18" si="5">C17*R24</f>
        <v>-9.1151815821532338E-4</v>
      </c>
      <c r="J17" s="10">
        <f t="shared" ref="J17:J18" si="6">G17*R24</f>
        <v>-6.3500392903272133E-22</v>
      </c>
      <c r="K17" s="10">
        <f t="shared" ref="K17:K18" si="7">H17*R24</f>
        <v>-2.2787953955383085E-4</v>
      </c>
      <c r="L17" s="10">
        <f t="shared" ref="L17:L18" si="8">E24*S24</f>
        <v>183.5657138381527</v>
      </c>
      <c r="M17" s="10">
        <f t="shared" ref="M17:M18" si="9">I24*S24</f>
        <v>3.3958622029949018E+19</v>
      </c>
      <c r="N17" s="10">
        <f t="shared" ref="N17:N18" si="10">J24*S24</f>
        <v>3.3958622029949018E+19</v>
      </c>
      <c r="O17" s="10">
        <f t="shared" ref="O17:O18" si="11">N24*S24</f>
        <v>-109.10942407839445</v>
      </c>
    </row>
    <row r="18" spans="1:19" x14ac:dyDescent="0.25">
      <c r="A18" s="4">
        <v>3</v>
      </c>
      <c r="B18" s="10">
        <f>$F$2/$E$2</f>
        <v>3</v>
      </c>
      <c r="C18" s="10">
        <f t="shared" si="0"/>
        <v>4</v>
      </c>
      <c r="E18" s="10">
        <f t="shared" si="1"/>
        <v>33.000624673684193</v>
      </c>
      <c r="F18" s="10">
        <f t="shared" si="2"/>
        <v>2.3739993062706419E-18</v>
      </c>
      <c r="G18" s="10">
        <f t="shared" si="3"/>
        <v>9.4959972250825676E-18</v>
      </c>
      <c r="H18" s="10">
        <f t="shared" si="4"/>
        <v>1</v>
      </c>
      <c r="I18" s="10">
        <f t="shared" si="5"/>
        <v>-3.4815450117464058E-5</v>
      </c>
      <c r="J18" s="10">
        <f t="shared" si="6"/>
        <v>-8.2651854426359808E-23</v>
      </c>
      <c r="K18" s="10">
        <f t="shared" si="7"/>
        <v>-8.7038625293660145E-6</v>
      </c>
      <c r="L18" s="10">
        <f t="shared" si="8"/>
        <v>81.421154663318532</v>
      </c>
      <c r="M18" s="10">
        <f t="shared" si="9"/>
        <v>4.4200405008745902E+18</v>
      </c>
      <c r="N18" s="10">
        <f t="shared" si="10"/>
        <v>4.4200405008745902E+18</v>
      </c>
      <c r="O18" s="10">
        <f t="shared" si="11"/>
        <v>-4.1674361361973302</v>
      </c>
    </row>
    <row r="19" spans="1:19" x14ac:dyDescent="0.25">
      <c r="I19" s="11">
        <f t="shared" ref="I19:O19" si="12">SUM(I16:I18)</f>
        <v>-0.13762803726856573</v>
      </c>
      <c r="J19" s="13">
        <f t="shared" si="12"/>
        <v>-1.5437157887698179E-20</v>
      </c>
      <c r="K19" s="13">
        <f t="shared" si="12"/>
        <v>-3.4407009317141433E-2</v>
      </c>
      <c r="L19" s="13">
        <f t="shared" si="12"/>
        <v>922.76574655583227</v>
      </c>
      <c r="M19" s="13">
        <f t="shared" si="12"/>
        <v>8.2554545878719372E+20</v>
      </c>
      <c r="N19" s="13">
        <f t="shared" si="12"/>
        <v>8.2554545878719372E+20</v>
      </c>
      <c r="O19" s="13">
        <f t="shared" si="12"/>
        <v>-16474.18183397915</v>
      </c>
    </row>
    <row r="20" spans="1:19" x14ac:dyDescent="0.25">
      <c r="A20" s="11" t="s">
        <v>14</v>
      </c>
    </row>
    <row r="22" spans="1:19" ht="18" x14ac:dyDescent="0.25">
      <c r="A22" s="7" t="s">
        <v>2</v>
      </c>
      <c r="B22" s="7" t="s">
        <v>16</v>
      </c>
      <c r="C22" s="7" t="s">
        <v>15</v>
      </c>
      <c r="D22" s="7" t="s">
        <v>17</v>
      </c>
      <c r="E22" s="7" t="s">
        <v>22</v>
      </c>
      <c r="F22" s="7" t="s">
        <v>23</v>
      </c>
      <c r="G22" s="7" t="s">
        <v>24</v>
      </c>
      <c r="H22" s="7" t="s">
        <v>25</v>
      </c>
      <c r="I22" s="7" t="s">
        <v>26</v>
      </c>
      <c r="J22" s="7" t="s">
        <v>27</v>
      </c>
      <c r="K22" s="7" t="s">
        <v>28</v>
      </c>
      <c r="L22" s="7" t="s">
        <v>29</v>
      </c>
      <c r="M22" s="7" t="s">
        <v>30</v>
      </c>
      <c r="N22" s="7" t="s">
        <v>31</v>
      </c>
      <c r="O22" s="7" t="s">
        <v>32</v>
      </c>
      <c r="P22" s="9" t="s">
        <v>33</v>
      </c>
      <c r="Q22" s="14" t="s">
        <v>35</v>
      </c>
      <c r="R22" s="17" t="s">
        <v>84</v>
      </c>
      <c r="S22" s="17" t="s">
        <v>85</v>
      </c>
    </row>
    <row r="23" spans="1:19" x14ac:dyDescent="0.25">
      <c r="A23" s="4">
        <v>1</v>
      </c>
      <c r="B23" s="10">
        <f>C40</f>
        <v>0.63543878813124299</v>
      </c>
      <c r="C23" s="10">
        <f>$B$23*C2</f>
        <v>996.59435125048719</v>
      </c>
      <c r="D23" s="10">
        <f>C23*$B$11/$G$2</f>
        <v>1928.8922927428782</v>
      </c>
      <c r="E23" s="10">
        <f>D23+1</f>
        <v>1929.8922927428782</v>
      </c>
      <c r="F23" s="10">
        <f>C39</f>
        <v>0.55703827276426032</v>
      </c>
      <c r="G23" s="10">
        <f>$F$23*C2</f>
        <v>873.63441835176661</v>
      </c>
      <c r="H23" s="10">
        <f>G23*$B$10/$C$10</f>
        <v>1.1967042763439357E+18</v>
      </c>
      <c r="I23" s="10">
        <f>H23*E23</f>
        <v>2.309510359608605E+21</v>
      </c>
      <c r="J23" s="10">
        <f>I23+1</f>
        <v>2.309510359608605E+21</v>
      </c>
      <c r="K23" s="10">
        <f>C38</f>
        <v>0.48685261038659922</v>
      </c>
      <c r="L23" s="10">
        <f>$K$23*C2</f>
        <v>763.55830091792791</v>
      </c>
      <c r="M23" s="10">
        <f>L23*$B$9/$C$9</f>
        <v>-2.078454661905737E-17</v>
      </c>
      <c r="N23" s="10">
        <f>M23*J23</f>
        <v>-48002.125736481001</v>
      </c>
      <c r="O23" s="10">
        <f>H16/N23</f>
        <v>-2.0832410745510229E-5</v>
      </c>
      <c r="P23" s="10">
        <f>$D$2*B2/100/(1+G16)</f>
        <v>0.30666666666666631</v>
      </c>
      <c r="Q23" s="10">
        <f>$D$2*B2/100-P23</f>
        <v>0</v>
      </c>
      <c r="R23" s="10">
        <f>$D$2*B2/100/(1+$B$84*O23)</f>
        <v>-3.4170425915058235E-2</v>
      </c>
      <c r="S23" s="10">
        <f>$B$84*O23*R23</f>
        <v>0.34083709258172457</v>
      </c>
    </row>
    <row r="24" spans="1:19" x14ac:dyDescent="0.25">
      <c r="A24" s="4">
        <v>2</v>
      </c>
      <c r="C24" s="10">
        <f t="shared" ref="C24:C25" si="13">$B$23*C3</f>
        <v>154.06006258739453</v>
      </c>
      <c r="D24" s="10">
        <f t="shared" ref="D24:D25" si="14">C24*$B$11/$G$2</f>
        <v>298.1807662981829</v>
      </c>
      <c r="E24" s="10">
        <f t="shared" ref="E24:E25" si="15">D24+1</f>
        <v>299.1807662981829</v>
      </c>
      <c r="G24" s="10">
        <f t="shared" ref="G24:G25" si="16">$F$23*C3</f>
        <v>135.05211323031708</v>
      </c>
      <c r="H24" s="10">
        <f t="shared" ref="H24:H25" si="17">G24*$B$10/$C$10</f>
        <v>1.8499436152815475E+17</v>
      </c>
      <c r="I24" s="10">
        <f t="shared" ref="I24:I25" si="18">H24*E24</f>
        <v>5.5346754842836427E+19</v>
      </c>
      <c r="J24" s="10">
        <f t="shared" ref="J24:J25" si="19">I24+1</f>
        <v>5.5346754842836427E+19</v>
      </c>
      <c r="L24" s="10">
        <f t="shared" ref="L24:L25" si="20">$K$23*C3</f>
        <v>118.03582819924506</v>
      </c>
      <c r="M24" s="10">
        <f t="shared" ref="M24:M25" si="21">L24*$B$9/$C$9</f>
        <v>-3.2130109396714603E-18</v>
      </c>
      <c r="N24" s="10">
        <f t="shared" ref="N24:N25" si="22">M24*J24</f>
        <v>-177.82972878534781</v>
      </c>
      <c r="O24" s="12">
        <f t="shared" ref="O24" si="23">H17/N24</f>
        <v>-5.6233567178582715E-3</v>
      </c>
      <c r="P24" s="12">
        <f>$D$2*B3/100/(1+G17)</f>
        <v>0.61333333333333262</v>
      </c>
      <c r="Q24" s="10">
        <f t="shared" ref="Q24:Q25" si="24">$D$2*B3/100-P24</f>
        <v>0</v>
      </c>
      <c r="R24" s="10">
        <f t="shared" ref="R24:R25" si="25">$D$2*B3/100/(1+$B$84*O24)</f>
        <v>-2.2787953955383085E-4</v>
      </c>
      <c r="S24" s="10">
        <f t="shared" ref="S24:S25" si="26">$B$84*O24*R24</f>
        <v>0.61356121287288645</v>
      </c>
    </row>
    <row r="25" spans="1:19" x14ac:dyDescent="0.25">
      <c r="A25" s="4">
        <v>3</v>
      </c>
      <c r="C25" s="10">
        <f t="shared" si="13"/>
        <v>45.208549192088689</v>
      </c>
      <c r="D25" s="10">
        <f t="shared" si="14"/>
        <v>87.500417791139398</v>
      </c>
      <c r="E25" s="10">
        <f t="shared" si="15"/>
        <v>88.500417791139398</v>
      </c>
      <c r="G25" s="10">
        <f t="shared" si="16"/>
        <v>39.630712865670901</v>
      </c>
      <c r="H25" s="10">
        <f t="shared" si="17"/>
        <v>5.4286143682827008E+16</v>
      </c>
      <c r="I25" s="10">
        <f t="shared" si="18"/>
        <v>4.8043463962000128E+18</v>
      </c>
      <c r="J25" s="10">
        <f t="shared" si="19"/>
        <v>4.8043463962000128E+18</v>
      </c>
      <c r="L25" s="10">
        <f t="shared" si="20"/>
        <v>34.637325572598584</v>
      </c>
      <c r="M25" s="10">
        <f t="shared" si="21"/>
        <v>-9.4285021491833001E-19</v>
      </c>
      <c r="N25" s="10">
        <f t="shared" si="22"/>
        <v>-4.5297790321992863</v>
      </c>
      <c r="O25" s="12">
        <f>H18/N25</f>
        <v>-0.22076132034071486</v>
      </c>
      <c r="P25" s="12">
        <f>$D$2*B4/100/(1+G18)</f>
        <v>0.92000000000000037</v>
      </c>
      <c r="Q25" s="10">
        <f t="shared" si="24"/>
        <v>0</v>
      </c>
      <c r="R25" s="10">
        <f t="shared" si="25"/>
        <v>-8.7038625293660145E-6</v>
      </c>
      <c r="S25" s="10">
        <f t="shared" si="26"/>
        <v>0.92000870386252986</v>
      </c>
    </row>
    <row r="26" spans="1:19" x14ac:dyDescent="0.25">
      <c r="P26" s="21">
        <f>SUM(P23:P25)</f>
        <v>1.8399999999999994</v>
      </c>
      <c r="Q26" s="21">
        <f>SUM(Q23:Q25)</f>
        <v>0</v>
      </c>
      <c r="R26" s="21">
        <f>SUM(R23:R25)</f>
        <v>-3.4407009317141433E-2</v>
      </c>
      <c r="S26" s="21">
        <f>SUM(S23:S25)</f>
        <v>1.874407009317141</v>
      </c>
    </row>
    <row r="27" spans="1:19" x14ac:dyDescent="0.25">
      <c r="A27" s="11" t="s">
        <v>34</v>
      </c>
    </row>
    <row r="29" spans="1:19" x14ac:dyDescent="0.25">
      <c r="A29" s="7" t="s">
        <v>2</v>
      </c>
      <c r="B29" s="7" t="s">
        <v>36</v>
      </c>
      <c r="C29" s="7" t="s">
        <v>39</v>
      </c>
      <c r="D29" s="7" t="s">
        <v>37</v>
      </c>
      <c r="E29" s="7" t="s">
        <v>38</v>
      </c>
      <c r="F29" s="7" t="s">
        <v>40</v>
      </c>
      <c r="G29" s="7" t="s">
        <v>41</v>
      </c>
      <c r="H29" s="7" t="s">
        <v>42</v>
      </c>
      <c r="I29" s="9" t="s">
        <v>43</v>
      </c>
      <c r="J29" s="9" t="s">
        <v>44</v>
      </c>
      <c r="K29" s="9" t="s">
        <v>45</v>
      </c>
      <c r="L29" s="9" t="s">
        <v>46</v>
      </c>
      <c r="M29" s="9" t="s">
        <v>47</v>
      </c>
      <c r="N29" s="9" t="s">
        <v>48</v>
      </c>
    </row>
    <row r="30" spans="1:19" x14ac:dyDescent="0.25">
      <c r="A30" s="4">
        <v>1</v>
      </c>
      <c r="B30" s="4">
        <f>R23/$R$26</f>
        <v>0.99312397657400198</v>
      </c>
      <c r="C30" s="4">
        <f>B30*C2</f>
        <v>1557.5721275306396</v>
      </c>
      <c r="D30" s="4">
        <f>S23/$S$26</f>
        <v>0.18183729088054029</v>
      </c>
      <c r="E30" s="4">
        <f>D30*C2</f>
        <v>285.18563915681136</v>
      </c>
      <c r="F30" s="4">
        <f>G16*R23</f>
        <v>-1.4719502104239098E-20</v>
      </c>
      <c r="G30" s="4">
        <f>F30/$F$33</f>
        <v>0.95351114572514806</v>
      </c>
      <c r="H30" s="4">
        <f>C2*G30</f>
        <v>1495.445099407114</v>
      </c>
      <c r="I30" s="4">
        <f>J23*S23</f>
        <v>7.871667962563701E+20</v>
      </c>
      <c r="J30" s="4">
        <f>I30/$I$33</f>
        <v>0.95351114572514806</v>
      </c>
      <c r="K30" s="4">
        <f>C2*J30</f>
        <v>1495.445099407114</v>
      </c>
      <c r="L30" s="4">
        <f>E23*S23</f>
        <v>657.77887805436103</v>
      </c>
      <c r="M30" s="4">
        <f>L30/$L$33</f>
        <v>0.71283408655932579</v>
      </c>
      <c r="N30" s="4">
        <f>C2*M30</f>
        <v>1117.9777459494621</v>
      </c>
    </row>
    <row r="31" spans="1:19" x14ac:dyDescent="0.25">
      <c r="A31" s="4">
        <v>2</v>
      </c>
      <c r="B31" s="4">
        <f>R24/$R$26</f>
        <v>6.6230557109275461E-3</v>
      </c>
      <c r="C31" s="4">
        <f t="shared" ref="C31" si="27">B31*C3</f>
        <v>1.6057382652797023</v>
      </c>
      <c r="D31" s="4">
        <f t="shared" ref="D31:D32" si="28">S24/$S$26</f>
        <v>0.3273361707585648</v>
      </c>
      <c r="E31" s="4">
        <f t="shared" ref="E31:E32" si="29">D31*C3</f>
        <v>79.361587451232054</v>
      </c>
      <c r="F31" s="4">
        <f t="shared" ref="F31:F32" si="30">G17*R24</f>
        <v>-6.3500392903272133E-22</v>
      </c>
      <c r="G31" s="4">
        <f t="shared" ref="G31:G32" si="31">F31/$F$33</f>
        <v>4.113476934369855E-2</v>
      </c>
      <c r="H31" s="4">
        <f t="shared" ref="H31:H32" si="32">C3*G31</f>
        <v>9.9729907238513604</v>
      </c>
      <c r="I31" s="4">
        <f t="shared" ref="I31:I32" si="33">J24*S24</f>
        <v>3.3958622029949018E+19</v>
      </c>
      <c r="J31" s="4">
        <f t="shared" ref="J31:J32" si="34">I31/$I$33</f>
        <v>4.1134769343698557E-2</v>
      </c>
      <c r="K31" s="4">
        <f t="shared" ref="K31:K32" si="35">C3*J31</f>
        <v>9.9729907238513622</v>
      </c>
      <c r="L31" s="4">
        <f t="shared" ref="L31:L32" si="36">E24*S24</f>
        <v>183.5657138381527</v>
      </c>
      <c r="M31" s="4">
        <f t="shared" ref="M31:M32" si="37">L31/$L$33</f>
        <v>0.1989299175043078</v>
      </c>
      <c r="N31" s="4">
        <f t="shared" ref="N31:N32" si="38">C3*M31</f>
        <v>48.229909967172247</v>
      </c>
    </row>
    <row r="32" spans="1:19" x14ac:dyDescent="0.25">
      <c r="A32" s="4">
        <v>3</v>
      </c>
      <c r="B32" s="4">
        <f t="shared" ref="B32" si="39">R25/$R$26</f>
        <v>2.5296771507048085E-4</v>
      </c>
      <c r="C32" s="4">
        <f>B32*C4</f>
        <v>1.7997490245137606E-2</v>
      </c>
      <c r="D32" s="4">
        <f t="shared" si="28"/>
        <v>0.49082653836089485</v>
      </c>
      <c r="E32" s="4">
        <f t="shared" si="29"/>
        <v>34.920052283128975</v>
      </c>
      <c r="F32" s="4">
        <f t="shared" si="30"/>
        <v>-8.2651854426359808E-23</v>
      </c>
      <c r="G32" s="4">
        <f t="shared" si="31"/>
        <v>5.3540849311533439E-3</v>
      </c>
      <c r="H32" s="4">
        <f t="shared" si="32"/>
        <v>0.38091853457751751</v>
      </c>
      <c r="I32" s="4">
        <f t="shared" si="33"/>
        <v>4.4200405008745902E+18</v>
      </c>
      <c r="J32" s="4">
        <f t="shared" si="34"/>
        <v>5.3540849311533465E-3</v>
      </c>
      <c r="K32" s="4">
        <f t="shared" si="35"/>
        <v>0.38091853457751773</v>
      </c>
      <c r="L32" s="4">
        <f t="shared" si="36"/>
        <v>81.421154663318532</v>
      </c>
      <c r="M32" s="4">
        <f t="shared" si="37"/>
        <v>8.8235995936366413E-2</v>
      </c>
      <c r="N32" s="4">
        <f t="shared" si="38"/>
        <v>6.277585563407988</v>
      </c>
    </row>
    <row r="33" spans="1:14" x14ac:dyDescent="0.25">
      <c r="C33" s="11">
        <f>SUM(C30:C32)</f>
        <v>1559.1958632861645</v>
      </c>
      <c r="E33" s="11">
        <f>SUM(E30:E32)</f>
        <v>399.46727889117238</v>
      </c>
      <c r="F33" s="11">
        <f>SUM(F30:F32)</f>
        <v>-1.5437157887698179E-20</v>
      </c>
      <c r="H33" s="11">
        <f>SUM(H30:H32)</f>
        <v>1505.7990086655427</v>
      </c>
      <c r="I33" s="11">
        <f>SUM(I30:I32)</f>
        <v>8.2554545878719372E+20</v>
      </c>
      <c r="K33" s="11">
        <f>SUM(K30:K32)</f>
        <v>1505.7990086655427</v>
      </c>
      <c r="L33" s="11">
        <f>SUM(L30:L32)</f>
        <v>922.76574655583227</v>
      </c>
      <c r="N33" s="11">
        <f>SUM(N30:N32)</f>
        <v>1172.4852414800423</v>
      </c>
    </row>
    <row r="35" spans="1:14" x14ac:dyDescent="0.25">
      <c r="A35" t="s">
        <v>49</v>
      </c>
      <c r="B35" t="s">
        <v>73</v>
      </c>
      <c r="C35" t="s">
        <v>51</v>
      </c>
      <c r="D35" t="s">
        <v>50</v>
      </c>
      <c r="E35" s="3" t="s">
        <v>52</v>
      </c>
      <c r="F35" t="s">
        <v>78</v>
      </c>
    </row>
    <row r="36" spans="1:14" x14ac:dyDescent="0.25">
      <c r="A36">
        <v>0</v>
      </c>
      <c r="B36">
        <f>Лист5!F36</f>
        <v>24.99500088886807</v>
      </c>
      <c r="C36">
        <f>$C$43*B36^2+$B$43*B36+$A$43</f>
        <v>0.41242501583213231</v>
      </c>
      <c r="D36" s="1">
        <f>1/C33</f>
        <v>6.413562423725252E-4</v>
      </c>
      <c r="E36" s="15">
        <f>ABS(D36-C36)/C36*100</f>
        <v>99.844491430501975</v>
      </c>
      <c r="F36">
        <v>24.99372416301523</v>
      </c>
      <c r="G36">
        <f>$C$43*F36^2+$B$43*F36+$A$43</f>
        <v>0.41240586638384147</v>
      </c>
    </row>
    <row r="37" spans="1:14" x14ac:dyDescent="0.25">
      <c r="A37">
        <v>1</v>
      </c>
      <c r="B37">
        <f>Лист5!F37</f>
        <v>28.348426784761443</v>
      </c>
      <c r="C37">
        <f t="shared" ref="C37:C40" si="40">$C$43*B37^2+$B$43*B37+$A$43</f>
        <v>0.46384759796471242</v>
      </c>
      <c r="D37" s="1">
        <f>1/H33</f>
        <v>6.6409925510989157E-4</v>
      </c>
      <c r="E37" s="15">
        <f t="shared" ref="E37:E40" si="41">ABS(D37-C37)/C37*100</f>
        <v>99.856828135356551</v>
      </c>
      <c r="F37">
        <v>28.345807682602455</v>
      </c>
      <c r="G37">
        <f>$C$43*F37^2+$B$43*F37+$A$43</f>
        <v>0.46380655814393301</v>
      </c>
    </row>
    <row r="38" spans="1:14" x14ac:dyDescent="0.25">
      <c r="A38">
        <v>2</v>
      </c>
      <c r="B38">
        <f>Лист5!F38</f>
        <v>29.803045705449062</v>
      </c>
      <c r="C38">
        <f t="shared" si="40"/>
        <v>0.48685261038659922</v>
      </c>
      <c r="D38" s="1">
        <f>1/K33</f>
        <v>6.6409925510989157E-4</v>
      </c>
      <c r="E38" s="15">
        <f t="shared" si="41"/>
        <v>99.863593366669519</v>
      </c>
      <c r="F38">
        <v>29.799395710388552</v>
      </c>
      <c r="G38">
        <f>$C$43*F38^2+$B$43*F38+$A$43</f>
        <v>0.48679435557431794</v>
      </c>
    </row>
    <row r="39" spans="1:14" x14ac:dyDescent="0.25">
      <c r="A39">
        <v>3</v>
      </c>
      <c r="B39">
        <f>Лист5!F39</f>
        <v>34.085567891538929</v>
      </c>
      <c r="C39">
        <f t="shared" si="40"/>
        <v>0.55703827276426032</v>
      </c>
      <c r="D39" s="1">
        <f>1/N33</f>
        <v>8.5288920032604244E-4</v>
      </c>
      <c r="E39" s="15">
        <f t="shared" si="41"/>
        <v>99.8468885816241</v>
      </c>
      <c r="F39">
        <v>34.083290886537299</v>
      </c>
      <c r="G39">
        <f t="shared" ref="G39:G40" si="42">$C$43*F39^2+$B$43*F39+$A$43</f>
        <v>0.55699998063100464</v>
      </c>
    </row>
    <row r="40" spans="1:14" x14ac:dyDescent="0.25">
      <c r="A40">
        <v>4</v>
      </c>
      <c r="B40">
        <f>Лист5!F40</f>
        <v>38.624984520802201</v>
      </c>
      <c r="C40">
        <f t="shared" si="40"/>
        <v>0.63543878813124299</v>
      </c>
      <c r="D40" s="1">
        <f>1/E33</f>
        <v>2.5033339470901493E-3</v>
      </c>
      <c r="E40" s="15">
        <f t="shared" si="41"/>
        <v>99.60604640543707</v>
      </c>
      <c r="F40">
        <v>38.624984520802201</v>
      </c>
      <c r="G40">
        <f t="shared" si="42"/>
        <v>0.63543878813124299</v>
      </c>
    </row>
    <row r="42" spans="1:14" x14ac:dyDescent="0.25">
      <c r="A42" t="s">
        <v>75</v>
      </c>
      <c r="B42" t="s">
        <v>76</v>
      </c>
      <c r="C42" t="s">
        <v>77</v>
      </c>
    </row>
    <row r="43" spans="1:14" x14ac:dyDescent="0.25">
      <c r="A43">
        <v>0.1</v>
      </c>
      <c r="B43">
        <v>0.01</v>
      </c>
      <c r="C43">
        <v>1E-4</v>
      </c>
    </row>
    <row r="45" spans="1:14" x14ac:dyDescent="0.25">
      <c r="A45" s="22" t="s">
        <v>79</v>
      </c>
    </row>
    <row r="47" spans="1:14" ht="18" x14ac:dyDescent="0.25">
      <c r="A47" s="23" t="s">
        <v>2</v>
      </c>
      <c r="B47" s="23" t="s">
        <v>80</v>
      </c>
      <c r="C47" s="23" t="s">
        <v>83</v>
      </c>
      <c r="D47" s="24" t="s">
        <v>81</v>
      </c>
      <c r="E47" s="24" t="s">
        <v>82</v>
      </c>
    </row>
    <row r="48" spans="1:14" x14ac:dyDescent="0.25">
      <c r="A48" s="4">
        <v>1</v>
      </c>
      <c r="B48" s="4">
        <v>0</v>
      </c>
      <c r="C48" s="4">
        <f>$D$2*B2/100/(1+$B$48*O23)</f>
        <v>0.30666666666666631</v>
      </c>
      <c r="D48" s="25">
        <f>C51-$E$2</f>
        <v>-2.6600000000000006</v>
      </c>
      <c r="E48" s="4">
        <f>-O23*$D$2*B2/100/((1+$B$48*O23)^2)</f>
        <v>6.388605961956462E-6</v>
      </c>
    </row>
    <row r="49" spans="1:5" x14ac:dyDescent="0.25">
      <c r="A49" s="4">
        <v>2</v>
      </c>
      <c r="C49" s="4">
        <f t="shared" ref="C49:C50" si="43">$D$2*B3/100/(1+$B$48*O24)</f>
        <v>0.61333333333333262</v>
      </c>
      <c r="E49" s="4">
        <f t="shared" ref="E49:E50" si="44">-O24*$D$2*B3/100/((1+$B$48*O24)^2)</f>
        <v>3.4489921202864025E-3</v>
      </c>
    </row>
    <row r="50" spans="1:5" x14ac:dyDescent="0.25">
      <c r="A50" s="4">
        <v>3</v>
      </c>
      <c r="C50" s="4">
        <f t="shared" si="43"/>
        <v>0.92000000000000037</v>
      </c>
      <c r="E50" s="4">
        <f t="shared" si="44"/>
        <v>0.20310041471345777</v>
      </c>
    </row>
    <row r="51" spans="1:5" x14ac:dyDescent="0.25">
      <c r="C51" s="26">
        <f>SUM(C48:C50)</f>
        <v>1.8399999999999994</v>
      </c>
      <c r="E51" s="26">
        <f>SUM(E48:E50)</f>
        <v>0.20655579543970612</v>
      </c>
    </row>
    <row r="53" spans="1:5" ht="18" x14ac:dyDescent="0.25">
      <c r="A53" s="23" t="s">
        <v>2</v>
      </c>
      <c r="B53" s="23" t="s">
        <v>80</v>
      </c>
      <c r="C53" s="23" t="s">
        <v>83</v>
      </c>
      <c r="D53" s="24" t="s">
        <v>81</v>
      </c>
      <c r="E53" s="24" t="s">
        <v>82</v>
      </c>
    </row>
    <row r="54" spans="1:5" x14ac:dyDescent="0.25">
      <c r="A54" s="4">
        <v>1</v>
      </c>
      <c r="B54" s="4">
        <f>B48-D48/E51</f>
        <v>12.877876383654691</v>
      </c>
      <c r="C54" s="4">
        <f>$D$2*B2/100/(1+$B$54*O23)</f>
        <v>0.30674896042204736</v>
      </c>
      <c r="D54" s="25">
        <f>C57-$E$2</f>
        <v>-4.0312376316547081</v>
      </c>
      <c r="E54" s="4">
        <f>-O23*$D$2*B2/100/((1+$B$54*O23)^2)</f>
        <v>6.3920351766360248E-6</v>
      </c>
    </row>
    <row r="55" spans="1:5" x14ac:dyDescent="0.25">
      <c r="A55" s="4">
        <v>2</v>
      </c>
      <c r="C55" s="4">
        <f t="shared" ref="C55:C56" si="45">$D$2*B3/100/(1+$B$54*O24)</f>
        <v>0.66121658370997682</v>
      </c>
      <c r="E55" s="4">
        <f t="shared" ref="E55:E56" si="46">-O24*$D$2*B3/100/((1+$B$54*O24)^2)</f>
        <v>4.0085429419717744E-3</v>
      </c>
    </row>
    <row r="56" spans="1:5" x14ac:dyDescent="0.25">
      <c r="A56" s="4">
        <v>3</v>
      </c>
      <c r="C56" s="4">
        <f t="shared" si="45"/>
        <v>-0.49920317578673212</v>
      </c>
      <c r="E56" s="4">
        <f t="shared" si="46"/>
        <v>5.9798437269026485E-2</v>
      </c>
    </row>
    <row r="57" spans="1:5" x14ac:dyDescent="0.25">
      <c r="C57" s="26">
        <f>SUM(C54:C56)</f>
        <v>0.46876236834529206</v>
      </c>
      <c r="E57" s="26">
        <f>SUM(E54:E56)</f>
        <v>6.3813372246174893E-2</v>
      </c>
    </row>
    <row r="59" spans="1:5" ht="18" x14ac:dyDescent="0.25">
      <c r="A59" s="23" t="s">
        <v>2</v>
      </c>
      <c r="B59" s="23" t="s">
        <v>80</v>
      </c>
      <c r="C59" s="23" t="s">
        <v>83</v>
      </c>
      <c r="D59" s="24" t="s">
        <v>81</v>
      </c>
      <c r="E59" s="24" t="s">
        <v>82</v>
      </c>
    </row>
    <row r="60" spans="1:5" x14ac:dyDescent="0.25">
      <c r="A60" s="4">
        <v>1</v>
      </c>
      <c r="B60" s="4">
        <f>B54-D54/E57</f>
        <v>76.050178516556755</v>
      </c>
      <c r="C60" s="4">
        <f>$D$2*B2/100/(1+$B$60*O23)</f>
        <v>0.30715329225562926</v>
      </c>
      <c r="D60" s="25">
        <f>C63-$E$2</f>
        <v>-3.1794963475862037</v>
      </c>
      <c r="E60" s="4">
        <f>-O23*$D$2*B2/100/((1+$B$60*O23)^2)</f>
        <v>6.4088972168009254E-6</v>
      </c>
    </row>
    <row r="61" spans="1:5" x14ac:dyDescent="0.25">
      <c r="A61" s="4">
        <v>2</v>
      </c>
      <c r="C61" s="4">
        <f t="shared" ref="C61:C62" si="47">$D$2*B3/100/(1+$B$60*O24)</f>
        <v>1.0716190043445688</v>
      </c>
      <c r="E61" s="4">
        <f t="shared" ref="E61:E62" si="48">-O24*$D$2*B3/100/((1+$B$60*O24)^2)</f>
        <v>1.0528824321924347E-2</v>
      </c>
    </row>
    <row r="62" spans="1:5" x14ac:dyDescent="0.25">
      <c r="A62" s="4">
        <v>3</v>
      </c>
      <c r="C62" s="4">
        <f t="shared" si="47"/>
        <v>-5.8268644186401868E-2</v>
      </c>
      <c r="E62" s="4">
        <f t="shared" si="48"/>
        <v>8.1471362865004771E-4</v>
      </c>
    </row>
    <row r="63" spans="1:5" x14ac:dyDescent="0.25">
      <c r="C63" s="26">
        <f>SUM(C60:C62)</f>
        <v>1.3205036524137963</v>
      </c>
      <c r="E63" s="26">
        <f>SUM(E60:E62)</f>
        <v>1.1349946847791195E-2</v>
      </c>
    </row>
    <row r="65" spans="1:5" ht="18" x14ac:dyDescent="0.25">
      <c r="A65" s="23" t="s">
        <v>2</v>
      </c>
      <c r="B65" s="23" t="s">
        <v>80</v>
      </c>
      <c r="C65" s="23" t="s">
        <v>83</v>
      </c>
      <c r="D65" s="24" t="s">
        <v>81</v>
      </c>
      <c r="E65" s="24" t="s">
        <v>82</v>
      </c>
    </row>
    <row r="66" spans="1:5" x14ac:dyDescent="0.25">
      <c r="A66" s="4">
        <v>1</v>
      </c>
      <c r="B66" s="4">
        <f>B60-D60/E63</f>
        <v>356.18332717574748</v>
      </c>
      <c r="C66" s="4">
        <f>$D$2*B2/100/(1+$B$66*O23)</f>
        <v>0.3089591924966496</v>
      </c>
      <c r="D66" s="25">
        <f>C69-$E$2</f>
        <v>-4.8144234850567038</v>
      </c>
      <c r="E66" s="4">
        <f>-O23*$D$2*B2/100/((1+$B$66*O23)^2)</f>
        <v>6.4844806687318213E-6</v>
      </c>
    </row>
    <row r="67" spans="1:5" x14ac:dyDescent="0.25">
      <c r="A67" s="4">
        <v>2</v>
      </c>
      <c r="C67" s="4">
        <f t="shared" ref="C67:C68" si="49">$D$2*B3/100/(1+$B$66*O24)</f>
        <v>-0.61153181828682845</v>
      </c>
      <c r="E67" s="4">
        <f t="shared" ref="E67:E68" si="50">-O24*$D$2*B3/100/((1+$B$66*O24)^2)</f>
        <v>3.4287607528290034E-3</v>
      </c>
    </row>
    <row r="68" spans="1:5" x14ac:dyDescent="0.25">
      <c r="A68" s="4">
        <v>3</v>
      </c>
      <c r="C68" s="4">
        <f t="shared" si="49"/>
        <v>-1.1850859266524948E-2</v>
      </c>
      <c r="E68" s="4">
        <f t="shared" si="50"/>
        <v>3.3700383030650721E-5</v>
      </c>
    </row>
    <row r="69" spans="1:5" x14ac:dyDescent="0.25">
      <c r="C69" s="26">
        <f>SUM(C66:C68)</f>
        <v>-0.31442348505670381</v>
      </c>
      <c r="E69" s="26">
        <f>SUM(E66:E68)</f>
        <v>3.4689456165283863E-3</v>
      </c>
    </row>
    <row r="71" spans="1:5" ht="18" x14ac:dyDescent="0.25">
      <c r="A71" s="23" t="s">
        <v>2</v>
      </c>
      <c r="B71" s="23" t="s">
        <v>80</v>
      </c>
      <c r="C71" s="23" t="s">
        <v>83</v>
      </c>
      <c r="D71" s="24" t="s">
        <v>81</v>
      </c>
      <c r="E71" s="24" t="s">
        <v>82</v>
      </c>
    </row>
    <row r="72" spans="1:5" x14ac:dyDescent="0.25">
      <c r="A72" s="4">
        <v>1</v>
      </c>
      <c r="B72" s="4">
        <f>B66-D66/E69</f>
        <v>1744.0469656593136</v>
      </c>
      <c r="C72" s="4">
        <f>$D$2*B2/100/(1+$B$72*O23)</f>
        <v>0.31822877827356288</v>
      </c>
      <c r="D72" s="25">
        <f>C75-$E$2</f>
        <v>-4.2538053662628341</v>
      </c>
      <c r="E72" s="4">
        <f>-O23*$D$2*B2/100/((1+$B$72*O23)^2)</f>
        <v>6.8794205624097975E-6</v>
      </c>
    </row>
    <row r="73" spans="1:5" x14ac:dyDescent="0.25">
      <c r="A73" s="4">
        <v>2</v>
      </c>
      <c r="C73" s="4">
        <f t="shared" ref="C73:C74" si="51">$D$2*B3/100/(1+$B$72*O24)</f>
        <v>-6.9638424194189016E-2</v>
      </c>
      <c r="E73" s="4">
        <f t="shared" ref="E73:E74" si="52">-O24*$D$2*B3/100/((1+$B$72*O24)^2)</f>
        <v>4.4462813047046581E-5</v>
      </c>
    </row>
    <row r="74" spans="1:5" x14ac:dyDescent="0.25">
      <c r="A74" s="4">
        <v>3</v>
      </c>
      <c r="C74" s="4">
        <f t="shared" si="51"/>
        <v>-2.3957203422081941E-3</v>
      </c>
      <c r="E74" s="4">
        <f t="shared" si="52"/>
        <v>1.3772329245297333E-6</v>
      </c>
    </row>
    <row r="75" spans="1:5" x14ac:dyDescent="0.25">
      <c r="C75" s="26">
        <f>SUM(C72:C74)</f>
        <v>0.24619463373716566</v>
      </c>
      <c r="E75" s="26">
        <f>SUM(E72:E74)</f>
        <v>5.2719466533986107E-5</v>
      </c>
    </row>
    <row r="77" spans="1:5" ht="18" x14ac:dyDescent="0.25">
      <c r="A77" s="23" t="s">
        <v>2</v>
      </c>
      <c r="B77" s="23" t="s">
        <v>80</v>
      </c>
      <c r="C77" s="23" t="s">
        <v>83</v>
      </c>
      <c r="D77" s="24" t="s">
        <v>81</v>
      </c>
      <c r="E77" s="24" t="s">
        <v>82</v>
      </c>
    </row>
    <row r="78" spans="1:5" x14ac:dyDescent="0.25">
      <c r="A78" s="4">
        <v>1</v>
      </c>
      <c r="B78" s="4">
        <f>B72-D72/E75</f>
        <v>82431.611653374392</v>
      </c>
      <c r="C78" s="4">
        <f>$D$2*B2/100/(1+$B$78*O23)</f>
        <v>-0.42755944506559995</v>
      </c>
      <c r="D78" s="25">
        <f>C81-$E$2</f>
        <v>-4.928936008338213</v>
      </c>
      <c r="E78" s="4">
        <f>-O23*$D$2*B2/100/((1+$B$78*O23)^2)</f>
        <v>1.2418409211733567E-5</v>
      </c>
    </row>
    <row r="79" spans="1:5" x14ac:dyDescent="0.25">
      <c r="A79" s="4">
        <v>2</v>
      </c>
      <c r="C79" s="4">
        <f t="shared" ref="C79:C80" si="53">$D$2*B3/100/(1+$B$78*O24)</f>
        <v>-1.3260046865890634E-3</v>
      </c>
      <c r="E79" s="4">
        <f t="shared" ref="E79:E80" si="54">-O24*$D$2*B3/100/((1+$B$78*O24)^2)</f>
        <v>1.6120896274468641E-8</v>
      </c>
    </row>
    <row r="80" spans="1:5" x14ac:dyDescent="0.25">
      <c r="A80" s="4">
        <v>3</v>
      </c>
      <c r="C80" s="4">
        <f t="shared" si="53"/>
        <v>-5.0558586023661814E-5</v>
      </c>
      <c r="E80" s="4">
        <f t="shared" si="54"/>
        <v>6.1337347961361764E-10</v>
      </c>
    </row>
    <row r="81" spans="1:5" x14ac:dyDescent="0.25">
      <c r="C81" s="26">
        <f>SUM(C78:C80)</f>
        <v>-0.42893600833821266</v>
      </c>
      <c r="E81" s="26">
        <f>SUM(E78:E80)</f>
        <v>1.2435143481487649E-5</v>
      </c>
    </row>
    <row r="83" spans="1:5" ht="18" x14ac:dyDescent="0.25">
      <c r="A83" s="23" t="s">
        <v>2</v>
      </c>
      <c r="B83" s="23" t="s">
        <v>80</v>
      </c>
      <c r="C83" s="23" t="s">
        <v>83</v>
      </c>
      <c r="D83" s="24" t="s">
        <v>81</v>
      </c>
      <c r="E83" s="24" t="s">
        <v>82</v>
      </c>
    </row>
    <row r="84" spans="1:5" x14ac:dyDescent="0.25">
      <c r="A84" s="4">
        <v>1</v>
      </c>
      <c r="B84" s="4">
        <f>B78-D78/E81</f>
        <v>478803.07416813995</v>
      </c>
      <c r="C84" s="4">
        <f>$D$2*B2/100/(1+$B$84*O23)</f>
        <v>-3.4170425915058235E-2</v>
      </c>
      <c r="D84" s="27">
        <f>C87-$E$2</f>
        <v>-4.5344070093171416</v>
      </c>
      <c r="E84" s="4">
        <f>-O23*$D$2*B2/100/((1+$B$84*O23)^2)</f>
        <v>7.9318362783221507E-8</v>
      </c>
    </row>
    <row r="85" spans="1:5" x14ac:dyDescent="0.25">
      <c r="A85" s="4">
        <v>2</v>
      </c>
      <c r="C85" s="4">
        <f t="shared" ref="C85:C86" si="55">$D$2*B3/100/(1+$B$84*O24)</f>
        <v>-2.2787953955383085E-4</v>
      </c>
      <c r="E85" s="4">
        <f t="shared" ref="E85:E86" si="56">-O24*$D$2*B3/100/((1+$B$84*O24)^2)</f>
        <v>4.7611266267570406E-10</v>
      </c>
    </row>
    <row r="86" spans="1:5" x14ac:dyDescent="0.25">
      <c r="A86" s="4">
        <v>3</v>
      </c>
      <c r="C86" s="4">
        <f t="shared" si="55"/>
        <v>-8.7038625293660145E-6</v>
      </c>
      <c r="E86" s="4">
        <f t="shared" si="56"/>
        <v>1.8178548434125147E-11</v>
      </c>
    </row>
    <row r="87" spans="1:5" x14ac:dyDescent="0.25">
      <c r="C87" s="26">
        <f>SUM(C84:C86)</f>
        <v>-3.4407009317141433E-2</v>
      </c>
      <c r="E87" s="26">
        <f>SUM(E84:E86)</f>
        <v>7.9812653994331341E-8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14</vt:i4>
      </vt:variant>
    </vt:vector>
  </HeadingPairs>
  <TitlesOfParts>
    <vt:vector size="14" baseType="lpstr">
      <vt:lpstr>Корреляция Вильсона</vt:lpstr>
      <vt:lpstr>ДНП</vt:lpstr>
      <vt:lpstr>Проверка_пример</vt:lpstr>
      <vt:lpstr>Лист3</vt:lpstr>
      <vt:lpstr>Лист4</vt:lpstr>
      <vt:lpstr>Лист5</vt:lpstr>
      <vt:lpstr>Лист6</vt:lpstr>
      <vt:lpstr>Лист7</vt:lpstr>
      <vt:lpstr>Лист8</vt:lpstr>
      <vt:lpstr>Лист9</vt:lpstr>
      <vt:lpstr>Лист10</vt:lpstr>
      <vt:lpstr>Лист2</vt:lpstr>
      <vt:lpstr>KJI</vt:lpstr>
      <vt:lpstr>еще проверка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2019-12-27T08:42:57Z</dcterms:modified>
</cp:coreProperties>
</file>